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8e2fae131ae12fe/Pictures/Documents/"/>
    </mc:Choice>
  </mc:AlternateContent>
  <xr:revisionPtr revIDLastSave="50" documentId="8_{BC536CA9-2043-4B69-8A51-710C04B644F8}" xr6:coauthVersionLast="47" xr6:coauthVersionMax="47" xr10:uidLastSave="{CE91A46B-9173-4ABF-82A0-D8A48FF6DE3C}"/>
  <bookViews>
    <workbookView xWindow="-108" yWindow="-108" windowWidth="23256" windowHeight="12456" firstSheet="1" activeTab="3" xr2:uid="{C506D1AA-7D6B-4AC7-A871-49C8FF290126}"/>
  </bookViews>
  <sheets>
    <sheet name="Dashboard" sheetId="30" r:id="rId1"/>
    <sheet name="Wireframe" sheetId="29" r:id="rId2"/>
    <sheet name="Pivot Table" sheetId="15" r:id="rId3"/>
    <sheet name="Calculated Metrics" sheetId="14" r:id="rId4"/>
    <sheet name="Product Lookup" sheetId="2" r:id="rId5"/>
    <sheet name="Customer Lookup" sheetId="3" r:id="rId6"/>
    <sheet name="Raw Data" sheetId="1" r:id="rId7"/>
  </sheets>
  <externalReferences>
    <externalReference r:id="rId8"/>
  </externalReferences>
  <definedNames>
    <definedName name="_xlnm._FilterDatabase" localSheetId="3" hidden="1">'Calculated Metrics'!$A$1:$Z$1</definedName>
    <definedName name="_xlnm._FilterDatabase" localSheetId="6" hidden="1">'Raw Data'!$A$1:$W$1</definedName>
    <definedName name="_xlchart.v5.0" hidden="1">'Pivot Table'!$G$48</definedName>
    <definedName name="_xlchart.v5.1" hidden="1">'Pivot Table'!$G$49:$G$98</definedName>
    <definedName name="_xlchart.v5.2" hidden="1">'Pivot Table'!$H$48</definedName>
    <definedName name="_xlchart.v5.3" hidden="1">'Pivot Table'!$H$49:$H$98</definedName>
    <definedName name="_xlchart.v5.4" hidden="1">'Pivot Table'!$G$48</definedName>
    <definedName name="_xlchart.v5.5" hidden="1">'Pivot Table'!$G$49:$G$98</definedName>
    <definedName name="_xlchart.v5.6" hidden="1">'Pivot Table'!$H$48</definedName>
    <definedName name="_xlchart.v5.7" hidden="1">'Pivot Table'!$H$49:$H$98</definedName>
    <definedName name="_xlcn.WorksheetConnection_Capstone.xlsxTable71" hidden="1">Table7[]</definedName>
    <definedName name="_xlcn.WorksheetConnection_Capstone120Project120DatasetAutoRecovered.xlsxTable11" hidden="1">'[1]Raw Data (2)'!$A$1:$Z$1953</definedName>
    <definedName name="_xlcn.WorksheetConnection_RawData2A1Z19531" hidden="1">'Calculated Metrics'!$A$1:$Z$1953</definedName>
    <definedName name="Slicer_Customer_Category">#N/A</definedName>
    <definedName name="Slicer_Product_Category1">#N/A</definedName>
    <definedName name="Slicer_Region1">#N/A</definedName>
  </definedNames>
  <calcPr calcId="191028"/>
  <pivotCaches>
    <pivotCache cacheId="0" r:id="rId9"/>
    <pivotCache cacheId="1" r:id="rId10"/>
    <pivotCache cacheId="2" r:id="rId11"/>
    <pivotCache cacheId="3" r:id="rId12"/>
    <pivotCache cacheId="4" r:id="rId13"/>
    <pivotCache cacheId="5" r:id="rId14"/>
    <pivotCache cacheId="6" r:id="rId15"/>
    <pivotCache cacheId="7" r:id="rId16"/>
    <pivotCache cacheId="9" r:id="rId17"/>
    <pivotCache cacheId="10" r:id="rId18"/>
    <pivotCache cacheId="11" r:id="rId19"/>
    <pivotCache cacheId="12" r:id="rId20"/>
    <pivotCache cacheId="13" r:id="rId21"/>
    <pivotCache cacheId="14" r:id="rId22"/>
    <pivotCache cacheId="15" r:id="rId23"/>
    <pivotCache cacheId="16" r:id="rId24"/>
    <pivotCache cacheId="20" r:id="rId25"/>
  </pivotCaches>
  <extLst>
    <ext xmlns:x14="http://schemas.microsoft.com/office/spreadsheetml/2009/9/main" uri="{876F7934-8845-4945-9796-88D515C7AA90}">
      <x14:pivotCaches>
        <pivotCache cacheId="17"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 Data (2)!$A$1:$Z$1953"/>
          <x15:modelTable id="Table1" name="Table1" connection="WorksheetConnection_Capstone^120Project^120Dataset(AutoRecovered).xlsx!Table1"/>
          <x15:modelTable id="Table7" name="Table7" connection="WorksheetConnection_Capstone.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5" l="1"/>
  <c r="H42" i="15"/>
  <c r="B5" i="15"/>
  <c r="B15" i="15"/>
  <c r="B20" i="15"/>
  <c r="F42" i="15"/>
  <c r="F41" i="15"/>
  <c r="L27" i="15"/>
  <c r="L26" i="15"/>
  <c r="J2" i="14" l="1"/>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B25" i="15"/>
  <c r="M27" i="15"/>
  <c r="M26" i="15"/>
  <c r="G42" i="15"/>
  <c r="G41" i="15"/>
  <c r="M29" i="15" l="1"/>
  <c r="G44" i="15"/>
  <c r="G7" i="14"/>
  <c r="G2" i="14"/>
  <c r="O2" i="14"/>
  <c r="P2" i="14"/>
  <c r="Q2" i="14"/>
  <c r="R2" i="14"/>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R612" i="14"/>
  <c r="R613" i="14"/>
  <c r="R614" i="14"/>
  <c r="R615" i="14"/>
  <c r="R616" i="14"/>
  <c r="R617" i="14"/>
  <c r="R618" i="14"/>
  <c r="R619" i="14"/>
  <c r="R620" i="14"/>
  <c r="R621" i="14"/>
  <c r="R622" i="14"/>
  <c r="R623" i="14"/>
  <c r="R624" i="14"/>
  <c r="R625" i="14"/>
  <c r="R626" i="14"/>
  <c r="R627" i="14"/>
  <c r="R628" i="14"/>
  <c r="R629" i="14"/>
  <c r="R630" i="14"/>
  <c r="R631" i="14"/>
  <c r="R632" i="14"/>
  <c r="R633" i="14"/>
  <c r="R634" i="14"/>
  <c r="R635" i="14"/>
  <c r="R636" i="14"/>
  <c r="R637" i="14"/>
  <c r="R638" i="14"/>
  <c r="R639" i="14"/>
  <c r="R640" i="14"/>
  <c r="R641" i="14"/>
  <c r="R642" i="14"/>
  <c r="R643" i="14"/>
  <c r="R644" i="14"/>
  <c r="R645" i="14"/>
  <c r="R646" i="14"/>
  <c r="R647" i="14"/>
  <c r="R648" i="14"/>
  <c r="R649" i="14"/>
  <c r="R650" i="14"/>
  <c r="R651" i="14"/>
  <c r="R652" i="14"/>
  <c r="R653" i="14"/>
  <c r="R654" i="14"/>
  <c r="R655" i="14"/>
  <c r="R656" i="14"/>
  <c r="R657" i="14"/>
  <c r="R658" i="14"/>
  <c r="R659" i="14"/>
  <c r="R660" i="14"/>
  <c r="R661" i="14"/>
  <c r="R662" i="14"/>
  <c r="R663" i="14"/>
  <c r="R664" i="14"/>
  <c r="R665" i="14"/>
  <c r="R666" i="14"/>
  <c r="R667" i="14"/>
  <c r="R668" i="14"/>
  <c r="R669" i="14"/>
  <c r="R670" i="14"/>
  <c r="R671" i="14"/>
  <c r="R672" i="14"/>
  <c r="R673" i="14"/>
  <c r="R674" i="14"/>
  <c r="R675" i="14"/>
  <c r="R676" i="14"/>
  <c r="R677" i="14"/>
  <c r="R678" i="14"/>
  <c r="R679" i="14"/>
  <c r="R680" i="14"/>
  <c r="R681" i="14"/>
  <c r="R682" i="14"/>
  <c r="R683" i="14"/>
  <c r="R684" i="14"/>
  <c r="R685" i="14"/>
  <c r="R686" i="14"/>
  <c r="R687" i="14"/>
  <c r="R688" i="14"/>
  <c r="R689" i="14"/>
  <c r="R690" i="14"/>
  <c r="R691" i="14"/>
  <c r="R692" i="14"/>
  <c r="R693" i="14"/>
  <c r="R694" i="14"/>
  <c r="R695" i="14"/>
  <c r="R696" i="14"/>
  <c r="R697" i="14"/>
  <c r="R698" i="14"/>
  <c r="R699" i="14"/>
  <c r="R700" i="14"/>
  <c r="R701" i="14"/>
  <c r="R702" i="14"/>
  <c r="R703" i="14"/>
  <c r="R704" i="14"/>
  <c r="R705" i="14"/>
  <c r="R706" i="14"/>
  <c r="R707" i="14"/>
  <c r="R708" i="14"/>
  <c r="R709" i="14"/>
  <c r="R710" i="14"/>
  <c r="R711" i="14"/>
  <c r="R712" i="14"/>
  <c r="R713" i="14"/>
  <c r="R714" i="14"/>
  <c r="R715" i="14"/>
  <c r="R716" i="14"/>
  <c r="R717" i="14"/>
  <c r="R718" i="14"/>
  <c r="R719" i="14"/>
  <c r="R720" i="14"/>
  <c r="R721" i="14"/>
  <c r="R722" i="14"/>
  <c r="R723" i="14"/>
  <c r="R724" i="14"/>
  <c r="R725" i="14"/>
  <c r="R726" i="14"/>
  <c r="R727" i="14"/>
  <c r="R728" i="14"/>
  <c r="R729" i="14"/>
  <c r="R730" i="14"/>
  <c r="R731" i="14"/>
  <c r="R732" i="14"/>
  <c r="R733" i="14"/>
  <c r="R734" i="14"/>
  <c r="R735" i="14"/>
  <c r="R736" i="14"/>
  <c r="R737" i="14"/>
  <c r="R738" i="14"/>
  <c r="R739" i="14"/>
  <c r="R740" i="14"/>
  <c r="R741" i="14"/>
  <c r="R742" i="14"/>
  <c r="R743" i="14"/>
  <c r="R744" i="14"/>
  <c r="R745" i="14"/>
  <c r="R746" i="14"/>
  <c r="R747" i="14"/>
  <c r="R748" i="14"/>
  <c r="R749" i="14"/>
  <c r="R750" i="14"/>
  <c r="R751" i="14"/>
  <c r="R752" i="14"/>
  <c r="R753" i="14"/>
  <c r="R754" i="14"/>
  <c r="R755" i="14"/>
  <c r="R756" i="14"/>
  <c r="R757" i="14"/>
  <c r="R758" i="14"/>
  <c r="R759" i="14"/>
  <c r="R760" i="14"/>
  <c r="R761" i="14"/>
  <c r="R762" i="14"/>
  <c r="R763" i="14"/>
  <c r="R764" i="14"/>
  <c r="R765" i="14"/>
  <c r="R766" i="14"/>
  <c r="R767" i="14"/>
  <c r="R768" i="14"/>
  <c r="R769" i="14"/>
  <c r="R770" i="14"/>
  <c r="R771" i="14"/>
  <c r="R772" i="14"/>
  <c r="R773" i="14"/>
  <c r="R774" i="14"/>
  <c r="R775" i="14"/>
  <c r="R776" i="14"/>
  <c r="R777" i="14"/>
  <c r="R778" i="14"/>
  <c r="R779" i="14"/>
  <c r="R780" i="14"/>
  <c r="R781" i="14"/>
  <c r="R782" i="14"/>
  <c r="R783" i="14"/>
  <c r="R784" i="14"/>
  <c r="R785" i="14"/>
  <c r="R786" i="14"/>
  <c r="R787" i="14"/>
  <c r="R788" i="14"/>
  <c r="R789" i="14"/>
  <c r="R790" i="14"/>
  <c r="R791" i="14"/>
  <c r="R792" i="14"/>
  <c r="R793" i="14"/>
  <c r="R794" i="14"/>
  <c r="R795" i="14"/>
  <c r="R796" i="14"/>
  <c r="R797" i="14"/>
  <c r="R798" i="14"/>
  <c r="R799" i="14"/>
  <c r="R800" i="14"/>
  <c r="R801" i="14"/>
  <c r="R802" i="14"/>
  <c r="R803" i="14"/>
  <c r="R804" i="14"/>
  <c r="R805" i="14"/>
  <c r="R806" i="14"/>
  <c r="R807" i="14"/>
  <c r="R808" i="14"/>
  <c r="R809" i="14"/>
  <c r="R810" i="14"/>
  <c r="R811" i="14"/>
  <c r="R812" i="14"/>
  <c r="R813" i="14"/>
  <c r="R814" i="14"/>
  <c r="R815" i="14"/>
  <c r="R816" i="14"/>
  <c r="R817" i="14"/>
  <c r="R818" i="14"/>
  <c r="R819" i="14"/>
  <c r="R820" i="14"/>
  <c r="R821" i="14"/>
  <c r="R822" i="14"/>
  <c r="R823" i="14"/>
  <c r="R824" i="14"/>
  <c r="R825" i="14"/>
  <c r="R826" i="14"/>
  <c r="R827" i="14"/>
  <c r="R828" i="14"/>
  <c r="R829" i="14"/>
  <c r="R830" i="14"/>
  <c r="R831" i="14"/>
  <c r="R832" i="14"/>
  <c r="R833" i="14"/>
  <c r="R834" i="14"/>
  <c r="R835" i="14"/>
  <c r="R836" i="14"/>
  <c r="R837" i="14"/>
  <c r="R838" i="14"/>
  <c r="R839" i="14"/>
  <c r="R840" i="14"/>
  <c r="R841" i="14"/>
  <c r="R842" i="14"/>
  <c r="R843" i="14"/>
  <c r="R844" i="14"/>
  <c r="R845" i="14"/>
  <c r="R846" i="14"/>
  <c r="R847" i="14"/>
  <c r="R848" i="14"/>
  <c r="R849" i="14"/>
  <c r="R850" i="14"/>
  <c r="R851" i="14"/>
  <c r="R852" i="14"/>
  <c r="R853" i="14"/>
  <c r="R854" i="14"/>
  <c r="R855" i="14"/>
  <c r="R856" i="14"/>
  <c r="R857" i="14"/>
  <c r="R858" i="14"/>
  <c r="R859" i="14"/>
  <c r="R860" i="14"/>
  <c r="R861" i="14"/>
  <c r="R862" i="14"/>
  <c r="R863" i="14"/>
  <c r="R864" i="14"/>
  <c r="R865" i="14"/>
  <c r="R866" i="14"/>
  <c r="R867" i="14"/>
  <c r="R868" i="14"/>
  <c r="R869" i="14"/>
  <c r="R870" i="14"/>
  <c r="R871" i="14"/>
  <c r="R872" i="14"/>
  <c r="R873" i="14"/>
  <c r="R874" i="14"/>
  <c r="R875" i="14"/>
  <c r="R876" i="14"/>
  <c r="R877" i="14"/>
  <c r="R878" i="14"/>
  <c r="R879" i="14"/>
  <c r="R880" i="14"/>
  <c r="R881" i="14"/>
  <c r="R882" i="14"/>
  <c r="R883" i="14"/>
  <c r="R884" i="14"/>
  <c r="R885" i="14"/>
  <c r="R886" i="14"/>
  <c r="R887" i="14"/>
  <c r="R888" i="14"/>
  <c r="R889" i="14"/>
  <c r="R890" i="14"/>
  <c r="R891" i="14"/>
  <c r="R892" i="14"/>
  <c r="R893" i="14"/>
  <c r="R894" i="14"/>
  <c r="R895" i="14"/>
  <c r="R896" i="14"/>
  <c r="R897" i="14"/>
  <c r="R898" i="14"/>
  <c r="R899" i="14"/>
  <c r="R900" i="14"/>
  <c r="R901" i="14"/>
  <c r="R902" i="14"/>
  <c r="R903" i="14"/>
  <c r="R904" i="14"/>
  <c r="R905" i="14"/>
  <c r="R906" i="14"/>
  <c r="R907" i="14"/>
  <c r="R908" i="14"/>
  <c r="R909" i="14"/>
  <c r="R910" i="14"/>
  <c r="R911" i="14"/>
  <c r="R912" i="14"/>
  <c r="R913" i="14"/>
  <c r="R914" i="14"/>
  <c r="R915" i="14"/>
  <c r="R916" i="14"/>
  <c r="R917" i="14"/>
  <c r="R918" i="14"/>
  <c r="R919" i="14"/>
  <c r="R920" i="14"/>
  <c r="R921" i="14"/>
  <c r="R922" i="14"/>
  <c r="R923" i="14"/>
  <c r="R924" i="14"/>
  <c r="R925" i="14"/>
  <c r="R926" i="14"/>
  <c r="R927" i="14"/>
  <c r="R928" i="14"/>
  <c r="R929" i="14"/>
  <c r="R930" i="14"/>
  <c r="R931" i="14"/>
  <c r="R932" i="14"/>
  <c r="R933" i="14"/>
  <c r="R934" i="14"/>
  <c r="R935" i="14"/>
  <c r="R936" i="14"/>
  <c r="R937" i="14"/>
  <c r="R938" i="14"/>
  <c r="R939" i="14"/>
  <c r="R940" i="14"/>
  <c r="R941" i="14"/>
  <c r="R942" i="14"/>
  <c r="R943" i="14"/>
  <c r="R944" i="14"/>
  <c r="R945" i="14"/>
  <c r="R946" i="14"/>
  <c r="R947" i="14"/>
  <c r="R948" i="14"/>
  <c r="R949" i="14"/>
  <c r="R950" i="14"/>
  <c r="R951" i="14"/>
  <c r="R952" i="14"/>
  <c r="R953" i="14"/>
  <c r="R954" i="14"/>
  <c r="R955" i="14"/>
  <c r="R956" i="14"/>
  <c r="R957" i="14"/>
  <c r="R958" i="14"/>
  <c r="R959" i="14"/>
  <c r="R960" i="14"/>
  <c r="R961" i="14"/>
  <c r="R962" i="14"/>
  <c r="R963" i="14"/>
  <c r="R964" i="14"/>
  <c r="R965" i="14"/>
  <c r="R966" i="14"/>
  <c r="R967" i="14"/>
  <c r="R968" i="14"/>
  <c r="R969" i="14"/>
  <c r="R970" i="14"/>
  <c r="R971" i="14"/>
  <c r="R972" i="14"/>
  <c r="R973" i="14"/>
  <c r="R974" i="14"/>
  <c r="R975" i="14"/>
  <c r="R976" i="14"/>
  <c r="R977" i="14"/>
  <c r="R978" i="14"/>
  <c r="R979" i="14"/>
  <c r="R980" i="14"/>
  <c r="R981" i="14"/>
  <c r="R982" i="14"/>
  <c r="R983" i="14"/>
  <c r="R984" i="14"/>
  <c r="R985" i="14"/>
  <c r="R986" i="14"/>
  <c r="R987" i="14"/>
  <c r="R988" i="14"/>
  <c r="R989" i="14"/>
  <c r="R990" i="14"/>
  <c r="R991" i="14"/>
  <c r="R992" i="14"/>
  <c r="R993" i="14"/>
  <c r="R994" i="14"/>
  <c r="R995" i="14"/>
  <c r="R996" i="14"/>
  <c r="R997" i="14"/>
  <c r="R998" i="14"/>
  <c r="R999" i="14"/>
  <c r="R1000" i="14"/>
  <c r="R1001" i="14"/>
  <c r="R1002" i="14"/>
  <c r="R1003" i="14"/>
  <c r="R1004" i="14"/>
  <c r="R1005" i="14"/>
  <c r="R1006" i="14"/>
  <c r="R1007" i="14"/>
  <c r="R1008" i="14"/>
  <c r="R1009" i="14"/>
  <c r="R1010" i="14"/>
  <c r="R1011" i="14"/>
  <c r="R1012" i="14"/>
  <c r="R1013" i="14"/>
  <c r="R1014" i="14"/>
  <c r="R1015" i="14"/>
  <c r="R1016" i="14"/>
  <c r="R1017" i="14"/>
  <c r="R1018" i="14"/>
  <c r="R1019" i="14"/>
  <c r="R1020" i="14"/>
  <c r="R1021" i="14"/>
  <c r="R1022" i="14"/>
  <c r="R1023" i="14"/>
  <c r="R1024" i="14"/>
  <c r="R1025" i="14"/>
  <c r="R1026" i="14"/>
  <c r="R1027" i="14"/>
  <c r="R1028" i="14"/>
  <c r="R1029" i="14"/>
  <c r="R1030" i="14"/>
  <c r="R1031" i="14"/>
  <c r="R1032" i="14"/>
  <c r="R1033" i="14"/>
  <c r="R1034" i="14"/>
  <c r="R1035" i="14"/>
  <c r="R1036" i="14"/>
  <c r="R1037" i="14"/>
  <c r="R1038" i="14"/>
  <c r="R1039" i="14"/>
  <c r="R1040" i="14"/>
  <c r="R1041" i="14"/>
  <c r="R1042" i="14"/>
  <c r="R1043" i="14"/>
  <c r="R1044" i="14"/>
  <c r="R1045" i="14"/>
  <c r="R1046" i="14"/>
  <c r="R1047" i="14"/>
  <c r="R1048" i="14"/>
  <c r="R1049" i="14"/>
  <c r="R1050" i="14"/>
  <c r="R1051" i="14"/>
  <c r="R1052" i="14"/>
  <c r="R1053" i="14"/>
  <c r="R1054" i="14"/>
  <c r="R1055" i="14"/>
  <c r="R1056" i="14"/>
  <c r="R1057" i="14"/>
  <c r="R1058" i="14"/>
  <c r="R1059" i="14"/>
  <c r="R1060" i="14"/>
  <c r="R1061" i="14"/>
  <c r="R1062" i="14"/>
  <c r="R1063" i="14"/>
  <c r="R1064" i="14"/>
  <c r="R1065" i="14"/>
  <c r="R1066" i="14"/>
  <c r="R1067" i="14"/>
  <c r="R1068" i="14"/>
  <c r="R1069" i="14"/>
  <c r="R1070" i="14"/>
  <c r="R1071" i="14"/>
  <c r="R1072" i="14"/>
  <c r="R1073" i="14"/>
  <c r="R1074" i="14"/>
  <c r="R1075" i="14"/>
  <c r="R1076" i="14"/>
  <c r="R1077" i="14"/>
  <c r="R1078" i="14"/>
  <c r="R1079" i="14"/>
  <c r="R1080" i="14"/>
  <c r="R1081" i="14"/>
  <c r="R1082" i="14"/>
  <c r="R1083" i="14"/>
  <c r="R1084" i="14"/>
  <c r="R1085" i="14"/>
  <c r="R1086" i="14"/>
  <c r="R1087" i="14"/>
  <c r="R1088" i="14"/>
  <c r="R1089" i="14"/>
  <c r="R1090" i="14"/>
  <c r="R1091" i="14"/>
  <c r="R1092" i="14"/>
  <c r="R1093" i="14"/>
  <c r="R1094" i="14"/>
  <c r="R1095" i="14"/>
  <c r="R1096" i="14"/>
  <c r="R1097" i="14"/>
  <c r="R1098" i="14"/>
  <c r="R1099" i="14"/>
  <c r="R1100" i="14"/>
  <c r="R1101" i="14"/>
  <c r="R1102" i="14"/>
  <c r="R1103" i="14"/>
  <c r="R1104" i="14"/>
  <c r="R1105" i="14"/>
  <c r="R1106" i="14"/>
  <c r="R1107" i="14"/>
  <c r="R1108" i="14"/>
  <c r="R1109" i="14"/>
  <c r="R1110" i="14"/>
  <c r="R1111" i="14"/>
  <c r="R1112" i="14"/>
  <c r="R1113" i="14"/>
  <c r="R1114" i="14"/>
  <c r="R1115" i="14"/>
  <c r="R1116" i="14"/>
  <c r="R1117" i="14"/>
  <c r="R1118" i="14"/>
  <c r="R1119" i="14"/>
  <c r="R1120" i="14"/>
  <c r="R1121" i="14"/>
  <c r="R1122" i="14"/>
  <c r="R1123" i="14"/>
  <c r="R1124" i="14"/>
  <c r="R1125" i="14"/>
  <c r="R1126" i="14"/>
  <c r="R1127" i="14"/>
  <c r="R1128" i="14"/>
  <c r="R1129" i="14"/>
  <c r="R1130" i="14"/>
  <c r="R1131" i="14"/>
  <c r="R1132" i="14"/>
  <c r="R1133" i="14"/>
  <c r="R1134" i="14"/>
  <c r="R1135" i="14"/>
  <c r="R1136" i="14"/>
  <c r="R1137" i="14"/>
  <c r="R1138" i="14"/>
  <c r="R1139" i="14"/>
  <c r="R1140" i="14"/>
  <c r="R1141" i="14"/>
  <c r="R1142" i="14"/>
  <c r="R1143" i="14"/>
  <c r="R1144" i="14"/>
  <c r="R1145" i="14"/>
  <c r="R1146" i="14"/>
  <c r="R1147" i="14"/>
  <c r="R1148" i="14"/>
  <c r="R1149" i="14"/>
  <c r="R1150" i="14"/>
  <c r="R1151" i="14"/>
  <c r="R1152" i="14"/>
  <c r="R1153" i="14"/>
  <c r="R1154" i="14"/>
  <c r="R1155" i="14"/>
  <c r="R1156" i="14"/>
  <c r="R1157" i="14"/>
  <c r="R1158" i="14"/>
  <c r="R1159" i="14"/>
  <c r="R1160" i="14"/>
  <c r="R1161" i="14"/>
  <c r="R1162" i="14"/>
  <c r="R1163" i="14"/>
  <c r="R1164" i="14"/>
  <c r="R1165" i="14"/>
  <c r="R1166" i="14"/>
  <c r="R1167" i="14"/>
  <c r="R1168" i="14"/>
  <c r="R1169" i="14"/>
  <c r="R1170" i="14"/>
  <c r="R1171" i="14"/>
  <c r="R1172" i="14"/>
  <c r="R1173" i="14"/>
  <c r="R1174" i="14"/>
  <c r="R1175" i="14"/>
  <c r="R1176" i="14"/>
  <c r="R1177" i="14"/>
  <c r="R1178" i="14"/>
  <c r="R1179" i="14"/>
  <c r="R1180" i="14"/>
  <c r="R1181" i="14"/>
  <c r="R1182" i="14"/>
  <c r="R1183" i="14"/>
  <c r="R1184" i="14"/>
  <c r="R1185" i="14"/>
  <c r="R1186" i="14"/>
  <c r="R1187" i="14"/>
  <c r="R1188" i="14"/>
  <c r="R1189" i="14"/>
  <c r="R1190" i="14"/>
  <c r="R1191" i="14"/>
  <c r="R1192" i="14"/>
  <c r="R1193" i="14"/>
  <c r="R1194" i="14"/>
  <c r="R1195" i="14"/>
  <c r="R1196" i="14"/>
  <c r="R1197" i="14"/>
  <c r="R1198" i="14"/>
  <c r="R1199" i="14"/>
  <c r="R1200" i="14"/>
  <c r="R1201" i="14"/>
  <c r="R1202" i="14"/>
  <c r="R1203" i="14"/>
  <c r="R1204" i="14"/>
  <c r="R1205" i="14"/>
  <c r="R1206" i="14"/>
  <c r="R1207" i="14"/>
  <c r="R1208" i="14"/>
  <c r="R1209" i="14"/>
  <c r="R1210" i="14"/>
  <c r="R1211" i="14"/>
  <c r="R1212" i="14"/>
  <c r="R1213" i="14"/>
  <c r="R1214" i="14"/>
  <c r="R1215" i="14"/>
  <c r="R1216" i="14"/>
  <c r="R1217" i="14"/>
  <c r="R1218" i="14"/>
  <c r="R1219" i="14"/>
  <c r="R1220" i="14"/>
  <c r="R1221" i="14"/>
  <c r="R1222" i="14"/>
  <c r="R1223" i="14"/>
  <c r="R1224" i="14"/>
  <c r="R1225" i="14"/>
  <c r="R1226" i="14"/>
  <c r="R1227" i="14"/>
  <c r="R1228" i="14"/>
  <c r="R1229" i="14"/>
  <c r="R1230" i="14"/>
  <c r="R1231" i="14"/>
  <c r="R1232" i="14"/>
  <c r="R1233" i="14"/>
  <c r="R1234" i="14"/>
  <c r="R1235" i="14"/>
  <c r="R1236" i="14"/>
  <c r="R1237" i="14"/>
  <c r="R1238" i="14"/>
  <c r="R1239" i="14"/>
  <c r="R1240" i="14"/>
  <c r="R1241" i="14"/>
  <c r="R1242" i="14"/>
  <c r="R1243" i="14"/>
  <c r="R1244" i="14"/>
  <c r="R1245" i="14"/>
  <c r="R1246" i="14"/>
  <c r="R1247" i="14"/>
  <c r="R1248" i="14"/>
  <c r="R1249" i="14"/>
  <c r="R1250" i="14"/>
  <c r="R1251" i="14"/>
  <c r="R1252" i="14"/>
  <c r="R1253" i="14"/>
  <c r="R1254" i="14"/>
  <c r="R1255" i="14"/>
  <c r="R1256" i="14"/>
  <c r="R1257" i="14"/>
  <c r="R1258" i="14"/>
  <c r="R1259" i="14"/>
  <c r="R1260" i="14"/>
  <c r="R1261" i="14"/>
  <c r="R1262" i="14"/>
  <c r="R1263" i="14"/>
  <c r="R1264" i="14"/>
  <c r="R1265" i="14"/>
  <c r="R1266" i="14"/>
  <c r="R1267" i="14"/>
  <c r="R1268" i="14"/>
  <c r="R1269" i="14"/>
  <c r="R1270" i="14"/>
  <c r="R1271" i="14"/>
  <c r="R1272" i="14"/>
  <c r="R1273" i="14"/>
  <c r="R1274" i="14"/>
  <c r="R1275" i="14"/>
  <c r="R1276" i="14"/>
  <c r="R1277" i="14"/>
  <c r="R1278" i="14"/>
  <c r="R1279" i="14"/>
  <c r="R1280" i="14"/>
  <c r="R1281" i="14"/>
  <c r="R1282" i="14"/>
  <c r="R1283" i="14"/>
  <c r="R1284" i="14"/>
  <c r="R1285" i="14"/>
  <c r="R1286" i="14"/>
  <c r="R1287" i="14"/>
  <c r="R1288" i="14"/>
  <c r="R1289" i="14"/>
  <c r="R1290" i="14"/>
  <c r="R1291" i="14"/>
  <c r="R1292" i="14"/>
  <c r="R1293" i="14"/>
  <c r="R1294" i="14"/>
  <c r="R1295" i="14"/>
  <c r="R1296" i="14"/>
  <c r="R1297" i="14"/>
  <c r="R1298" i="14"/>
  <c r="R1299" i="14"/>
  <c r="R1300" i="14"/>
  <c r="R1301" i="14"/>
  <c r="R1302" i="14"/>
  <c r="R1303" i="14"/>
  <c r="R1304" i="14"/>
  <c r="R1305" i="14"/>
  <c r="R1306" i="14"/>
  <c r="R1307" i="14"/>
  <c r="R1308" i="14"/>
  <c r="R1309" i="14"/>
  <c r="R1310" i="14"/>
  <c r="R1311" i="14"/>
  <c r="R1312" i="14"/>
  <c r="R1313" i="14"/>
  <c r="R1314" i="14"/>
  <c r="R1315" i="14"/>
  <c r="R1316" i="14"/>
  <c r="R1317" i="14"/>
  <c r="R1318" i="14"/>
  <c r="R1319" i="14"/>
  <c r="R1320" i="14"/>
  <c r="R1321" i="14"/>
  <c r="R1322" i="14"/>
  <c r="R1323" i="14"/>
  <c r="R1324" i="14"/>
  <c r="R1325" i="14"/>
  <c r="R1326" i="14"/>
  <c r="R1327" i="14"/>
  <c r="R1328" i="14"/>
  <c r="R1329" i="14"/>
  <c r="R1330" i="14"/>
  <c r="R1331" i="14"/>
  <c r="R1332" i="14"/>
  <c r="R1333" i="14"/>
  <c r="R1334" i="14"/>
  <c r="R1335" i="14"/>
  <c r="R1336" i="14"/>
  <c r="R1337" i="14"/>
  <c r="R1338" i="14"/>
  <c r="R1339" i="14"/>
  <c r="R1340" i="14"/>
  <c r="R1341" i="14"/>
  <c r="R1342" i="14"/>
  <c r="R1343" i="14"/>
  <c r="R1344" i="14"/>
  <c r="R1345" i="14"/>
  <c r="R1346" i="14"/>
  <c r="R1347" i="14"/>
  <c r="R1348" i="14"/>
  <c r="R1349" i="14"/>
  <c r="R1350" i="14"/>
  <c r="R1351" i="14"/>
  <c r="R1352" i="14"/>
  <c r="R1353" i="14"/>
  <c r="R1354" i="14"/>
  <c r="R1355" i="14"/>
  <c r="R1356" i="14"/>
  <c r="R1357" i="14"/>
  <c r="R1358" i="14"/>
  <c r="R1359" i="14"/>
  <c r="R1360" i="14"/>
  <c r="R1361" i="14"/>
  <c r="R1362" i="14"/>
  <c r="R1363" i="14"/>
  <c r="R1364" i="14"/>
  <c r="R1365" i="14"/>
  <c r="R1366" i="14"/>
  <c r="R1367" i="14"/>
  <c r="R1368" i="14"/>
  <c r="R1369" i="14"/>
  <c r="R1370" i="14"/>
  <c r="R1371" i="14"/>
  <c r="R1372" i="14"/>
  <c r="R1373" i="14"/>
  <c r="R1374" i="14"/>
  <c r="R1375" i="14"/>
  <c r="R1376" i="14"/>
  <c r="R1377" i="14"/>
  <c r="R1378" i="14"/>
  <c r="R1379" i="14"/>
  <c r="R1380" i="14"/>
  <c r="R1381" i="14"/>
  <c r="R1382" i="14"/>
  <c r="R1383" i="14"/>
  <c r="R1384" i="14"/>
  <c r="R1385" i="14"/>
  <c r="R1386" i="14"/>
  <c r="R1387" i="14"/>
  <c r="R1388" i="14"/>
  <c r="R1389" i="14"/>
  <c r="R1390" i="14"/>
  <c r="R1391" i="14"/>
  <c r="R1392" i="14"/>
  <c r="R1393" i="14"/>
  <c r="R1394" i="14"/>
  <c r="R1395" i="14"/>
  <c r="R1396" i="14"/>
  <c r="R1397" i="14"/>
  <c r="R1398" i="14"/>
  <c r="R1399" i="14"/>
  <c r="R1400" i="14"/>
  <c r="R1401" i="14"/>
  <c r="R1402" i="14"/>
  <c r="R1403" i="14"/>
  <c r="R1404" i="14"/>
  <c r="R1405" i="14"/>
  <c r="R1406" i="14"/>
  <c r="R1407" i="14"/>
  <c r="R1408" i="14"/>
  <c r="R1409" i="14"/>
  <c r="R1410" i="14"/>
  <c r="R1411" i="14"/>
  <c r="R1412" i="14"/>
  <c r="R1413" i="14"/>
  <c r="R1414" i="14"/>
  <c r="R1415" i="14"/>
  <c r="R1416" i="14"/>
  <c r="R1417" i="14"/>
  <c r="R1418" i="14"/>
  <c r="R1419" i="14"/>
  <c r="R1420" i="14"/>
  <c r="R1421" i="14"/>
  <c r="R1422" i="14"/>
  <c r="R1423" i="14"/>
  <c r="R1424" i="14"/>
  <c r="R1425" i="14"/>
  <c r="R1426" i="14"/>
  <c r="R1427" i="14"/>
  <c r="R1428" i="14"/>
  <c r="R1429" i="14"/>
  <c r="R1430" i="14"/>
  <c r="R1431" i="14"/>
  <c r="R1432" i="14"/>
  <c r="R1433" i="14"/>
  <c r="R1434" i="14"/>
  <c r="R1435" i="14"/>
  <c r="R1436" i="14"/>
  <c r="R1437" i="14"/>
  <c r="R1438" i="14"/>
  <c r="R1439" i="14"/>
  <c r="R1440" i="14"/>
  <c r="R1441" i="14"/>
  <c r="R1442" i="14"/>
  <c r="R1443" i="14"/>
  <c r="R1444" i="14"/>
  <c r="R1445" i="14"/>
  <c r="R1446" i="14"/>
  <c r="R1447" i="14"/>
  <c r="R1448" i="14"/>
  <c r="R1449" i="14"/>
  <c r="R1450" i="14"/>
  <c r="R1451" i="14"/>
  <c r="R1452" i="14"/>
  <c r="R1453" i="14"/>
  <c r="R1454" i="14"/>
  <c r="R1455" i="14"/>
  <c r="R1456" i="14"/>
  <c r="R1457" i="14"/>
  <c r="R1458" i="14"/>
  <c r="R1459" i="14"/>
  <c r="R1460" i="14"/>
  <c r="R1461" i="14"/>
  <c r="R1462" i="14"/>
  <c r="R1463" i="14"/>
  <c r="R1464" i="14"/>
  <c r="R1465" i="14"/>
  <c r="R1466" i="14"/>
  <c r="R1467" i="14"/>
  <c r="R1468" i="14"/>
  <c r="R1469" i="14"/>
  <c r="R1470" i="14"/>
  <c r="R1471" i="14"/>
  <c r="R1472" i="14"/>
  <c r="R1473" i="14"/>
  <c r="R1474" i="14"/>
  <c r="R1475" i="14"/>
  <c r="R1476" i="14"/>
  <c r="R1477" i="14"/>
  <c r="R1478" i="14"/>
  <c r="R1479" i="14"/>
  <c r="R1480" i="14"/>
  <c r="R1481" i="14"/>
  <c r="R1482" i="14"/>
  <c r="R1483" i="14"/>
  <c r="R1484" i="14"/>
  <c r="R1485" i="14"/>
  <c r="R1486" i="14"/>
  <c r="R1487" i="14"/>
  <c r="R1488" i="14"/>
  <c r="R1489" i="14"/>
  <c r="R1490" i="14"/>
  <c r="R1491" i="14"/>
  <c r="R1492" i="14"/>
  <c r="R1493" i="14"/>
  <c r="R1494" i="14"/>
  <c r="R1495" i="14"/>
  <c r="R1496" i="14"/>
  <c r="R1497" i="14"/>
  <c r="R1498" i="14"/>
  <c r="R1499" i="14"/>
  <c r="R1500" i="14"/>
  <c r="R1501" i="14"/>
  <c r="R1502" i="14"/>
  <c r="R1503" i="14"/>
  <c r="R1504" i="14"/>
  <c r="R1505" i="14"/>
  <c r="R1506" i="14"/>
  <c r="R1507" i="14"/>
  <c r="R1508" i="14"/>
  <c r="R1509" i="14"/>
  <c r="R1510" i="14"/>
  <c r="R1511" i="14"/>
  <c r="R1512" i="14"/>
  <c r="R1513" i="14"/>
  <c r="R1514" i="14"/>
  <c r="R1515" i="14"/>
  <c r="R1516" i="14"/>
  <c r="R1517" i="14"/>
  <c r="R1518" i="14"/>
  <c r="R1519" i="14"/>
  <c r="R1520" i="14"/>
  <c r="R1521" i="14"/>
  <c r="R1522" i="14"/>
  <c r="R1523" i="14"/>
  <c r="R1524" i="14"/>
  <c r="R1525" i="14"/>
  <c r="R1526" i="14"/>
  <c r="R1527" i="14"/>
  <c r="R1528" i="14"/>
  <c r="R1529" i="14"/>
  <c r="R1530" i="14"/>
  <c r="R1531" i="14"/>
  <c r="R1532" i="14"/>
  <c r="R1533" i="14"/>
  <c r="R1534" i="14"/>
  <c r="R1535" i="14"/>
  <c r="R1536" i="14"/>
  <c r="R1537" i="14"/>
  <c r="R1538" i="14"/>
  <c r="R1539" i="14"/>
  <c r="R1540" i="14"/>
  <c r="R1541" i="14"/>
  <c r="R1542" i="14"/>
  <c r="R1543" i="14"/>
  <c r="R1544" i="14"/>
  <c r="R1545" i="14"/>
  <c r="R1546" i="14"/>
  <c r="R1547" i="14"/>
  <c r="R1548" i="14"/>
  <c r="R1549" i="14"/>
  <c r="R1550" i="14"/>
  <c r="R1551" i="14"/>
  <c r="R1552" i="14"/>
  <c r="R1553" i="14"/>
  <c r="R1554" i="14"/>
  <c r="R1555" i="14"/>
  <c r="R1556" i="14"/>
  <c r="R1557" i="14"/>
  <c r="R1558" i="14"/>
  <c r="R1559" i="14"/>
  <c r="R1560" i="14"/>
  <c r="R1561" i="14"/>
  <c r="R1562" i="14"/>
  <c r="R1563" i="14"/>
  <c r="R1564" i="14"/>
  <c r="R1565" i="14"/>
  <c r="R1566" i="14"/>
  <c r="R1567" i="14"/>
  <c r="R1568" i="14"/>
  <c r="R1569" i="14"/>
  <c r="R1570" i="14"/>
  <c r="R1571" i="14"/>
  <c r="R1572" i="14"/>
  <c r="R1573" i="14"/>
  <c r="R1574" i="14"/>
  <c r="R1575" i="14"/>
  <c r="R1576" i="14"/>
  <c r="R1577" i="14"/>
  <c r="R1578" i="14"/>
  <c r="R1579" i="14"/>
  <c r="R1580" i="14"/>
  <c r="R1581" i="14"/>
  <c r="R1582" i="14"/>
  <c r="R1583" i="14"/>
  <c r="R1584" i="14"/>
  <c r="R1585" i="14"/>
  <c r="R1586" i="14"/>
  <c r="R1587" i="14"/>
  <c r="R1588" i="14"/>
  <c r="R1589" i="14"/>
  <c r="R1590" i="14"/>
  <c r="R1591" i="14"/>
  <c r="R1592" i="14"/>
  <c r="R1593" i="14"/>
  <c r="R1594" i="14"/>
  <c r="R1595" i="14"/>
  <c r="R1596" i="14"/>
  <c r="R1597" i="14"/>
  <c r="R1598" i="14"/>
  <c r="R1599" i="14"/>
  <c r="R1600" i="14"/>
  <c r="R1601" i="14"/>
  <c r="R1602" i="14"/>
  <c r="R1603" i="14"/>
  <c r="R1604" i="14"/>
  <c r="R1605" i="14"/>
  <c r="R1606" i="14"/>
  <c r="R1607" i="14"/>
  <c r="R1608" i="14"/>
  <c r="R1609" i="14"/>
  <c r="R1610" i="14"/>
  <c r="R1611" i="14"/>
  <c r="R1612" i="14"/>
  <c r="R1613" i="14"/>
  <c r="R1614" i="14"/>
  <c r="R1615" i="14"/>
  <c r="R1616" i="14"/>
  <c r="R1617" i="14"/>
  <c r="R1618" i="14"/>
  <c r="R1619" i="14"/>
  <c r="R1620" i="14"/>
  <c r="R1621" i="14"/>
  <c r="R1622" i="14"/>
  <c r="R1623" i="14"/>
  <c r="R1624" i="14"/>
  <c r="R1625" i="14"/>
  <c r="R1626" i="14"/>
  <c r="R1627" i="14"/>
  <c r="R1628" i="14"/>
  <c r="R1629" i="14"/>
  <c r="R1630" i="14"/>
  <c r="R1631" i="14"/>
  <c r="R1632" i="14"/>
  <c r="R1633" i="14"/>
  <c r="R1634" i="14"/>
  <c r="R1635" i="14"/>
  <c r="R1636" i="14"/>
  <c r="R1637" i="14"/>
  <c r="R1638" i="14"/>
  <c r="R1639" i="14"/>
  <c r="R1640" i="14"/>
  <c r="R1641" i="14"/>
  <c r="R1642" i="14"/>
  <c r="R1643" i="14"/>
  <c r="R1644" i="14"/>
  <c r="R1645" i="14"/>
  <c r="R1646" i="14"/>
  <c r="R1647" i="14"/>
  <c r="R1648" i="14"/>
  <c r="R1649" i="14"/>
  <c r="R1650" i="14"/>
  <c r="R1651" i="14"/>
  <c r="R1652" i="14"/>
  <c r="R1653" i="14"/>
  <c r="R1654" i="14"/>
  <c r="R1655" i="14"/>
  <c r="R1656" i="14"/>
  <c r="R1657" i="14"/>
  <c r="R1658" i="14"/>
  <c r="R1659" i="14"/>
  <c r="R1660" i="14"/>
  <c r="R1661" i="14"/>
  <c r="R1662" i="14"/>
  <c r="R1663" i="14"/>
  <c r="R1664" i="14"/>
  <c r="R1665" i="14"/>
  <c r="R1666" i="14"/>
  <c r="R1667" i="14"/>
  <c r="R1668" i="14"/>
  <c r="R1669" i="14"/>
  <c r="R1670" i="14"/>
  <c r="R1671" i="14"/>
  <c r="R1672" i="14"/>
  <c r="R1673" i="14"/>
  <c r="R1674" i="14"/>
  <c r="R1675" i="14"/>
  <c r="R1676" i="14"/>
  <c r="R1677" i="14"/>
  <c r="R1678" i="14"/>
  <c r="R1679" i="14"/>
  <c r="R1680" i="14"/>
  <c r="R1681" i="14"/>
  <c r="R1682" i="14"/>
  <c r="R1683" i="14"/>
  <c r="R1684" i="14"/>
  <c r="R1685" i="14"/>
  <c r="R1686" i="14"/>
  <c r="R1687" i="14"/>
  <c r="R1688" i="14"/>
  <c r="R1689" i="14"/>
  <c r="R1690" i="14"/>
  <c r="R1691" i="14"/>
  <c r="R1692" i="14"/>
  <c r="R1693" i="14"/>
  <c r="R1694" i="14"/>
  <c r="R1695" i="14"/>
  <c r="R1696" i="14"/>
  <c r="R1697" i="14"/>
  <c r="R1698" i="14"/>
  <c r="R1699" i="14"/>
  <c r="R1700" i="14"/>
  <c r="R1701" i="14"/>
  <c r="R1702" i="14"/>
  <c r="R1703" i="14"/>
  <c r="R1704" i="14"/>
  <c r="R1705" i="14"/>
  <c r="R1706" i="14"/>
  <c r="R1707" i="14"/>
  <c r="R1708" i="14"/>
  <c r="R1709" i="14"/>
  <c r="R1710" i="14"/>
  <c r="R1711" i="14"/>
  <c r="R1712" i="14"/>
  <c r="R1713" i="14"/>
  <c r="R1714" i="14"/>
  <c r="R1715" i="14"/>
  <c r="R1716" i="14"/>
  <c r="R1717" i="14"/>
  <c r="R1718" i="14"/>
  <c r="R1719" i="14"/>
  <c r="R1720" i="14"/>
  <c r="R1721" i="14"/>
  <c r="R1722" i="14"/>
  <c r="R1723" i="14"/>
  <c r="R1724" i="14"/>
  <c r="R1725" i="14"/>
  <c r="R1726" i="14"/>
  <c r="R1727" i="14"/>
  <c r="R1728" i="14"/>
  <c r="R1729" i="14"/>
  <c r="R1730" i="14"/>
  <c r="R1731" i="14"/>
  <c r="R1732" i="14"/>
  <c r="R1733" i="14"/>
  <c r="R1734" i="14"/>
  <c r="R1735" i="14"/>
  <c r="R1736" i="14"/>
  <c r="R1737" i="14"/>
  <c r="R1738" i="14"/>
  <c r="R1739" i="14"/>
  <c r="R1740" i="14"/>
  <c r="R1741" i="14"/>
  <c r="R1742" i="14"/>
  <c r="R1743" i="14"/>
  <c r="R1744" i="14"/>
  <c r="R1745" i="14"/>
  <c r="R1746" i="14"/>
  <c r="R1747" i="14"/>
  <c r="R1748" i="14"/>
  <c r="R1749" i="14"/>
  <c r="R1750" i="14"/>
  <c r="R1751" i="14"/>
  <c r="R1752" i="14"/>
  <c r="R1753" i="14"/>
  <c r="R1754" i="14"/>
  <c r="R1755" i="14"/>
  <c r="R1756" i="14"/>
  <c r="R1757" i="14"/>
  <c r="R1758" i="14"/>
  <c r="R1759" i="14"/>
  <c r="R1760" i="14"/>
  <c r="R1761" i="14"/>
  <c r="R1762" i="14"/>
  <c r="R1763" i="14"/>
  <c r="R1764" i="14"/>
  <c r="R1765" i="14"/>
  <c r="R1766" i="14"/>
  <c r="R1767" i="14"/>
  <c r="R1768" i="14"/>
  <c r="R1769" i="14"/>
  <c r="R1770" i="14"/>
  <c r="R1771" i="14"/>
  <c r="R1772" i="14"/>
  <c r="R1773" i="14"/>
  <c r="R1774" i="14"/>
  <c r="R1775" i="14"/>
  <c r="R1776" i="14"/>
  <c r="R1777" i="14"/>
  <c r="R1778" i="14"/>
  <c r="R1779" i="14"/>
  <c r="R1780" i="14"/>
  <c r="R1781" i="14"/>
  <c r="R1782" i="14"/>
  <c r="R1783" i="14"/>
  <c r="R1784" i="14"/>
  <c r="R1785" i="14"/>
  <c r="R1786" i="14"/>
  <c r="R1787" i="14"/>
  <c r="R1788" i="14"/>
  <c r="R1789" i="14"/>
  <c r="R1790" i="14"/>
  <c r="R1791" i="14"/>
  <c r="R1792" i="14"/>
  <c r="R1793" i="14"/>
  <c r="R1794" i="14"/>
  <c r="R1795" i="14"/>
  <c r="R1796" i="14"/>
  <c r="R1797" i="14"/>
  <c r="R1798" i="14"/>
  <c r="R1799" i="14"/>
  <c r="R1800" i="14"/>
  <c r="R1801" i="14"/>
  <c r="R1802" i="14"/>
  <c r="R1803" i="14"/>
  <c r="R1804" i="14"/>
  <c r="R1805" i="14"/>
  <c r="R1806" i="14"/>
  <c r="R1807" i="14"/>
  <c r="R1808" i="14"/>
  <c r="R1809" i="14"/>
  <c r="R1810" i="14"/>
  <c r="R1811" i="14"/>
  <c r="R1812" i="14"/>
  <c r="R1813" i="14"/>
  <c r="R1814" i="14"/>
  <c r="R1815" i="14"/>
  <c r="R1816" i="14"/>
  <c r="R1817" i="14"/>
  <c r="R1818" i="14"/>
  <c r="R1819" i="14"/>
  <c r="R1820" i="14"/>
  <c r="R1821" i="14"/>
  <c r="R1822" i="14"/>
  <c r="R1823" i="14"/>
  <c r="R1824" i="14"/>
  <c r="R1825" i="14"/>
  <c r="R1826" i="14"/>
  <c r="R1827" i="14"/>
  <c r="R1828" i="14"/>
  <c r="R1829" i="14"/>
  <c r="R1830" i="14"/>
  <c r="R1831" i="14"/>
  <c r="R1832" i="14"/>
  <c r="R1833" i="14"/>
  <c r="R1834" i="14"/>
  <c r="R1835" i="14"/>
  <c r="R1836" i="14"/>
  <c r="R1837" i="14"/>
  <c r="R1838" i="14"/>
  <c r="R1839" i="14"/>
  <c r="R1840" i="14"/>
  <c r="R1841" i="14"/>
  <c r="R1842" i="14"/>
  <c r="R1843" i="14"/>
  <c r="R1844" i="14"/>
  <c r="R1845" i="14"/>
  <c r="R1846" i="14"/>
  <c r="R1847" i="14"/>
  <c r="R1848" i="14"/>
  <c r="R1849" i="14"/>
  <c r="R1850" i="14"/>
  <c r="R1851" i="14"/>
  <c r="R1852" i="14"/>
  <c r="R1853" i="14"/>
  <c r="R1854" i="14"/>
  <c r="R1855" i="14"/>
  <c r="R1856" i="14"/>
  <c r="R1857" i="14"/>
  <c r="R1858" i="14"/>
  <c r="R1859" i="14"/>
  <c r="R1860" i="14"/>
  <c r="R1861" i="14"/>
  <c r="R1862" i="14"/>
  <c r="R1863" i="14"/>
  <c r="R1864" i="14"/>
  <c r="R1865" i="14"/>
  <c r="R1866" i="14"/>
  <c r="R1867" i="14"/>
  <c r="R1868" i="14"/>
  <c r="R1869" i="14"/>
  <c r="R1870" i="14"/>
  <c r="R1871" i="14"/>
  <c r="R1872" i="14"/>
  <c r="R1873" i="14"/>
  <c r="R1874" i="14"/>
  <c r="R1875" i="14"/>
  <c r="R1876" i="14"/>
  <c r="R1877" i="14"/>
  <c r="R1878" i="14"/>
  <c r="R1879" i="14"/>
  <c r="R1880" i="14"/>
  <c r="R1881" i="14"/>
  <c r="R1882" i="14"/>
  <c r="R1883" i="14"/>
  <c r="R1884" i="14"/>
  <c r="R1885" i="14"/>
  <c r="R1886" i="14"/>
  <c r="R1887" i="14"/>
  <c r="R1888" i="14"/>
  <c r="R1889" i="14"/>
  <c r="R1890" i="14"/>
  <c r="R1891" i="14"/>
  <c r="R1892" i="14"/>
  <c r="R1893" i="14"/>
  <c r="R1894" i="14"/>
  <c r="R1895" i="14"/>
  <c r="R1896" i="14"/>
  <c r="R1897" i="14"/>
  <c r="R1898" i="14"/>
  <c r="R1899" i="14"/>
  <c r="R1900" i="14"/>
  <c r="R1901" i="14"/>
  <c r="R1902" i="14"/>
  <c r="R1903" i="14"/>
  <c r="R1904" i="14"/>
  <c r="R1905" i="14"/>
  <c r="R1906" i="14"/>
  <c r="R1907" i="14"/>
  <c r="R1908" i="14"/>
  <c r="R1909" i="14"/>
  <c r="R1910" i="14"/>
  <c r="R1911" i="14"/>
  <c r="R1912" i="14"/>
  <c r="R1913" i="14"/>
  <c r="R1914" i="14"/>
  <c r="R1915" i="14"/>
  <c r="R1916" i="14"/>
  <c r="R1917" i="14"/>
  <c r="R1918" i="14"/>
  <c r="R1919" i="14"/>
  <c r="R1920" i="14"/>
  <c r="R1921" i="14"/>
  <c r="R1922" i="14"/>
  <c r="R1923" i="14"/>
  <c r="R1924" i="14"/>
  <c r="R1925" i="14"/>
  <c r="R1926" i="14"/>
  <c r="R1927" i="14"/>
  <c r="R1928" i="14"/>
  <c r="R1929" i="14"/>
  <c r="R1930" i="14"/>
  <c r="R1931" i="14"/>
  <c r="R1932" i="14"/>
  <c r="R1933" i="14"/>
  <c r="R1934" i="14"/>
  <c r="R1935" i="14"/>
  <c r="R1936" i="14"/>
  <c r="R1937" i="14"/>
  <c r="R1938" i="14"/>
  <c r="R1939" i="14"/>
  <c r="R1940" i="14"/>
  <c r="R1941" i="14"/>
  <c r="R1942" i="14"/>
  <c r="R1943" i="14"/>
  <c r="R1944" i="14"/>
  <c r="R1945" i="14"/>
  <c r="R1946" i="14"/>
  <c r="R1947" i="14"/>
  <c r="R1948" i="14"/>
  <c r="R1949" i="14"/>
  <c r="R1950" i="14"/>
  <c r="R1951" i="14"/>
  <c r="R1952" i="14"/>
  <c r="R1953"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P3" i="14"/>
  <c r="P4" i="14"/>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13" i="14"/>
  <c r="P114" i="14"/>
  <c r="P115" i="14"/>
  <c r="P116" i="14"/>
  <c r="P117" i="14"/>
  <c r="P118" i="14"/>
  <c r="P119" i="14"/>
  <c r="P120" i="14"/>
  <c r="P121" i="14"/>
  <c r="P122" i="14"/>
  <c r="P123" i="14"/>
  <c r="P124" i="14"/>
  <c r="P125" i="14"/>
  <c r="P126" i="14"/>
  <c r="P127" i="14"/>
  <c r="P128" i="14"/>
  <c r="P129" i="14"/>
  <c r="P130" i="14"/>
  <c r="P131" i="14"/>
  <c r="P132" i="14"/>
  <c r="P133" i="14"/>
  <c r="P134" i="14"/>
  <c r="P135" i="14"/>
  <c r="P136" i="14"/>
  <c r="P137" i="14"/>
  <c r="P138" i="14"/>
  <c r="P139" i="14"/>
  <c r="P140" i="14"/>
  <c r="P141" i="14"/>
  <c r="P142" i="14"/>
  <c r="P143" i="14"/>
  <c r="P144" i="14"/>
  <c r="P145" i="14"/>
  <c r="P146" i="14"/>
  <c r="P147" i="14"/>
  <c r="P148" i="14"/>
  <c r="P149" i="14"/>
  <c r="P150" i="14"/>
  <c r="P151" i="14"/>
  <c r="P152" i="14"/>
  <c r="P153" i="14"/>
  <c r="P154" i="14"/>
  <c r="P155" i="14"/>
  <c r="P156" i="14"/>
  <c r="P157" i="14"/>
  <c r="P158" i="14"/>
  <c r="P159" i="14"/>
  <c r="P160" i="14"/>
  <c r="P161" i="14"/>
  <c r="P162" i="14"/>
  <c r="P163" i="14"/>
  <c r="P164" i="14"/>
  <c r="P165"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238" i="14"/>
  <c r="P239" i="14"/>
  <c r="P240" i="14"/>
  <c r="P241" i="14"/>
  <c r="P242" i="14"/>
  <c r="P243" i="14"/>
  <c r="P244" i="14"/>
  <c r="P245" i="14"/>
  <c r="P246" i="14"/>
  <c r="P247" i="14"/>
  <c r="P248" i="14"/>
  <c r="P249" i="14"/>
  <c r="P250" i="14"/>
  <c r="P251" i="14"/>
  <c r="P252" i="14"/>
  <c r="P253" i="14"/>
  <c r="P254" i="14"/>
  <c r="P255"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1" i="14"/>
  <c r="P282" i="14"/>
  <c r="P283" i="14"/>
  <c r="P284" i="14"/>
  <c r="P285" i="14"/>
  <c r="P286" i="14"/>
  <c r="P287" i="14"/>
  <c r="P288" i="14"/>
  <c r="P289" i="14"/>
  <c r="P290" i="14"/>
  <c r="P291" i="14"/>
  <c r="P292" i="14"/>
  <c r="P293" i="14"/>
  <c r="P294" i="14"/>
  <c r="P295" i="14"/>
  <c r="P296" i="14"/>
  <c r="P297" i="14"/>
  <c r="P298" i="14"/>
  <c r="P299" i="14"/>
  <c r="P300" i="14"/>
  <c r="P301" i="14"/>
  <c r="P302" i="14"/>
  <c r="P303"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P442" i="14"/>
  <c r="P443" i="14"/>
  <c r="P444" i="14"/>
  <c r="P445" i="14"/>
  <c r="P446" i="14"/>
  <c r="P447" i="14"/>
  <c r="P448" i="14"/>
  <c r="P449" i="14"/>
  <c r="P450" i="14"/>
  <c r="P451" i="14"/>
  <c r="P452" i="14"/>
  <c r="P453" i="14"/>
  <c r="P454" i="14"/>
  <c r="P455" i="14"/>
  <c r="P456" i="14"/>
  <c r="P457" i="14"/>
  <c r="P458" i="14"/>
  <c r="P459" i="14"/>
  <c r="P460" i="14"/>
  <c r="P461" i="14"/>
  <c r="P462" i="14"/>
  <c r="P463" i="14"/>
  <c r="P464" i="14"/>
  <c r="P465" i="14"/>
  <c r="P466" i="14"/>
  <c r="P467" i="14"/>
  <c r="P468" i="14"/>
  <c r="P469" i="14"/>
  <c r="P470" i="14"/>
  <c r="P471" i="14"/>
  <c r="P472" i="14"/>
  <c r="P473" i="14"/>
  <c r="P474" i="14"/>
  <c r="P475" i="14"/>
  <c r="P476" i="14"/>
  <c r="P477" i="14"/>
  <c r="P478" i="14"/>
  <c r="P479" i="14"/>
  <c r="P480" i="14"/>
  <c r="P481" i="14"/>
  <c r="P482" i="14"/>
  <c r="P483" i="14"/>
  <c r="P484" i="14"/>
  <c r="P485" i="14"/>
  <c r="P486" i="14"/>
  <c r="P487" i="14"/>
  <c r="P488" i="14"/>
  <c r="P489" i="14"/>
  <c r="P490" i="14"/>
  <c r="P491" i="14"/>
  <c r="P492" i="14"/>
  <c r="P493" i="14"/>
  <c r="P494" i="14"/>
  <c r="P495" i="14"/>
  <c r="P496" i="14"/>
  <c r="P497" i="14"/>
  <c r="P498" i="14"/>
  <c r="P499" i="14"/>
  <c r="P500" i="14"/>
  <c r="P501" i="14"/>
  <c r="P502" i="14"/>
  <c r="P503" i="14"/>
  <c r="P504" i="14"/>
  <c r="P505" i="14"/>
  <c r="P506" i="14"/>
  <c r="P507" i="14"/>
  <c r="P508" i="14"/>
  <c r="P509" i="14"/>
  <c r="P510" i="14"/>
  <c r="P511" i="14"/>
  <c r="P512" i="14"/>
  <c r="P513" i="14"/>
  <c r="P514" i="14"/>
  <c r="P515" i="14"/>
  <c r="P516" i="14"/>
  <c r="P517" i="14"/>
  <c r="P518" i="14"/>
  <c r="P519" i="14"/>
  <c r="P520" i="14"/>
  <c r="P521" i="14"/>
  <c r="P522" i="14"/>
  <c r="P523" i="14"/>
  <c r="P524" i="14"/>
  <c r="P525" i="14"/>
  <c r="P526" i="14"/>
  <c r="P527" i="14"/>
  <c r="P528" i="14"/>
  <c r="P529" i="14"/>
  <c r="P530" i="14"/>
  <c r="P531" i="14"/>
  <c r="P532" i="14"/>
  <c r="P533" i="14"/>
  <c r="P534" i="14"/>
  <c r="P535" i="14"/>
  <c r="P536" i="14"/>
  <c r="P537" i="14"/>
  <c r="P538" i="14"/>
  <c r="P539" i="14"/>
  <c r="P540" i="14"/>
  <c r="P541" i="14"/>
  <c r="P542" i="14"/>
  <c r="P543" i="14"/>
  <c r="P544" i="14"/>
  <c r="P545" i="14"/>
  <c r="P546" i="14"/>
  <c r="P547" i="14"/>
  <c r="P548" i="14"/>
  <c r="P549" i="14"/>
  <c r="P550" i="14"/>
  <c r="P551" i="14"/>
  <c r="P552" i="14"/>
  <c r="P553" i="14"/>
  <c r="P554" i="14"/>
  <c r="P555" i="14"/>
  <c r="P556" i="14"/>
  <c r="P557" i="14"/>
  <c r="P558" i="14"/>
  <c r="P559" i="14"/>
  <c r="P560" i="14"/>
  <c r="P561" i="14"/>
  <c r="P562" i="14"/>
  <c r="P563" i="14"/>
  <c r="P564" i="14"/>
  <c r="P565" i="14"/>
  <c r="P566" i="14"/>
  <c r="P567" i="14"/>
  <c r="P568" i="14"/>
  <c r="P569" i="14"/>
  <c r="P570" i="14"/>
  <c r="P571" i="14"/>
  <c r="P572" i="14"/>
  <c r="P573" i="14"/>
  <c r="P574" i="14"/>
  <c r="P575" i="14"/>
  <c r="P576" i="14"/>
  <c r="P577" i="14"/>
  <c r="P578" i="14"/>
  <c r="P579" i="14"/>
  <c r="P580" i="14"/>
  <c r="P581" i="14"/>
  <c r="P582" i="14"/>
  <c r="P583" i="14"/>
  <c r="P584" i="14"/>
  <c r="P585" i="14"/>
  <c r="P586" i="14"/>
  <c r="P587" i="14"/>
  <c r="P588" i="14"/>
  <c r="P589" i="14"/>
  <c r="P590" i="14"/>
  <c r="P591" i="14"/>
  <c r="P592" i="14"/>
  <c r="P593" i="14"/>
  <c r="P594" i="14"/>
  <c r="P595" i="14"/>
  <c r="P596" i="14"/>
  <c r="P597" i="14"/>
  <c r="P598" i="14"/>
  <c r="P599" i="14"/>
  <c r="P600" i="14"/>
  <c r="P601" i="14"/>
  <c r="P602" i="14"/>
  <c r="P603" i="14"/>
  <c r="P604" i="14"/>
  <c r="P605" i="14"/>
  <c r="P606" i="14"/>
  <c r="P607" i="14"/>
  <c r="P608" i="14"/>
  <c r="P609" i="14"/>
  <c r="P610" i="14"/>
  <c r="P611" i="14"/>
  <c r="P612" i="14"/>
  <c r="P613" i="14"/>
  <c r="P614" i="14"/>
  <c r="P615" i="14"/>
  <c r="P616" i="14"/>
  <c r="P617" i="14"/>
  <c r="P618" i="14"/>
  <c r="P619" i="14"/>
  <c r="P620" i="14"/>
  <c r="P621" i="14"/>
  <c r="P622" i="14"/>
  <c r="P623" i="14"/>
  <c r="P624" i="14"/>
  <c r="P625" i="14"/>
  <c r="P626" i="14"/>
  <c r="P627" i="14"/>
  <c r="P628" i="14"/>
  <c r="P629" i="14"/>
  <c r="P630" i="14"/>
  <c r="P631" i="14"/>
  <c r="P632" i="14"/>
  <c r="P633" i="14"/>
  <c r="P634" i="14"/>
  <c r="P635" i="14"/>
  <c r="P636" i="14"/>
  <c r="P637" i="14"/>
  <c r="P638" i="14"/>
  <c r="P639" i="14"/>
  <c r="P640" i="14"/>
  <c r="P641" i="14"/>
  <c r="P642" i="14"/>
  <c r="P643" i="14"/>
  <c r="P644" i="14"/>
  <c r="P645" i="14"/>
  <c r="P646" i="14"/>
  <c r="P647" i="14"/>
  <c r="P648" i="14"/>
  <c r="P649" i="14"/>
  <c r="P650" i="14"/>
  <c r="P651" i="14"/>
  <c r="P652" i="14"/>
  <c r="P653" i="14"/>
  <c r="P654" i="14"/>
  <c r="P655" i="14"/>
  <c r="P656" i="14"/>
  <c r="P657" i="14"/>
  <c r="P658" i="14"/>
  <c r="P659" i="14"/>
  <c r="P660" i="14"/>
  <c r="P661" i="14"/>
  <c r="P662" i="14"/>
  <c r="P663" i="14"/>
  <c r="P664" i="14"/>
  <c r="P665" i="14"/>
  <c r="P666" i="14"/>
  <c r="P667" i="14"/>
  <c r="P668" i="14"/>
  <c r="P669" i="14"/>
  <c r="P670" i="14"/>
  <c r="P671" i="14"/>
  <c r="P672" i="14"/>
  <c r="P673" i="14"/>
  <c r="P674" i="14"/>
  <c r="P675" i="14"/>
  <c r="P676" i="14"/>
  <c r="P677" i="14"/>
  <c r="P678" i="14"/>
  <c r="P679" i="14"/>
  <c r="P680" i="14"/>
  <c r="P681" i="14"/>
  <c r="P682" i="14"/>
  <c r="P683" i="14"/>
  <c r="P684" i="14"/>
  <c r="P685" i="14"/>
  <c r="P686" i="14"/>
  <c r="P687" i="14"/>
  <c r="P688" i="14"/>
  <c r="P689" i="14"/>
  <c r="P690" i="14"/>
  <c r="P691" i="14"/>
  <c r="P692" i="14"/>
  <c r="P693" i="14"/>
  <c r="P694" i="14"/>
  <c r="P695" i="14"/>
  <c r="P696" i="14"/>
  <c r="P697" i="14"/>
  <c r="P698" i="14"/>
  <c r="P699" i="14"/>
  <c r="P700" i="14"/>
  <c r="P701" i="14"/>
  <c r="P702" i="14"/>
  <c r="P703" i="14"/>
  <c r="P704" i="14"/>
  <c r="P705" i="14"/>
  <c r="P706" i="14"/>
  <c r="P707" i="14"/>
  <c r="P708" i="14"/>
  <c r="P709" i="14"/>
  <c r="P710" i="14"/>
  <c r="P711" i="14"/>
  <c r="P712" i="14"/>
  <c r="P713" i="14"/>
  <c r="P714" i="14"/>
  <c r="P715" i="14"/>
  <c r="P716" i="14"/>
  <c r="P717" i="14"/>
  <c r="P718" i="14"/>
  <c r="P719" i="14"/>
  <c r="P720" i="14"/>
  <c r="P721" i="14"/>
  <c r="P722" i="14"/>
  <c r="P723" i="14"/>
  <c r="P724" i="14"/>
  <c r="P725" i="14"/>
  <c r="P726" i="14"/>
  <c r="P727" i="14"/>
  <c r="P728" i="14"/>
  <c r="P729" i="14"/>
  <c r="P730" i="14"/>
  <c r="P731" i="14"/>
  <c r="P732" i="14"/>
  <c r="P733" i="14"/>
  <c r="P734" i="14"/>
  <c r="P735" i="14"/>
  <c r="P736" i="14"/>
  <c r="P737" i="14"/>
  <c r="P738" i="14"/>
  <c r="P739" i="14"/>
  <c r="P740" i="14"/>
  <c r="P741" i="14"/>
  <c r="P742" i="14"/>
  <c r="P743" i="14"/>
  <c r="P744" i="14"/>
  <c r="P745" i="14"/>
  <c r="P746" i="14"/>
  <c r="P747" i="14"/>
  <c r="P748" i="14"/>
  <c r="P749" i="14"/>
  <c r="P750" i="14"/>
  <c r="P751" i="14"/>
  <c r="P752" i="14"/>
  <c r="P753" i="14"/>
  <c r="P754" i="14"/>
  <c r="P755" i="14"/>
  <c r="P756" i="14"/>
  <c r="P757" i="14"/>
  <c r="P758" i="14"/>
  <c r="P759" i="14"/>
  <c r="P760" i="14"/>
  <c r="P761" i="14"/>
  <c r="P762" i="14"/>
  <c r="P763" i="14"/>
  <c r="P764" i="14"/>
  <c r="P765" i="14"/>
  <c r="P766" i="14"/>
  <c r="P767" i="14"/>
  <c r="P768" i="14"/>
  <c r="P769" i="14"/>
  <c r="P770" i="14"/>
  <c r="P771" i="14"/>
  <c r="P772" i="14"/>
  <c r="P773" i="14"/>
  <c r="P774" i="14"/>
  <c r="P775" i="14"/>
  <c r="P776" i="14"/>
  <c r="P777" i="14"/>
  <c r="P778" i="14"/>
  <c r="P779" i="14"/>
  <c r="P780" i="14"/>
  <c r="P781" i="14"/>
  <c r="P782" i="14"/>
  <c r="P783" i="14"/>
  <c r="P784" i="14"/>
  <c r="P785" i="14"/>
  <c r="P786" i="14"/>
  <c r="P787" i="14"/>
  <c r="P788" i="14"/>
  <c r="P789" i="14"/>
  <c r="P790" i="14"/>
  <c r="P791" i="14"/>
  <c r="P792" i="14"/>
  <c r="P793" i="14"/>
  <c r="P794" i="14"/>
  <c r="P795" i="14"/>
  <c r="P796" i="14"/>
  <c r="P797" i="14"/>
  <c r="P798" i="14"/>
  <c r="P799" i="14"/>
  <c r="P800" i="14"/>
  <c r="P801" i="14"/>
  <c r="P802" i="14"/>
  <c r="P803" i="14"/>
  <c r="P804" i="14"/>
  <c r="P805" i="14"/>
  <c r="P806" i="14"/>
  <c r="P807" i="14"/>
  <c r="P808" i="14"/>
  <c r="P809" i="14"/>
  <c r="P810" i="14"/>
  <c r="P811" i="14"/>
  <c r="P812" i="14"/>
  <c r="P813" i="14"/>
  <c r="P814" i="14"/>
  <c r="P815" i="14"/>
  <c r="P816" i="14"/>
  <c r="P817" i="14"/>
  <c r="P818" i="14"/>
  <c r="P819" i="14"/>
  <c r="P820" i="14"/>
  <c r="P821" i="14"/>
  <c r="P822" i="14"/>
  <c r="P823" i="14"/>
  <c r="P824" i="14"/>
  <c r="P825" i="14"/>
  <c r="P826" i="14"/>
  <c r="P827" i="14"/>
  <c r="P828" i="14"/>
  <c r="P829" i="14"/>
  <c r="P830" i="14"/>
  <c r="P831" i="14"/>
  <c r="P832" i="14"/>
  <c r="P833" i="14"/>
  <c r="P834" i="14"/>
  <c r="P835" i="14"/>
  <c r="P836" i="14"/>
  <c r="P837" i="14"/>
  <c r="P838" i="14"/>
  <c r="P839" i="14"/>
  <c r="P840" i="14"/>
  <c r="P841" i="14"/>
  <c r="P842" i="14"/>
  <c r="P843" i="14"/>
  <c r="P844" i="14"/>
  <c r="P845" i="14"/>
  <c r="P846" i="14"/>
  <c r="P847" i="14"/>
  <c r="P848" i="14"/>
  <c r="P849" i="14"/>
  <c r="P850" i="14"/>
  <c r="P851" i="14"/>
  <c r="P852" i="14"/>
  <c r="P853" i="14"/>
  <c r="P854" i="14"/>
  <c r="P855" i="14"/>
  <c r="P856" i="14"/>
  <c r="P857" i="14"/>
  <c r="P858" i="14"/>
  <c r="P859" i="14"/>
  <c r="P860" i="14"/>
  <c r="P861" i="14"/>
  <c r="P862" i="14"/>
  <c r="P863" i="14"/>
  <c r="P864" i="14"/>
  <c r="P865" i="14"/>
  <c r="P866" i="14"/>
  <c r="P867" i="14"/>
  <c r="P868" i="14"/>
  <c r="P869" i="14"/>
  <c r="P870" i="14"/>
  <c r="P871" i="14"/>
  <c r="P872" i="14"/>
  <c r="P873" i="14"/>
  <c r="P874" i="14"/>
  <c r="P875" i="14"/>
  <c r="P876" i="14"/>
  <c r="P877" i="14"/>
  <c r="P878" i="14"/>
  <c r="P879" i="14"/>
  <c r="P880" i="14"/>
  <c r="P881" i="14"/>
  <c r="P882" i="14"/>
  <c r="P883" i="14"/>
  <c r="P884" i="14"/>
  <c r="P885" i="14"/>
  <c r="P886" i="14"/>
  <c r="P887" i="14"/>
  <c r="P888" i="14"/>
  <c r="P889" i="14"/>
  <c r="P890" i="14"/>
  <c r="P891" i="14"/>
  <c r="P892" i="14"/>
  <c r="P893" i="14"/>
  <c r="P894" i="14"/>
  <c r="P895" i="14"/>
  <c r="P896" i="14"/>
  <c r="P897" i="14"/>
  <c r="P898" i="14"/>
  <c r="P899" i="14"/>
  <c r="P900" i="14"/>
  <c r="P901" i="14"/>
  <c r="P902" i="14"/>
  <c r="P903" i="14"/>
  <c r="P904" i="14"/>
  <c r="P905" i="14"/>
  <c r="P906" i="14"/>
  <c r="P907" i="14"/>
  <c r="P908" i="14"/>
  <c r="P909" i="14"/>
  <c r="P910" i="14"/>
  <c r="P911" i="14"/>
  <c r="P912" i="14"/>
  <c r="P913" i="14"/>
  <c r="P914" i="14"/>
  <c r="P915" i="14"/>
  <c r="P916" i="14"/>
  <c r="P917" i="14"/>
  <c r="P918" i="14"/>
  <c r="P919" i="14"/>
  <c r="P920" i="14"/>
  <c r="P921" i="14"/>
  <c r="P922" i="14"/>
  <c r="P923" i="14"/>
  <c r="P924" i="14"/>
  <c r="P925" i="14"/>
  <c r="P926" i="14"/>
  <c r="P927" i="14"/>
  <c r="P928" i="14"/>
  <c r="P929" i="14"/>
  <c r="P930" i="14"/>
  <c r="P931" i="14"/>
  <c r="P932" i="14"/>
  <c r="P933" i="14"/>
  <c r="P934" i="14"/>
  <c r="P935" i="14"/>
  <c r="P936" i="14"/>
  <c r="P937" i="14"/>
  <c r="P938" i="14"/>
  <c r="P939" i="14"/>
  <c r="P940" i="14"/>
  <c r="P941" i="14"/>
  <c r="P942" i="14"/>
  <c r="P943" i="14"/>
  <c r="P944" i="14"/>
  <c r="P945" i="14"/>
  <c r="P946" i="14"/>
  <c r="P947" i="14"/>
  <c r="P948" i="14"/>
  <c r="P949" i="14"/>
  <c r="P950" i="14"/>
  <c r="P951" i="14"/>
  <c r="P952" i="14"/>
  <c r="P953" i="14"/>
  <c r="P954" i="14"/>
  <c r="P955" i="14"/>
  <c r="P956" i="14"/>
  <c r="P957" i="14"/>
  <c r="P958" i="14"/>
  <c r="P959" i="14"/>
  <c r="P960" i="14"/>
  <c r="P961" i="14"/>
  <c r="P962" i="14"/>
  <c r="P963" i="14"/>
  <c r="P964" i="14"/>
  <c r="P965" i="14"/>
  <c r="P966" i="14"/>
  <c r="P967" i="14"/>
  <c r="P968" i="14"/>
  <c r="P969" i="14"/>
  <c r="P970" i="14"/>
  <c r="P971" i="14"/>
  <c r="P972" i="14"/>
  <c r="P973" i="14"/>
  <c r="P974" i="14"/>
  <c r="P975" i="14"/>
  <c r="P976" i="14"/>
  <c r="P977" i="14"/>
  <c r="P978" i="14"/>
  <c r="P979" i="14"/>
  <c r="P980" i="14"/>
  <c r="P981" i="14"/>
  <c r="P982" i="14"/>
  <c r="P983" i="14"/>
  <c r="P984" i="14"/>
  <c r="P985" i="14"/>
  <c r="P986" i="14"/>
  <c r="P987" i="14"/>
  <c r="P988" i="14"/>
  <c r="P989" i="14"/>
  <c r="P990"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P1027" i="14"/>
  <c r="P1028" i="14"/>
  <c r="P1029" i="14"/>
  <c r="P1030" i="14"/>
  <c r="P1031" i="14"/>
  <c r="P1032" i="14"/>
  <c r="P1033" i="14"/>
  <c r="P1034" i="14"/>
  <c r="P1035" i="14"/>
  <c r="P1036" i="14"/>
  <c r="P1037" i="14"/>
  <c r="P1038" i="14"/>
  <c r="P1039" i="14"/>
  <c r="P1040" i="14"/>
  <c r="P1041" i="14"/>
  <c r="P1042" i="14"/>
  <c r="P1043" i="14"/>
  <c r="P1044" i="14"/>
  <c r="P1045" i="14"/>
  <c r="P1046" i="14"/>
  <c r="P1047" i="14"/>
  <c r="P1048" i="14"/>
  <c r="P1049" i="14"/>
  <c r="P1050" i="14"/>
  <c r="P1051" i="14"/>
  <c r="P1052" i="14"/>
  <c r="P1053" i="14"/>
  <c r="P1054" i="14"/>
  <c r="P1055" i="14"/>
  <c r="P1056" i="14"/>
  <c r="P1057" i="14"/>
  <c r="P1058" i="14"/>
  <c r="P1059" i="14"/>
  <c r="P1060" i="14"/>
  <c r="P1061" i="14"/>
  <c r="P1062" i="14"/>
  <c r="P1063" i="14"/>
  <c r="P1064" i="14"/>
  <c r="P1065" i="14"/>
  <c r="P1066" i="14"/>
  <c r="P1067" i="14"/>
  <c r="P1068" i="14"/>
  <c r="P1069" i="14"/>
  <c r="P1070" i="14"/>
  <c r="P1071" i="14"/>
  <c r="P1072" i="14"/>
  <c r="P1073" i="14"/>
  <c r="P1074" i="14"/>
  <c r="P1075" i="14"/>
  <c r="P1076" i="14"/>
  <c r="P1077" i="14"/>
  <c r="P1078" i="14"/>
  <c r="P1079" i="14"/>
  <c r="P1080" i="14"/>
  <c r="P1081" i="14"/>
  <c r="P1082" i="14"/>
  <c r="P1083" i="14"/>
  <c r="P1084" i="14"/>
  <c r="P1085" i="14"/>
  <c r="P1086" i="14"/>
  <c r="P1087" i="14"/>
  <c r="P1088" i="14"/>
  <c r="P1089" i="14"/>
  <c r="P1090" i="14"/>
  <c r="P1091" i="14"/>
  <c r="P1092" i="14"/>
  <c r="P1093" i="14"/>
  <c r="P1094" i="14"/>
  <c r="P1095" i="14"/>
  <c r="P1096" i="14"/>
  <c r="P1097" i="14"/>
  <c r="P1098" i="14"/>
  <c r="P1099" i="14"/>
  <c r="P1100" i="14"/>
  <c r="P1101" i="14"/>
  <c r="P1102" i="14"/>
  <c r="P1103" i="14"/>
  <c r="P1104" i="14"/>
  <c r="P1105" i="14"/>
  <c r="P1106" i="14"/>
  <c r="P1107" i="14"/>
  <c r="P1108" i="14"/>
  <c r="P1109" i="14"/>
  <c r="P1110" i="14"/>
  <c r="P1111" i="14"/>
  <c r="P1112" i="14"/>
  <c r="P1113" i="14"/>
  <c r="P1114" i="14"/>
  <c r="P1115" i="14"/>
  <c r="P1116" i="14"/>
  <c r="P1117" i="14"/>
  <c r="P1118" i="14"/>
  <c r="P1119" i="14"/>
  <c r="P1120" i="14"/>
  <c r="P1121" i="14"/>
  <c r="P1122" i="14"/>
  <c r="P1123" i="14"/>
  <c r="P1124" i="14"/>
  <c r="P1125" i="14"/>
  <c r="P1126" i="14"/>
  <c r="P1127" i="14"/>
  <c r="P1128" i="14"/>
  <c r="P1129" i="14"/>
  <c r="P1130" i="14"/>
  <c r="P1131" i="14"/>
  <c r="P1132" i="14"/>
  <c r="P1133" i="14"/>
  <c r="P1134" i="14"/>
  <c r="P1135" i="14"/>
  <c r="P1136" i="14"/>
  <c r="P1137" i="14"/>
  <c r="P1138" i="14"/>
  <c r="P1139" i="14"/>
  <c r="P1140" i="14"/>
  <c r="P1141" i="14"/>
  <c r="P1142" i="14"/>
  <c r="P1143" i="14"/>
  <c r="P1144" i="14"/>
  <c r="P1145" i="14"/>
  <c r="P1146" i="14"/>
  <c r="P1147" i="14"/>
  <c r="P1148" i="14"/>
  <c r="P1149" i="14"/>
  <c r="P1150" i="14"/>
  <c r="P1151" i="14"/>
  <c r="P1152" i="14"/>
  <c r="P1153" i="14"/>
  <c r="P1154" i="14"/>
  <c r="P1155" i="14"/>
  <c r="P1156" i="14"/>
  <c r="P1157" i="14"/>
  <c r="P1158" i="14"/>
  <c r="P1159" i="14"/>
  <c r="P1160" i="14"/>
  <c r="P1161" i="14"/>
  <c r="P1162" i="14"/>
  <c r="P1163" i="14"/>
  <c r="P1164" i="14"/>
  <c r="P1165" i="14"/>
  <c r="P1166" i="14"/>
  <c r="P1167" i="14"/>
  <c r="P1168" i="14"/>
  <c r="P1169" i="14"/>
  <c r="P1170" i="14"/>
  <c r="P1171" i="14"/>
  <c r="P1172" i="14"/>
  <c r="P1173" i="14"/>
  <c r="P1174" i="14"/>
  <c r="P1175" i="14"/>
  <c r="P1176" i="14"/>
  <c r="P1177" i="14"/>
  <c r="P1178" i="14"/>
  <c r="P1179" i="14"/>
  <c r="P1180" i="14"/>
  <c r="P1181" i="14"/>
  <c r="P1182" i="14"/>
  <c r="P1183" i="14"/>
  <c r="P1184" i="14"/>
  <c r="P1185" i="14"/>
  <c r="P1186" i="14"/>
  <c r="P1187" i="14"/>
  <c r="P1188" i="14"/>
  <c r="P1189" i="14"/>
  <c r="P1190" i="14"/>
  <c r="P1191" i="14"/>
  <c r="P1192" i="14"/>
  <c r="P1193" i="14"/>
  <c r="P1194" i="14"/>
  <c r="P1195" i="14"/>
  <c r="P1196" i="14"/>
  <c r="P1197" i="14"/>
  <c r="P1198" i="14"/>
  <c r="P1199" i="14"/>
  <c r="P1200" i="14"/>
  <c r="P1201" i="14"/>
  <c r="P1202" i="14"/>
  <c r="P1203" i="14"/>
  <c r="P1204" i="14"/>
  <c r="P1205" i="14"/>
  <c r="P1206" i="14"/>
  <c r="P1207" i="14"/>
  <c r="P1208" i="14"/>
  <c r="P1209" i="14"/>
  <c r="P1210" i="14"/>
  <c r="P1211" i="14"/>
  <c r="P1212" i="14"/>
  <c r="P1213" i="14"/>
  <c r="P1214" i="14"/>
  <c r="P1215" i="14"/>
  <c r="P1216" i="14"/>
  <c r="P1217" i="14"/>
  <c r="P1218" i="14"/>
  <c r="P1219" i="14"/>
  <c r="P1220" i="14"/>
  <c r="P1221" i="14"/>
  <c r="P1222" i="14"/>
  <c r="P1223" i="14"/>
  <c r="P1224" i="14"/>
  <c r="P1225" i="14"/>
  <c r="P1226" i="14"/>
  <c r="P1227" i="14"/>
  <c r="P1228" i="14"/>
  <c r="P1229" i="14"/>
  <c r="P1230" i="14"/>
  <c r="P1231" i="14"/>
  <c r="P1232" i="14"/>
  <c r="P1233" i="14"/>
  <c r="P1234" i="14"/>
  <c r="P1235" i="14"/>
  <c r="P1236" i="14"/>
  <c r="P1237" i="14"/>
  <c r="P1238" i="14"/>
  <c r="P1239" i="14"/>
  <c r="P1240" i="14"/>
  <c r="P1241" i="14"/>
  <c r="P1242" i="14"/>
  <c r="P1243" i="14"/>
  <c r="P1244" i="14"/>
  <c r="P1245" i="14"/>
  <c r="P1246" i="14"/>
  <c r="P1247" i="14"/>
  <c r="P1248" i="14"/>
  <c r="P1249" i="14"/>
  <c r="P1250" i="14"/>
  <c r="P1251" i="14"/>
  <c r="P1252" i="14"/>
  <c r="P1253" i="14"/>
  <c r="P1254" i="14"/>
  <c r="P1255" i="14"/>
  <c r="P1256" i="14"/>
  <c r="P1257" i="14"/>
  <c r="P1258" i="14"/>
  <c r="P1259" i="14"/>
  <c r="P1260" i="14"/>
  <c r="P1261" i="14"/>
  <c r="P1262" i="14"/>
  <c r="P1263" i="14"/>
  <c r="P1264" i="14"/>
  <c r="P1265" i="14"/>
  <c r="P1266" i="14"/>
  <c r="P1267" i="14"/>
  <c r="P1268" i="14"/>
  <c r="P1269" i="14"/>
  <c r="P1270" i="14"/>
  <c r="P1271" i="14"/>
  <c r="P1272" i="14"/>
  <c r="P1273" i="14"/>
  <c r="P1274" i="14"/>
  <c r="P1275" i="14"/>
  <c r="P1276" i="14"/>
  <c r="P1277" i="14"/>
  <c r="P1278" i="14"/>
  <c r="P1279" i="14"/>
  <c r="P1280" i="14"/>
  <c r="P1281" i="14"/>
  <c r="P1282" i="14"/>
  <c r="P1283" i="14"/>
  <c r="P1284" i="14"/>
  <c r="P1285" i="14"/>
  <c r="P1286" i="14"/>
  <c r="P1287" i="14"/>
  <c r="P1288" i="14"/>
  <c r="P1289" i="14"/>
  <c r="P1290" i="14"/>
  <c r="P1291" i="14"/>
  <c r="P1292" i="14"/>
  <c r="P1293" i="14"/>
  <c r="P1294" i="14"/>
  <c r="P1295" i="14"/>
  <c r="P1296" i="14"/>
  <c r="P1297" i="14"/>
  <c r="P1298" i="14"/>
  <c r="P1299" i="14"/>
  <c r="P1300" i="14"/>
  <c r="P1301" i="14"/>
  <c r="P1302" i="14"/>
  <c r="P1303" i="14"/>
  <c r="P1304" i="14"/>
  <c r="P1305" i="14"/>
  <c r="P1306" i="14"/>
  <c r="P1307" i="14"/>
  <c r="P1308" i="14"/>
  <c r="P1309" i="14"/>
  <c r="P1310" i="14"/>
  <c r="P1311" i="14"/>
  <c r="P1312" i="14"/>
  <c r="P1313" i="14"/>
  <c r="P1314" i="14"/>
  <c r="P1315" i="14"/>
  <c r="P1316" i="14"/>
  <c r="P1317" i="14"/>
  <c r="P1318" i="14"/>
  <c r="P1319" i="14"/>
  <c r="P1320" i="14"/>
  <c r="P1321" i="14"/>
  <c r="P1322" i="14"/>
  <c r="P1323" i="14"/>
  <c r="P1324" i="14"/>
  <c r="P1325" i="14"/>
  <c r="P1326" i="14"/>
  <c r="P1327" i="14"/>
  <c r="P1328" i="14"/>
  <c r="P1329" i="14"/>
  <c r="P1330" i="14"/>
  <c r="P1331" i="14"/>
  <c r="P1332" i="14"/>
  <c r="P1333" i="14"/>
  <c r="P1334" i="14"/>
  <c r="P1335" i="14"/>
  <c r="P1336" i="14"/>
  <c r="P1337" i="14"/>
  <c r="P1338" i="14"/>
  <c r="P1339" i="14"/>
  <c r="P1340" i="14"/>
  <c r="P1341" i="14"/>
  <c r="P1342" i="14"/>
  <c r="P1343" i="14"/>
  <c r="P1344" i="14"/>
  <c r="P1345" i="14"/>
  <c r="P1346" i="14"/>
  <c r="P1347" i="14"/>
  <c r="P1348" i="14"/>
  <c r="P1349" i="14"/>
  <c r="P1350" i="14"/>
  <c r="P1351" i="14"/>
  <c r="P1352" i="14"/>
  <c r="P1353" i="14"/>
  <c r="P1354" i="14"/>
  <c r="P1355" i="14"/>
  <c r="P1356" i="14"/>
  <c r="P1357" i="14"/>
  <c r="P1358" i="14"/>
  <c r="P1359" i="14"/>
  <c r="P1360" i="14"/>
  <c r="P1361" i="14"/>
  <c r="P1362" i="14"/>
  <c r="P1363" i="14"/>
  <c r="P1364" i="14"/>
  <c r="P1365" i="14"/>
  <c r="P1366" i="14"/>
  <c r="P1367" i="14"/>
  <c r="P1368" i="14"/>
  <c r="P1369" i="14"/>
  <c r="P1370" i="14"/>
  <c r="P1371" i="14"/>
  <c r="P1372" i="14"/>
  <c r="P1373" i="14"/>
  <c r="P1374" i="14"/>
  <c r="P1375" i="14"/>
  <c r="P1376" i="14"/>
  <c r="P1377" i="14"/>
  <c r="P1378" i="14"/>
  <c r="P1379" i="14"/>
  <c r="P1380" i="14"/>
  <c r="P1381" i="14"/>
  <c r="P1382" i="14"/>
  <c r="P1383" i="14"/>
  <c r="P1384" i="14"/>
  <c r="P1385" i="14"/>
  <c r="P1386" i="14"/>
  <c r="P1387" i="14"/>
  <c r="P1388" i="14"/>
  <c r="P1389" i="14"/>
  <c r="P1390" i="14"/>
  <c r="P1391" i="14"/>
  <c r="P1392" i="14"/>
  <c r="P1393" i="14"/>
  <c r="P1394" i="14"/>
  <c r="P1395" i="14"/>
  <c r="P1396" i="14"/>
  <c r="P1397" i="14"/>
  <c r="P1398" i="14"/>
  <c r="P1399" i="14"/>
  <c r="P1400" i="14"/>
  <c r="P1401" i="14"/>
  <c r="P1402" i="14"/>
  <c r="P1403" i="14"/>
  <c r="P1404" i="14"/>
  <c r="P1405" i="14"/>
  <c r="P1406" i="14"/>
  <c r="P1407" i="14"/>
  <c r="P1408" i="14"/>
  <c r="P1409" i="14"/>
  <c r="P1410" i="14"/>
  <c r="P1411" i="14"/>
  <c r="P1412" i="14"/>
  <c r="P1413" i="14"/>
  <c r="P1414" i="14"/>
  <c r="P1415" i="14"/>
  <c r="P1416" i="14"/>
  <c r="P1417" i="14"/>
  <c r="P1418" i="14"/>
  <c r="P1419" i="14"/>
  <c r="P1420" i="14"/>
  <c r="P1421" i="14"/>
  <c r="P1422" i="14"/>
  <c r="P1423" i="14"/>
  <c r="P1424" i="14"/>
  <c r="P1425" i="14"/>
  <c r="P1426" i="14"/>
  <c r="P1427" i="14"/>
  <c r="P1428" i="14"/>
  <c r="P1429" i="14"/>
  <c r="P1430" i="14"/>
  <c r="P1431" i="14"/>
  <c r="P1432" i="14"/>
  <c r="P1433" i="14"/>
  <c r="P1434" i="14"/>
  <c r="P1435" i="14"/>
  <c r="P1436" i="14"/>
  <c r="P1437" i="14"/>
  <c r="P1438" i="14"/>
  <c r="P1439" i="14"/>
  <c r="P1440" i="14"/>
  <c r="P1441" i="14"/>
  <c r="P1442" i="14"/>
  <c r="P1443" i="14"/>
  <c r="P1444" i="14"/>
  <c r="P1445" i="14"/>
  <c r="P1446" i="14"/>
  <c r="P1447" i="14"/>
  <c r="P1448" i="14"/>
  <c r="P1449" i="14"/>
  <c r="P1450" i="14"/>
  <c r="P1451" i="14"/>
  <c r="P1452" i="14"/>
  <c r="P1453" i="14"/>
  <c r="P1454" i="14"/>
  <c r="P1455" i="14"/>
  <c r="P1456" i="14"/>
  <c r="P1457" i="14"/>
  <c r="P1458" i="14"/>
  <c r="P1459" i="14"/>
  <c r="P1460" i="14"/>
  <c r="P1461" i="14"/>
  <c r="P1462" i="14"/>
  <c r="P1463" i="14"/>
  <c r="P1464" i="14"/>
  <c r="P1465" i="14"/>
  <c r="P1466" i="14"/>
  <c r="P1467" i="14"/>
  <c r="P1468" i="14"/>
  <c r="P1469" i="14"/>
  <c r="P1470" i="14"/>
  <c r="P1471" i="14"/>
  <c r="P1472" i="14"/>
  <c r="P1473" i="14"/>
  <c r="P1474" i="14"/>
  <c r="P1475" i="14"/>
  <c r="P1476" i="14"/>
  <c r="P1477" i="14"/>
  <c r="P1478" i="14"/>
  <c r="P1479" i="14"/>
  <c r="P1480" i="14"/>
  <c r="P1481" i="14"/>
  <c r="P1482" i="14"/>
  <c r="P1483" i="14"/>
  <c r="P1484" i="14"/>
  <c r="P1485" i="14"/>
  <c r="P1486" i="14"/>
  <c r="P1487" i="14"/>
  <c r="P1488" i="14"/>
  <c r="P1489" i="14"/>
  <c r="P1490" i="14"/>
  <c r="P1491" i="14"/>
  <c r="P1492" i="14"/>
  <c r="P1493" i="14"/>
  <c r="P1494" i="14"/>
  <c r="P1495" i="14"/>
  <c r="P1496" i="14"/>
  <c r="P1497" i="14"/>
  <c r="P1498" i="14"/>
  <c r="P1499" i="14"/>
  <c r="P1500" i="14"/>
  <c r="P1501" i="14"/>
  <c r="P1502" i="14"/>
  <c r="P1503" i="14"/>
  <c r="P1504" i="14"/>
  <c r="P1505" i="14"/>
  <c r="P1506" i="14"/>
  <c r="P1507" i="14"/>
  <c r="P1508" i="14"/>
  <c r="P1509" i="14"/>
  <c r="P1510" i="14"/>
  <c r="P1511" i="14"/>
  <c r="P1512" i="14"/>
  <c r="P1513" i="14"/>
  <c r="P1514" i="14"/>
  <c r="P1515" i="14"/>
  <c r="P1516" i="14"/>
  <c r="P1517" i="14"/>
  <c r="P1518" i="14"/>
  <c r="P1519" i="14"/>
  <c r="P1520" i="14"/>
  <c r="P1521" i="14"/>
  <c r="P1522" i="14"/>
  <c r="P1523" i="14"/>
  <c r="P1524" i="14"/>
  <c r="P1525" i="14"/>
  <c r="P1526" i="14"/>
  <c r="P1527" i="14"/>
  <c r="P1528" i="14"/>
  <c r="P1529" i="14"/>
  <c r="P1530" i="14"/>
  <c r="P1531" i="14"/>
  <c r="P1532" i="14"/>
  <c r="P1533" i="14"/>
  <c r="P1534" i="14"/>
  <c r="P1535" i="14"/>
  <c r="P1536" i="14"/>
  <c r="P1537" i="14"/>
  <c r="P1538" i="14"/>
  <c r="P1539" i="14"/>
  <c r="P1540" i="14"/>
  <c r="P1541" i="14"/>
  <c r="P1542" i="14"/>
  <c r="P1543" i="14"/>
  <c r="P1544" i="14"/>
  <c r="P1545" i="14"/>
  <c r="P1546" i="14"/>
  <c r="P1547" i="14"/>
  <c r="P1548" i="14"/>
  <c r="P1549" i="14"/>
  <c r="P1550" i="14"/>
  <c r="P1551" i="14"/>
  <c r="P1552" i="14"/>
  <c r="P1553" i="14"/>
  <c r="P1554" i="14"/>
  <c r="P1555" i="14"/>
  <c r="P1556" i="14"/>
  <c r="P1557" i="14"/>
  <c r="P1558" i="14"/>
  <c r="P1559" i="14"/>
  <c r="P1560" i="14"/>
  <c r="P1561" i="14"/>
  <c r="P1562" i="14"/>
  <c r="P1563" i="14"/>
  <c r="P1564" i="14"/>
  <c r="P1565" i="14"/>
  <c r="P1566" i="14"/>
  <c r="P1567" i="14"/>
  <c r="P1568" i="14"/>
  <c r="P1569" i="14"/>
  <c r="P1570" i="14"/>
  <c r="P1571" i="14"/>
  <c r="P1572" i="14"/>
  <c r="P1573" i="14"/>
  <c r="P1574" i="14"/>
  <c r="P1575" i="14"/>
  <c r="P1576" i="14"/>
  <c r="P1577" i="14"/>
  <c r="P1578" i="14"/>
  <c r="P1579" i="14"/>
  <c r="P1580" i="14"/>
  <c r="P1581" i="14"/>
  <c r="P1582" i="14"/>
  <c r="P1583" i="14"/>
  <c r="P1584" i="14"/>
  <c r="P1585" i="14"/>
  <c r="P1586" i="14"/>
  <c r="P1587" i="14"/>
  <c r="P1588" i="14"/>
  <c r="P1589" i="14"/>
  <c r="P1590" i="14"/>
  <c r="P1591" i="14"/>
  <c r="P1592" i="14"/>
  <c r="P1593" i="14"/>
  <c r="P1594" i="14"/>
  <c r="P1595" i="14"/>
  <c r="P1596" i="14"/>
  <c r="P1597" i="14"/>
  <c r="P1598" i="14"/>
  <c r="P1599" i="14"/>
  <c r="P1600" i="14"/>
  <c r="P1601" i="14"/>
  <c r="P1602" i="14"/>
  <c r="P1603" i="14"/>
  <c r="P1604" i="14"/>
  <c r="P1605" i="14"/>
  <c r="P1606" i="14"/>
  <c r="P1607" i="14"/>
  <c r="P1608" i="14"/>
  <c r="P1609" i="14"/>
  <c r="P1610" i="14"/>
  <c r="P1611" i="14"/>
  <c r="P1612" i="14"/>
  <c r="P1613" i="14"/>
  <c r="P1614" i="14"/>
  <c r="P1615" i="14"/>
  <c r="P1616" i="14"/>
  <c r="P1617" i="14"/>
  <c r="P1618" i="14"/>
  <c r="P1619" i="14"/>
  <c r="P1620" i="14"/>
  <c r="P1621" i="14"/>
  <c r="P1622" i="14"/>
  <c r="P1623" i="14"/>
  <c r="P1624" i="14"/>
  <c r="P1625" i="14"/>
  <c r="P1626" i="14"/>
  <c r="P1627" i="14"/>
  <c r="P1628" i="14"/>
  <c r="P1629" i="14"/>
  <c r="P1630" i="14"/>
  <c r="P1631" i="14"/>
  <c r="P1632" i="14"/>
  <c r="P1633" i="14"/>
  <c r="P1634" i="14"/>
  <c r="P1635" i="14"/>
  <c r="P1636" i="14"/>
  <c r="P1637" i="14"/>
  <c r="P1638" i="14"/>
  <c r="P1639" i="14"/>
  <c r="P1640" i="14"/>
  <c r="P1641" i="14"/>
  <c r="P1642" i="14"/>
  <c r="P1643" i="14"/>
  <c r="P1644" i="14"/>
  <c r="P1645" i="14"/>
  <c r="P1646" i="14"/>
  <c r="P1647" i="14"/>
  <c r="P1648" i="14"/>
  <c r="P1649" i="14"/>
  <c r="P1650" i="14"/>
  <c r="P1651" i="14"/>
  <c r="P1652" i="14"/>
  <c r="P1653" i="14"/>
  <c r="P1654" i="14"/>
  <c r="P1655" i="14"/>
  <c r="P1656" i="14"/>
  <c r="P1657" i="14"/>
  <c r="P1658" i="14"/>
  <c r="P1659" i="14"/>
  <c r="P1660" i="14"/>
  <c r="P1661" i="14"/>
  <c r="P1662" i="14"/>
  <c r="P1663" i="14"/>
  <c r="P1664" i="14"/>
  <c r="P1665" i="14"/>
  <c r="P1666" i="14"/>
  <c r="P1667" i="14"/>
  <c r="P1668" i="14"/>
  <c r="P1669" i="14"/>
  <c r="P1670" i="14"/>
  <c r="P1671" i="14"/>
  <c r="P1672" i="14"/>
  <c r="P1673" i="14"/>
  <c r="P1674" i="14"/>
  <c r="P1675" i="14"/>
  <c r="P1676" i="14"/>
  <c r="P1677" i="14"/>
  <c r="P1678" i="14"/>
  <c r="P1679" i="14"/>
  <c r="P1680" i="14"/>
  <c r="P1681" i="14"/>
  <c r="P1682" i="14"/>
  <c r="P1683" i="14"/>
  <c r="P1684" i="14"/>
  <c r="P1685" i="14"/>
  <c r="P1686" i="14"/>
  <c r="P1687" i="14"/>
  <c r="P1688" i="14"/>
  <c r="P1689" i="14"/>
  <c r="P1690" i="14"/>
  <c r="P1691" i="14"/>
  <c r="P1692" i="14"/>
  <c r="P1693" i="14"/>
  <c r="P1694" i="14"/>
  <c r="P1695" i="14"/>
  <c r="P1696" i="14"/>
  <c r="P1697" i="14"/>
  <c r="P1698" i="14"/>
  <c r="P1699" i="14"/>
  <c r="P1700" i="14"/>
  <c r="P1701" i="14"/>
  <c r="P1702" i="14"/>
  <c r="P1703" i="14"/>
  <c r="P1704" i="14"/>
  <c r="P1705" i="14"/>
  <c r="P1706" i="14"/>
  <c r="P1707" i="14"/>
  <c r="P1708" i="14"/>
  <c r="P1709" i="14"/>
  <c r="P1710" i="14"/>
  <c r="P1711" i="14"/>
  <c r="P1712" i="14"/>
  <c r="P1713" i="14"/>
  <c r="P1714" i="14"/>
  <c r="P1715" i="14"/>
  <c r="P1716" i="14"/>
  <c r="P1717" i="14"/>
  <c r="P1718" i="14"/>
  <c r="P1719" i="14"/>
  <c r="P1720" i="14"/>
  <c r="P1721" i="14"/>
  <c r="P1722" i="14"/>
  <c r="P1723" i="14"/>
  <c r="P1724" i="14"/>
  <c r="P1725" i="14"/>
  <c r="P1726" i="14"/>
  <c r="P1727" i="14"/>
  <c r="P1728" i="14"/>
  <c r="P1729" i="14"/>
  <c r="P1730" i="14"/>
  <c r="P1731" i="14"/>
  <c r="P1732" i="14"/>
  <c r="P1733" i="14"/>
  <c r="P1734" i="14"/>
  <c r="P1735" i="14"/>
  <c r="P1736" i="14"/>
  <c r="P1737" i="14"/>
  <c r="P1738" i="14"/>
  <c r="P1739" i="14"/>
  <c r="P1740" i="14"/>
  <c r="P1741" i="14"/>
  <c r="P1742" i="14"/>
  <c r="P1743" i="14"/>
  <c r="P1744" i="14"/>
  <c r="P1745" i="14"/>
  <c r="P1746" i="14"/>
  <c r="P1747" i="14"/>
  <c r="P1748" i="14"/>
  <c r="P1749" i="14"/>
  <c r="P1750" i="14"/>
  <c r="P1751" i="14"/>
  <c r="P1752" i="14"/>
  <c r="P1753" i="14"/>
  <c r="P1754" i="14"/>
  <c r="P1755" i="14"/>
  <c r="P1756" i="14"/>
  <c r="P1757" i="14"/>
  <c r="P1758" i="14"/>
  <c r="P1759" i="14"/>
  <c r="P1760" i="14"/>
  <c r="P1761" i="14"/>
  <c r="P1762" i="14"/>
  <c r="P1763" i="14"/>
  <c r="P1764" i="14"/>
  <c r="P1765" i="14"/>
  <c r="P1766" i="14"/>
  <c r="P1767" i="14"/>
  <c r="P1768" i="14"/>
  <c r="P1769" i="14"/>
  <c r="P1770" i="14"/>
  <c r="P1771" i="14"/>
  <c r="P1772" i="14"/>
  <c r="P1773" i="14"/>
  <c r="P1774" i="14"/>
  <c r="P1775" i="14"/>
  <c r="P1776" i="14"/>
  <c r="P1777" i="14"/>
  <c r="P1778" i="14"/>
  <c r="P1779" i="14"/>
  <c r="P1780" i="14"/>
  <c r="P1781" i="14"/>
  <c r="P1782" i="14"/>
  <c r="P1783" i="14"/>
  <c r="P1784" i="14"/>
  <c r="P1785" i="14"/>
  <c r="P1786" i="14"/>
  <c r="P1787" i="14"/>
  <c r="P1788" i="14"/>
  <c r="P1789" i="14"/>
  <c r="P1790" i="14"/>
  <c r="P1791" i="14"/>
  <c r="P1792" i="14"/>
  <c r="P1793" i="14"/>
  <c r="P1794" i="14"/>
  <c r="P1795" i="14"/>
  <c r="P1796" i="14"/>
  <c r="P1797" i="14"/>
  <c r="P1798" i="14"/>
  <c r="P1799" i="14"/>
  <c r="P1800" i="14"/>
  <c r="P1801" i="14"/>
  <c r="P1802" i="14"/>
  <c r="P1803" i="14"/>
  <c r="P1804" i="14"/>
  <c r="P1805" i="14"/>
  <c r="P1806" i="14"/>
  <c r="P1807" i="14"/>
  <c r="P1808" i="14"/>
  <c r="P1809" i="14"/>
  <c r="P1810" i="14"/>
  <c r="P1811" i="14"/>
  <c r="P1812" i="14"/>
  <c r="P1813" i="14"/>
  <c r="P1814" i="14"/>
  <c r="P1815" i="14"/>
  <c r="P1816" i="14"/>
  <c r="P1817" i="14"/>
  <c r="P1818" i="14"/>
  <c r="P1819" i="14"/>
  <c r="P1820" i="14"/>
  <c r="P1821" i="14"/>
  <c r="P1822" i="14"/>
  <c r="P1823" i="14"/>
  <c r="P1824" i="14"/>
  <c r="P1825" i="14"/>
  <c r="P1826" i="14"/>
  <c r="P1827" i="14"/>
  <c r="P1828" i="14"/>
  <c r="P1829" i="14"/>
  <c r="P1830" i="14"/>
  <c r="P1831" i="14"/>
  <c r="P1832" i="14"/>
  <c r="P1833" i="14"/>
  <c r="P1834" i="14"/>
  <c r="P1835" i="14"/>
  <c r="P1836" i="14"/>
  <c r="P1837" i="14"/>
  <c r="P1838" i="14"/>
  <c r="P1839" i="14"/>
  <c r="P1840" i="14"/>
  <c r="P1841" i="14"/>
  <c r="P1842" i="14"/>
  <c r="P1843" i="14"/>
  <c r="P1844" i="14"/>
  <c r="P1845" i="14"/>
  <c r="P1846" i="14"/>
  <c r="P1847" i="14"/>
  <c r="P1848" i="14"/>
  <c r="P1849" i="14"/>
  <c r="P1850" i="14"/>
  <c r="P1851" i="14"/>
  <c r="P1852" i="14"/>
  <c r="P1853" i="14"/>
  <c r="P1854" i="14"/>
  <c r="P1855" i="14"/>
  <c r="P1856" i="14"/>
  <c r="P1857" i="14"/>
  <c r="P1858" i="14"/>
  <c r="P1859" i="14"/>
  <c r="P1860" i="14"/>
  <c r="P1861" i="14"/>
  <c r="P1862" i="14"/>
  <c r="P1863" i="14"/>
  <c r="P1864" i="14"/>
  <c r="P1865" i="14"/>
  <c r="P1866" i="14"/>
  <c r="P1867" i="14"/>
  <c r="P1868" i="14"/>
  <c r="P1869" i="14"/>
  <c r="P1870" i="14"/>
  <c r="P1871" i="14"/>
  <c r="P1872" i="14"/>
  <c r="P1873" i="14"/>
  <c r="P1874" i="14"/>
  <c r="P1875" i="14"/>
  <c r="P1876" i="14"/>
  <c r="P1877" i="14"/>
  <c r="P1878" i="14"/>
  <c r="P1879" i="14"/>
  <c r="P1880" i="14"/>
  <c r="P1881" i="14"/>
  <c r="P1882" i="14"/>
  <c r="P1883" i="14"/>
  <c r="P1884" i="14"/>
  <c r="P1885" i="14"/>
  <c r="P1886" i="14"/>
  <c r="P1887" i="14"/>
  <c r="P1888" i="14"/>
  <c r="P1889" i="14"/>
  <c r="P1890" i="14"/>
  <c r="P1891" i="14"/>
  <c r="P1892" i="14"/>
  <c r="P1893" i="14"/>
  <c r="P1894" i="14"/>
  <c r="P1895" i="14"/>
  <c r="P1896" i="14"/>
  <c r="P1897" i="14"/>
  <c r="P1898" i="14"/>
  <c r="P1899" i="14"/>
  <c r="P1900" i="14"/>
  <c r="P1901" i="14"/>
  <c r="P1902" i="14"/>
  <c r="P1903" i="14"/>
  <c r="P1904" i="14"/>
  <c r="P1905" i="14"/>
  <c r="P1906" i="14"/>
  <c r="P1907" i="14"/>
  <c r="P1908" i="14"/>
  <c r="P1909" i="14"/>
  <c r="P1910" i="14"/>
  <c r="P1911" i="14"/>
  <c r="P1912" i="14"/>
  <c r="P1913" i="14"/>
  <c r="P1914" i="14"/>
  <c r="P1915" i="14"/>
  <c r="P1916" i="14"/>
  <c r="P1917" i="14"/>
  <c r="P1918" i="14"/>
  <c r="P1919" i="14"/>
  <c r="P1920" i="14"/>
  <c r="P1921" i="14"/>
  <c r="P1922" i="14"/>
  <c r="P1923" i="14"/>
  <c r="P1924" i="14"/>
  <c r="P1925" i="14"/>
  <c r="P1926" i="14"/>
  <c r="P1927" i="14"/>
  <c r="P1928" i="14"/>
  <c r="P1929" i="14"/>
  <c r="P1930" i="14"/>
  <c r="P1931" i="14"/>
  <c r="P1932" i="14"/>
  <c r="P1933" i="14"/>
  <c r="P1934" i="14"/>
  <c r="P1935" i="14"/>
  <c r="P1936" i="14"/>
  <c r="P1937" i="14"/>
  <c r="P1938" i="14"/>
  <c r="P1939" i="14"/>
  <c r="P1940" i="14"/>
  <c r="P1941" i="14"/>
  <c r="P1942" i="14"/>
  <c r="P1943" i="14"/>
  <c r="P1944" i="14"/>
  <c r="P1945" i="14"/>
  <c r="P1946" i="14"/>
  <c r="P1947" i="14"/>
  <c r="P1948" i="14"/>
  <c r="P1949" i="14"/>
  <c r="P1950" i="14"/>
  <c r="P1951" i="14"/>
  <c r="P1952" i="14"/>
  <c r="P1953" i="14"/>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1502" i="14"/>
  <c r="O1503" i="14"/>
  <c r="O1504" i="14"/>
  <c r="O1505" i="14"/>
  <c r="O1506" i="14"/>
  <c r="O1507" i="14"/>
  <c r="O1508" i="14"/>
  <c r="O1509" i="14"/>
  <c r="O1510" i="14"/>
  <c r="O1511" i="14"/>
  <c r="O1512" i="14"/>
  <c r="O1513" i="14"/>
  <c r="O1514" i="14"/>
  <c r="O1515" i="14"/>
  <c r="O1516" i="14"/>
  <c r="O1517" i="14"/>
  <c r="O1518" i="14"/>
  <c r="O1519" i="14"/>
  <c r="O1520" i="14"/>
  <c r="O1521" i="14"/>
  <c r="O1522" i="14"/>
  <c r="O1523" i="14"/>
  <c r="O1524" i="14"/>
  <c r="O1525" i="14"/>
  <c r="O1526" i="14"/>
  <c r="O1527" i="14"/>
  <c r="O1528" i="14"/>
  <c r="O1529" i="14"/>
  <c r="O1530" i="14"/>
  <c r="O1531" i="14"/>
  <c r="O1532" i="14"/>
  <c r="O1533" i="14"/>
  <c r="O1534" i="14"/>
  <c r="O1535" i="14"/>
  <c r="O1536" i="14"/>
  <c r="O1537" i="14"/>
  <c r="O1538" i="14"/>
  <c r="O1539" i="14"/>
  <c r="O1540" i="14"/>
  <c r="O1541" i="14"/>
  <c r="O1542" i="14"/>
  <c r="O1543" i="14"/>
  <c r="O1544" i="14"/>
  <c r="O1545" i="14"/>
  <c r="O1546" i="14"/>
  <c r="O1547" i="14"/>
  <c r="O1548" i="14"/>
  <c r="O1549" i="14"/>
  <c r="O1550" i="14"/>
  <c r="O1551" i="14"/>
  <c r="O1552" i="14"/>
  <c r="O1553" i="14"/>
  <c r="O1554" i="14"/>
  <c r="O1555" i="14"/>
  <c r="O1556" i="14"/>
  <c r="O1557" i="14"/>
  <c r="O1558" i="14"/>
  <c r="O1559" i="14"/>
  <c r="O1560" i="14"/>
  <c r="O1561" i="14"/>
  <c r="O1562" i="14"/>
  <c r="O1563" i="14"/>
  <c r="O1564" i="14"/>
  <c r="O1565" i="14"/>
  <c r="O1566" i="14"/>
  <c r="O1567" i="14"/>
  <c r="O1568" i="14"/>
  <c r="O1569" i="14"/>
  <c r="O1570" i="14"/>
  <c r="O1571" i="14"/>
  <c r="O1572" i="14"/>
  <c r="O1573" i="14"/>
  <c r="O1574" i="14"/>
  <c r="O1575" i="14"/>
  <c r="O1576" i="14"/>
  <c r="O1577" i="14"/>
  <c r="O1578" i="14"/>
  <c r="O1579" i="14"/>
  <c r="O1580" i="14"/>
  <c r="O1581" i="14"/>
  <c r="O1582" i="14"/>
  <c r="O1583" i="14"/>
  <c r="O1584" i="14"/>
  <c r="O1585" i="14"/>
  <c r="O1586" i="14"/>
  <c r="O1587" i="14"/>
  <c r="O1588" i="14"/>
  <c r="O1589" i="14"/>
  <c r="O1590" i="14"/>
  <c r="O1591" i="14"/>
  <c r="O1592" i="14"/>
  <c r="O1593" i="14"/>
  <c r="O1594" i="14"/>
  <c r="O1595" i="14"/>
  <c r="O1596" i="14"/>
  <c r="O1597" i="14"/>
  <c r="O1598" i="14"/>
  <c r="O1599" i="14"/>
  <c r="O1600" i="14"/>
  <c r="O1601" i="14"/>
  <c r="O1602" i="14"/>
  <c r="O1603" i="14"/>
  <c r="O1604" i="14"/>
  <c r="O1605" i="14"/>
  <c r="O1606" i="14"/>
  <c r="O1607" i="14"/>
  <c r="O1608" i="14"/>
  <c r="O1609" i="14"/>
  <c r="O1610" i="14"/>
  <c r="O1611" i="14"/>
  <c r="O1612" i="14"/>
  <c r="O1613" i="14"/>
  <c r="O1614" i="14"/>
  <c r="O1615" i="14"/>
  <c r="O1616" i="14"/>
  <c r="O1617" i="14"/>
  <c r="O1618" i="14"/>
  <c r="O1619" i="14"/>
  <c r="O1620" i="14"/>
  <c r="O1621" i="14"/>
  <c r="O1622" i="14"/>
  <c r="O1623" i="14"/>
  <c r="O1624" i="14"/>
  <c r="O1625" i="14"/>
  <c r="O1626" i="14"/>
  <c r="O1627" i="14"/>
  <c r="O1628" i="14"/>
  <c r="O1629" i="14"/>
  <c r="O1630" i="14"/>
  <c r="O1631" i="14"/>
  <c r="O1632" i="14"/>
  <c r="O1633" i="14"/>
  <c r="O1634" i="14"/>
  <c r="O1635" i="14"/>
  <c r="O1636" i="14"/>
  <c r="O1637" i="14"/>
  <c r="O1638" i="14"/>
  <c r="O1639" i="14"/>
  <c r="O1640" i="14"/>
  <c r="O1641" i="14"/>
  <c r="O1642" i="14"/>
  <c r="O1643" i="14"/>
  <c r="O1644" i="14"/>
  <c r="O1645" i="14"/>
  <c r="O1646" i="14"/>
  <c r="O1647" i="14"/>
  <c r="O1648" i="14"/>
  <c r="O1649" i="14"/>
  <c r="O1650" i="14"/>
  <c r="O1651" i="14"/>
  <c r="O1652" i="14"/>
  <c r="O1653" i="14"/>
  <c r="O1654" i="14"/>
  <c r="O1655" i="14"/>
  <c r="O1656" i="14"/>
  <c r="O1657" i="14"/>
  <c r="O1658" i="14"/>
  <c r="O1659" i="14"/>
  <c r="O1660" i="14"/>
  <c r="O1661" i="14"/>
  <c r="O1662" i="14"/>
  <c r="O1663" i="14"/>
  <c r="O1664" i="14"/>
  <c r="O1665" i="14"/>
  <c r="O1666" i="14"/>
  <c r="O1667" i="14"/>
  <c r="O1668" i="14"/>
  <c r="O1669" i="14"/>
  <c r="O1670" i="14"/>
  <c r="O1671" i="14"/>
  <c r="O1672" i="14"/>
  <c r="O1673" i="14"/>
  <c r="O1674" i="14"/>
  <c r="O1675" i="14"/>
  <c r="O1676" i="14"/>
  <c r="O1677" i="14"/>
  <c r="O1678" i="14"/>
  <c r="O1679" i="14"/>
  <c r="O1680" i="14"/>
  <c r="O1681" i="14"/>
  <c r="O1682" i="14"/>
  <c r="O1683" i="14"/>
  <c r="O1684" i="14"/>
  <c r="O1685" i="14"/>
  <c r="O1686" i="14"/>
  <c r="O1687" i="14"/>
  <c r="O1688" i="14"/>
  <c r="O1689" i="14"/>
  <c r="O1690" i="14"/>
  <c r="O1691" i="14"/>
  <c r="O1692" i="14"/>
  <c r="O1693" i="14"/>
  <c r="O1694" i="14"/>
  <c r="O1695" i="14"/>
  <c r="O1696" i="14"/>
  <c r="O1697" i="14"/>
  <c r="O1698" i="14"/>
  <c r="O1699" i="14"/>
  <c r="O1700" i="14"/>
  <c r="O1701" i="14"/>
  <c r="O1702" i="14"/>
  <c r="O1703" i="14"/>
  <c r="O1704" i="14"/>
  <c r="O1705" i="14"/>
  <c r="O1706" i="14"/>
  <c r="O1707" i="14"/>
  <c r="O1708" i="14"/>
  <c r="O1709" i="14"/>
  <c r="O1710" i="14"/>
  <c r="O1711" i="14"/>
  <c r="O1712" i="14"/>
  <c r="O1713" i="14"/>
  <c r="O1714" i="14"/>
  <c r="O1715" i="14"/>
  <c r="O1716" i="14"/>
  <c r="O1717" i="14"/>
  <c r="O1718" i="14"/>
  <c r="O1719" i="14"/>
  <c r="O1720" i="14"/>
  <c r="O1721" i="14"/>
  <c r="O1722" i="14"/>
  <c r="O1723" i="14"/>
  <c r="O1724" i="14"/>
  <c r="O1725" i="14"/>
  <c r="O1726" i="14"/>
  <c r="O1727" i="14"/>
  <c r="O1728" i="14"/>
  <c r="O1729" i="14"/>
  <c r="O1730" i="14"/>
  <c r="O1731" i="14"/>
  <c r="O1732" i="14"/>
  <c r="O1733" i="14"/>
  <c r="O1734" i="14"/>
  <c r="O1735" i="14"/>
  <c r="O1736" i="14"/>
  <c r="O1737" i="14"/>
  <c r="O1738" i="14"/>
  <c r="O1739" i="14"/>
  <c r="O1740" i="14"/>
  <c r="O1741" i="14"/>
  <c r="O1742" i="14"/>
  <c r="O1743" i="14"/>
  <c r="O1744" i="14"/>
  <c r="O1745" i="14"/>
  <c r="O1746" i="14"/>
  <c r="O1747" i="14"/>
  <c r="O1748" i="14"/>
  <c r="O1749" i="14"/>
  <c r="O1750" i="14"/>
  <c r="O1751" i="14"/>
  <c r="O1752" i="14"/>
  <c r="O1753" i="14"/>
  <c r="O1754" i="14"/>
  <c r="O1755" i="14"/>
  <c r="O1756" i="14"/>
  <c r="O1757" i="14"/>
  <c r="O1758" i="14"/>
  <c r="O1759" i="14"/>
  <c r="O1760" i="14"/>
  <c r="O1761" i="14"/>
  <c r="O1762" i="14"/>
  <c r="O1763" i="14"/>
  <c r="O1764" i="14"/>
  <c r="O1765" i="14"/>
  <c r="O1766" i="14"/>
  <c r="O1767" i="14"/>
  <c r="O1768" i="14"/>
  <c r="O1769" i="14"/>
  <c r="O1770" i="14"/>
  <c r="O1771" i="14"/>
  <c r="O1772" i="14"/>
  <c r="O1773" i="14"/>
  <c r="O1774" i="14"/>
  <c r="O1775" i="14"/>
  <c r="O1776" i="14"/>
  <c r="O1777" i="14"/>
  <c r="O1778" i="14"/>
  <c r="O1779" i="14"/>
  <c r="O1780" i="14"/>
  <c r="O1781" i="14"/>
  <c r="O1782" i="14"/>
  <c r="O1783" i="14"/>
  <c r="O1784" i="14"/>
  <c r="O1785" i="14"/>
  <c r="O1786" i="14"/>
  <c r="O1787" i="14"/>
  <c r="O1788" i="14"/>
  <c r="O1789" i="14"/>
  <c r="O1790" i="14"/>
  <c r="O1791" i="14"/>
  <c r="O1792" i="14"/>
  <c r="O1793" i="14"/>
  <c r="O1794" i="14"/>
  <c r="O1795" i="14"/>
  <c r="O1796" i="14"/>
  <c r="O1797" i="14"/>
  <c r="O1798" i="14"/>
  <c r="O1799" i="14"/>
  <c r="O1800" i="14"/>
  <c r="O1801" i="14"/>
  <c r="O1802" i="14"/>
  <c r="O1803" i="14"/>
  <c r="O1804" i="14"/>
  <c r="O1805" i="14"/>
  <c r="O1806" i="14"/>
  <c r="O1807" i="14"/>
  <c r="O1808" i="14"/>
  <c r="O1809" i="14"/>
  <c r="O1810" i="14"/>
  <c r="O1811" i="14"/>
  <c r="O1812" i="14"/>
  <c r="O1813" i="14"/>
  <c r="O1814" i="14"/>
  <c r="O1815" i="14"/>
  <c r="O1816" i="14"/>
  <c r="O1817" i="14"/>
  <c r="O1818" i="14"/>
  <c r="O1819" i="14"/>
  <c r="O1820" i="14"/>
  <c r="O1821" i="14"/>
  <c r="O1822" i="14"/>
  <c r="O1823" i="14"/>
  <c r="O1824" i="14"/>
  <c r="O1825" i="14"/>
  <c r="O1826" i="14"/>
  <c r="O1827" i="14"/>
  <c r="O1828" i="14"/>
  <c r="O1829" i="14"/>
  <c r="O1830" i="14"/>
  <c r="O1831" i="14"/>
  <c r="O1832" i="14"/>
  <c r="O1833" i="14"/>
  <c r="O1834" i="14"/>
  <c r="O1835" i="14"/>
  <c r="O1836" i="14"/>
  <c r="O1837" i="14"/>
  <c r="O1838" i="14"/>
  <c r="O1839" i="14"/>
  <c r="O1840" i="14"/>
  <c r="O1841" i="14"/>
  <c r="O1842" i="14"/>
  <c r="O1843" i="14"/>
  <c r="O1844" i="14"/>
  <c r="O1845" i="14"/>
  <c r="O1846" i="14"/>
  <c r="O1847" i="14"/>
  <c r="O1848" i="14"/>
  <c r="O1849" i="14"/>
  <c r="O1850" i="14"/>
  <c r="O1851" i="14"/>
  <c r="O1852" i="14"/>
  <c r="O1853" i="14"/>
  <c r="O1854" i="14"/>
  <c r="O1855" i="14"/>
  <c r="O1856" i="14"/>
  <c r="O1857" i="14"/>
  <c r="O1858" i="14"/>
  <c r="O1859" i="14"/>
  <c r="O1860" i="14"/>
  <c r="O1861" i="14"/>
  <c r="O1862" i="14"/>
  <c r="O1863" i="14"/>
  <c r="O1864" i="14"/>
  <c r="O1865" i="14"/>
  <c r="O1866" i="14"/>
  <c r="O1867" i="14"/>
  <c r="O1868" i="14"/>
  <c r="O1869" i="14"/>
  <c r="O1870" i="14"/>
  <c r="O1871" i="14"/>
  <c r="O1872" i="14"/>
  <c r="O1873" i="14"/>
  <c r="O1874" i="14"/>
  <c r="O1875" i="14"/>
  <c r="O1876" i="14"/>
  <c r="O1877" i="14"/>
  <c r="O1878" i="14"/>
  <c r="O1879" i="14"/>
  <c r="O1880" i="14"/>
  <c r="O1881" i="14"/>
  <c r="O1882" i="14"/>
  <c r="O1883" i="14"/>
  <c r="O1884" i="14"/>
  <c r="O1885" i="14"/>
  <c r="O1886" i="14"/>
  <c r="O1887" i="14"/>
  <c r="O1888" i="14"/>
  <c r="O1889" i="14"/>
  <c r="O1890" i="14"/>
  <c r="O1891" i="14"/>
  <c r="O1892" i="14"/>
  <c r="O1893" i="14"/>
  <c r="O1894" i="14"/>
  <c r="O1895" i="14"/>
  <c r="O1896" i="14"/>
  <c r="O1897" i="14"/>
  <c r="O1898" i="14"/>
  <c r="O1899" i="14"/>
  <c r="O1900" i="14"/>
  <c r="O1901" i="14"/>
  <c r="O1902" i="14"/>
  <c r="O1903" i="14"/>
  <c r="O1904" i="14"/>
  <c r="O1905" i="14"/>
  <c r="O1906" i="14"/>
  <c r="O1907" i="14"/>
  <c r="O1908" i="14"/>
  <c r="O1909" i="14"/>
  <c r="O1910" i="14"/>
  <c r="O1911" i="14"/>
  <c r="O1912" i="14"/>
  <c r="O1913" i="14"/>
  <c r="O1914" i="14"/>
  <c r="O1915" i="14"/>
  <c r="O1916" i="14"/>
  <c r="O1917" i="14"/>
  <c r="O1918" i="14"/>
  <c r="O1919" i="14"/>
  <c r="O1920" i="14"/>
  <c r="O1921" i="14"/>
  <c r="O1922" i="14"/>
  <c r="O1923" i="14"/>
  <c r="O1924" i="14"/>
  <c r="O1925" i="14"/>
  <c r="O1926" i="14"/>
  <c r="O1927" i="14"/>
  <c r="O1928" i="14"/>
  <c r="O1929" i="14"/>
  <c r="O1930" i="14"/>
  <c r="O1931" i="14"/>
  <c r="O1932" i="14"/>
  <c r="O1933" i="14"/>
  <c r="O1934" i="14"/>
  <c r="O1935" i="14"/>
  <c r="O1936" i="14"/>
  <c r="O1937" i="14"/>
  <c r="O1938" i="14"/>
  <c r="O1939" i="14"/>
  <c r="O1940" i="14"/>
  <c r="O1941" i="14"/>
  <c r="O1942" i="14"/>
  <c r="O1943" i="14"/>
  <c r="O1944" i="14"/>
  <c r="O1945" i="14"/>
  <c r="O1946" i="14"/>
  <c r="O1947" i="14"/>
  <c r="O1948" i="14"/>
  <c r="O1949" i="14"/>
  <c r="O1950" i="14"/>
  <c r="O1951" i="14"/>
  <c r="O1952" i="14"/>
  <c r="O1953" i="14"/>
  <c r="G3" i="14"/>
  <c r="G4" i="14"/>
  <c r="G5" i="14"/>
  <c r="G6"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B10" i="15"/>
  <c r="G1954"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9CBF43-2B5F-4C83-866D-B02B4C25BB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3402B8-E3AB-42BD-8427-0A4AEF487380}" name="WorksheetConnection_Capstone.xlsx!Table7" type="102" refreshedVersion="8" minRefreshableVersion="5">
    <extLst>
      <ext xmlns:x15="http://schemas.microsoft.com/office/spreadsheetml/2010/11/main" uri="{DE250136-89BD-433C-8126-D09CA5730AF9}">
        <x15:connection id="Table7">
          <x15:rangePr sourceName="_xlcn.WorksheetConnection_Capstone.xlsxTable71"/>
        </x15:connection>
      </ext>
    </extLst>
  </connection>
  <connection id="3" xr16:uid="{9A29065F-ADFC-49FE-BA1F-CA1EE2D9CAEF}" name="WorksheetConnection_Capstone^120Project^120Dataset(AutoRecovered).xlsx!Table1" type="102" refreshedVersion="8" minRefreshableVersion="5">
    <extLst>
      <ext xmlns:x15="http://schemas.microsoft.com/office/spreadsheetml/2010/11/main" uri="{DE250136-89BD-433C-8126-D09CA5730AF9}">
        <x15:connection id="Table1" autoDelete="1">
          <x15:rangePr sourceName="_xlcn.WorksheetConnection_Capstone120Project120DatasetAutoRecovered.xlsxTable11"/>
        </x15:connection>
      </ext>
    </extLst>
  </connection>
  <connection id="4" xr16:uid="{63E368CD-176B-47C3-8B2A-09741B2B10CE}" name="WorksheetConnection_Raw Data (2)!$A$1:$Z$1953" type="102" refreshedVersion="8" minRefreshableVersion="5">
    <extLst>
      <ext xmlns:x15="http://schemas.microsoft.com/office/spreadsheetml/2010/11/main" uri="{DE250136-89BD-433C-8126-D09CA5730AF9}">
        <x15:connection id="Range" autoDelete="1">
          <x15:rangePr sourceName="_xlcn.WorksheetConnection_RawData2A1Z19531"/>
        </x15:connection>
      </ext>
    </extLst>
  </connection>
</connections>
</file>

<file path=xl/sharedStrings.xml><?xml version="1.0" encoding="utf-8"?>
<sst xmlns="http://schemas.openxmlformats.org/spreadsheetml/2006/main" count="43323" uniqueCount="2185">
  <si>
    <t>Grand Total</t>
  </si>
  <si>
    <t>Row ID</t>
  </si>
  <si>
    <t>Order Priority</t>
  </si>
  <si>
    <t>Order ID</t>
  </si>
  <si>
    <t>Unit Price</t>
  </si>
  <si>
    <t>Discount</t>
  </si>
  <si>
    <t>Quantity ordered</t>
  </si>
  <si>
    <t>Customer ID</t>
  </si>
  <si>
    <t>Customer Name</t>
  </si>
  <si>
    <t>Customer Segment</t>
  </si>
  <si>
    <t>Ship Mode</t>
  </si>
  <si>
    <t>Ship Date</t>
  </si>
  <si>
    <t>Order Date</t>
  </si>
  <si>
    <t>Shipping Duration</t>
  </si>
  <si>
    <t>Product Name</t>
  </si>
  <si>
    <t>Product Category</t>
  </si>
  <si>
    <t>Product Sub-Category</t>
  </si>
  <si>
    <t>Product Container</t>
  </si>
  <si>
    <t>Country</t>
  </si>
  <si>
    <t>Region</t>
  </si>
  <si>
    <t>State or Province</t>
  </si>
  <si>
    <t>City</t>
  </si>
  <si>
    <t>Postal Code</t>
  </si>
  <si>
    <t>High</t>
  </si>
  <si>
    <t>Corporate</t>
  </si>
  <si>
    <t>Express</t>
  </si>
  <si>
    <t>Office Supplies</t>
  </si>
  <si>
    <t>Pens &amp; Art Supplies</t>
  </si>
  <si>
    <t>Wrap Bag</t>
  </si>
  <si>
    <t>United States</t>
  </si>
  <si>
    <t>West</t>
  </si>
  <si>
    <t>Washington</t>
  </si>
  <si>
    <t>Anacortes</t>
  </si>
  <si>
    <t>Not Specified</t>
  </si>
  <si>
    <t>Home Office</t>
  </si>
  <si>
    <t>Standard</t>
  </si>
  <si>
    <t>Furniture</t>
  </si>
  <si>
    <t>Chairs &amp; Chairmats</t>
  </si>
  <si>
    <t>Jumbo Drum</t>
  </si>
  <si>
    <t>California</t>
  </si>
  <si>
    <t>San Gabriel</t>
  </si>
  <si>
    <t>Critical</t>
  </si>
  <si>
    <t>Office Furnishings</t>
  </si>
  <si>
    <t>Small Pack</t>
  </si>
  <si>
    <t>East</t>
  </si>
  <si>
    <t>New Jersey</t>
  </si>
  <si>
    <t>Roselle</t>
  </si>
  <si>
    <t>Medium</t>
  </si>
  <si>
    <t>Small Business</t>
  </si>
  <si>
    <t>Small Box</t>
  </si>
  <si>
    <t>Central</t>
  </si>
  <si>
    <t>Minnesota</t>
  </si>
  <si>
    <t>Prior Lake</t>
  </si>
  <si>
    <t>Rubber Bands</t>
  </si>
  <si>
    <t>Envelopes</t>
  </si>
  <si>
    <t>New York</t>
  </si>
  <si>
    <t>Smithtown</t>
  </si>
  <si>
    <t>Syracuse</t>
  </si>
  <si>
    <t>Technology</t>
  </si>
  <si>
    <t>Telephones And Communication</t>
  </si>
  <si>
    <t>Montana</t>
  </si>
  <si>
    <t>Helena</t>
  </si>
  <si>
    <t>Office Machines</t>
  </si>
  <si>
    <t>Medium Box</t>
  </si>
  <si>
    <t>Missoula</t>
  </si>
  <si>
    <t>New York City</t>
  </si>
  <si>
    <t>Paper</t>
  </si>
  <si>
    <t>Laguna Niguel</t>
  </si>
  <si>
    <t>Lakewood</t>
  </si>
  <si>
    <t>Oregon</t>
  </si>
  <si>
    <t>Grants Pass</t>
  </si>
  <si>
    <t>Low</t>
  </si>
  <si>
    <t>Binders And Binder Accessories</t>
  </si>
  <si>
    <t>Gresham</t>
  </si>
  <si>
    <t>Consumer</t>
  </si>
  <si>
    <t>Redmond</t>
  </si>
  <si>
    <t>Puyallup</t>
  </si>
  <si>
    <t>Jumbo Box</t>
  </si>
  <si>
    <t>Tonawanda</t>
  </si>
  <si>
    <t>Texas</t>
  </si>
  <si>
    <t>Round Rock</t>
  </si>
  <si>
    <t>South</t>
  </si>
  <si>
    <t>Labels</t>
  </si>
  <si>
    <t>Virginia</t>
  </si>
  <si>
    <t>Salem</t>
  </si>
  <si>
    <t>Storage &amp; Organization</t>
  </si>
  <si>
    <t>Napa</t>
  </si>
  <si>
    <t>Vermont</t>
  </si>
  <si>
    <t>Burlington</t>
  </si>
  <si>
    <t>Tables</t>
  </si>
  <si>
    <t>Ohio</t>
  </si>
  <si>
    <t>Canton</t>
  </si>
  <si>
    <t>Cincinnati</t>
  </si>
  <si>
    <t>Vacaville</t>
  </si>
  <si>
    <t>Vallejo</t>
  </si>
  <si>
    <t>Louisiana</t>
  </si>
  <si>
    <t>Terrytown</t>
  </si>
  <si>
    <t>Scissors, Rulers And Trimmers</t>
  </si>
  <si>
    <t>Illinois</t>
  </si>
  <si>
    <t>Chicago</t>
  </si>
  <si>
    <t>Computer Peripherals</t>
  </si>
  <si>
    <t>Kansas</t>
  </si>
  <si>
    <t>Manhattan</t>
  </si>
  <si>
    <t>Maine</t>
  </si>
  <si>
    <t>Biddeford</t>
  </si>
  <si>
    <t>Bookcases</t>
  </si>
  <si>
    <t>Massachusetts</t>
  </si>
  <si>
    <t>Boston</t>
  </si>
  <si>
    <t>New Hampshire</t>
  </si>
  <si>
    <t>Dover</t>
  </si>
  <si>
    <t>Lodi</t>
  </si>
  <si>
    <t>Lake Oswego</t>
  </si>
  <si>
    <t>Mcminnville</t>
  </si>
  <si>
    <t>Seattle</t>
  </si>
  <si>
    <t>Utah</t>
  </si>
  <si>
    <t>Layton</t>
  </si>
  <si>
    <t>Tysons Corner</t>
  </si>
  <si>
    <t>Alton</t>
  </si>
  <si>
    <t>Petaluma</t>
  </si>
  <si>
    <t>Connecticut</t>
  </si>
  <si>
    <t>Ansonia</t>
  </si>
  <si>
    <t>Yarmouth</t>
  </si>
  <si>
    <t>Pennsylvania</t>
  </si>
  <si>
    <t>West Mifflin</t>
  </si>
  <si>
    <t>Large Box</t>
  </si>
  <si>
    <t>Watauga</t>
  </si>
  <si>
    <t>Tennessee</t>
  </si>
  <si>
    <t>Kingsport</t>
  </si>
  <si>
    <t>Knoxville</t>
  </si>
  <si>
    <t>Colorado</t>
  </si>
  <si>
    <t>Fort Collins</t>
  </si>
  <si>
    <t>Appliances</t>
  </si>
  <si>
    <t>Richland</t>
  </si>
  <si>
    <t>Lebanon</t>
  </si>
  <si>
    <t>Baton Rouge</t>
  </si>
  <si>
    <t>Fort Lee</t>
  </si>
  <si>
    <t>San Francisco</t>
  </si>
  <si>
    <t>Arlington</t>
  </si>
  <si>
    <t>Gainesville</t>
  </si>
  <si>
    <t>Arlington Heights</t>
  </si>
  <si>
    <t>Aurora</t>
  </si>
  <si>
    <t>Lehi</t>
  </si>
  <si>
    <t>Overland Park</t>
  </si>
  <si>
    <t>Michigan</t>
  </si>
  <si>
    <t>Detroit</t>
  </si>
  <si>
    <t>Oklahoma</t>
  </si>
  <si>
    <t>Bartlesville</t>
  </si>
  <si>
    <t>Troy</t>
  </si>
  <si>
    <t>Utica</t>
  </si>
  <si>
    <t>Murray</t>
  </si>
  <si>
    <t>North Carolina</t>
  </si>
  <si>
    <t>Mint Hill</t>
  </si>
  <si>
    <t>Orland Park</t>
  </si>
  <si>
    <t>Iowa</t>
  </si>
  <si>
    <t>Newton</t>
  </si>
  <si>
    <t>Louisville</t>
  </si>
  <si>
    <t>Fountain</t>
  </si>
  <si>
    <t>Grand Junction</t>
  </si>
  <si>
    <t>Maryville</t>
  </si>
  <si>
    <t>Richfield</t>
  </si>
  <si>
    <t>Highlands Ranch</t>
  </si>
  <si>
    <t>Hanover</t>
  </si>
  <si>
    <t>Florida</t>
  </si>
  <si>
    <t>Seminole</t>
  </si>
  <si>
    <t>New Mexico</t>
  </si>
  <si>
    <t>Santa Fe</t>
  </si>
  <si>
    <t>Cleveland Heights</t>
  </si>
  <si>
    <t>San Antonio</t>
  </si>
  <si>
    <t>Arizona</t>
  </si>
  <si>
    <t>Flagstaff</t>
  </si>
  <si>
    <t>Gilbert</t>
  </si>
  <si>
    <t>Georgia</t>
  </si>
  <si>
    <t>Forest Park</t>
  </si>
  <si>
    <t>Charlotte</t>
  </si>
  <si>
    <t>Fairfield</t>
  </si>
  <si>
    <t>Newington</t>
  </si>
  <si>
    <t>Belleville</t>
  </si>
  <si>
    <t>Newark</t>
  </si>
  <si>
    <t>Shawnee</t>
  </si>
  <si>
    <t>Wichita</t>
  </si>
  <si>
    <t>Loveland</t>
  </si>
  <si>
    <t>Maryland</t>
  </si>
  <si>
    <t>Pikesville</t>
  </si>
  <si>
    <t>Belchertown</t>
  </si>
  <si>
    <t>Lemon Grove</t>
  </si>
  <si>
    <t>Potomac</t>
  </si>
  <si>
    <t>Batavia</t>
  </si>
  <si>
    <t>Sanford</t>
  </si>
  <si>
    <t>Goffstown</t>
  </si>
  <si>
    <t>Medford</t>
  </si>
  <si>
    <t>Columbus</t>
  </si>
  <si>
    <t>Miami</t>
  </si>
  <si>
    <t>Bangor</t>
  </si>
  <si>
    <t>Portland</t>
  </si>
  <si>
    <t>Watertown</t>
  </si>
  <si>
    <t>Glendale</t>
  </si>
  <si>
    <t>Kingman</t>
  </si>
  <si>
    <t>King of Prussia</t>
  </si>
  <si>
    <t>Rhode Island</t>
  </si>
  <si>
    <t>Cranston</t>
  </si>
  <si>
    <t>Oakland</t>
  </si>
  <si>
    <t>Lewiston</t>
  </si>
  <si>
    <t>Everett</t>
  </si>
  <si>
    <t>Morristown</t>
  </si>
  <si>
    <t>Bloomington</t>
  </si>
  <si>
    <t>Drexel Hill</t>
  </si>
  <si>
    <t>Nebraska</t>
  </si>
  <si>
    <t>Grand Island</t>
  </si>
  <si>
    <t>Kearney</t>
  </si>
  <si>
    <t>Lincoln</t>
  </si>
  <si>
    <t>Missouri</t>
  </si>
  <si>
    <t>Clayton</t>
  </si>
  <si>
    <t>Auburn</t>
  </si>
  <si>
    <t>Albemarle</t>
  </si>
  <si>
    <t>Cuyahoga Falls</t>
  </si>
  <si>
    <t>Dayton</t>
  </si>
  <si>
    <t>South Vineland</t>
  </si>
  <si>
    <t>San Juan</t>
  </si>
  <si>
    <t>Elizabeth</t>
  </si>
  <si>
    <t>Nevada</t>
  </si>
  <si>
    <t>Carson City</t>
  </si>
  <si>
    <t>Lunenburg</t>
  </si>
  <si>
    <t>Urbana</t>
  </si>
  <si>
    <t>Norfolk</t>
  </si>
  <si>
    <t>Roseville</t>
  </si>
  <si>
    <t>Los Altos</t>
  </si>
  <si>
    <t>Los Banos</t>
  </si>
  <si>
    <t>Los Gatos</t>
  </si>
  <si>
    <t>Millville</t>
  </si>
  <si>
    <t>West Hollywood</t>
  </si>
  <si>
    <t>Bellingham</t>
  </si>
  <si>
    <t>Beverly</t>
  </si>
  <si>
    <t>Hanson</t>
  </si>
  <si>
    <t>Hawthorne</t>
  </si>
  <si>
    <t>Trenton</t>
  </si>
  <si>
    <t>Atlanta</t>
  </si>
  <si>
    <t>Randallstown</t>
  </si>
  <si>
    <t>Oswego</t>
  </si>
  <si>
    <t>Copiers And Fax</t>
  </si>
  <si>
    <t>Fresno</t>
  </si>
  <si>
    <t>South Portland</t>
  </si>
  <si>
    <t>Norwood</t>
  </si>
  <si>
    <t>Seatac</t>
  </si>
  <si>
    <t>Murfreesboro</t>
  </si>
  <si>
    <t>Kentucky</t>
  </si>
  <si>
    <t>Bowling Green</t>
  </si>
  <si>
    <t>Covington</t>
  </si>
  <si>
    <t>Manteca</t>
  </si>
  <si>
    <t>Farragut</t>
  </si>
  <si>
    <t>Mesa</t>
  </si>
  <si>
    <t>Montclair</t>
  </si>
  <si>
    <t>Vernon Hills</t>
  </si>
  <si>
    <t>West Virginia</t>
  </si>
  <si>
    <t>Morgantown</t>
  </si>
  <si>
    <t>Roswell</t>
  </si>
  <si>
    <t>Seguin</t>
  </si>
  <si>
    <t>Sherman</t>
  </si>
  <si>
    <t>Los Angeles</t>
  </si>
  <si>
    <t>Pleasant Grove</t>
  </si>
  <si>
    <t>Provo</t>
  </si>
  <si>
    <t>Mississippi</t>
  </si>
  <si>
    <t>Henderson</t>
  </si>
  <si>
    <t>Pekin</t>
  </si>
  <si>
    <t>Pomona</t>
  </si>
  <si>
    <t>Naugatuck</t>
  </si>
  <si>
    <t>Seymour</t>
  </si>
  <si>
    <t>Woburn</t>
  </si>
  <si>
    <t>Concord</t>
  </si>
  <si>
    <t>Wilmette</t>
  </si>
  <si>
    <t>Woodridge</t>
  </si>
  <si>
    <t>Indiana</t>
  </si>
  <si>
    <t>Anderson</t>
  </si>
  <si>
    <t>Carmel</t>
  </si>
  <si>
    <t>Reisterstown</t>
  </si>
  <si>
    <t>Pueblo</t>
  </si>
  <si>
    <t>West Islip</t>
  </si>
  <si>
    <t>Pueblo West</t>
  </si>
  <si>
    <t>Southgate</t>
  </si>
  <si>
    <t>Manchester</t>
  </si>
  <si>
    <t>Rutland</t>
  </si>
  <si>
    <t>Steubenville</t>
  </si>
  <si>
    <t>Saint Paul</t>
  </si>
  <si>
    <t>Santa Clara</t>
  </si>
  <si>
    <t>Santa Cruz</t>
  </si>
  <si>
    <t>Santa Maria</t>
  </si>
  <si>
    <t>Shakopee</t>
  </si>
  <si>
    <t>Bolingbrook</t>
  </si>
  <si>
    <t>Buffalo Grove</t>
  </si>
  <si>
    <t>Las Vegas</t>
  </si>
  <si>
    <t>Rancho Cucamonga</t>
  </si>
  <si>
    <t>Oxford</t>
  </si>
  <si>
    <t>South Burlington</t>
  </si>
  <si>
    <t>Nashville</t>
  </si>
  <si>
    <t>Dallas</t>
  </si>
  <si>
    <t>Ottumwa</t>
  </si>
  <si>
    <t>Raytown</t>
  </si>
  <si>
    <t>Rose Hill</t>
  </si>
  <si>
    <t>Spanaway</t>
  </si>
  <si>
    <t>Spokane</t>
  </si>
  <si>
    <t>Papillion</t>
  </si>
  <si>
    <t>Saint Louis</t>
  </si>
  <si>
    <t>Saint Peters</t>
  </si>
  <si>
    <t>Tacoma</t>
  </si>
  <si>
    <t>Thornton</t>
  </si>
  <si>
    <t>Crown Point</t>
  </si>
  <si>
    <t>East Chicago</t>
  </si>
  <si>
    <t>Santa Rosa</t>
  </si>
  <si>
    <t>Winthrop</t>
  </si>
  <si>
    <t>Pahrump</t>
  </si>
  <si>
    <t>Frankfort</t>
  </si>
  <si>
    <t>Stratford</t>
  </si>
  <si>
    <t>Bloomfield</t>
  </si>
  <si>
    <t>Cranford</t>
  </si>
  <si>
    <t>Summit</t>
  </si>
  <si>
    <t>Oro Valley</t>
  </si>
  <si>
    <t>Peoria</t>
  </si>
  <si>
    <t>Florence</t>
  </si>
  <si>
    <t>Georgetown</t>
  </si>
  <si>
    <t>Prescott</t>
  </si>
  <si>
    <t>Prescott Valley</t>
  </si>
  <si>
    <t>Tualatin</t>
  </si>
  <si>
    <t>Quincy</t>
  </si>
  <si>
    <t>Vancouver</t>
  </si>
  <si>
    <t>Rock Island</t>
  </si>
  <si>
    <t>West Linn</t>
  </si>
  <si>
    <t>Allentown</t>
  </si>
  <si>
    <t>Whittier</t>
  </si>
  <si>
    <t>Bristol</t>
  </si>
  <si>
    <t>Mission Viejo</t>
  </si>
  <si>
    <t>Mustang</t>
  </si>
  <si>
    <t>Roy</t>
  </si>
  <si>
    <t>South Carolina</t>
  </si>
  <si>
    <t>Hilton Head Island</t>
  </si>
  <si>
    <t>New Smyrna Beach</t>
  </si>
  <si>
    <t>Walla Walla</t>
  </si>
  <si>
    <t>Smyrna</t>
  </si>
  <si>
    <t>Spring Hill</t>
  </si>
  <si>
    <t>Abilene</t>
  </si>
  <si>
    <t>Amarillo</t>
  </si>
  <si>
    <t>Arkansas</t>
  </si>
  <si>
    <t>Texarkana</t>
  </si>
  <si>
    <t>Wheat Ridge</t>
  </si>
  <si>
    <t>Gilroy</t>
  </si>
  <si>
    <t>Goleta</t>
  </si>
  <si>
    <t>Hacienda Heights</t>
  </si>
  <si>
    <t>Hesperia</t>
  </si>
  <si>
    <t>Branford</t>
  </si>
  <si>
    <t>Danbury</t>
  </si>
  <si>
    <t>Shoreview</t>
  </si>
  <si>
    <t>Reno</t>
  </si>
  <si>
    <t>Salt Lake City</t>
  </si>
  <si>
    <t>Scottsdale</t>
  </si>
  <si>
    <t>Bedford</t>
  </si>
  <si>
    <t>District of Columbia</t>
  </si>
  <si>
    <t>Denton</t>
  </si>
  <si>
    <t>Altoona</t>
  </si>
  <si>
    <t>Wilmington</t>
  </si>
  <si>
    <t>Wheeling</t>
  </si>
  <si>
    <t>Bryan</t>
  </si>
  <si>
    <t>Burleson</t>
  </si>
  <si>
    <t>Redding</t>
  </si>
  <si>
    <t>Redlands</t>
  </si>
  <si>
    <t>Augusta</t>
  </si>
  <si>
    <t>Old Bridge</t>
  </si>
  <si>
    <t>Redondo Beach</t>
  </si>
  <si>
    <t>New Milford</t>
  </si>
  <si>
    <t>Saratoga</t>
  </si>
  <si>
    <t>Bayonne</t>
  </si>
  <si>
    <t>Highland Village</t>
  </si>
  <si>
    <t>Redwood City</t>
  </si>
  <si>
    <t>Riverside</t>
  </si>
  <si>
    <t>Searcy</t>
  </si>
  <si>
    <t>Oxnard</t>
  </si>
  <si>
    <t>West Scarborough</t>
  </si>
  <si>
    <t>Ridgewood</t>
  </si>
  <si>
    <t>Bennington</t>
  </si>
  <si>
    <t>Gorham</t>
  </si>
  <si>
    <t>Saco</t>
  </si>
  <si>
    <t>Bryant</t>
  </si>
  <si>
    <t>Apex</t>
  </si>
  <si>
    <t>Asheville</t>
  </si>
  <si>
    <t>Cary</t>
  </si>
  <si>
    <t>Pittsburg</t>
  </si>
  <si>
    <t>Wilkinsburg</t>
  </si>
  <si>
    <t>Central Islip</t>
  </si>
  <si>
    <t>Cheektowaga</t>
  </si>
  <si>
    <t>Commack</t>
  </si>
  <si>
    <t>Delaware</t>
  </si>
  <si>
    <t>Dublin</t>
  </si>
  <si>
    <t>Belle Glade</t>
  </si>
  <si>
    <t>Woodland</t>
  </si>
  <si>
    <t>Yuba City</t>
  </si>
  <si>
    <t>Surprise</t>
  </si>
  <si>
    <t>Coram</t>
  </si>
  <si>
    <t>Burbank</t>
  </si>
  <si>
    <t>Calumet City</t>
  </si>
  <si>
    <t>Carbondale</t>
  </si>
  <si>
    <t>Bethlehem</t>
  </si>
  <si>
    <t>Romeoville</t>
  </si>
  <si>
    <t>Saint Charles</t>
  </si>
  <si>
    <t>Springfield</t>
  </si>
  <si>
    <t>Deer Park</t>
  </si>
  <si>
    <t>Dix Hills</t>
  </si>
  <si>
    <t>Omaha</t>
  </si>
  <si>
    <t>Lake Jackson</t>
  </si>
  <si>
    <t>Lancaster</t>
  </si>
  <si>
    <t>Laredo</t>
  </si>
  <si>
    <t>Yucaipa</t>
  </si>
  <si>
    <t>Arvada</t>
  </si>
  <si>
    <t>Tucson</t>
  </si>
  <si>
    <t>Temecula</t>
  </si>
  <si>
    <t>Norwich</t>
  </si>
  <si>
    <t>Eagle Pass</t>
  </si>
  <si>
    <t>Edinburg</t>
  </si>
  <si>
    <t>El Paso</t>
  </si>
  <si>
    <t>Euless</t>
  </si>
  <si>
    <t>Farmers Branch</t>
  </si>
  <si>
    <t>Carol Stream</t>
  </si>
  <si>
    <t>The Colony</t>
  </si>
  <si>
    <t>Waco</t>
  </si>
  <si>
    <t>South Hadley</t>
  </si>
  <si>
    <t>Montebello</t>
  </si>
  <si>
    <t>Tewksbury</t>
  </si>
  <si>
    <t>Union City</t>
  </si>
  <si>
    <t>Altamonte Springs</t>
  </si>
  <si>
    <t>Spanish Fork</t>
  </si>
  <si>
    <t>Springville</t>
  </si>
  <si>
    <t>Alabama</t>
  </si>
  <si>
    <t>Madison</t>
  </si>
  <si>
    <t>Huntington Beach</t>
  </si>
  <si>
    <t>New Britain</t>
  </si>
  <si>
    <t>Immokalee</t>
  </si>
  <si>
    <t>Sudbury</t>
  </si>
  <si>
    <t>Nashua</t>
  </si>
  <si>
    <t>Elmwood Park</t>
  </si>
  <si>
    <t>South Orange</t>
  </si>
  <si>
    <t>Fort Wayne</t>
  </si>
  <si>
    <t>Gary</t>
  </si>
  <si>
    <t>Granger</t>
  </si>
  <si>
    <t>Pawtucket</t>
  </si>
  <si>
    <t>Philadelphia</t>
  </si>
  <si>
    <t>Sulphur Springs</t>
  </si>
  <si>
    <t>Flower Mound</t>
  </si>
  <si>
    <t>Carrollton</t>
  </si>
  <si>
    <t>Cedar Hill</t>
  </si>
  <si>
    <t>Leander</t>
  </si>
  <si>
    <t>Carpentersville</t>
  </si>
  <si>
    <t>Cedar Park</t>
  </si>
  <si>
    <t>Channelview</t>
  </si>
  <si>
    <t>Danville</t>
  </si>
  <si>
    <t>Broomfield</t>
  </si>
  <si>
    <t>Altus</t>
  </si>
  <si>
    <t>Boca Raton</t>
  </si>
  <si>
    <t>La Mesa</t>
  </si>
  <si>
    <t>Hammond</t>
  </si>
  <si>
    <t>Vincennes</t>
  </si>
  <si>
    <t>Tooele</t>
  </si>
  <si>
    <t>West Jordan</t>
  </si>
  <si>
    <t>West Valley City</t>
  </si>
  <si>
    <t>Coos Bay</t>
  </si>
  <si>
    <t>Colorado Springs</t>
  </si>
  <si>
    <t>Commerce City</t>
  </si>
  <si>
    <t>Chambersburg</t>
  </si>
  <si>
    <t>Brandon</t>
  </si>
  <si>
    <t>Carol City</t>
  </si>
  <si>
    <t>Coconut Creek</t>
  </si>
  <si>
    <t>Camp Springs</t>
  </si>
  <si>
    <t>Weatherford</t>
  </si>
  <si>
    <t>Weslaco</t>
  </si>
  <si>
    <t>Muscatine</t>
  </si>
  <si>
    <t>Allen Park</t>
  </si>
  <si>
    <t>Casselberry</t>
  </si>
  <si>
    <t>Lubbock</t>
  </si>
  <si>
    <t>Lufkin</t>
  </si>
  <si>
    <t>Mansfield</t>
  </si>
  <si>
    <t>Stockton</t>
  </si>
  <si>
    <t>Portsmouth</t>
  </si>
  <si>
    <t>Alexandria</t>
  </si>
  <si>
    <t>Menlo Park</t>
  </si>
  <si>
    <t>Sunnyvale</t>
  </si>
  <si>
    <t>Battle Creek</t>
  </si>
  <si>
    <t>Moreno Valley</t>
  </si>
  <si>
    <t>Mountain View</t>
  </si>
  <si>
    <t>Indianapolis</t>
  </si>
  <si>
    <t>Kokomo</t>
  </si>
  <si>
    <t>Lafayette</t>
  </si>
  <si>
    <t>Englewood</t>
  </si>
  <si>
    <t>Bay City</t>
  </si>
  <si>
    <t>Jeffersonville</t>
  </si>
  <si>
    <t>Elyria</t>
  </si>
  <si>
    <t>Euclid</t>
  </si>
  <si>
    <t>South Lake Tahoe</t>
  </si>
  <si>
    <t>Taylors</t>
  </si>
  <si>
    <t>Clearfield</t>
  </si>
  <si>
    <t>Westerville</t>
  </si>
  <si>
    <t>Westlake</t>
  </si>
  <si>
    <t>Wooster</t>
  </si>
  <si>
    <t>Des Plaines</t>
  </si>
  <si>
    <t>Downers Grove</t>
  </si>
  <si>
    <t>Ozark</t>
  </si>
  <si>
    <t>Dundalk</t>
  </si>
  <si>
    <t>Elmira</t>
  </si>
  <si>
    <t>Coral Gables</t>
  </si>
  <si>
    <t>Coral Springs</t>
  </si>
  <si>
    <t>College Station</t>
  </si>
  <si>
    <t>Muncie</t>
  </si>
  <si>
    <t>Hopkins</t>
  </si>
  <si>
    <t>Birmingham</t>
  </si>
  <si>
    <t>Decatur</t>
  </si>
  <si>
    <t>Eden</t>
  </si>
  <si>
    <t>Palm Coast</t>
  </si>
  <si>
    <t>University City</t>
  </si>
  <si>
    <t>Richmond</t>
  </si>
  <si>
    <t>Biloxi</t>
  </si>
  <si>
    <t>Clinton</t>
  </si>
  <si>
    <t>Greenville</t>
  </si>
  <si>
    <t>Gulfport</t>
  </si>
  <si>
    <t>Annandale</t>
  </si>
  <si>
    <t>Blacksburg</t>
  </si>
  <si>
    <t>Fayetteville</t>
  </si>
  <si>
    <t>Waterville</t>
  </si>
  <si>
    <t>Willoughby</t>
  </si>
  <si>
    <t>Huntington</t>
  </si>
  <si>
    <t>Waldorf</t>
  </si>
  <si>
    <t>Woodmere</t>
  </si>
  <si>
    <t>Franklin Square</t>
  </si>
  <si>
    <t>Freeport</t>
  </si>
  <si>
    <t>Sacramento</t>
  </si>
  <si>
    <t>Hopkinton</t>
  </si>
  <si>
    <t>Highland</t>
  </si>
  <si>
    <t>Schererville</t>
  </si>
  <si>
    <t>Glen Cove</t>
  </si>
  <si>
    <t>Greeneville</t>
  </si>
  <si>
    <t>Hattiesburg</t>
  </si>
  <si>
    <t>Horn Lake</t>
  </si>
  <si>
    <t>Jackson</t>
  </si>
  <si>
    <t>Salinas</t>
  </si>
  <si>
    <t>Stamford</t>
  </si>
  <si>
    <t>Friendswood</t>
  </si>
  <si>
    <t>Bethpage</t>
  </si>
  <si>
    <t>Woodstock</t>
  </si>
  <si>
    <t>Asheboro</t>
  </si>
  <si>
    <t>Thousand Oaks</t>
  </si>
  <si>
    <t>Laguna Hills</t>
  </si>
  <si>
    <t>Burke</t>
  </si>
  <si>
    <t>Charlottesville</t>
  </si>
  <si>
    <t>Fairborn</t>
  </si>
  <si>
    <t>Conroe</t>
  </si>
  <si>
    <t>Elgin</t>
  </si>
  <si>
    <t>Harrisburg</t>
  </si>
  <si>
    <t>Reston</t>
  </si>
  <si>
    <t>Hot Springs</t>
  </si>
  <si>
    <t>Levittown</t>
  </si>
  <si>
    <t>Meridian</t>
  </si>
  <si>
    <t>Shaker Heights</t>
  </si>
  <si>
    <t>Pottstown</t>
  </si>
  <si>
    <t>Marietta</t>
  </si>
  <si>
    <t>Martinez</t>
  </si>
  <si>
    <t>Newnan</t>
  </si>
  <si>
    <t>Garner</t>
  </si>
  <si>
    <t>Northport</t>
  </si>
  <si>
    <t>Jonesboro</t>
  </si>
  <si>
    <t>San Diego</t>
  </si>
  <si>
    <t>Hilliard</t>
  </si>
  <si>
    <t>Kent</t>
  </si>
  <si>
    <t>Kettering</t>
  </si>
  <si>
    <t>Idaho</t>
  </si>
  <si>
    <t>Moscow</t>
  </si>
  <si>
    <t>Harrison</t>
  </si>
  <si>
    <t>Hempstead</t>
  </si>
  <si>
    <t>Gastonia</t>
  </si>
  <si>
    <t>Goldsboro</t>
  </si>
  <si>
    <t>Enid</t>
  </si>
  <si>
    <t>Lawton</t>
  </si>
  <si>
    <t>Torrance</t>
  </si>
  <si>
    <t>Dunedin</t>
  </si>
  <si>
    <t>Creve Coeur</t>
  </si>
  <si>
    <t>South Bend</t>
  </si>
  <si>
    <t>Terre Haute</t>
  </si>
  <si>
    <t>Valparaiso</t>
  </si>
  <si>
    <t>West Lafayette</t>
  </si>
  <si>
    <t>San Carlos</t>
  </si>
  <si>
    <t>San Clemente</t>
  </si>
  <si>
    <t>Galesburg</t>
  </si>
  <si>
    <t>Parkersburg</t>
  </si>
  <si>
    <t>Olive Branch</t>
  </si>
  <si>
    <t>Pearl</t>
  </si>
  <si>
    <t>Dearborn</t>
  </si>
  <si>
    <t>Bettendorf</t>
  </si>
  <si>
    <t>Cedar Falls</t>
  </si>
  <si>
    <t>Cedar Rapids</t>
  </si>
  <si>
    <t>Townsend</t>
  </si>
  <si>
    <t>Enterprise</t>
  </si>
  <si>
    <t>Carlsbad</t>
  </si>
  <si>
    <t>Webster</t>
  </si>
  <si>
    <t>Alamogordo</t>
  </si>
  <si>
    <t>Palm Beach Gardens</t>
  </si>
  <si>
    <t>Chesapeake</t>
  </si>
  <si>
    <t>Linden</t>
  </si>
  <si>
    <t>Barrington</t>
  </si>
  <si>
    <t>Lima</t>
  </si>
  <si>
    <t>Webster Groves</t>
  </si>
  <si>
    <t>Wisconsin</t>
  </si>
  <si>
    <t>Appleton</t>
  </si>
  <si>
    <t>Lorain</t>
  </si>
  <si>
    <t>Peachtree City</t>
  </si>
  <si>
    <t>Little Rock</t>
  </si>
  <si>
    <t>North Little Rock</t>
  </si>
  <si>
    <t>Paragould</t>
  </si>
  <si>
    <t>Pine Bluff</t>
  </si>
  <si>
    <t>Greer</t>
  </si>
  <si>
    <t>Garland</t>
  </si>
  <si>
    <t>Grand Prairie</t>
  </si>
  <si>
    <t>Emporia</t>
  </si>
  <si>
    <t>Draper</t>
  </si>
  <si>
    <t>Mount Lebanon</t>
  </si>
  <si>
    <t>Bozeman</t>
  </si>
  <si>
    <t>Butte</t>
  </si>
  <si>
    <t>Saginaw</t>
  </si>
  <si>
    <t>Tupelo</t>
  </si>
  <si>
    <t>Willow Grove</t>
  </si>
  <si>
    <t>Dearborn Heights</t>
  </si>
  <si>
    <t>East Lansing</t>
  </si>
  <si>
    <t>Littleton</t>
  </si>
  <si>
    <t>Midland</t>
  </si>
  <si>
    <t>Holladay</t>
  </si>
  <si>
    <t>Kearns</t>
  </si>
  <si>
    <t>East Massapequa</t>
  </si>
  <si>
    <t>Durango</t>
  </si>
  <si>
    <t>Council Bluffs</t>
  </si>
  <si>
    <t>Plum</t>
  </si>
  <si>
    <t>Mount Vernon</t>
  </si>
  <si>
    <t>Rogers</t>
  </si>
  <si>
    <t>Liberal</t>
  </si>
  <si>
    <t>Harrisonburg</t>
  </si>
  <si>
    <t>Albuquerque</t>
  </si>
  <si>
    <t>Hickory</t>
  </si>
  <si>
    <t>High Point</t>
  </si>
  <si>
    <t>North Platte</t>
  </si>
  <si>
    <t>Mechanicsville</t>
  </si>
  <si>
    <t>Newport News</t>
  </si>
  <si>
    <t>Indian Trail</t>
  </si>
  <si>
    <t>Fort Thomas</t>
  </si>
  <si>
    <t>Eastpointe</t>
  </si>
  <si>
    <t>Farmington Hills</t>
  </si>
  <si>
    <t>Flint</t>
  </si>
  <si>
    <t>Garden City</t>
  </si>
  <si>
    <t>Ithaca</t>
  </si>
  <si>
    <t>New City</t>
  </si>
  <si>
    <t>Chico</t>
  </si>
  <si>
    <t>Mount Pleasant</t>
  </si>
  <si>
    <t>Myrtle Beach</t>
  </si>
  <si>
    <t>Mehlville</t>
  </si>
  <si>
    <t>Oakton</t>
  </si>
  <si>
    <t>Sherwood</t>
  </si>
  <si>
    <t>West Memphis</t>
  </si>
  <si>
    <t>Sterling Heights</t>
  </si>
  <si>
    <t>Gladstone</t>
  </si>
  <si>
    <t>Hazelwood</t>
  </si>
  <si>
    <t>Clovis</t>
  </si>
  <si>
    <t>West Palm Beach</t>
  </si>
  <si>
    <t>Fairfax</t>
  </si>
  <si>
    <t>Fort Lauderdale</t>
  </si>
  <si>
    <t>Dubuque</t>
  </si>
  <si>
    <t>Warren</t>
  </si>
  <si>
    <t>Westland</t>
  </si>
  <si>
    <t>Sharon</t>
  </si>
  <si>
    <t>Pasadena</t>
  </si>
  <si>
    <t>Worcester</t>
  </si>
  <si>
    <t>Owensboro</t>
  </si>
  <si>
    <t>Independence</t>
  </si>
  <si>
    <t>New Bern</t>
  </si>
  <si>
    <t>Jamestown</t>
  </si>
  <si>
    <t>Lindenhurst</t>
  </si>
  <si>
    <t>Brooklyn Center</t>
  </si>
  <si>
    <t>Brooklyn Park</t>
  </si>
  <si>
    <t>Burnsville</t>
  </si>
  <si>
    <t>Fort Dodge</t>
  </si>
  <si>
    <t>College Park</t>
  </si>
  <si>
    <t>Bowie</t>
  </si>
  <si>
    <t>Catonsville</t>
  </si>
  <si>
    <t>Massillon</t>
  </si>
  <si>
    <t>Medina</t>
  </si>
  <si>
    <t>Winter Garden</t>
  </si>
  <si>
    <t>Hobbs</t>
  </si>
  <si>
    <t>Lakeland</t>
  </si>
  <si>
    <t>State College</t>
  </si>
  <si>
    <t>Paducah</t>
  </si>
  <si>
    <t>Raleigh</t>
  </si>
  <si>
    <t>Rocky Mount</t>
  </si>
  <si>
    <t>Rome</t>
  </si>
  <si>
    <t>Joplin</t>
  </si>
  <si>
    <t>Kansas City</t>
  </si>
  <si>
    <t>Kirkwood</t>
  </si>
  <si>
    <t>Land O Lakes</t>
  </si>
  <si>
    <t>Mauldin</t>
  </si>
  <si>
    <t>Harker Heights</t>
  </si>
  <si>
    <t>Harlingen</t>
  </si>
  <si>
    <t>Houston</t>
  </si>
  <si>
    <t>Niagara Falls</t>
  </si>
  <si>
    <t>Greensburg</t>
  </si>
  <si>
    <t>Eau Claire</t>
  </si>
  <si>
    <t>Fitchburg</t>
  </si>
  <si>
    <t>Franklin</t>
  </si>
  <si>
    <t>Rock Hill</t>
  </si>
  <si>
    <t>Spartanburg</t>
  </si>
  <si>
    <t>Summerville</t>
  </si>
  <si>
    <t>Coon Rapids</t>
  </si>
  <si>
    <t>Panama City</t>
  </si>
  <si>
    <t>South Dakota</t>
  </si>
  <si>
    <t>Lehigh Acres</t>
  </si>
  <si>
    <t>Coachella</t>
  </si>
  <si>
    <t>Marion</t>
  </si>
  <si>
    <t>Green Bay</t>
  </si>
  <si>
    <t>Greenfield</t>
  </si>
  <si>
    <t>Cloverleaf</t>
  </si>
  <si>
    <t>Pleasure Ridge Park</t>
  </si>
  <si>
    <t>Crofton</t>
  </si>
  <si>
    <t>Cumberland</t>
  </si>
  <si>
    <t>Edgewood</t>
  </si>
  <si>
    <t>Wyoming</t>
  </si>
  <si>
    <t>Rock Springs</t>
  </si>
  <si>
    <t>Fort Myers</t>
  </si>
  <si>
    <t>Fruit Cove</t>
  </si>
  <si>
    <t>Pembroke Pines</t>
  </si>
  <si>
    <t>Duluth</t>
  </si>
  <si>
    <t>Grand Rapids</t>
  </si>
  <si>
    <t>Las Cruces</t>
  </si>
  <si>
    <t>Oceanside</t>
  </si>
  <si>
    <t>Sandy Springs</t>
  </si>
  <si>
    <t>Savannah</t>
  </si>
  <si>
    <t>Hanover Park</t>
  </si>
  <si>
    <t>Petersburg</t>
  </si>
  <si>
    <t>Huntsville</t>
  </si>
  <si>
    <t>Hurst</t>
  </si>
  <si>
    <t>Irving</t>
  </si>
  <si>
    <t>Keller</t>
  </si>
  <si>
    <t>Killeen</t>
  </si>
  <si>
    <t>Midwest City</t>
  </si>
  <si>
    <t>Moore</t>
  </si>
  <si>
    <t>Muskego</t>
  </si>
  <si>
    <t>Melbourne</t>
  </si>
  <si>
    <t>Merritt Island</t>
  </si>
  <si>
    <t>Edina</t>
  </si>
  <si>
    <t>Janesville</t>
  </si>
  <si>
    <t>Hoover</t>
  </si>
  <si>
    <t>Mobile</t>
  </si>
  <si>
    <t>Lino Lakes</t>
  </si>
  <si>
    <t>Bossier City</t>
  </si>
  <si>
    <t>Sault Sainte Marie</t>
  </si>
  <si>
    <t>Salisbury</t>
  </si>
  <si>
    <t>Joliet</t>
  </si>
  <si>
    <t>Winter Haven</t>
  </si>
  <si>
    <t>Statesboro</t>
  </si>
  <si>
    <t>Tucker</t>
  </si>
  <si>
    <t>Cabot</t>
  </si>
  <si>
    <t>Costa Mesa</t>
  </si>
  <si>
    <t>Kankakee</t>
  </si>
  <si>
    <t>Lake In The Hills</t>
  </si>
  <si>
    <t>Munster</t>
  </si>
  <si>
    <t>Cheshire</t>
  </si>
  <si>
    <t>Cambridge</t>
  </si>
  <si>
    <t>Providence</t>
  </si>
  <si>
    <t>Corsicana</t>
  </si>
  <si>
    <t>Lake Charles</t>
  </si>
  <si>
    <t>Apple Valley</t>
  </si>
  <si>
    <t>Atascadero</t>
  </si>
  <si>
    <t>Winter Park</t>
  </si>
  <si>
    <t>Winter Springs</t>
  </si>
  <si>
    <t>Virginia Beach</t>
  </si>
  <si>
    <t>Whitehall</t>
  </si>
  <si>
    <t>York</t>
  </si>
  <si>
    <t>Kenosha</t>
  </si>
  <si>
    <t>Ossining</t>
  </si>
  <si>
    <t>Fridley</t>
  </si>
  <si>
    <t>Davis</t>
  </si>
  <si>
    <t>Opelika</t>
  </si>
  <si>
    <t>Phenix City</t>
  </si>
  <si>
    <t>Holland</t>
  </si>
  <si>
    <t>Inkster</t>
  </si>
  <si>
    <t>Manitowoc</t>
  </si>
  <si>
    <t>Athens</t>
  </si>
  <si>
    <t>Merrimack</t>
  </si>
  <si>
    <t>Hackensack</t>
  </si>
  <si>
    <t>Iselin</t>
  </si>
  <si>
    <t>Fords</t>
  </si>
  <si>
    <t>Portage</t>
  </si>
  <si>
    <t>Aberdeen</t>
  </si>
  <si>
    <t>Sioux Falls</t>
  </si>
  <si>
    <t>Bartlett</t>
  </si>
  <si>
    <t>Brentwood</t>
  </si>
  <si>
    <t>Norman</t>
  </si>
  <si>
    <t>Boise</t>
  </si>
  <si>
    <t>Bakersfield</t>
  </si>
  <si>
    <t>Baldwin</t>
  </si>
  <si>
    <t>Derby</t>
  </si>
  <si>
    <t>Rapid City</t>
  </si>
  <si>
    <t>Winchester</t>
  </si>
  <si>
    <t>Port Charlotte</t>
  </si>
  <si>
    <t>Plainview</t>
  </si>
  <si>
    <t>Clifton</t>
  </si>
  <si>
    <t>Tuscaloosa</t>
  </si>
  <si>
    <t>Vestavia Hills</t>
  </si>
  <si>
    <t>Bullhead City</t>
  </si>
  <si>
    <t>Pensacola</t>
  </si>
  <si>
    <t>Ellicott City</t>
  </si>
  <si>
    <t>Kalamazoo</t>
  </si>
  <si>
    <t>Lansing</t>
  </si>
  <si>
    <t>Dalton</t>
  </si>
  <si>
    <t>Chattanooga</t>
  </si>
  <si>
    <t>Clarksville</t>
  </si>
  <si>
    <t>Caldwell</t>
  </si>
  <si>
    <t>Chandler</t>
  </si>
  <si>
    <t>Waynesboro</t>
  </si>
  <si>
    <t>Waterbury</t>
  </si>
  <si>
    <t>Lindenwold</t>
  </si>
  <si>
    <t>Dunwoody</t>
  </si>
  <si>
    <t>East Point</t>
  </si>
  <si>
    <t>Franklin Park</t>
  </si>
  <si>
    <t>Gaithersburg</t>
  </si>
  <si>
    <t>Wilson</t>
  </si>
  <si>
    <t>Woodburn</t>
  </si>
  <si>
    <t>Metairie</t>
  </si>
  <si>
    <t>Madison Heights</t>
  </si>
  <si>
    <t>Marshalltown</t>
  </si>
  <si>
    <t>Mason City</t>
  </si>
  <si>
    <t>Sioux City</t>
  </si>
  <si>
    <t>East Los Angeles</t>
  </si>
  <si>
    <t>Cleveland</t>
  </si>
  <si>
    <t>Oakville</t>
  </si>
  <si>
    <t>North Las Vegas</t>
  </si>
  <si>
    <t>El Centro</t>
  </si>
  <si>
    <t>Inver Grove Heights</t>
  </si>
  <si>
    <t>Tulsa</t>
  </si>
  <si>
    <t>North Miami</t>
  </si>
  <si>
    <t>Collierville</t>
  </si>
  <si>
    <t>Columbia</t>
  </si>
  <si>
    <t>Odessa</t>
  </si>
  <si>
    <t>Des Moines</t>
  </si>
  <si>
    <t>Hays</t>
  </si>
  <si>
    <t>La Vista</t>
  </si>
  <si>
    <t>Paris</t>
  </si>
  <si>
    <t>Edmonds</t>
  </si>
  <si>
    <t>Hialeah</t>
  </si>
  <si>
    <t>North Olmsted</t>
  </si>
  <si>
    <t>North Miami Beach</t>
  </si>
  <si>
    <t>North Ridgeville</t>
  </si>
  <si>
    <t>North Royalton</t>
  </si>
  <si>
    <t>Parma</t>
  </si>
  <si>
    <t>Livonia</t>
  </si>
  <si>
    <t>Mankato</t>
  </si>
  <si>
    <t>Maple Grove</t>
  </si>
  <si>
    <t>Reynoldsburg</t>
  </si>
  <si>
    <t>Garfield Heights</t>
  </si>
  <si>
    <t>North Dakota</t>
  </si>
  <si>
    <t>Grand Forks</t>
  </si>
  <si>
    <t>Hagerstown</t>
  </si>
  <si>
    <t>Laurel</t>
  </si>
  <si>
    <t>Charleston</t>
  </si>
  <si>
    <t>El Dorado Hills</t>
  </si>
  <si>
    <t>Stoneham</t>
  </si>
  <si>
    <t>Depew</t>
  </si>
  <si>
    <t>Grove City</t>
  </si>
  <si>
    <t>Maplewood</t>
  </si>
  <si>
    <t>Milwaukee</t>
  </si>
  <si>
    <t>Neenah</t>
  </si>
  <si>
    <t>Van Buren</t>
  </si>
  <si>
    <t>Middle River</t>
  </si>
  <si>
    <t>Hollywood</t>
  </si>
  <si>
    <t>New Berlin</t>
  </si>
  <si>
    <t>Oak Creek</t>
  </si>
  <si>
    <t>Dickinson</t>
  </si>
  <si>
    <t>Sandusky</t>
  </si>
  <si>
    <t>West Des Moines</t>
  </si>
  <si>
    <t>Racine</t>
  </si>
  <si>
    <t>Sheboygan</t>
  </si>
  <si>
    <t>Oak Park</t>
  </si>
  <si>
    <t>Pontiac</t>
  </si>
  <si>
    <t>Port Huron</t>
  </si>
  <si>
    <t>Coeur D Alene</t>
  </si>
  <si>
    <t>Idaho Falls</t>
  </si>
  <si>
    <t>Minnetonka Mills</t>
  </si>
  <si>
    <t>Rochester</t>
  </si>
  <si>
    <t>Encinitas</t>
  </si>
  <si>
    <t>Lombard</t>
  </si>
  <si>
    <t>Mandan</t>
  </si>
  <si>
    <t>Hutchinson</t>
  </si>
  <si>
    <t>Leavenworth</t>
  </si>
  <si>
    <t>Leawood</t>
  </si>
  <si>
    <t>Berkeley</t>
  </si>
  <si>
    <t>Kirkland</t>
  </si>
  <si>
    <t>Lacey</t>
  </si>
  <si>
    <t>Austintown</t>
  </si>
  <si>
    <t>Oakdale</t>
  </si>
  <si>
    <t>Stow</t>
  </si>
  <si>
    <t>Strongsville</t>
  </si>
  <si>
    <t>Toledo</t>
  </si>
  <si>
    <t>Hamilton</t>
  </si>
  <si>
    <t>Shirley</t>
  </si>
  <si>
    <t>Oakland Park</t>
  </si>
  <si>
    <t>New Iberia</t>
  </si>
  <si>
    <t>Orlando</t>
  </si>
  <si>
    <t>New Orleans</t>
  </si>
  <si>
    <t>Melrose Park</t>
  </si>
  <si>
    <t>Moline</t>
  </si>
  <si>
    <t>Mount Prospect</t>
  </si>
  <si>
    <t>Shreveport</t>
  </si>
  <si>
    <t>Mundelein</t>
  </si>
  <si>
    <t>Naperville</t>
  </si>
  <si>
    <t>Laconia</t>
  </si>
  <si>
    <t>Londonderry</t>
  </si>
  <si>
    <t>Pflugerville</t>
  </si>
  <si>
    <t>Pharr</t>
  </si>
  <si>
    <t>Post Falls</t>
  </si>
  <si>
    <t>Rexburg</t>
  </si>
  <si>
    <t>Twentynine Palms</t>
  </si>
  <si>
    <t>Saint Petersburg</t>
  </si>
  <si>
    <t>Ponte Vedra Beach</t>
  </si>
  <si>
    <t>Port Orange</t>
  </si>
  <si>
    <t>Port Saint Lucie</t>
  </si>
  <si>
    <t>Jacksonville</t>
  </si>
  <si>
    <t>Jupiter</t>
  </si>
  <si>
    <t>Owatonna</t>
  </si>
  <si>
    <t>Riverview</t>
  </si>
  <si>
    <t>Stevens Point</t>
  </si>
  <si>
    <t>Northbrook</t>
  </si>
  <si>
    <t>Twin Falls</t>
  </si>
  <si>
    <t>Beverly Hills</t>
  </si>
  <si>
    <t>Addison</t>
  </si>
  <si>
    <t>Sunrise</t>
  </si>
  <si>
    <t>Tallahassee</t>
  </si>
  <si>
    <t>Gallatin</t>
  </si>
  <si>
    <t>Germantown</t>
  </si>
  <si>
    <t>Hendersonville</t>
  </si>
  <si>
    <t>Superior</t>
  </si>
  <si>
    <t>Waukesha</t>
  </si>
  <si>
    <t>Corvallis</t>
  </si>
  <si>
    <t>Hudson</t>
  </si>
  <si>
    <t>Slidell</t>
  </si>
  <si>
    <t>Annapolis</t>
  </si>
  <si>
    <t>Rotterdam</t>
  </si>
  <si>
    <t>Tamarac</t>
  </si>
  <si>
    <t>Longview</t>
  </si>
  <si>
    <t>Lynnwood</t>
  </si>
  <si>
    <t>Adrian</t>
  </si>
  <si>
    <t>Eureka</t>
  </si>
  <si>
    <t>North Plainfield</t>
  </si>
  <si>
    <t>Kendall</t>
  </si>
  <si>
    <t>Kissimmee</t>
  </si>
  <si>
    <t>Herndon</t>
  </si>
  <si>
    <t>Granite Bay</t>
  </si>
  <si>
    <t>Lake Worth</t>
  </si>
  <si>
    <t>New London</t>
  </si>
  <si>
    <t>Agawam</t>
  </si>
  <si>
    <t>Natick</t>
  </si>
  <si>
    <t>Sandwich</t>
  </si>
  <si>
    <t>El Mirage</t>
  </si>
  <si>
    <t>Ormond Beach</t>
  </si>
  <si>
    <t>Tampa</t>
  </si>
  <si>
    <t>Titusville</t>
  </si>
  <si>
    <t>Troutdale</t>
  </si>
  <si>
    <t>Rochester Hills</t>
  </si>
  <si>
    <t>Royal Palm Beach</t>
  </si>
  <si>
    <t>Parkland</t>
  </si>
  <si>
    <t>Pasco</t>
  </si>
  <si>
    <t>Calexico</t>
  </si>
  <si>
    <t>Camarillo</t>
  </si>
  <si>
    <t>Eagle</t>
  </si>
  <si>
    <t>Wauwatosa</t>
  </si>
  <si>
    <t>West Allis</t>
  </si>
  <si>
    <t>West Bend</t>
  </si>
  <si>
    <t>Upper Arlington</t>
  </si>
  <si>
    <t>Odenton</t>
  </si>
  <si>
    <t>Kennesaw</t>
  </si>
  <si>
    <t>La Grange</t>
  </si>
  <si>
    <t>Macon</t>
  </si>
  <si>
    <t>Boardman</t>
  </si>
  <si>
    <t>Pullman</t>
  </si>
  <si>
    <t>Fairmont</t>
  </si>
  <si>
    <t>Cheyenne</t>
  </si>
  <si>
    <t>high</t>
  </si>
  <si>
    <t xml:space="preserve">express </t>
  </si>
  <si>
    <t>Corporateee</t>
  </si>
  <si>
    <t xml:space="preserve">  Office Supplies</t>
  </si>
  <si>
    <t>west</t>
  </si>
  <si>
    <t xml:space="preserve">  Not Specified</t>
  </si>
  <si>
    <t>Home Officess</t>
  </si>
  <si>
    <t>office furnishings</t>
  </si>
  <si>
    <t>east</t>
  </si>
  <si>
    <t>central</t>
  </si>
  <si>
    <t xml:space="preserve">  Medium</t>
  </si>
  <si>
    <t xml:space="preserve">   Technology</t>
  </si>
  <si>
    <t>Telephones and Communication</t>
  </si>
  <si>
    <t xml:space="preserve">    Office Supplies</t>
  </si>
  <si>
    <t xml:space="preserve">   Office Supplies</t>
  </si>
  <si>
    <t xml:space="preserve">Express </t>
  </si>
  <si>
    <t>Binders and Binder Accessories</t>
  </si>
  <si>
    <t xml:space="preserve">    Technology</t>
  </si>
  <si>
    <t>south</t>
  </si>
  <si>
    <t>Scissors, Rulers and Trimmers</t>
  </si>
  <si>
    <t>Copiers and Fax</t>
  </si>
  <si>
    <t xml:space="preserve">Critical </t>
  </si>
  <si>
    <t>Pittsburgh</t>
  </si>
  <si>
    <t>North Port</t>
  </si>
  <si>
    <t>Pens</t>
  </si>
  <si>
    <t>Chairs</t>
  </si>
  <si>
    <t>Furnishings</t>
  </si>
  <si>
    <t>Telephones</t>
  </si>
  <si>
    <t>Binders</t>
  </si>
  <si>
    <t>Storage</t>
  </si>
  <si>
    <t>Scissors</t>
  </si>
  <si>
    <t>Copiers</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</si>
  <si>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</si>
  <si>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</si>
  <si>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</si>
  <si>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</si>
  <si>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</si>
  <si>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</si>
  <si>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</si>
  <si>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</si>
  <si>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</si>
  <si>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</si>
  <si>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</si>
  <si>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</si>
  <si>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</si>
  <si>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</si>
  <si>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</si>
  <si>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</si>
  <si>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</si>
  <si>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</si>
  <si>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</si>
  <si>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</si>
  <si>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</si>
  <si>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</si>
  <si>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</si>
  <si>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</si>
  <si>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</si>
  <si>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</si>
  <si>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</si>
  <si>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</si>
  <si>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</si>
  <si>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</si>
  <si>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</si>
  <si>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</si>
  <si>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</si>
  <si>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</si>
  <si>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</si>
  <si>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</si>
  <si>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</si>
  <si>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</si>
  <si>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</si>
  <si>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</si>
  <si>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</si>
  <si>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</si>
  <si>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</si>
  <si>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</si>
  <si>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</si>
  <si>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</si>
  <si>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</si>
  <si>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</si>
  <si>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</si>
  <si>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</si>
  <si>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</si>
  <si>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</si>
  <si>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</si>
  <si>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</si>
  <si>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</si>
  <si>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</si>
  <si>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</si>
  <si>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</si>
  <si>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</si>
  <si>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</si>
  <si>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</si>
  <si>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</si>
  <si>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</si>
  <si>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</si>
  <si>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</si>
  <si>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</si>
  <si>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</si>
  <si>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</si>
  <si>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</si>
  <si>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</si>
  <si>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</si>
  <si>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</si>
  <si>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</si>
  <si>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</si>
  <si>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</si>
  <si>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</si>
  <si>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</si>
  <si>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</si>
  <si>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</si>
  <si>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</si>
  <si>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</si>
  <si>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</si>
  <si>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</si>
  <si>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</si>
  <si>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</si>
  <si>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</si>
  <si>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</si>
  <si>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</si>
  <si>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</si>
  <si>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</si>
  <si>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</si>
  <si>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</si>
  <si>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</si>
  <si>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</si>
  <si>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</si>
  <si>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</si>
  <si>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</si>
  <si>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</si>
  <si>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</si>
  <si>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</si>
  <si>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</si>
  <si>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</si>
  <si>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</si>
  <si>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</si>
  <si>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</si>
  <si>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</si>
  <si>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</si>
  <si>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</si>
  <si>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</si>
  <si>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</si>
  <si>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</si>
  <si>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</si>
  <si>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</si>
  <si>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</si>
  <si>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</si>
  <si>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</si>
  <si>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</si>
  <si>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</si>
  <si>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</si>
  <si>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</si>
  <si>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</si>
  <si>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</si>
  <si>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</si>
  <si>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</si>
  <si>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</si>
  <si>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</si>
  <si>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</si>
  <si>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</si>
  <si>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</si>
  <si>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</si>
  <si>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</si>
  <si>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</si>
  <si>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</si>
  <si>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</si>
  <si>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</si>
  <si>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</si>
  <si>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</si>
  <si>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</si>
  <si>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</si>
  <si>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</si>
  <si>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</si>
  <si>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</si>
  <si>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</si>
  <si>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</si>
  <si>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</si>
  <si>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</si>
  <si>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</si>
  <si>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</si>
  <si>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</si>
  <si>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</si>
  <si>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</si>
  <si>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</si>
  <si>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</si>
  <si>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</si>
  <si>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</si>
  <si>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</si>
  <si>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</si>
  <si>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</si>
  <si>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</si>
  <si>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</si>
  <si>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</si>
  <si>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</si>
  <si>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</si>
  <si>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</si>
  <si>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</si>
  <si>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</si>
  <si>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</si>
  <si>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</si>
  <si>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</si>
  <si>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</si>
  <si>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</si>
  <si>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</si>
  <si>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</si>
  <si>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</si>
  <si>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</si>
  <si>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</si>
  <si>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</si>
  <si>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</si>
  <si>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</si>
  <si>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</si>
  <si>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</si>
  <si>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</si>
  <si>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</si>
  <si>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</si>
  <si>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</si>
  <si>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</si>
  <si>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</si>
  <si>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</si>
  <si>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</si>
  <si>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</si>
  <si>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</si>
  <si>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</si>
  <si>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</si>
  <si>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</si>
  <si>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</si>
  <si>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</si>
  <si>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</si>
  <si>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</si>
  <si>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</si>
  <si>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</si>
  <si>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</si>
  <si>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</si>
  <si>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</si>
  <si>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</si>
  <si>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</si>
  <si>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</si>
  <si>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</si>
  <si>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</si>
  <si>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</si>
  <si>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</si>
  <si>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</si>
  <si>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</si>
  <si>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</si>
  <si>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</si>
  <si>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</si>
  <si>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</si>
  <si>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</si>
  <si>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</si>
  <si>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</si>
  <si>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</si>
  <si>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</si>
  <si>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</si>
  <si>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</si>
  <si>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</si>
  <si>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</si>
  <si>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</si>
  <si>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</si>
  <si>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</si>
  <si>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</si>
  <si>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</si>
  <si>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</si>
  <si>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</si>
  <si>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</si>
  <si>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</si>
  <si>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</si>
  <si>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</si>
  <si>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</si>
  <si>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</si>
  <si>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</si>
  <si>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</si>
  <si>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</si>
  <si>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</si>
  <si>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</si>
  <si>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</si>
  <si>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</si>
  <si>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</si>
  <si>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</si>
  <si>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</si>
  <si>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</si>
  <si>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</si>
  <si>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</si>
  <si>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</si>
  <si>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</si>
  <si>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</si>
  <si>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</si>
  <si>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</si>
  <si>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</si>
  <si>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</si>
  <si>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</si>
  <si>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</si>
  <si>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</si>
  <si>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</si>
  <si>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</si>
  <si>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</si>
  <si>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</si>
  <si>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</si>
  <si>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</si>
  <si>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</si>
  <si>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</si>
  <si>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</si>
  <si>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</si>
  <si>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</si>
  <si>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</si>
  <si>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</si>
  <si>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</si>
  <si>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</si>
  <si>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</si>
  <si>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</si>
  <si>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</si>
  <si>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</si>
  <si>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</si>
  <si>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</si>
  <si>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</si>
  <si>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</si>
  <si>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</si>
  <si>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</si>
  <si>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</si>
  <si>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</si>
  <si>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</si>
  <si>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</si>
  <si>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</si>
  <si>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</si>
  <si>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</si>
  <si>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</si>
  <si>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</si>
  <si>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</si>
  <si>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</si>
  <si>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</si>
  <si>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</si>
  <si>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</si>
  <si>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</si>
  <si>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</si>
  <si>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</si>
  <si>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</si>
  <si>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</si>
  <si>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</si>
  <si>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</si>
  <si>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</si>
  <si>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</si>
  <si>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</si>
  <si>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</si>
  <si>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</si>
  <si>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</si>
  <si>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</si>
  <si>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</si>
  <si>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</si>
  <si>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</si>
  <si>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</si>
  <si>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</si>
  <si>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</si>
  <si>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</si>
  <si>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</si>
  <si>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</si>
  <si>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</si>
  <si>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</si>
  <si>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</si>
  <si>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</si>
  <si>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</si>
  <si>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</si>
  <si>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</si>
  <si>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</si>
  <si>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</si>
  <si>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</si>
  <si>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</si>
  <si>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</si>
  <si>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</si>
  <si>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</si>
  <si>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</si>
  <si>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</si>
  <si>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</si>
  <si>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</si>
  <si>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</si>
  <si>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</si>
  <si>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</si>
  <si>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</si>
  <si>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</si>
  <si>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</si>
  <si>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</si>
  <si>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</si>
  <si>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</si>
  <si>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</si>
  <si>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</si>
  <si>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</si>
  <si>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</si>
  <si>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</si>
  <si>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</si>
  <si>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</si>
  <si>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</si>
  <si>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</si>
  <si>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</si>
  <si>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</si>
  <si>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</si>
  <si>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</si>
  <si>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</si>
  <si>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</si>
  <si>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</si>
  <si>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</si>
  <si>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</si>
  <si>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</si>
  <si>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</si>
  <si>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</si>
  <si>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</si>
  <si>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</si>
  <si>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</si>
  <si>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</si>
  <si>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</si>
  <si>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</si>
  <si>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</si>
  <si>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</si>
  <si>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</si>
  <si>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</si>
  <si>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</si>
  <si>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</si>
  <si>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</si>
  <si>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</si>
  <si>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</si>
  <si>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</si>
  <si>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</si>
  <si>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</si>
  <si>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</si>
  <si>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</si>
  <si>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</si>
  <si>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</si>
  <si>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</si>
  <si>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</si>
  <si>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</si>
  <si>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</si>
  <si>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</si>
  <si>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</si>
  <si>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</si>
  <si>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</si>
  <si>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</si>
  <si>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</si>
  <si>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</si>
  <si>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</si>
  <si>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</si>
  <si>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</si>
  <si>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</si>
  <si>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</si>
  <si>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</si>
  <si>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</si>
  <si>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</si>
  <si>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</si>
  <si>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</si>
  <si>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</si>
  <si>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</si>
  <si>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</si>
  <si>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</si>
  <si>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</si>
  <si>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</si>
  <si>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</si>
  <si>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</si>
  <si>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</si>
  <si>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</si>
  <si>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</si>
  <si>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</si>
  <si>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</si>
  <si>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</si>
  <si>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</si>
  <si>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</si>
  <si>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</si>
  <si>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</si>
  <si>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</si>
  <si>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</si>
  <si>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</si>
  <si>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</si>
  <si>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</si>
  <si>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</si>
  <si>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</si>
  <si>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</si>
  <si>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</si>
  <si>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</si>
  <si>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</si>
  <si>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</si>
  <si>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</si>
  <si>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</si>
  <si>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</si>
  <si>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</si>
  <si>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</si>
  <si>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</si>
  <si>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</si>
  <si>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</si>
  <si>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</si>
  <si>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</si>
  <si>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</si>
  <si>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</si>
  <si>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</si>
  <si>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</si>
  <si>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</si>
  <si>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</si>
  <si>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</si>
  <si>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</si>
  <si>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</si>
  <si>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</si>
  <si>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</si>
  <si>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</si>
  <si>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</si>
  <si>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</si>
  <si>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</si>
  <si>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</si>
  <si>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</si>
  <si>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</si>
  <si>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</si>
  <si>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</si>
  <si>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</si>
  <si>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</si>
  <si>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</si>
  <si>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</si>
  <si>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</si>
  <si>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</si>
  <si>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</si>
  <si>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</si>
  <si>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</si>
  <si>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</si>
  <si>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</si>
  <si>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</si>
  <si>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</si>
  <si>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</si>
  <si>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</si>
  <si>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</si>
  <si>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</si>
  <si>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</si>
  <si>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</si>
  <si>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</si>
  <si>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</si>
  <si>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</si>
  <si>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</si>
  <si>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</si>
  <si>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</si>
  <si>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</si>
  <si>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</si>
  <si>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</si>
  <si>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</si>
  <si>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</si>
  <si>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</si>
  <si>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</si>
  <si>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</si>
  <si>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</si>
  <si>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</si>
  <si>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</si>
  <si>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</si>
  <si>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</si>
  <si>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</si>
  <si>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</si>
  <si>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</si>
  <si>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</si>
  <si>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</si>
  <si>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</si>
  <si>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</si>
  <si>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</si>
  <si>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</si>
  <si>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</si>
  <si>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</si>
  <si>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</si>
  <si>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</si>
  <si>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</si>
  <si>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</si>
  <si>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</si>
  <si>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</si>
  <si>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</si>
  <si>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</si>
  <si>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</si>
  <si>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</si>
  <si>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</si>
  <si>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</si>
  <si>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</si>
  <si>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</si>
  <si>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</si>
  <si>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</si>
  <si>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</si>
  <si>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</si>
  <si>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</si>
  <si>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</si>
  <si>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</si>
  <si>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</si>
  <si>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</si>
  <si>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</si>
  <si>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</si>
  <si>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</si>
  <si>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</si>
  <si>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</si>
  <si>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</si>
  <si>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</si>
  <si>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</si>
  <si>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</si>
  <si>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</si>
  <si>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</si>
  <si>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</si>
  <si>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</si>
  <si>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</si>
  <si>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</si>
  <si>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</si>
  <si>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</si>
  <si>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</si>
  <si>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</si>
  <si>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</si>
  <si>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</si>
  <si>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</si>
  <si>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</si>
  <si>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</si>
  <si>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</si>
  <si>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</si>
  <si>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</si>
  <si>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</si>
  <si>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</si>
  <si>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</si>
  <si>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</si>
  <si>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</si>
  <si>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</si>
  <si>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</si>
  <si>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</si>
  <si>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</si>
  <si>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</si>
  <si>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</si>
  <si>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</si>
  <si>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</si>
  <si>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</si>
  <si>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</si>
  <si>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</si>
  <si>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</si>
  <si>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</si>
  <si>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</si>
  <si>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</si>
  <si>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</si>
  <si>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</si>
  <si>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</si>
  <si>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</si>
  <si>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</si>
  <si>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</si>
  <si>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</si>
  <si>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</si>
  <si>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</si>
  <si>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</si>
  <si>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</si>
  <si>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</si>
  <si>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</si>
  <si>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</si>
  <si>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</si>
  <si>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</si>
  <si>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</si>
  <si>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</si>
  <si>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</si>
  <si>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</si>
  <si>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</si>
  <si>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</si>
  <si>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</si>
  <si>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</si>
  <si>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</si>
  <si>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</si>
  <si>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</si>
  <si>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</si>
  <si>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</si>
  <si>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</si>
  <si>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</si>
  <si>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</si>
  <si>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</si>
  <si>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</si>
  <si>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</si>
  <si>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</si>
  <si>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</si>
  <si>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</si>
  <si>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</si>
  <si>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</si>
  <si>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</si>
  <si>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</si>
  <si>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</si>
  <si>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</si>
  <si>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</si>
  <si>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</si>
  <si>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</si>
  <si>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</si>
  <si>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</si>
  <si>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</si>
  <si>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</si>
  <si>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</si>
  <si>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</si>
  <si>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</si>
  <si>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</si>
  <si>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</si>
  <si>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</si>
  <si>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</si>
  <si>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</si>
  <si>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</si>
  <si>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</si>
  <si>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</si>
  <si>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</si>
  <si>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</si>
  <si>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</si>
  <si>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</si>
  <si>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</si>
  <si>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</si>
  <si>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</si>
  <si>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</si>
  <si>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</si>
  <si>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</si>
  <si>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</si>
  <si>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</si>
  <si>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</si>
  <si>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</si>
  <si>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</si>
  <si>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</si>
  <si>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</si>
  <si>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</si>
  <si>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</si>
  <si>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</si>
  <si>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</si>
  <si>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</si>
  <si>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</si>
  <si>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</si>
  <si>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</si>
  <si>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</si>
  <si>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</si>
  <si>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</si>
  <si>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</si>
  <si>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</si>
  <si>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</si>
  <si>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</si>
  <si>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</si>
  <si>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</si>
  <si>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</si>
  <si>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</si>
  <si>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</si>
  <si>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</si>
  <si>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</si>
  <si>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</si>
  <si>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</si>
  <si>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</si>
  <si>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</si>
  <si>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</si>
  <si>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</si>
  <si>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</si>
  <si>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</si>
  <si>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</si>
  <si>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</si>
  <si>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</si>
  <si>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</si>
  <si>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</si>
  <si>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</si>
  <si>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</si>
  <si>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</si>
  <si>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</si>
  <si>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</si>
  <si>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</si>
  <si>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</si>
  <si>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</si>
  <si>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</si>
  <si>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</si>
  <si>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</si>
  <si>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</si>
  <si>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</si>
  <si>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</si>
  <si>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</si>
  <si>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</si>
  <si>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</si>
  <si>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</si>
  <si>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</si>
  <si>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</si>
  <si>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</si>
  <si>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</si>
  <si>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</si>
  <si>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</si>
  <si>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</si>
  <si>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</si>
  <si>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</si>
  <si>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</si>
  <si>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</si>
  <si>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</si>
  <si>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</si>
  <si>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</si>
  <si>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</si>
  <si>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</si>
  <si>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</si>
  <si>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</si>
  <si>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</si>
  <si>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</si>
  <si>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</si>
  <si>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</si>
  <si>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</si>
  <si>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</si>
  <si>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</si>
  <si>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</si>
  <si>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</si>
  <si>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</si>
  <si>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</si>
  <si>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</si>
  <si>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</si>
  <si>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</si>
  <si>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</si>
  <si>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</si>
  <si>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</si>
  <si>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</si>
  <si>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</si>
  <si>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</si>
  <si>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</si>
  <si>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</si>
  <si>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</si>
  <si>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</si>
  <si>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</si>
  <si>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</si>
  <si>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</si>
  <si>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</si>
  <si>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</si>
  <si>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</si>
  <si>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</si>
  <si>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</si>
  <si>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</si>
  <si>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</si>
  <si>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</si>
  <si>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</si>
  <si>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</si>
  <si>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</si>
  <si>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</si>
  <si>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</si>
  <si>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</si>
  <si>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</si>
  <si>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</si>
  <si>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</si>
  <si>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</si>
  <si>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</si>
  <si>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</si>
  <si>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</si>
  <si>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</si>
  <si>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</si>
  <si>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</si>
  <si>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</si>
  <si>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</si>
  <si>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</si>
  <si>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</si>
  <si>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</si>
  <si>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</si>
  <si>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</si>
  <si>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</si>
  <si>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</si>
  <si>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</si>
  <si>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</si>
  <si>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</si>
  <si>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</si>
  <si>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</si>
  <si>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</si>
  <si>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</si>
  <si>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</si>
  <si>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</si>
  <si>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</si>
  <si>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</si>
  <si>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</si>
  <si>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</si>
  <si>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</si>
  <si>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</si>
  <si>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</si>
  <si>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</si>
  <si>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</si>
  <si>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</si>
  <si>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</si>
  <si>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</si>
  <si>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</si>
  <si>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</si>
  <si>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</si>
  <si>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</si>
  <si>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</si>
  <si>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</si>
  <si>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</si>
  <si>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</si>
  <si>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</si>
  <si>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</si>
  <si>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</si>
  <si>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</si>
  <si>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</si>
  <si>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</si>
  <si>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</si>
  <si>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</si>
  <si>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</si>
  <si>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</si>
  <si>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</si>
  <si>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</si>
  <si>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</si>
  <si>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</si>
  <si>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</si>
  <si>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</si>
  <si>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</si>
  <si>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</si>
  <si>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</si>
  <si>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</si>
  <si>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</si>
  <si>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</si>
  <si>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</si>
  <si>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</si>
  <si>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</si>
  <si>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</si>
  <si>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</si>
  <si>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</si>
  <si>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</si>
  <si>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</si>
  <si>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</si>
  <si>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</si>
  <si>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</si>
  <si>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</si>
  <si>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</si>
  <si>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</si>
  <si>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</si>
  <si>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</si>
  <si>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</si>
  <si>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</si>
  <si>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</si>
  <si>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</si>
  <si>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</si>
  <si>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</si>
  <si>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</si>
  <si>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</si>
  <si>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</si>
  <si>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</si>
  <si>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</si>
  <si>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</si>
  <si>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</si>
  <si>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</si>
  <si>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</si>
  <si>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</si>
  <si>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</si>
  <si>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</si>
  <si>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</si>
  <si>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</si>
  <si>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</si>
  <si>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</si>
  <si>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</si>
  <si>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</si>
  <si>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</si>
  <si>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</si>
  <si>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</si>
  <si>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</si>
  <si>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</si>
  <si>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</si>
  <si>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</si>
  <si>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</si>
  <si>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</si>
  <si>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</si>
  <si>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</si>
  <si>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</si>
  <si>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</si>
  <si>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</si>
  <si>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</si>
  <si>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</si>
  <si>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</si>
  <si>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</si>
  <si>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</si>
  <si>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</si>
  <si>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</si>
  <si>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</si>
  <si>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</si>
  <si>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</si>
  <si>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</si>
  <si>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</si>
  <si>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</si>
  <si>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</si>
  <si>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</si>
  <si>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</si>
  <si>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</si>
  <si>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</si>
  <si>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</si>
  <si>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</si>
  <si>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</si>
  <si>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</si>
  <si>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</si>
  <si>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</si>
  <si>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</si>
  <si>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</si>
  <si>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</si>
  <si>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</si>
  <si>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</si>
  <si>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</si>
  <si>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</si>
  <si>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</si>
  <si>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</si>
  <si>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</si>
  <si>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</si>
  <si>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</si>
  <si>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</si>
  <si>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</si>
  <si>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</si>
  <si>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</si>
  <si>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</si>
  <si>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</si>
  <si>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</si>
  <si>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</si>
  <si>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</si>
  <si>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</si>
  <si>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</si>
  <si>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</si>
  <si>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</si>
  <si>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</si>
  <si>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</si>
  <si>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</si>
  <si>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</si>
  <si>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</si>
  <si>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</si>
  <si>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</si>
  <si>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</si>
  <si>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</si>
  <si>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</si>
  <si>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</si>
  <si>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</si>
  <si>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</si>
  <si>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</si>
  <si>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</si>
  <si>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</si>
  <si>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</si>
  <si>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</si>
  <si>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</si>
  <si>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</si>
  <si>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</si>
  <si>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</si>
  <si>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</si>
  <si>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</si>
  <si>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</si>
  <si>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</si>
  <si>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</si>
  <si>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</si>
  <si>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</si>
  <si>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</si>
  <si>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</si>
  <si>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</si>
  <si>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</si>
  <si>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</si>
  <si>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</si>
  <si>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</si>
  <si>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</si>
  <si>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</si>
  <si>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</si>
  <si>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</si>
  <si>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</si>
  <si>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</si>
  <si>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</si>
  <si>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</si>
  <si>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</si>
  <si>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</si>
  <si>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</si>
  <si>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</si>
  <si>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</si>
  <si>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</si>
  <si>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Ann Steele</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</si>
  <si>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</si>
  <si>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</si>
  <si>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</si>
  <si>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</si>
  <si>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</si>
  <si>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</si>
  <si>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</si>
  <si>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</si>
  <si>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</si>
  <si>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</si>
  <si>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</si>
  <si>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</si>
  <si>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</si>
  <si>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</si>
  <si>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</si>
  <si>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</si>
  <si>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</si>
  <si>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</si>
  <si>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</si>
  <si>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</si>
  <si>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</si>
  <si>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</si>
  <si>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</si>
  <si>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</si>
  <si>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</si>
  <si>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</si>
  <si>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</si>
  <si>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</si>
  <si>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</si>
  <si>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</si>
  <si>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</si>
  <si>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</si>
  <si>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</si>
  <si>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</si>
  <si>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</si>
  <si>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</si>
  <si>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</si>
  <si>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</si>
  <si>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</si>
  <si>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</si>
  <si>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</si>
  <si>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</si>
  <si>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</si>
  <si>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</si>
  <si>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</si>
  <si>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</si>
  <si>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</si>
  <si>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</si>
  <si>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</si>
  <si>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</si>
  <si>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</si>
  <si>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</si>
  <si>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</si>
  <si>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</si>
  <si>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</si>
  <si>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</si>
  <si>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</si>
  <si>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</si>
  <si>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</si>
  <si>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</si>
  <si>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</si>
  <si>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</si>
  <si>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</si>
  <si>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</si>
  <si>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</si>
  <si>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</si>
  <si>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</si>
  <si>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</si>
  <si>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</si>
  <si>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</si>
  <si>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</si>
  <si>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</si>
  <si>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</si>
  <si>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</si>
  <si>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</si>
  <si>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</si>
  <si>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</si>
  <si>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</si>
  <si>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</si>
  <si>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</si>
  <si>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</si>
  <si>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</si>
  <si>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</si>
  <si>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</si>
  <si>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</si>
  <si>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</si>
  <si>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</si>
  <si>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</si>
  <si>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</si>
  <si>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</si>
  <si>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</si>
  <si>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</si>
  <si>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</si>
  <si>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</si>
  <si>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</si>
  <si>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</si>
  <si>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</si>
  <si>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</si>
  <si>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</si>
  <si>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</si>
  <si>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</si>
  <si>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</si>
  <si>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</si>
  <si>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</si>
  <si>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</si>
  <si>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</si>
  <si>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</si>
  <si>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</si>
  <si>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</si>
  <si>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</si>
  <si>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</si>
  <si>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</si>
  <si>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</si>
  <si>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</si>
  <si>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</si>
  <si>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</si>
  <si>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</si>
  <si>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</si>
  <si>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</si>
  <si>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</si>
  <si>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</si>
  <si>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</si>
  <si>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Row Labels</t>
  </si>
  <si>
    <t>Net Sales</t>
  </si>
  <si>
    <t>Order Month</t>
  </si>
  <si>
    <t>Order Day</t>
  </si>
  <si>
    <t>January</t>
  </si>
  <si>
    <t>Wednesday</t>
  </si>
  <si>
    <t>Sum of Net Sales</t>
  </si>
  <si>
    <t>June</t>
  </si>
  <si>
    <t>Saturday</t>
  </si>
  <si>
    <t>February</t>
  </si>
  <si>
    <t>Sunday</t>
  </si>
  <si>
    <t>May</t>
  </si>
  <si>
    <t>Tuesday</t>
  </si>
  <si>
    <t>April</t>
  </si>
  <si>
    <t>Thursday</t>
  </si>
  <si>
    <t>Friday</t>
  </si>
  <si>
    <t>March</t>
  </si>
  <si>
    <t>Monday</t>
  </si>
  <si>
    <t>Average of Shipping Duration</t>
  </si>
  <si>
    <t>Distinct Count of Order ID</t>
  </si>
  <si>
    <t>Distinct Count of Customer ID</t>
  </si>
  <si>
    <t>Average of Discount</t>
  </si>
  <si>
    <t>KPI CARDS</t>
  </si>
  <si>
    <t>METRICS</t>
  </si>
  <si>
    <t>Count of Order ID</t>
  </si>
  <si>
    <t>Total Net Sales</t>
  </si>
  <si>
    <t>Customer Category</t>
  </si>
  <si>
    <t>New Customer</t>
  </si>
  <si>
    <t>Returning Customer</t>
  </si>
  <si>
    <t>Top Performing States</t>
  </si>
  <si>
    <t>Top Performing Cities</t>
  </si>
  <si>
    <t>Top Customers</t>
  </si>
  <si>
    <t>Orders by Shipping duration</t>
  </si>
  <si>
    <t>Orders by Month</t>
  </si>
  <si>
    <t>Total Unique Order</t>
  </si>
  <si>
    <t>Total Unique Customer</t>
  </si>
  <si>
    <t>Weekday Trend</t>
  </si>
  <si>
    <t>SLICERS</t>
  </si>
  <si>
    <t>State</t>
  </si>
  <si>
    <t>ship mode</t>
  </si>
  <si>
    <t>Average Discount</t>
  </si>
  <si>
    <t>Average Shipping Duration</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</si>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</sst>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7" formatCode="&quot;$&quot;#,##0.00_);\(&quot;$&quot;#,##0.00\)"/>
    <numFmt numFmtId="44" formatCode="_(&quot;$&quot;* #,##0.00_);_(&quot;$&quot;* \(#,##0.00\);_(&quot;$&quot;* &quot;-&quot;??_);_(@_)"/>
    <numFmt numFmtId="164" formatCode="dd/mm/yyyy;@"/>
    <numFmt numFmtId="165" formatCode="[$₦-46A]#,##0.00"/>
    <numFmt numFmtId="166" formatCode="0.0%"/>
    <numFmt numFmtId="167" formatCode="[$$-409]#,##0.00_);\([$$-409]#,##0.00\)"/>
    <numFmt numFmtId="168" formatCode="&quot;$&quot;#,##0.00,,&quot;M&quot;"/>
    <numFmt numFmtId="169" formatCode="&quot;$&quot;#,##0.00,&quot;K&quot;"/>
    <numFmt numFmtId="170" formatCode="[&lt;=1]0\ &quot;day&quot;;0\ &quot;days&quot;"/>
    <numFmt numFmtId="171" formatCode="&quot;$&quot;#,##0.0,&quot;K&quot;"/>
  </numFmts>
  <fonts count="6" x14ac:knownFonts="1">
    <font>
      <sz val="11"/>
      <color theme="1"/>
      <name val="Aptos Narrow"/>
      <family val="2"/>
      <scheme val="minor"/>
    </font>
    <font>
      <b/>
      <sz val="11"/>
      <color theme="1"/>
      <name val="Aptos Narrow"/>
      <family val="2"/>
      <scheme val="minor"/>
    </font>
    <font>
      <sz val="11"/>
      <name val="Arial"/>
      <family val="2"/>
    </font>
    <font>
      <sz val="8"/>
      <name val="Aptos Narrow"/>
      <family val="2"/>
      <scheme val="minor"/>
    </font>
    <font>
      <sz val="11"/>
      <color theme="1"/>
      <name val="Aptos Narrow"/>
      <family val="2"/>
      <scheme val="minor"/>
    </font>
    <font>
      <b/>
      <sz val="11"/>
      <name val="Arial"/>
      <family val="2"/>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D9D9D9"/>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53">
    <xf numFmtId="0" fontId="0" fillId="0" borderId="0" xfId="0"/>
    <xf numFmtId="0" fontId="2" fillId="0" borderId="0" xfId="0" applyFont="1"/>
    <xf numFmtId="14" fontId="2" fillId="0" borderId="0" xfId="0" applyNumberFormat="1" applyFont="1"/>
    <xf numFmtId="0" fontId="1" fillId="0" borderId="0" xfId="0"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3" borderId="2" xfId="0" applyFont="1" applyFill="1" applyBorder="1"/>
    <xf numFmtId="165" fontId="2" fillId="3" borderId="2" xfId="0" applyNumberFormat="1" applyFont="1" applyFill="1" applyBorder="1"/>
    <xf numFmtId="2" fontId="2" fillId="3" borderId="2" xfId="0" applyNumberFormat="1" applyFont="1" applyFill="1" applyBorder="1"/>
    <xf numFmtId="164" fontId="2" fillId="3" borderId="2" xfId="0" applyNumberFormat="1" applyFont="1" applyFill="1" applyBorder="1"/>
    <xf numFmtId="0" fontId="2" fillId="0" borderId="2" xfId="0" applyFont="1" applyBorder="1"/>
    <xf numFmtId="165" fontId="2" fillId="0" borderId="2" xfId="0" applyNumberFormat="1" applyFont="1" applyBorder="1"/>
    <xf numFmtId="2" fontId="2" fillId="0" borderId="2" xfId="0" applyNumberFormat="1" applyFont="1" applyBorder="1"/>
    <xf numFmtId="164" fontId="2" fillId="0" borderId="2" xfId="0" applyNumberFormat="1" applyFont="1" applyBorder="1"/>
    <xf numFmtId="0" fontId="5" fillId="0" borderId="3" xfId="0" applyFont="1" applyBorder="1"/>
    <xf numFmtId="0" fontId="5" fillId="0" borderId="1" xfId="0" applyFont="1" applyBorder="1"/>
    <xf numFmtId="165" fontId="5" fillId="0" borderId="1" xfId="0" applyNumberFormat="1" applyFont="1" applyBorder="1"/>
    <xf numFmtId="2" fontId="5" fillId="0" borderId="1" xfId="0" applyNumberFormat="1" applyFont="1" applyBorder="1"/>
    <xf numFmtId="164" fontId="5" fillId="0" borderId="1" xfId="0" applyNumberFormat="1" applyFont="1" applyBorder="1"/>
    <xf numFmtId="0" fontId="5" fillId="0" borderId="4" xfId="0" applyFont="1" applyBorder="1"/>
    <xf numFmtId="0" fontId="5" fillId="2" borderId="0" xfId="0" applyFont="1" applyFill="1"/>
    <xf numFmtId="164" fontId="5" fillId="2" borderId="0" xfId="0" applyNumberFormat="1" applyFont="1" applyFill="1"/>
    <xf numFmtId="166" fontId="0" fillId="0" borderId="0" xfId="2" applyNumberFormat="1" applyFont="1"/>
    <xf numFmtId="10" fontId="0" fillId="0" borderId="0" xfId="2" applyNumberFormat="1" applyFont="1"/>
    <xf numFmtId="0" fontId="0" fillId="4" borderId="0" xfId="0" applyFill="1"/>
    <xf numFmtId="0" fontId="0" fillId="5" borderId="0" xfId="0" applyFill="1"/>
    <xf numFmtId="0" fontId="0" fillId="6" borderId="0" xfId="0" applyFill="1"/>
    <xf numFmtId="166" fontId="0" fillId="0" borderId="0" xfId="0" applyNumberFormat="1"/>
    <xf numFmtId="167" fontId="0" fillId="0" borderId="0" xfId="0" applyNumberFormat="1"/>
    <xf numFmtId="7" fontId="0" fillId="0" borderId="0" xfId="0" applyNumberFormat="1"/>
    <xf numFmtId="7" fontId="0" fillId="0" borderId="0" xfId="1" applyNumberFormat="1" applyFont="1"/>
    <xf numFmtId="0" fontId="0" fillId="7" borderId="0" xfId="0" applyFill="1"/>
    <xf numFmtId="168" fontId="0" fillId="0" borderId="0" xfId="1" applyNumberFormat="1" applyFont="1"/>
    <xf numFmtId="169" fontId="0" fillId="0" borderId="0" xfId="1" applyNumberFormat="1" applyFont="1"/>
    <xf numFmtId="169" fontId="0" fillId="0" borderId="0" xfId="0" applyNumberFormat="1"/>
    <xf numFmtId="168" fontId="0" fillId="0" borderId="0" xfId="0" applyNumberFormat="1"/>
    <xf numFmtId="168" fontId="0" fillId="0" borderId="0" xfId="2" applyNumberFormat="1" applyFont="1"/>
    <xf numFmtId="0" fontId="0" fillId="6" borderId="0" xfId="0" applyFill="1" applyAlignment="1">
      <alignment horizontal="left"/>
    </xf>
    <xf numFmtId="0" fontId="0" fillId="8" borderId="0" xfId="0" applyFill="1"/>
    <xf numFmtId="9" fontId="0" fillId="0" borderId="0" xfId="0" applyNumberFormat="1"/>
    <xf numFmtId="0" fontId="1" fillId="3" borderId="2" xfId="0" applyFont="1" applyFill="1" applyBorder="1" applyAlignment="1">
      <alignment horizontal="left"/>
    </xf>
    <xf numFmtId="168" fontId="1" fillId="3" borderId="2" xfId="0" applyNumberFormat="1" applyFont="1" applyFill="1" applyBorder="1"/>
    <xf numFmtId="167" fontId="1" fillId="3" borderId="1" xfId="0" applyNumberFormat="1" applyFont="1" applyFill="1" applyBorder="1"/>
    <xf numFmtId="170" fontId="5" fillId="2" borderId="0" xfId="0" applyNumberFormat="1" applyFont="1" applyFill="1"/>
    <xf numFmtId="170" fontId="2" fillId="3" borderId="2" xfId="0" applyNumberFormat="1" applyFont="1" applyFill="1" applyBorder="1"/>
    <xf numFmtId="170" fontId="2" fillId="0" borderId="2" xfId="0" applyNumberFormat="1" applyFont="1" applyBorder="1"/>
    <xf numFmtId="170" fontId="5" fillId="0" borderId="1" xfId="0" applyNumberFormat="1" applyFont="1" applyBorder="1"/>
    <xf numFmtId="170" fontId="0" fillId="0" borderId="0" xfId="0" applyNumberFormat="1"/>
    <xf numFmtId="169" fontId="0" fillId="9" borderId="0" xfId="1" applyNumberFormat="1" applyFont="1" applyFill="1"/>
    <xf numFmtId="171" fontId="0" fillId="0" borderId="0" xfId="0" applyNumberFormat="1"/>
  </cellXfs>
  <cellStyles count="3">
    <cellStyle name="Currency" xfId="1" builtinId="4"/>
    <cellStyle name="Normal" xfId="0" builtinId="0"/>
    <cellStyle name="Percent" xfId="2" builtinId="5"/>
  </cellStyles>
  <dxfs count="100">
    <dxf>
      <numFmt numFmtId="169" formatCode="&quot;$&quot;#,##0.00,&quot;K&quot;"/>
    </dxf>
    <dxf>
      <numFmt numFmtId="169" formatCode="&quot;$&quot;#,##0.00,&quot;K&quot;"/>
    </dxf>
    <dxf>
      <numFmt numFmtId="168" formatCode="&quot;$&quot;#,##0.00,,&quot;M&quot;"/>
    </dxf>
    <dxf>
      <numFmt numFmtId="167" formatCode="[$$-409]#,##0.00_);\([$$-409]#,##0.00\)"/>
    </dxf>
    <dxf>
      <numFmt numFmtId="169" formatCode="&quot;$&quot;#,##0.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69" formatCode="&quot;$&quot;#,##0.00,&quot;K&quot;"/>
    </dxf>
    <dxf>
      <numFmt numFmtId="169" formatCode="&quot;$&quot;#,##0.00,&quot;K&quot;"/>
    </dxf>
    <dxf>
      <numFmt numFmtId="168" formatCode="&quot;$&quot;#,##0.00,,&quot;M&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numFmt numFmtId="167" formatCode="[$$-409]#,##0.00_);\([$$-409]#,##0.00\)"/>
    </dxf>
    <dxf>
      <numFmt numFmtId="0" formatCode="General"/>
    </dxf>
    <dxf>
      <numFmt numFmtId="169" formatCode="&quot;$&quot;#,##0.00,&quot;K&quot;"/>
    </dxf>
    <dxf>
      <numFmt numFmtId="168" formatCode="&quot;$&quot;#,##0.00,,&quot;M&quot;"/>
    </dxf>
    <dxf>
      <numFmt numFmtId="169" formatCode="&quot;$&quot;#,##0.00,&quot;K&quot;"/>
    </dxf>
    <dxf>
      <numFmt numFmtId="169" formatCode="&quot;$&quot;#,##0.00,&quot;K&quot;"/>
    </dxf>
    <dxf>
      <numFmt numFmtId="168" formatCode="&quot;$&quot;#,##0.00,,&quot;M&quot;"/>
    </dxf>
    <dxf>
      <numFmt numFmtId="168" formatCode="&quot;$&quot;#,##0.00,,&quot;M&quot;"/>
    </dxf>
    <dxf>
      <numFmt numFmtId="169" formatCode="&quot;$&quot;#,##0.00,&quot;K&quot;"/>
    </dxf>
    <dxf>
      <numFmt numFmtId="169" formatCode="&quot;$&quot;#,##0.00,&quot;K&quot;"/>
    </dxf>
    <dxf>
      <numFmt numFmtId="168" formatCode="&quot;$&quot;#,##0.00,,&quot;M&quot;"/>
    </dxf>
    <dxf>
      <numFmt numFmtId="169" formatCode="&quot;$&quot;#,##0.00,&quot;K&quot;"/>
    </dxf>
    <dxf>
      <numFmt numFmtId="169" formatCode="&quot;$&quot;#,##0.00,&quot;K&quot;"/>
    </dxf>
    <dxf>
      <numFmt numFmtId="168" formatCode="&quot;$&quot;#,##0.00,,&quot;M&quot;"/>
    </dxf>
    <dxf>
      <numFmt numFmtId="14" formatCode="0.00%"/>
    </dxf>
    <dxf>
      <numFmt numFmtId="166" formatCode="0.0%"/>
    </dxf>
    <dxf>
      <numFmt numFmtId="166" formatCode="0.0%"/>
    </dxf>
    <dxf>
      <numFmt numFmtId="166" formatCode="0.0%"/>
    </dxf>
    <dxf>
      <numFmt numFmtId="11" formatCode="&quot;$&quot;#,##0.00_);\(&quot;$&quot;#,##0.00\)"/>
    </dxf>
    <dxf>
      <numFmt numFmtId="169" formatCode="&quot;$&quot;#,##0.00,&quot;K&quot;"/>
    </dxf>
    <dxf>
      <numFmt numFmtId="169" formatCode="&quot;$&quot;#,##0.00,&quot;K&quot;"/>
    </dxf>
    <dxf>
      <numFmt numFmtId="168" formatCode="&quot;$&quot;#,##0.00,,&quot;M&quot;"/>
    </dxf>
    <dxf>
      <numFmt numFmtId="169" formatCode="&quot;$&quot;#,##0.00,&quot;K&quot;"/>
    </dxf>
    <dxf>
      <numFmt numFmtId="169" formatCode="&quot;$&quot;#,##0.00,&quot;K&quot;"/>
    </dxf>
    <dxf>
      <numFmt numFmtId="14" formatCode="0.00%"/>
    </dxf>
    <dxf>
      <numFmt numFmtId="13" formatCode="0%"/>
    </dxf>
    <dxf>
      <numFmt numFmtId="13" formatCode="0%"/>
    </dxf>
    <dxf>
      <numFmt numFmtId="13" formatCode="0%"/>
    </dxf>
    <dxf>
      <numFmt numFmtId="13" formatCode="0%"/>
    </dxf>
    <dxf>
      <numFmt numFmtId="13" formatCode="0%"/>
    </dxf>
    <dxf>
      <numFmt numFmtId="169" formatCode="&quot;$&quot;#,##0.00,&quot;K&quot;"/>
    </dxf>
    <dxf>
      <numFmt numFmtId="169" formatCode="&quot;$&quot;#,##0.00,&quot;K&quot;"/>
    </dxf>
    <dxf>
      <numFmt numFmtId="168" formatCode="&quot;$&quot;#,##0.00,,&quot;M&quot;"/>
    </dxf>
    <dxf>
      <numFmt numFmtId="169" formatCode="&quot;$&quot;#,##0.00,&quot;K&quot;"/>
    </dxf>
    <dxf>
      <numFmt numFmtId="14" formatCode="0.00%"/>
    </dxf>
    <dxf>
      <numFmt numFmtId="13" formatCode="0%"/>
    </dxf>
    <dxf>
      <numFmt numFmtId="169" formatCode="&quot;$&quot;#,##0.00,&quot;K&quot;"/>
    </dxf>
    <dxf>
      <numFmt numFmtId="169" formatCode="&quot;$&quot;#,##0.00,&quot;K&quot;"/>
    </dxf>
    <dxf>
      <numFmt numFmtId="168" formatCode="&quot;$&quot;#,##0.00,,&quot;M&quot;"/>
    </dxf>
    <dxf>
      <numFmt numFmtId="168" formatCode="&quot;$&quot;#,##0.00,,&quot;M&quot;"/>
    </dxf>
    <dxf>
      <font>
        <color rgb="FF9C0006"/>
      </font>
      <fill>
        <patternFill>
          <bgColor rgb="FFFFC7CE"/>
        </patternFill>
      </fill>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4"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4"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70" formatCode="[&lt;=1]0\ &quot;day&quot;;0\ &quot;days&quo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4"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4"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5" formatCode="[$₦-46A]#,##0.0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numFmt numFmtId="165" formatCode="[$₦-46A]#,##0.0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Arial"/>
        <family val="2"/>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double">
          <color theme="4"/>
        </bottom>
      </border>
    </dxf>
    <dxf>
      <font>
        <b val="0"/>
        <i val="0"/>
        <strike val="0"/>
        <condense val="0"/>
        <extend val="0"/>
        <outline val="0"/>
        <shadow val="0"/>
        <u val="none"/>
        <vertAlign val="baseline"/>
        <sz val="11"/>
        <color auto="1"/>
        <name val="Arial"/>
        <family val="2"/>
        <scheme val="none"/>
      </font>
    </dxf>
    <dxf>
      <font>
        <b/>
        <i val="0"/>
        <strike val="0"/>
        <condense val="0"/>
        <extend val="0"/>
        <outline val="0"/>
        <shadow val="0"/>
        <u val="none"/>
        <vertAlign val="baseline"/>
        <sz val="11"/>
        <color auto="1"/>
        <name val="Arial"/>
        <family val="2"/>
        <scheme val="none"/>
      </font>
      <fill>
        <patternFill patternType="solid">
          <fgColor theme="4"/>
          <bgColor theme="4"/>
        </patternFill>
      </fill>
    </dxf>
    <dxf>
      <font>
        <b/>
        <color theme="1"/>
      </font>
      <border>
        <bottom style="thin">
          <color theme="8"/>
        </bottom>
        <vertical/>
        <horizontal/>
      </border>
    </dxf>
    <dxf>
      <font>
        <b/>
        <i val="0"/>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5 2" pivot="0" table="0" count="10" xr9:uid="{953FECAC-9E53-4709-814D-4F30E2647F64}">
      <tableStyleElement type="wholeTable" dxfId="99"/>
      <tableStyleElement type="headerRow" dxfId="98"/>
    </tableStyle>
  </tableStyles>
  <colors>
    <mruColors>
      <color rgb="FF6B047B"/>
      <color rgb="FF680475"/>
      <color rgb="FFBB8AC1"/>
      <color rgb="FFC0A8C1"/>
      <color rgb="FFC5A1C1"/>
      <color rgb="FFBD8BC0"/>
      <color rgb="FFE3D6E6"/>
      <color rgb="FFB294B9"/>
      <color rgb="FF7B61FF"/>
      <color rgb="FFF6ED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2065187536243"/>
              <bgColor rgb="FF6B047B"/>
            </patternFill>
          </fill>
          <border>
            <left style="thin">
              <color rgb="FFCCCCCC"/>
            </left>
            <right style="thin">
              <color rgb="FFCCCCCC"/>
            </right>
            <top style="thin">
              <color rgb="FFCCCCCC"/>
            </top>
            <bottom style="thin">
              <color rgb="FFCCCCCC"/>
            </bottom>
            <vertical/>
            <horizontal/>
          </border>
        </dxf>
        <dxf>
          <font>
            <b/>
            <i val="0"/>
            <sz val="10"/>
            <color rgb="FF000000"/>
          </font>
          <fill>
            <patternFill patternType="solid">
              <fgColor theme="8" tint="0.59999389629810485"/>
              <bgColor rgb="FFBD8BC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rgb="FF000000"/>
          </font>
          <fill>
            <patternFill patternType="solid">
              <fgColor rgb="FFFFFFFF"/>
              <bgColor theme="8"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2.xml"/><Relationship Id="rId36"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Table!Top Customers</c:name>
    <c:fmtId val="19"/>
  </c:pivotSource>
  <c:chart>
    <c:autoTitleDeleted val="1"/>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0475"/>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29599305681129"/>
          <c:y val="4.9573663276343757E-2"/>
          <c:w val="0.62706438388107832"/>
          <c:h val="0.87134881605503278"/>
        </c:manualLayout>
      </c:layout>
      <c:barChart>
        <c:barDir val="bar"/>
        <c:grouping val="clustered"/>
        <c:varyColors val="0"/>
        <c:ser>
          <c:idx val="0"/>
          <c:order val="0"/>
          <c:tx>
            <c:strRef>
              <c:f>'Pivot Table'!$E$4</c:f>
              <c:strCache>
                <c:ptCount val="1"/>
                <c:pt idx="0">
                  <c:v>Total</c:v>
                </c:pt>
              </c:strCache>
            </c:strRef>
          </c:tx>
          <c:spPr>
            <a:solidFill>
              <a:srgbClr val="680475"/>
            </a:solidFill>
            <a:ln w="25400" cap="flat" cmpd="sng" algn="ctr">
              <a:no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Table'!$D$5:$D$15</c:f>
              <c:strCache>
                <c:ptCount val="10"/>
                <c:pt idx="0">
                  <c:v>Andrew Levine</c:v>
                </c:pt>
                <c:pt idx="1">
                  <c:v>Lee Xu</c:v>
                </c:pt>
                <c:pt idx="2">
                  <c:v>Tammy Raynor</c:v>
                </c:pt>
                <c:pt idx="3">
                  <c:v>Erin Ballard</c:v>
                </c:pt>
                <c:pt idx="4">
                  <c:v>Neal Wolfe</c:v>
                </c:pt>
                <c:pt idx="5">
                  <c:v>Rosemary O'Brien</c:v>
                </c:pt>
                <c:pt idx="6">
                  <c:v>Toni Swanson</c:v>
                </c:pt>
                <c:pt idx="7">
                  <c:v>Yvonne Mann</c:v>
                </c:pt>
                <c:pt idx="8">
                  <c:v>Nina Horne Kelly</c:v>
                </c:pt>
                <c:pt idx="9">
                  <c:v>Kristine Connolly</c:v>
                </c:pt>
              </c:strCache>
            </c:strRef>
          </c:cat>
          <c:val>
            <c:numRef>
              <c:f>'Pivot Table'!$E$5:$E$15</c:f>
              <c:numCache>
                <c:formatCode>"$"#,##0.0,"K"</c:formatCode>
                <c:ptCount val="10"/>
                <c:pt idx="0">
                  <c:v>15117.309499999999</c:v>
                </c:pt>
                <c:pt idx="1">
                  <c:v>17385.620999999999</c:v>
                </c:pt>
                <c:pt idx="2">
                  <c:v>17404.6495</c:v>
                </c:pt>
                <c:pt idx="3">
                  <c:v>17876.052</c:v>
                </c:pt>
                <c:pt idx="4">
                  <c:v>17962.603000000003</c:v>
                </c:pt>
                <c:pt idx="5">
                  <c:v>25446.897000000001</c:v>
                </c:pt>
                <c:pt idx="6">
                  <c:v>25899.396000000001</c:v>
                </c:pt>
                <c:pt idx="7">
                  <c:v>26042.985499999999</c:v>
                </c:pt>
                <c:pt idx="8">
                  <c:v>41244.551000000007</c:v>
                </c:pt>
                <c:pt idx="9">
                  <c:v>50082.845000000001</c:v>
                </c:pt>
              </c:numCache>
            </c:numRef>
          </c:val>
          <c:extLst>
            <c:ext xmlns:c16="http://schemas.microsoft.com/office/drawing/2014/chart" uri="{C3380CC4-5D6E-409C-BE32-E72D297353CC}">
              <c16:uniqueId val="{00000000-D444-48BA-9D71-052C23341F98}"/>
            </c:ext>
          </c:extLst>
        </c:ser>
        <c:dLbls>
          <c:dLblPos val="outEnd"/>
          <c:showLegendKey val="0"/>
          <c:showVal val="1"/>
          <c:showCatName val="0"/>
          <c:showSerName val="0"/>
          <c:showPercent val="0"/>
          <c:showBubbleSize val="0"/>
        </c:dLbls>
        <c:gapWidth val="227"/>
        <c:overlap val="-48"/>
        <c:axId val="1713105584"/>
        <c:axId val="1713084944"/>
      </c:barChart>
      <c:catAx>
        <c:axId val="1713105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300" b="1" i="0" u="none" strike="noStrike" kern="1200" baseline="0">
                <a:solidFill>
                  <a:schemeClr val="tx1">
                    <a:lumMod val="85000"/>
                    <a:lumOff val="15000"/>
                  </a:schemeClr>
                </a:solidFill>
                <a:latin typeface="+mn-lt"/>
                <a:ea typeface="+mn-ea"/>
                <a:cs typeface="+mn-cs"/>
              </a:defRPr>
            </a:pPr>
            <a:endParaRPr lang="en-US"/>
          </a:p>
        </c:txPr>
        <c:crossAx val="1713084944"/>
        <c:crossesAt val="0"/>
        <c:auto val="1"/>
        <c:lblAlgn val="ctr"/>
        <c:lblOffset val="100"/>
        <c:noMultiLvlLbl val="0"/>
      </c:catAx>
      <c:valAx>
        <c:axId val="1713084944"/>
        <c:scaling>
          <c:orientation val="minMax"/>
        </c:scaling>
        <c:delete val="0"/>
        <c:axPos val="b"/>
        <c:numFmt formatCode="&quot;$&quot;#,##0.0,&quot;K&quot;" sourceLinked="1"/>
        <c:majorTickMark val="none"/>
        <c:minorTickMark val="none"/>
        <c:tickLblPos val="nextTo"/>
        <c:spPr>
          <a:noFill/>
          <a:ln w="9525">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71310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Table!city</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4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7834168745071"/>
          <c:y val="5.4717193967556657E-2"/>
          <c:w val="0.72848829254435832"/>
          <c:h val="0.83028582977430043"/>
        </c:manualLayout>
      </c:layout>
      <c:barChart>
        <c:barDir val="bar"/>
        <c:grouping val="stacked"/>
        <c:varyColors val="0"/>
        <c:ser>
          <c:idx val="0"/>
          <c:order val="0"/>
          <c:tx>
            <c:strRef>
              <c:f>'Pivot Table'!$K$55</c:f>
              <c:strCache>
                <c:ptCount val="1"/>
                <c:pt idx="0">
                  <c:v>Total</c:v>
                </c:pt>
              </c:strCache>
            </c:strRef>
          </c:tx>
          <c:spPr>
            <a:solidFill>
              <a:srgbClr val="6B047B"/>
            </a:solidFill>
            <a:ln>
              <a:noFill/>
            </a:ln>
            <a:effectLst>
              <a:outerShdw blurRad="57150" dist="19050" dir="5400000" algn="ctr" rotWithShape="0">
                <a:srgbClr val="000000">
                  <a:alpha val="63000"/>
                </a:srgbClr>
              </a:outerShdw>
            </a:effectLst>
          </c:spPr>
          <c:invertIfNegative val="0"/>
          <c:cat>
            <c:strRef>
              <c:f>'Pivot Table'!$J$56:$J$66</c:f>
              <c:strCache>
                <c:ptCount val="10"/>
                <c:pt idx="0">
                  <c:v>Madison</c:v>
                </c:pt>
                <c:pt idx="1">
                  <c:v>Miami</c:v>
                </c:pt>
                <c:pt idx="2">
                  <c:v>Chicago</c:v>
                </c:pt>
                <c:pt idx="3">
                  <c:v>Philadelphia</c:v>
                </c:pt>
                <c:pt idx="4">
                  <c:v>Detroit</c:v>
                </c:pt>
                <c:pt idx="5">
                  <c:v>Seattle</c:v>
                </c:pt>
                <c:pt idx="6">
                  <c:v>Boston</c:v>
                </c:pt>
                <c:pt idx="7">
                  <c:v>Washington</c:v>
                </c:pt>
                <c:pt idx="8">
                  <c:v>New York City</c:v>
                </c:pt>
                <c:pt idx="9">
                  <c:v>Los Angeles</c:v>
                </c:pt>
              </c:strCache>
            </c:strRef>
          </c:cat>
          <c:val>
            <c:numRef>
              <c:f>'Pivot Table'!$K$56:$K$66</c:f>
              <c:numCache>
                <c:formatCode>0%</c:formatCode>
                <c:ptCount val="10"/>
                <c:pt idx="0">
                  <c:v>3.353950189300637E-2</c:v>
                </c:pt>
                <c:pt idx="1">
                  <c:v>3.5675993766553518E-2</c:v>
                </c:pt>
                <c:pt idx="2">
                  <c:v>3.9262824750298103E-2</c:v>
                </c:pt>
                <c:pt idx="3">
                  <c:v>4.8999682628480951E-2</c:v>
                </c:pt>
                <c:pt idx="4">
                  <c:v>5.0856834899557057E-2</c:v>
                </c:pt>
                <c:pt idx="5">
                  <c:v>7.1930324429244435E-2</c:v>
                </c:pt>
                <c:pt idx="6">
                  <c:v>8.8039684823378095E-2</c:v>
                </c:pt>
                <c:pt idx="7">
                  <c:v>0.11383521946706486</c:v>
                </c:pt>
                <c:pt idx="8">
                  <c:v>0.24232369220519476</c:v>
                </c:pt>
                <c:pt idx="9">
                  <c:v>0.27553624113722192</c:v>
                </c:pt>
              </c:numCache>
            </c:numRef>
          </c:val>
          <c:extLst>
            <c:ext xmlns:c16="http://schemas.microsoft.com/office/drawing/2014/chart" uri="{C3380CC4-5D6E-409C-BE32-E72D297353CC}">
              <c16:uniqueId val="{00000000-1670-4836-B954-CE370F1359DE}"/>
            </c:ext>
          </c:extLst>
        </c:ser>
        <c:dLbls>
          <c:showLegendKey val="0"/>
          <c:showVal val="0"/>
          <c:showCatName val="0"/>
          <c:showSerName val="0"/>
          <c:showPercent val="0"/>
          <c:showBubbleSize val="0"/>
        </c:dLbls>
        <c:gapWidth val="150"/>
        <c:overlap val="100"/>
        <c:axId val="1464317312"/>
        <c:axId val="1464326432"/>
      </c:barChart>
      <c:catAx>
        <c:axId val="1464317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464326432"/>
        <c:crosses val="autoZero"/>
        <c:auto val="1"/>
        <c:lblAlgn val="ctr"/>
        <c:lblOffset val="100"/>
        <c:noMultiLvlLbl val="0"/>
      </c:catAx>
      <c:valAx>
        <c:axId val="14643264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lumMod val="75000"/>
                    <a:lumOff val="25000"/>
                  </a:schemeClr>
                </a:solidFill>
                <a:latin typeface="+mn-lt"/>
                <a:ea typeface="+mn-ea"/>
                <a:cs typeface="+mn-cs"/>
              </a:defRPr>
            </a:pPr>
            <a:endParaRPr lang="en-US"/>
          </a:p>
        </c:txPr>
        <c:crossAx val="14643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Table!MONTH</c:name>
    <c:fmtId val="15"/>
  </c:pivotSource>
  <c:chart>
    <c:autoTitleDeleted val="1"/>
    <c:pivotFmts>
      <c:pivotFmt>
        <c:idx val="0"/>
        <c:spPr>
          <a:solidFill>
            <a:schemeClr val="accent1"/>
          </a:solidFill>
          <a:ln w="28575" cap="rnd" cmpd="dbl">
            <a:solidFill>
              <a:srgbClr val="BD8BC0"/>
            </a:solidFill>
            <a:prstDash val="sysDot"/>
            <a:round/>
            <a:headEnd type="oval" w="med" len="sm"/>
            <a:tailEnd type="oval"/>
          </a:ln>
          <a:effectLst/>
        </c:spPr>
        <c:marker>
          <c:symbol val="circle"/>
          <c:size val="6"/>
          <c:spPr>
            <a:solidFill>
              <a:schemeClr val="accent1"/>
            </a:solidFill>
            <a:ln w="9525">
              <a:noFill/>
            </a:ln>
            <a:effectLst/>
          </c:spPr>
        </c:marker>
      </c:pivotFmt>
      <c:pivotFmt>
        <c:idx val="1"/>
        <c:spPr>
          <a:solidFill>
            <a:schemeClr val="accent1"/>
          </a:solidFill>
          <a:ln w="28575" cap="rnd" cmpd="dbl">
            <a:solidFill>
              <a:srgbClr val="BD8BC0"/>
            </a:solidFill>
            <a:prstDash val="sysDot"/>
            <a:round/>
            <a:headEnd type="oval" w="med" len="sm"/>
            <a:tailEnd type="oval"/>
          </a:ln>
          <a:effectLst/>
        </c:spPr>
        <c:marker>
          <c:symbol val="circle"/>
          <c:size val="6"/>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cmpd="dbl">
            <a:solidFill>
              <a:srgbClr val="6B047B">
                <a:alpha val="61000"/>
              </a:srgbClr>
            </a:solidFill>
            <a:prstDash val="sysDot"/>
            <a:round/>
            <a:headEnd type="oval" w="med" len="sm"/>
            <a:tailEnd type="oval"/>
          </a:ln>
          <a:effectLst/>
        </c:spPr>
        <c:marker>
          <c:symbol val="circle"/>
          <c:size val="7"/>
          <c:spPr>
            <a:solidFill>
              <a:srgbClr val="6B047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cmpd="dbl">
            <a:solidFill>
              <a:srgbClr val="6B047B">
                <a:alpha val="61000"/>
              </a:srgbClr>
            </a:solidFill>
            <a:prstDash val="sysDot"/>
            <a:round/>
            <a:headEnd type="oval" w="med" len="sm"/>
            <a:tailEnd type="oval"/>
          </a:ln>
          <a:effectLst/>
        </c:spPr>
        <c:marker>
          <c:symbol val="circle"/>
          <c:size val="7"/>
          <c:spPr>
            <a:solidFill>
              <a:srgbClr val="6B047B"/>
            </a:solidFill>
            <a:ln w="9525">
              <a:noFill/>
            </a:ln>
            <a:effectLst/>
          </c:spPr>
        </c:marker>
      </c:pivotFmt>
    </c:pivotFmts>
    <c:plotArea>
      <c:layout>
        <c:manualLayout>
          <c:layoutTarget val="inner"/>
          <c:xMode val="edge"/>
          <c:yMode val="edge"/>
          <c:x val="0.11111381825222667"/>
          <c:y val="0.2295275590551181"/>
          <c:w val="0.88888618174777334"/>
          <c:h val="0.66855423176814943"/>
        </c:manualLayout>
      </c:layout>
      <c:lineChart>
        <c:grouping val="standard"/>
        <c:varyColors val="0"/>
        <c:ser>
          <c:idx val="0"/>
          <c:order val="0"/>
          <c:tx>
            <c:strRef>
              <c:f>'Pivot Table'!$E$28</c:f>
              <c:strCache>
                <c:ptCount val="1"/>
                <c:pt idx="0">
                  <c:v>Total</c:v>
                </c:pt>
              </c:strCache>
            </c:strRef>
          </c:tx>
          <c:spPr>
            <a:ln w="31750" cap="rnd" cmpd="dbl">
              <a:solidFill>
                <a:srgbClr val="6B047B">
                  <a:alpha val="61000"/>
                </a:srgbClr>
              </a:solidFill>
              <a:prstDash val="sysDot"/>
              <a:round/>
              <a:headEnd type="oval" w="med" len="sm"/>
              <a:tailEnd type="oval"/>
            </a:ln>
            <a:effectLst/>
          </c:spPr>
          <c:marker>
            <c:symbol val="circle"/>
            <c:size val="7"/>
            <c:spPr>
              <a:solidFill>
                <a:srgbClr val="6B047B"/>
              </a:solidFill>
              <a:ln w="9525">
                <a:noFill/>
              </a:ln>
              <a:effectLst/>
            </c:spPr>
          </c:marker>
          <c:dPt>
            <c:idx val="4"/>
            <c:marker>
              <c:symbol val="circle"/>
              <c:size val="7"/>
              <c:spPr>
                <a:solidFill>
                  <a:srgbClr val="6B047B"/>
                </a:solidFill>
                <a:ln w="9525">
                  <a:noFill/>
                </a:ln>
                <a:effectLst/>
              </c:spPr>
            </c:marker>
            <c:bubble3D val="0"/>
            <c:spPr>
              <a:ln w="34925" cap="rnd" cmpd="dbl">
                <a:solidFill>
                  <a:srgbClr val="6B047B">
                    <a:alpha val="61000"/>
                  </a:srgbClr>
                </a:solidFill>
                <a:prstDash val="sysDot"/>
                <a:round/>
                <a:headEnd type="oval" w="med" len="sm"/>
                <a:tailEnd type="oval"/>
              </a:ln>
              <a:effectLst/>
            </c:spPr>
            <c:extLst>
              <c:ext xmlns:c16="http://schemas.microsoft.com/office/drawing/2014/chart" uri="{C3380CC4-5D6E-409C-BE32-E72D297353CC}">
                <c16:uniqueId val="{00000002-F028-42B1-994A-7B708850C547}"/>
              </c:ext>
            </c:extLst>
          </c:dPt>
          <c:cat>
            <c:strRef>
              <c:f>'Pivot Table'!$D$29:$D$35</c:f>
              <c:strCache>
                <c:ptCount val="6"/>
                <c:pt idx="0">
                  <c:v>January</c:v>
                </c:pt>
                <c:pt idx="1">
                  <c:v>February</c:v>
                </c:pt>
                <c:pt idx="2">
                  <c:v>March</c:v>
                </c:pt>
                <c:pt idx="3">
                  <c:v>April</c:v>
                </c:pt>
                <c:pt idx="4">
                  <c:v>May</c:v>
                </c:pt>
                <c:pt idx="5">
                  <c:v>June</c:v>
                </c:pt>
              </c:strCache>
            </c:strRef>
          </c:cat>
          <c:val>
            <c:numRef>
              <c:f>'Pivot Table'!$E$29:$E$35</c:f>
              <c:numCache>
                <c:formatCode>"$"#,##0.00,"K"</c:formatCode>
                <c:ptCount val="6"/>
                <c:pt idx="0">
                  <c:v>256180.5150000001</c:v>
                </c:pt>
                <c:pt idx="1">
                  <c:v>311793.14299999981</c:v>
                </c:pt>
                <c:pt idx="2">
                  <c:v>254940.08000000007</c:v>
                </c:pt>
                <c:pt idx="3">
                  <c:v>356920.81150000024</c:v>
                </c:pt>
                <c:pt idx="4">
                  <c:v>288944.41950000013</c:v>
                </c:pt>
                <c:pt idx="5">
                  <c:v>324086.25250000035</c:v>
                </c:pt>
              </c:numCache>
            </c:numRef>
          </c:val>
          <c:smooth val="1"/>
          <c:extLst>
            <c:ext xmlns:c16="http://schemas.microsoft.com/office/drawing/2014/chart" uri="{C3380CC4-5D6E-409C-BE32-E72D297353CC}">
              <c16:uniqueId val="{00000000-F028-42B1-994A-7B708850C547}"/>
            </c:ext>
          </c:extLst>
        </c:ser>
        <c:dLbls>
          <c:showLegendKey val="0"/>
          <c:showVal val="0"/>
          <c:showCatName val="0"/>
          <c:showSerName val="0"/>
          <c:showPercent val="0"/>
          <c:showBubbleSize val="0"/>
        </c:dLbls>
        <c:dropLines>
          <c:spPr>
            <a:ln w="9525" cap="flat" cmpd="sng" algn="ctr">
              <a:noFill/>
              <a:round/>
            </a:ln>
            <a:effectLst/>
          </c:spPr>
        </c:dropLines>
        <c:marker val="1"/>
        <c:smooth val="0"/>
        <c:axId val="1945109584"/>
        <c:axId val="1945114384"/>
      </c:lineChart>
      <c:catAx>
        <c:axId val="19451095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1300" b="1" i="0" u="none" strike="noStrike" kern="1200" baseline="0">
                <a:solidFill>
                  <a:schemeClr val="tx1">
                    <a:lumMod val="85000"/>
                    <a:lumOff val="15000"/>
                  </a:schemeClr>
                </a:solidFill>
                <a:latin typeface="+mn-lt"/>
                <a:ea typeface="+mn-ea"/>
                <a:cs typeface="+mn-cs"/>
              </a:defRPr>
            </a:pPr>
            <a:endParaRPr lang="en-US"/>
          </a:p>
        </c:txPr>
        <c:crossAx val="1945114384"/>
        <c:crosses val="autoZero"/>
        <c:auto val="0"/>
        <c:lblAlgn val="ctr"/>
        <c:lblOffset val="30"/>
        <c:noMultiLvlLbl val="0"/>
      </c:catAx>
      <c:valAx>
        <c:axId val="1945114384"/>
        <c:scaling>
          <c:orientation val="minMax"/>
          <c:max val="400000"/>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b" anchorCtr="1"/>
          <a:lstStyle/>
          <a:p>
            <a:pPr>
              <a:defRPr sz="1100" b="1" i="0" u="none" strike="noStrike" kern="1200" baseline="0">
                <a:noFill/>
                <a:latin typeface="+mn-lt"/>
                <a:ea typeface="+mn-ea"/>
                <a:cs typeface="+mn-cs"/>
              </a:defRPr>
            </a:pPr>
            <a:endParaRPr lang="en-US"/>
          </a:p>
        </c:txPr>
        <c:crossAx val="19451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Table!ship mode</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BD8BC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t" anchorCtr="0">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BD8BC0"/>
          </a:solidFill>
          <a:ln w="19050">
            <a:solidFill>
              <a:schemeClr val="lt1"/>
            </a:solidFill>
          </a:ln>
          <a:effectLst/>
        </c:spPr>
        <c:dLbl>
          <c:idx val="0"/>
          <c:layout>
            <c:manualLayout>
              <c:x val="-5.4685561321765296E-2"/>
              <c:y val="0.14683413061704573"/>
            </c:manualLayout>
          </c:layout>
          <c:spPr>
            <a:noFill/>
            <a:ln>
              <a:noFill/>
            </a:ln>
            <a:effectLst/>
          </c:spPr>
          <c:txPr>
            <a:bodyPr rot="0" spcFirstLastPara="1" vertOverflow="clip" horzOverflow="clip" vert="horz" wrap="square" lIns="38100" tIns="19050" rIns="38100" bIns="19050" anchor="t" anchorCtr="0">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0573539418684"/>
                  <c:h val="0.29209126469788749"/>
                </c:manualLayout>
              </c15:layout>
            </c:ext>
          </c:extLst>
        </c:dLbl>
      </c:pivotFmt>
      <c:pivotFmt>
        <c:idx val="6"/>
        <c:spPr>
          <a:solidFill>
            <a:srgbClr val="680475"/>
          </a:solidFill>
          <a:ln w="19050">
            <a:solidFill>
              <a:schemeClr val="lt1"/>
            </a:solidFill>
          </a:ln>
          <a:effectLst/>
        </c:spPr>
        <c:dLbl>
          <c:idx val="0"/>
          <c:layout>
            <c:manualLayout>
              <c:x val="5.0937319003508175E-2"/>
              <c:y val="-0.14149464909647194"/>
            </c:manualLayout>
          </c:layout>
          <c:spPr>
            <a:noFill/>
            <a:ln>
              <a:noFill/>
            </a:ln>
            <a:effectLst/>
          </c:spPr>
          <c:txPr>
            <a:bodyPr rot="0" spcFirstLastPara="1" vertOverflow="clip" horzOverflow="clip" vert="horz" wrap="square" lIns="38100" tIns="19050" rIns="38100" bIns="19050" anchor="t" anchorCtr="0">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692"/>
                    <a:gd name="adj2" fmla="val -24110"/>
                  </a:avLst>
                </a:prstGeom>
                <a:noFill/>
                <a:ln>
                  <a:noFill/>
                </a:ln>
              </c15:spPr>
              <c15:layout>
                <c:manualLayout>
                  <c:w val="0.20121620871795429"/>
                  <c:h val="0.2573087105764123"/>
                </c:manualLayout>
              </c15:layout>
            </c:ext>
          </c:extLst>
        </c:dLbl>
      </c:pivotFmt>
    </c:pivotFmts>
    <c:plotArea>
      <c:layout/>
      <c:doughnutChart>
        <c:varyColors val="1"/>
        <c:ser>
          <c:idx val="0"/>
          <c:order val="0"/>
          <c:tx>
            <c:strRef>
              <c:f>'Pivot Table'!$K$25</c:f>
              <c:strCache>
                <c:ptCount val="1"/>
                <c:pt idx="0">
                  <c:v>Total</c:v>
                </c:pt>
              </c:strCache>
            </c:strRef>
          </c:tx>
          <c:spPr>
            <a:solidFill>
              <a:srgbClr val="BD8BC0"/>
            </a:solidFill>
          </c:spPr>
          <c:dPt>
            <c:idx val="0"/>
            <c:bubble3D val="0"/>
            <c:spPr>
              <a:solidFill>
                <a:srgbClr val="680475"/>
              </a:solidFill>
              <a:ln w="19050">
                <a:solidFill>
                  <a:schemeClr val="lt1"/>
                </a:solidFill>
              </a:ln>
              <a:effectLst/>
            </c:spPr>
            <c:extLst>
              <c:ext xmlns:c16="http://schemas.microsoft.com/office/drawing/2014/chart" uri="{C3380CC4-5D6E-409C-BE32-E72D297353CC}">
                <c16:uniqueId val="{00000001-DB4A-4D82-BBDB-04812EA96834}"/>
              </c:ext>
            </c:extLst>
          </c:dPt>
          <c:dPt>
            <c:idx val="1"/>
            <c:bubble3D val="0"/>
            <c:spPr>
              <a:solidFill>
                <a:srgbClr val="BD8BC0"/>
              </a:solidFill>
              <a:ln w="19050">
                <a:solidFill>
                  <a:schemeClr val="lt1"/>
                </a:solidFill>
              </a:ln>
              <a:effectLst/>
            </c:spPr>
            <c:extLst>
              <c:ext xmlns:c16="http://schemas.microsoft.com/office/drawing/2014/chart" uri="{C3380CC4-5D6E-409C-BE32-E72D297353CC}">
                <c16:uniqueId val="{00000003-DB4A-4D82-BBDB-04812EA96834}"/>
              </c:ext>
            </c:extLst>
          </c:dPt>
          <c:dLbls>
            <c:dLbl>
              <c:idx val="0"/>
              <c:layout>
                <c:manualLayout>
                  <c:x val="5.0937319003508175E-2"/>
                  <c:y val="-0.14149464909647194"/>
                </c:manualLayout>
              </c:layout>
              <c:spPr>
                <a:noFill/>
                <a:ln>
                  <a:noFill/>
                </a:ln>
                <a:effectLst/>
              </c:spPr>
              <c:txPr>
                <a:bodyPr rot="0" spcFirstLastPara="1" vertOverflow="clip" horzOverflow="clip" vert="horz" wrap="square" lIns="38100" tIns="19050" rIns="38100" bIns="19050" anchor="t" anchorCtr="0">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692"/>
                        <a:gd name="adj2" fmla="val -24110"/>
                      </a:avLst>
                    </a:prstGeom>
                    <a:noFill/>
                    <a:ln>
                      <a:noFill/>
                    </a:ln>
                  </c15:spPr>
                  <c15:layout>
                    <c:manualLayout>
                      <c:w val="0.20121620871795429"/>
                      <c:h val="0.2573087105764123"/>
                    </c:manualLayout>
                  </c15:layout>
                </c:ext>
                <c:ext xmlns:c16="http://schemas.microsoft.com/office/drawing/2014/chart" uri="{C3380CC4-5D6E-409C-BE32-E72D297353CC}">
                  <c16:uniqueId val="{00000001-DB4A-4D82-BBDB-04812EA96834}"/>
                </c:ext>
              </c:extLst>
            </c:dLbl>
            <c:dLbl>
              <c:idx val="1"/>
              <c:layout>
                <c:manualLayout>
                  <c:x val="-5.4685561321765296E-2"/>
                  <c:y val="0.14683413061704573"/>
                </c:manualLayout>
              </c:layout>
              <c:showLegendKey val="0"/>
              <c:showVal val="0"/>
              <c:showCatName val="0"/>
              <c:showSerName val="0"/>
              <c:showPercent val="1"/>
              <c:showBubbleSize val="0"/>
              <c:extLst>
                <c:ext xmlns:c15="http://schemas.microsoft.com/office/drawing/2012/chart" uri="{CE6537A1-D6FC-4f65-9D91-7224C49458BB}">
                  <c15:layout>
                    <c:manualLayout>
                      <c:w val="0.1300573539418684"/>
                      <c:h val="0.29209126469788749"/>
                    </c:manualLayout>
                  </c15:layout>
                </c:ext>
                <c:ext xmlns:c16="http://schemas.microsoft.com/office/drawing/2014/chart" uri="{C3380CC4-5D6E-409C-BE32-E72D297353CC}">
                  <c16:uniqueId val="{00000003-DB4A-4D82-BBDB-04812EA96834}"/>
                </c:ext>
              </c:extLst>
            </c:dLbl>
            <c:spPr>
              <a:noFill/>
              <a:ln>
                <a:noFill/>
              </a:ln>
              <a:effectLst/>
            </c:spPr>
            <c:txPr>
              <a:bodyPr rot="0" spcFirstLastPara="1" vertOverflow="clip" horzOverflow="clip" vert="horz" wrap="square" lIns="38100" tIns="19050" rIns="38100" bIns="19050" anchor="t" anchorCtr="0">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Table'!$J$26:$J$28</c:f>
              <c:strCache>
                <c:ptCount val="2"/>
                <c:pt idx="0">
                  <c:v>Standard</c:v>
                </c:pt>
                <c:pt idx="1">
                  <c:v>Express</c:v>
                </c:pt>
              </c:strCache>
            </c:strRef>
          </c:cat>
          <c:val>
            <c:numRef>
              <c:f>'Pivot Table'!$K$26:$K$28</c:f>
              <c:numCache>
                <c:formatCode>General</c:formatCode>
                <c:ptCount val="2"/>
                <c:pt idx="0">
                  <c:v>1167960.4814999984</c:v>
                </c:pt>
                <c:pt idx="1">
                  <c:v>624904.74000000022</c:v>
                </c:pt>
              </c:numCache>
            </c:numRef>
          </c:val>
          <c:extLst>
            <c:ext xmlns:c16="http://schemas.microsoft.com/office/drawing/2014/chart" uri="{C3380CC4-5D6E-409C-BE32-E72D297353CC}">
              <c16:uniqueId val="{00000004-DB4A-4D82-BBDB-04812EA9683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4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Table!order by shipping duration</c:name>
    <c:fmtId val="21"/>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noFill/>
            <a:prstDash val="sysDot"/>
            <a:round/>
          </a:ln>
          <a:effectLst/>
        </c:spPr>
        <c:marker>
          <c:symbol val="circle"/>
          <c:size val="7"/>
          <c:spPr>
            <a:solidFill>
              <a:srgbClr val="680475">
                <a:alpha val="90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4216802996713E-2"/>
          <c:y val="6.0109289617486336E-2"/>
          <c:w val="0.88185880284381923"/>
          <c:h val="0.84088378296975175"/>
        </c:manualLayout>
      </c:layout>
      <c:lineChart>
        <c:grouping val="standard"/>
        <c:varyColors val="0"/>
        <c:ser>
          <c:idx val="0"/>
          <c:order val="0"/>
          <c:tx>
            <c:strRef>
              <c:f>'Pivot Table'!$K$79</c:f>
              <c:strCache>
                <c:ptCount val="1"/>
                <c:pt idx="0">
                  <c:v>Total</c:v>
                </c:pt>
              </c:strCache>
            </c:strRef>
          </c:tx>
          <c:spPr>
            <a:ln w="31750" cap="rnd">
              <a:noFill/>
              <a:prstDash val="sysDot"/>
              <a:round/>
            </a:ln>
            <a:effectLst/>
          </c:spPr>
          <c:marker>
            <c:symbol val="circle"/>
            <c:size val="7"/>
            <c:spPr>
              <a:solidFill>
                <a:srgbClr val="680475">
                  <a:alpha val="9000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Table'!$J$80:$J$91</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Table'!$K$80:$K$91</c:f>
              <c:numCache>
                <c:formatCode>0.0%</c:formatCode>
                <c:ptCount val="11"/>
                <c:pt idx="0">
                  <c:v>0.12704918032786885</c:v>
                </c:pt>
                <c:pt idx="1">
                  <c:v>0.33196721311475408</c:v>
                </c:pt>
                <c:pt idx="2">
                  <c:v>0.35911885245901637</c:v>
                </c:pt>
                <c:pt idx="3">
                  <c:v>4.8155737704918031E-2</c:v>
                </c:pt>
                <c:pt idx="4">
                  <c:v>4.5081967213114756E-2</c:v>
                </c:pt>
                <c:pt idx="5">
                  <c:v>3.4836065573770489E-2</c:v>
                </c:pt>
                <c:pt idx="6">
                  <c:v>4.0983606557377051E-3</c:v>
                </c:pt>
                <c:pt idx="7">
                  <c:v>3.8934426229508198E-2</c:v>
                </c:pt>
                <c:pt idx="8">
                  <c:v>3.0737704918032786E-3</c:v>
                </c:pt>
                <c:pt idx="9">
                  <c:v>7.1721311475409838E-3</c:v>
                </c:pt>
                <c:pt idx="10">
                  <c:v>5.1229508196721314E-4</c:v>
                </c:pt>
              </c:numCache>
            </c:numRef>
          </c:val>
          <c:smooth val="1"/>
          <c:extLst>
            <c:ext xmlns:c16="http://schemas.microsoft.com/office/drawing/2014/chart" uri="{C3380CC4-5D6E-409C-BE32-E72D297353CC}">
              <c16:uniqueId val="{00000000-DFED-4F48-AE89-6130399A445C}"/>
            </c:ext>
          </c:extLst>
        </c:ser>
        <c:dLbls>
          <c:dLblPos val="t"/>
          <c:showLegendKey val="0"/>
          <c:showVal val="1"/>
          <c:showCatName val="0"/>
          <c:showSerName val="0"/>
          <c:showPercent val="0"/>
          <c:showBubbleSize val="0"/>
        </c:dLbls>
        <c:dropLines>
          <c:spPr>
            <a:ln w="31750" cap="flat" cmpd="sng" algn="ctr">
              <a:solidFill>
                <a:srgbClr val="680475">
                  <a:alpha val="87000"/>
                </a:srgbClr>
              </a:solidFill>
              <a:prstDash val="sysDot"/>
              <a:round/>
            </a:ln>
            <a:effectLst/>
          </c:spPr>
        </c:dropLines>
        <c:upDownBars>
          <c:gapWidth val="168"/>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57547311"/>
        <c:axId val="1457547791"/>
      </c:lineChart>
      <c:catAx>
        <c:axId val="1457547311"/>
        <c:scaling>
          <c:orientation val="minMax"/>
        </c:scaling>
        <c:delete val="0"/>
        <c:axPos val="b"/>
        <c:numFmt formatCode="[&lt;=1]0\ &quot;day&quot;;0\ &quot;days&quot;" sourceLinked="0"/>
        <c:majorTickMark val="none"/>
        <c:minorTickMark val="none"/>
        <c:tickLblPos val="low"/>
        <c:spPr>
          <a:noFill/>
          <a:ln w="9525" cap="flat" cmpd="sng" algn="ctr">
            <a:noFill/>
            <a:round/>
          </a:ln>
          <a:effectLst/>
        </c:spPr>
        <c:txPr>
          <a:bodyPr rot="0" spcFirstLastPara="1" vertOverflow="ellipsis" wrap="square" anchor="b" anchorCtr="1"/>
          <a:lstStyle/>
          <a:p>
            <a:pPr>
              <a:defRPr sz="1400" b="1" i="0" u="none" strike="noStrike" kern="1200" baseline="0">
                <a:solidFill>
                  <a:schemeClr val="tx1">
                    <a:lumMod val="85000"/>
                    <a:lumOff val="15000"/>
                  </a:schemeClr>
                </a:solidFill>
                <a:latin typeface="+mn-lt"/>
                <a:ea typeface="+mn-ea"/>
                <a:cs typeface="+mn-cs"/>
              </a:defRPr>
            </a:pPr>
            <a:endParaRPr lang="en-US"/>
          </a:p>
        </c:txPr>
        <c:crossAx val="1457547791"/>
        <c:crosses val="autoZero"/>
        <c:auto val="0"/>
        <c:lblAlgn val="ctr"/>
        <c:lblOffset val="100"/>
        <c:noMultiLvlLbl val="0"/>
      </c:catAx>
      <c:valAx>
        <c:axId val="14575477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noFill/>
                <a:latin typeface="+mn-lt"/>
                <a:ea typeface="+mn-ea"/>
                <a:cs typeface="+mn-cs"/>
              </a:defRPr>
            </a:pPr>
            <a:endParaRPr lang="en-US"/>
          </a:p>
        </c:txPr>
        <c:crossAx val="1457547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Table!Customer segment</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04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80475"/>
          </a:solidFill>
          <a:ln>
            <a:noFill/>
          </a:ln>
          <a:effectLst/>
        </c:spPr>
      </c:pivotFmt>
      <c:pivotFmt>
        <c:idx val="4"/>
        <c:spPr>
          <a:solidFill>
            <a:srgbClr val="680475"/>
          </a:solidFill>
          <a:ln>
            <a:noFill/>
          </a:ln>
          <a:effectLst/>
        </c:spPr>
      </c:pivotFmt>
    </c:pivotFmts>
    <c:plotArea>
      <c:layout>
        <c:manualLayout>
          <c:layoutTarget val="inner"/>
          <c:xMode val="edge"/>
          <c:yMode val="edge"/>
          <c:x val="0.10678534748373844"/>
          <c:y val="6.393680462431979E-2"/>
          <c:w val="0.89321465251626153"/>
          <c:h val="0.80168972571705788"/>
        </c:manualLayout>
      </c:layout>
      <c:barChart>
        <c:barDir val="col"/>
        <c:grouping val="clustered"/>
        <c:varyColors val="0"/>
        <c:ser>
          <c:idx val="0"/>
          <c:order val="0"/>
          <c:tx>
            <c:strRef>
              <c:f>'Pivot Table'!$K$4</c:f>
              <c:strCache>
                <c:ptCount val="1"/>
                <c:pt idx="0">
                  <c:v>Total</c:v>
                </c:pt>
              </c:strCache>
            </c:strRef>
          </c:tx>
          <c:spPr>
            <a:solidFill>
              <a:srgbClr val="6804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Table'!$J$5:$J$9</c:f>
              <c:strCache>
                <c:ptCount val="4"/>
                <c:pt idx="0">
                  <c:v>Consumer</c:v>
                </c:pt>
                <c:pt idx="1">
                  <c:v>Small Business</c:v>
                </c:pt>
                <c:pt idx="2">
                  <c:v>Home Office</c:v>
                </c:pt>
                <c:pt idx="3">
                  <c:v>Corporate</c:v>
                </c:pt>
              </c:strCache>
            </c:strRef>
          </c:cat>
          <c:val>
            <c:numRef>
              <c:f>'Pivot Table'!$K$5:$K$9</c:f>
              <c:numCache>
                <c:formatCode>0%</c:formatCode>
                <c:ptCount val="4"/>
                <c:pt idx="0">
                  <c:v>0.20597971619474587</c:v>
                </c:pt>
                <c:pt idx="1">
                  <c:v>0.20690482951621017</c:v>
                </c:pt>
                <c:pt idx="2">
                  <c:v>0.24216093897831259</c:v>
                </c:pt>
                <c:pt idx="3">
                  <c:v>0.34495451531073212</c:v>
                </c:pt>
              </c:numCache>
            </c:numRef>
          </c:val>
          <c:extLst>
            <c:ext xmlns:c16="http://schemas.microsoft.com/office/drawing/2014/chart" uri="{C3380CC4-5D6E-409C-BE32-E72D297353CC}">
              <c16:uniqueId val="{00000000-C38F-45AE-BC1D-F1F8EDA088BE}"/>
            </c:ext>
          </c:extLst>
        </c:ser>
        <c:dLbls>
          <c:dLblPos val="outEnd"/>
          <c:showLegendKey val="0"/>
          <c:showVal val="1"/>
          <c:showCatName val="0"/>
          <c:showSerName val="0"/>
          <c:showPercent val="0"/>
          <c:showBubbleSize val="0"/>
        </c:dLbls>
        <c:gapWidth val="100"/>
        <c:overlap val="-8"/>
        <c:axId val="1103423295"/>
        <c:axId val="1103419455"/>
      </c:barChart>
      <c:catAx>
        <c:axId val="11034232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400" b="1" i="0" u="none" strike="noStrike" kern="1200" baseline="0">
                <a:solidFill>
                  <a:schemeClr val="tx1">
                    <a:lumMod val="85000"/>
                    <a:lumOff val="15000"/>
                  </a:schemeClr>
                </a:solidFill>
                <a:latin typeface="+mn-lt"/>
                <a:ea typeface="+mn-ea"/>
                <a:cs typeface="+mn-cs"/>
              </a:defRPr>
            </a:pPr>
            <a:endParaRPr lang="en-US"/>
          </a:p>
        </c:txPr>
        <c:crossAx val="1103419455"/>
        <c:crosses val="autoZero"/>
        <c:auto val="1"/>
        <c:lblAlgn val="ctr"/>
        <c:lblOffset val="100"/>
        <c:noMultiLvlLbl val="0"/>
      </c:catAx>
      <c:valAx>
        <c:axId val="110341945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03423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Table!SUB CATEGORY</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047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6514179300852"/>
          <c:y val="2.8000000000000001E-2"/>
          <c:w val="0.64729502095820113"/>
          <c:h val="0.89952692913385823"/>
        </c:manualLayout>
      </c:layout>
      <c:barChart>
        <c:barDir val="bar"/>
        <c:grouping val="clustered"/>
        <c:varyColors val="0"/>
        <c:ser>
          <c:idx val="0"/>
          <c:order val="0"/>
          <c:tx>
            <c:strRef>
              <c:f>'Pivot Table'!$P$3</c:f>
              <c:strCache>
                <c:ptCount val="1"/>
                <c:pt idx="0">
                  <c:v>Total</c:v>
                </c:pt>
              </c:strCache>
            </c:strRef>
          </c:tx>
          <c:spPr>
            <a:solidFill>
              <a:srgbClr val="68047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Table'!$O$4:$O$14</c:f>
              <c:strCache>
                <c:ptCount val="10"/>
                <c:pt idx="0">
                  <c:v>Furnishings</c:v>
                </c:pt>
                <c:pt idx="1">
                  <c:v>Copiers</c:v>
                </c:pt>
                <c:pt idx="2">
                  <c:v>Computer Peripherals</c:v>
                </c:pt>
                <c:pt idx="3">
                  <c:v>Bookcases</c:v>
                </c:pt>
                <c:pt idx="4">
                  <c:v>Storage</c:v>
                </c:pt>
                <c:pt idx="5">
                  <c:v>Binders</c:v>
                </c:pt>
                <c:pt idx="6">
                  <c:v>Tables</c:v>
                </c:pt>
                <c:pt idx="7">
                  <c:v>Telephones</c:v>
                </c:pt>
                <c:pt idx="8">
                  <c:v>Chairs</c:v>
                </c:pt>
                <c:pt idx="9">
                  <c:v>Office Machines</c:v>
                </c:pt>
              </c:strCache>
            </c:strRef>
          </c:cat>
          <c:val>
            <c:numRef>
              <c:f>'Pivot Table'!$P$4:$P$14</c:f>
              <c:numCache>
                <c:formatCode>"$"#,##0.0,"K"</c:formatCode>
                <c:ptCount val="10"/>
                <c:pt idx="0">
                  <c:v>89239.533499999976</c:v>
                </c:pt>
                <c:pt idx="1">
                  <c:v>90593.372000000032</c:v>
                </c:pt>
                <c:pt idx="2">
                  <c:v>91124.59500000003</c:v>
                </c:pt>
                <c:pt idx="3">
                  <c:v>96686.382000000012</c:v>
                </c:pt>
                <c:pt idx="4">
                  <c:v>161490.42799999993</c:v>
                </c:pt>
                <c:pt idx="5">
                  <c:v>165163.96299999996</c:v>
                </c:pt>
                <c:pt idx="6">
                  <c:v>182409.62200000009</c:v>
                </c:pt>
                <c:pt idx="7">
                  <c:v>214898.58450000006</c:v>
                </c:pt>
                <c:pt idx="8">
                  <c:v>234239.99349999992</c:v>
                </c:pt>
                <c:pt idx="9">
                  <c:v>291698.21099999995</c:v>
                </c:pt>
              </c:numCache>
            </c:numRef>
          </c:val>
          <c:extLst>
            <c:ext xmlns:c16="http://schemas.microsoft.com/office/drawing/2014/chart" uri="{C3380CC4-5D6E-409C-BE32-E72D297353CC}">
              <c16:uniqueId val="{00000000-0D64-421F-8E92-737536840299}"/>
            </c:ext>
          </c:extLst>
        </c:ser>
        <c:dLbls>
          <c:dLblPos val="outEnd"/>
          <c:showLegendKey val="0"/>
          <c:showVal val="1"/>
          <c:showCatName val="0"/>
          <c:showSerName val="0"/>
          <c:showPercent val="0"/>
          <c:showBubbleSize val="0"/>
        </c:dLbls>
        <c:gapWidth val="182"/>
        <c:axId val="677770047"/>
        <c:axId val="677784927"/>
      </c:barChart>
      <c:catAx>
        <c:axId val="67777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US"/>
          </a:p>
        </c:txPr>
        <c:crossAx val="677784927"/>
        <c:crosses val="autoZero"/>
        <c:auto val="1"/>
        <c:lblAlgn val="ctr"/>
        <c:lblOffset val="100"/>
        <c:noMultiLvlLbl val="0"/>
      </c:catAx>
      <c:valAx>
        <c:axId val="67778492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67777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Table!Top Customers</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4195365627158"/>
          <c:y val="5.0925925925925923E-2"/>
          <c:w val="0.75797026260222689"/>
          <c:h val="0.84204505686789155"/>
        </c:manualLayout>
      </c:layout>
      <c:barChart>
        <c:barDir val="bar"/>
        <c:grouping val="clustered"/>
        <c:varyColors val="0"/>
        <c:ser>
          <c:idx val="0"/>
          <c:order val="0"/>
          <c:tx>
            <c:strRef>
              <c:f>'Pivot Table'!$E$4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Table'!$D$5:$D$15</c:f>
              <c:strCache>
                <c:ptCount val="10"/>
                <c:pt idx="0">
                  <c:v>Andrew Levine</c:v>
                </c:pt>
                <c:pt idx="1">
                  <c:v>Lee Xu</c:v>
                </c:pt>
                <c:pt idx="2">
                  <c:v>Tammy Raynor</c:v>
                </c:pt>
                <c:pt idx="3">
                  <c:v>Erin Ballard</c:v>
                </c:pt>
                <c:pt idx="4">
                  <c:v>Neal Wolfe</c:v>
                </c:pt>
                <c:pt idx="5">
                  <c:v>Rosemary O'Brien</c:v>
                </c:pt>
                <c:pt idx="6">
                  <c:v>Toni Swanson</c:v>
                </c:pt>
                <c:pt idx="7">
                  <c:v>Yvonne Mann</c:v>
                </c:pt>
                <c:pt idx="8">
                  <c:v>Nina Horne Kelly</c:v>
                </c:pt>
                <c:pt idx="9">
                  <c:v>Kristine Connolly</c:v>
                </c:pt>
              </c:strCache>
            </c:strRef>
          </c:cat>
          <c:val>
            <c:numRef>
              <c:f>'Pivot Table'!$E$5:$E$15</c:f>
              <c:numCache>
                <c:formatCode>"$"#,##0.0,"K"</c:formatCode>
                <c:ptCount val="10"/>
                <c:pt idx="0">
                  <c:v>15117.309499999999</c:v>
                </c:pt>
                <c:pt idx="1">
                  <c:v>17385.620999999999</c:v>
                </c:pt>
                <c:pt idx="2">
                  <c:v>17404.6495</c:v>
                </c:pt>
                <c:pt idx="3">
                  <c:v>17876.052</c:v>
                </c:pt>
                <c:pt idx="4">
                  <c:v>17962.603000000003</c:v>
                </c:pt>
                <c:pt idx="5">
                  <c:v>25446.897000000001</c:v>
                </c:pt>
                <c:pt idx="6">
                  <c:v>25899.396000000001</c:v>
                </c:pt>
                <c:pt idx="7">
                  <c:v>26042.985499999999</c:v>
                </c:pt>
                <c:pt idx="8">
                  <c:v>41244.551000000007</c:v>
                </c:pt>
                <c:pt idx="9">
                  <c:v>50082.845000000001</c:v>
                </c:pt>
              </c:numCache>
            </c:numRef>
          </c:val>
          <c:extLst>
            <c:ext xmlns:c16="http://schemas.microsoft.com/office/drawing/2014/chart" uri="{C3380CC4-5D6E-409C-BE32-E72D297353CC}">
              <c16:uniqueId val="{00000000-246F-40C3-BFA4-DC6608FC099D}"/>
            </c:ext>
          </c:extLst>
        </c:ser>
        <c:dLbls>
          <c:dLblPos val="outEnd"/>
          <c:showLegendKey val="0"/>
          <c:showVal val="1"/>
          <c:showCatName val="0"/>
          <c:showSerName val="0"/>
          <c:showPercent val="0"/>
          <c:showBubbleSize val="0"/>
        </c:dLbls>
        <c:gapWidth val="115"/>
        <c:overlap val="-20"/>
        <c:axId val="1713105584"/>
        <c:axId val="1713084944"/>
      </c:barChart>
      <c:catAx>
        <c:axId val="1713105584"/>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84944"/>
        <c:crosses val="autoZero"/>
        <c:auto val="1"/>
        <c:lblAlgn val="ctr"/>
        <c:lblOffset val="100"/>
        <c:noMultiLvlLbl val="0"/>
      </c:catAx>
      <c:valAx>
        <c:axId val="171308494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71310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Table!city</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7834168745071"/>
          <c:y val="5.4717193967556657E-2"/>
          <c:w val="0.72848829254435832"/>
          <c:h val="0.83028582977430043"/>
        </c:manualLayout>
      </c:layout>
      <c:barChart>
        <c:barDir val="bar"/>
        <c:grouping val="stacked"/>
        <c:varyColors val="0"/>
        <c:ser>
          <c:idx val="0"/>
          <c:order val="0"/>
          <c:tx>
            <c:strRef>
              <c:f>'Pivot Table'!$K$55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Table'!$J$56:$J$66</c:f>
              <c:strCache>
                <c:ptCount val="10"/>
                <c:pt idx="0">
                  <c:v>Madison</c:v>
                </c:pt>
                <c:pt idx="1">
                  <c:v>Miami</c:v>
                </c:pt>
                <c:pt idx="2">
                  <c:v>Chicago</c:v>
                </c:pt>
                <c:pt idx="3">
                  <c:v>Philadelphia</c:v>
                </c:pt>
                <c:pt idx="4">
                  <c:v>Detroit</c:v>
                </c:pt>
                <c:pt idx="5">
                  <c:v>Seattle</c:v>
                </c:pt>
                <c:pt idx="6">
                  <c:v>Boston</c:v>
                </c:pt>
                <c:pt idx="7">
                  <c:v>Washington</c:v>
                </c:pt>
                <c:pt idx="8">
                  <c:v>New York City</c:v>
                </c:pt>
                <c:pt idx="9">
                  <c:v>Los Angeles</c:v>
                </c:pt>
              </c:strCache>
            </c:strRef>
          </c:cat>
          <c:val>
            <c:numRef>
              <c:f>'Pivot Table'!$K$56:$K$66</c:f>
              <c:numCache>
                <c:formatCode>0%</c:formatCode>
                <c:ptCount val="10"/>
                <c:pt idx="0">
                  <c:v>3.353950189300637E-2</c:v>
                </c:pt>
                <c:pt idx="1">
                  <c:v>3.5675993766553518E-2</c:v>
                </c:pt>
                <c:pt idx="2">
                  <c:v>3.9262824750298103E-2</c:v>
                </c:pt>
                <c:pt idx="3">
                  <c:v>4.8999682628480951E-2</c:v>
                </c:pt>
                <c:pt idx="4">
                  <c:v>5.0856834899557057E-2</c:v>
                </c:pt>
                <c:pt idx="5">
                  <c:v>7.1930324429244435E-2</c:v>
                </c:pt>
                <c:pt idx="6">
                  <c:v>8.8039684823378095E-2</c:v>
                </c:pt>
                <c:pt idx="7">
                  <c:v>0.11383521946706486</c:v>
                </c:pt>
                <c:pt idx="8">
                  <c:v>0.24232369220519476</c:v>
                </c:pt>
                <c:pt idx="9">
                  <c:v>0.27553624113722192</c:v>
                </c:pt>
              </c:numCache>
            </c:numRef>
          </c:val>
          <c:extLst>
            <c:ext xmlns:c16="http://schemas.microsoft.com/office/drawing/2014/chart" uri="{C3380CC4-5D6E-409C-BE32-E72D297353CC}">
              <c16:uniqueId val="{00000000-E094-4843-8EA9-5CAFD165CD6D}"/>
            </c:ext>
          </c:extLst>
        </c:ser>
        <c:dLbls>
          <c:showLegendKey val="0"/>
          <c:showVal val="0"/>
          <c:showCatName val="0"/>
          <c:showSerName val="0"/>
          <c:showPercent val="0"/>
          <c:showBubbleSize val="0"/>
        </c:dLbls>
        <c:gapWidth val="150"/>
        <c:overlap val="100"/>
        <c:axId val="1464317312"/>
        <c:axId val="1464326432"/>
      </c:barChart>
      <c:catAx>
        <c:axId val="1464317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326432"/>
        <c:crosses val="autoZero"/>
        <c:auto val="1"/>
        <c:lblAlgn val="ctr"/>
        <c:lblOffset val="100"/>
        <c:noMultiLvlLbl val="0"/>
      </c:catAx>
      <c:valAx>
        <c:axId val="14643264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43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Table!MONTH</c:name>
    <c:fmtId val="6"/>
  </c:pivotSource>
  <c:chart>
    <c:autoTitleDeleted val="1"/>
    <c:pivotFmts>
      <c:pivotFmt>
        <c:idx val="0"/>
        <c:spPr>
          <a:ln w="28575" cap="rnd" cmpd="dbl">
            <a:solidFill>
              <a:srgbClr val="BD8BC0"/>
            </a:solidFill>
            <a:prstDash val="sysDot"/>
            <a:round/>
            <a:headEnd type="oval" w="med" len="sm"/>
            <a:tailEnd type="oval"/>
          </a:ln>
          <a:effectLst/>
        </c:spPr>
        <c:marker>
          <c:symbol val="circle"/>
          <c:size val="6"/>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2629525445701"/>
          <c:y val="8.2652552863675913E-2"/>
          <c:w val="0.80752112871050363"/>
          <c:h val="0.81200310998266256"/>
        </c:manualLayout>
      </c:layout>
      <c:lineChart>
        <c:grouping val="stacked"/>
        <c:varyColors val="0"/>
        <c:ser>
          <c:idx val="0"/>
          <c:order val="0"/>
          <c:tx>
            <c:strRef>
              <c:f>'Pivot Table'!$E$28</c:f>
              <c:strCache>
                <c:ptCount val="1"/>
                <c:pt idx="0">
                  <c:v>Total</c:v>
                </c:pt>
              </c:strCache>
            </c:strRef>
          </c:tx>
          <c:spPr>
            <a:ln w="28575" cap="rnd" cmpd="dbl">
              <a:solidFill>
                <a:srgbClr val="BD8BC0"/>
              </a:solidFill>
              <a:prstDash val="sysDot"/>
              <a:round/>
              <a:headEnd type="oval" w="med" len="sm"/>
              <a:tailEnd type="oval"/>
            </a:ln>
            <a:effectLst/>
          </c:spPr>
          <c:marker>
            <c:symbol val="circle"/>
            <c:size val="6"/>
            <c:spPr>
              <a:solidFill>
                <a:schemeClr val="accent1"/>
              </a:solidFill>
              <a:ln w="9525">
                <a:noFill/>
              </a:ln>
              <a:effectLst/>
            </c:spPr>
          </c:marker>
          <c:cat>
            <c:strRef>
              <c:f>'Pivot Table'!$D$29:$D$35</c:f>
              <c:strCache>
                <c:ptCount val="6"/>
                <c:pt idx="0">
                  <c:v>January</c:v>
                </c:pt>
                <c:pt idx="1">
                  <c:v>February</c:v>
                </c:pt>
                <c:pt idx="2">
                  <c:v>March</c:v>
                </c:pt>
                <c:pt idx="3">
                  <c:v>April</c:v>
                </c:pt>
                <c:pt idx="4">
                  <c:v>May</c:v>
                </c:pt>
                <c:pt idx="5">
                  <c:v>June</c:v>
                </c:pt>
              </c:strCache>
            </c:strRef>
          </c:cat>
          <c:val>
            <c:numRef>
              <c:f>'Pivot Table'!$E$29:$E$35</c:f>
              <c:numCache>
                <c:formatCode>"$"#,##0.00,"K"</c:formatCode>
                <c:ptCount val="6"/>
                <c:pt idx="0">
                  <c:v>256180.5150000001</c:v>
                </c:pt>
                <c:pt idx="1">
                  <c:v>311793.14299999981</c:v>
                </c:pt>
                <c:pt idx="2">
                  <c:v>254940.08000000007</c:v>
                </c:pt>
                <c:pt idx="3">
                  <c:v>356920.81150000024</c:v>
                </c:pt>
                <c:pt idx="4">
                  <c:v>288944.41950000013</c:v>
                </c:pt>
                <c:pt idx="5">
                  <c:v>324086.25250000035</c:v>
                </c:pt>
              </c:numCache>
            </c:numRef>
          </c:val>
          <c:smooth val="1"/>
          <c:extLst>
            <c:ext xmlns:c16="http://schemas.microsoft.com/office/drawing/2014/chart" uri="{C3380CC4-5D6E-409C-BE32-E72D297353CC}">
              <c16:uniqueId val="{00000000-ED29-445C-B793-2C0806BC1FAB}"/>
            </c:ext>
          </c:extLst>
        </c:ser>
        <c:dLbls>
          <c:showLegendKey val="0"/>
          <c:showVal val="0"/>
          <c:showCatName val="0"/>
          <c:showSerName val="0"/>
          <c:showPercent val="0"/>
          <c:showBubbleSize val="0"/>
        </c:dLbls>
        <c:marker val="1"/>
        <c:smooth val="0"/>
        <c:axId val="1945109584"/>
        <c:axId val="1945114384"/>
      </c:lineChart>
      <c:catAx>
        <c:axId val="194510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45114384"/>
        <c:crosses val="autoZero"/>
        <c:auto val="0"/>
        <c:lblAlgn val="ctr"/>
        <c:lblOffset val="30"/>
        <c:noMultiLvlLbl val="0"/>
      </c:catAx>
      <c:valAx>
        <c:axId val="1945114384"/>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Table!ship mode</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Table'!$K$25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C27-45E1-992F-37090763E6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7-45E1-992F-37090763E689}"/>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C27-45E1-992F-37090763E689}"/>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27-45E1-992F-37090763E6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Table'!$J$26:$J$28</c:f>
              <c:strCache>
                <c:ptCount val="2"/>
                <c:pt idx="0">
                  <c:v>Standard</c:v>
                </c:pt>
                <c:pt idx="1">
                  <c:v>Express</c:v>
                </c:pt>
              </c:strCache>
            </c:strRef>
          </c:cat>
          <c:val>
            <c:numRef>
              <c:f>'Pivot Table'!$K$26:$K$28</c:f>
              <c:numCache>
                <c:formatCode>General</c:formatCode>
                <c:ptCount val="2"/>
                <c:pt idx="0">
                  <c:v>1167960.4814999984</c:v>
                </c:pt>
                <c:pt idx="1">
                  <c:v>624904.74000000022</c:v>
                </c:pt>
              </c:numCache>
            </c:numRef>
          </c:val>
          <c:extLst>
            <c:ext xmlns:c16="http://schemas.microsoft.com/office/drawing/2014/chart" uri="{C3380CC4-5D6E-409C-BE32-E72D297353CC}">
              <c16:uniqueId val="{00000000-CC27-45E1-992F-37090763E68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Table!order by shipping duration</c:name>
    <c:fmtId val="17"/>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Table'!$K$79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Table'!$J$80:$J$91</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Table'!$K$80:$K$91</c:f>
              <c:numCache>
                <c:formatCode>0.0%</c:formatCode>
                <c:ptCount val="11"/>
                <c:pt idx="0">
                  <c:v>0.12704918032786885</c:v>
                </c:pt>
                <c:pt idx="1">
                  <c:v>0.33196721311475408</c:v>
                </c:pt>
                <c:pt idx="2">
                  <c:v>0.35911885245901637</c:v>
                </c:pt>
                <c:pt idx="3">
                  <c:v>4.8155737704918031E-2</c:v>
                </c:pt>
                <c:pt idx="4">
                  <c:v>4.5081967213114756E-2</c:v>
                </c:pt>
                <c:pt idx="5">
                  <c:v>3.4836065573770489E-2</c:v>
                </c:pt>
                <c:pt idx="6">
                  <c:v>4.0983606557377051E-3</c:v>
                </c:pt>
                <c:pt idx="7">
                  <c:v>3.8934426229508198E-2</c:v>
                </c:pt>
                <c:pt idx="8">
                  <c:v>3.0737704918032786E-3</c:v>
                </c:pt>
                <c:pt idx="9">
                  <c:v>7.1721311475409838E-3</c:v>
                </c:pt>
                <c:pt idx="10">
                  <c:v>5.1229508196721314E-4</c:v>
                </c:pt>
              </c:numCache>
            </c:numRef>
          </c:val>
          <c:smooth val="0"/>
          <c:extLst>
            <c:ext xmlns:c16="http://schemas.microsoft.com/office/drawing/2014/chart" uri="{C3380CC4-5D6E-409C-BE32-E72D297353CC}">
              <c16:uniqueId val="{00000000-7E44-4C13-BA4A-D476F336C3D3}"/>
            </c:ext>
          </c:extLst>
        </c:ser>
        <c:dLbls>
          <c:showLegendKey val="0"/>
          <c:showVal val="0"/>
          <c:showCatName val="0"/>
          <c:showSerName val="0"/>
          <c:showPercent val="0"/>
          <c:showBubbleSize val="0"/>
        </c:dLbls>
        <c:marker val="1"/>
        <c:smooth val="0"/>
        <c:axId val="1457547311"/>
        <c:axId val="1457547791"/>
      </c:lineChart>
      <c:catAx>
        <c:axId val="14575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47791"/>
        <c:crosses val="autoZero"/>
        <c:auto val="1"/>
        <c:lblAlgn val="ctr"/>
        <c:lblOffset val="100"/>
        <c:noMultiLvlLbl val="0"/>
      </c:catAx>
      <c:valAx>
        <c:axId val="1457547791"/>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Table!Customer segment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c:f>
              <c:strCache>
                <c:ptCount val="1"/>
                <c:pt idx="0">
                  <c:v>Total</c:v>
                </c:pt>
              </c:strCache>
            </c:strRef>
          </c:tx>
          <c:spPr>
            <a:solidFill>
              <a:schemeClr val="accent1"/>
            </a:solidFill>
            <a:ln>
              <a:noFill/>
            </a:ln>
            <a:effectLst/>
          </c:spPr>
          <c:invertIfNegative val="0"/>
          <c:cat>
            <c:strRef>
              <c:f>'Pivot Table'!$J$5:$J$9</c:f>
              <c:strCache>
                <c:ptCount val="4"/>
                <c:pt idx="0">
                  <c:v>Consumer</c:v>
                </c:pt>
                <c:pt idx="1">
                  <c:v>Small Business</c:v>
                </c:pt>
                <c:pt idx="2">
                  <c:v>Home Office</c:v>
                </c:pt>
                <c:pt idx="3">
                  <c:v>Corporate</c:v>
                </c:pt>
              </c:strCache>
            </c:strRef>
          </c:cat>
          <c:val>
            <c:numRef>
              <c:f>'Pivot Table'!$K$5:$K$9</c:f>
              <c:numCache>
                <c:formatCode>0%</c:formatCode>
                <c:ptCount val="4"/>
                <c:pt idx="0">
                  <c:v>0.20597971619474587</c:v>
                </c:pt>
                <c:pt idx="1">
                  <c:v>0.20690482951621017</c:v>
                </c:pt>
                <c:pt idx="2">
                  <c:v>0.24216093897831259</c:v>
                </c:pt>
                <c:pt idx="3">
                  <c:v>0.34495451531073212</c:v>
                </c:pt>
              </c:numCache>
            </c:numRef>
          </c:val>
          <c:extLst>
            <c:ext xmlns:c16="http://schemas.microsoft.com/office/drawing/2014/chart" uri="{C3380CC4-5D6E-409C-BE32-E72D297353CC}">
              <c16:uniqueId val="{00000000-80C4-40B4-A7E3-0125EA748CDF}"/>
            </c:ext>
          </c:extLst>
        </c:ser>
        <c:dLbls>
          <c:showLegendKey val="0"/>
          <c:showVal val="0"/>
          <c:showCatName val="0"/>
          <c:showSerName val="0"/>
          <c:showPercent val="0"/>
          <c:showBubbleSize val="0"/>
        </c:dLbls>
        <c:gapWidth val="219"/>
        <c:overlap val="-27"/>
        <c:axId val="1103423295"/>
        <c:axId val="1103419455"/>
      </c:barChart>
      <c:catAx>
        <c:axId val="110342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19455"/>
        <c:crosses val="autoZero"/>
        <c:auto val="1"/>
        <c:lblAlgn val="ctr"/>
        <c:lblOffset val="100"/>
        <c:noMultiLvlLbl val="0"/>
      </c:catAx>
      <c:valAx>
        <c:axId val="110341945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2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Insight.xlsx]Pivot Table!PRODUCT NAME</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Table'!$J$33:$J$50</c:f>
              <c:strCache>
                <c:ptCount val="17"/>
                <c:pt idx="0">
                  <c:v>Rubber Bands</c:v>
                </c:pt>
                <c:pt idx="1">
                  <c:v>Labels</c:v>
                </c:pt>
                <c:pt idx="2">
                  <c:v>Scissors</c:v>
                </c:pt>
                <c:pt idx="3">
                  <c:v>Envelopes</c:v>
                </c:pt>
                <c:pt idx="4">
                  <c:v>Pens</c:v>
                </c:pt>
                <c:pt idx="5">
                  <c:v>Paper</c:v>
                </c:pt>
                <c:pt idx="6">
                  <c:v>Appliances</c:v>
                </c:pt>
                <c:pt idx="7">
                  <c:v>Furnishings</c:v>
                </c:pt>
                <c:pt idx="8">
                  <c:v>Copiers</c:v>
                </c:pt>
                <c:pt idx="9">
                  <c:v>Computer Peripherals</c:v>
                </c:pt>
                <c:pt idx="10">
                  <c:v>Bookcases</c:v>
                </c:pt>
                <c:pt idx="11">
                  <c:v>Storage</c:v>
                </c:pt>
                <c:pt idx="12">
                  <c:v>Binders</c:v>
                </c:pt>
                <c:pt idx="13">
                  <c:v>Tables</c:v>
                </c:pt>
                <c:pt idx="14">
                  <c:v>Telephones</c:v>
                </c:pt>
                <c:pt idx="15">
                  <c:v>Chairs</c:v>
                </c:pt>
                <c:pt idx="16">
                  <c:v>Office Machines</c:v>
                </c:pt>
              </c:strCache>
            </c:strRef>
          </c:cat>
          <c:val>
            <c:numRef>
              <c:f>'Pivot Table'!$K$33:$K$50</c:f>
              <c:numCache>
                <c:formatCode>"$"#,##0.00,"K"</c:formatCode>
                <c:ptCount val="17"/>
                <c:pt idx="0">
                  <c:v>1658.9279999999994</c:v>
                </c:pt>
                <c:pt idx="1">
                  <c:v>4687.5090000000009</c:v>
                </c:pt>
                <c:pt idx="2">
                  <c:v>6099.5099999999984</c:v>
                </c:pt>
                <c:pt idx="3">
                  <c:v>9810.074499999997</c:v>
                </c:pt>
                <c:pt idx="4">
                  <c:v>24954.552499999994</c:v>
                </c:pt>
                <c:pt idx="5">
                  <c:v>52472.217999999979</c:v>
                </c:pt>
                <c:pt idx="6">
                  <c:v>75637.744999999995</c:v>
                </c:pt>
                <c:pt idx="7">
                  <c:v>89239.533499999976</c:v>
                </c:pt>
                <c:pt idx="8">
                  <c:v>90593.372000000032</c:v>
                </c:pt>
                <c:pt idx="9">
                  <c:v>91124.59500000003</c:v>
                </c:pt>
                <c:pt idx="10">
                  <c:v>96686.382000000012</c:v>
                </c:pt>
                <c:pt idx="11">
                  <c:v>161490.42799999993</c:v>
                </c:pt>
                <c:pt idx="12">
                  <c:v>165163.96299999996</c:v>
                </c:pt>
                <c:pt idx="13">
                  <c:v>182409.62200000009</c:v>
                </c:pt>
                <c:pt idx="14">
                  <c:v>214898.58450000006</c:v>
                </c:pt>
                <c:pt idx="15">
                  <c:v>234239.99349999992</c:v>
                </c:pt>
                <c:pt idx="16">
                  <c:v>291698.21099999995</c:v>
                </c:pt>
              </c:numCache>
            </c:numRef>
          </c:val>
          <c:extLst>
            <c:ext xmlns:c16="http://schemas.microsoft.com/office/drawing/2014/chart" uri="{C3380CC4-5D6E-409C-BE32-E72D297353CC}">
              <c16:uniqueId val="{00000000-2003-4FFE-BDBD-8050F2EB5BFF}"/>
            </c:ext>
          </c:extLst>
        </c:ser>
        <c:dLbls>
          <c:showLegendKey val="0"/>
          <c:showVal val="0"/>
          <c:showCatName val="0"/>
          <c:showSerName val="0"/>
          <c:showPercent val="0"/>
          <c:showBubbleSize val="0"/>
        </c:dLbls>
        <c:gapWidth val="115"/>
        <c:overlap val="-20"/>
        <c:axId val="1638238831"/>
        <c:axId val="1638239311"/>
      </c:barChart>
      <c:catAx>
        <c:axId val="1638238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39311"/>
        <c:crosses val="autoZero"/>
        <c:auto val="1"/>
        <c:lblAlgn val="ctr"/>
        <c:lblOffset val="100"/>
        <c:noMultiLvlLbl val="0"/>
      </c:catAx>
      <c:valAx>
        <c:axId val="1638239311"/>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3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74B4B0A5-84E4-4E26-9AD2-031071692B26}">
          <cx:spPr>
            <a:solidFill>
              <a:srgbClr val="C5A1C1"/>
            </a:solidFill>
            <a:ln>
              <a:solidFill>
                <a:srgbClr val="E3D6E6"/>
              </a:solidFill>
            </a:ln>
          </cx:spPr>
          <cx:dataId val="0"/>
          <cx:layoutPr>
            <cx:regionLabelLayout val="none"/>
            <cx:geography cultureLanguage="en-US" cultureRegion="NG" attribution="Powered by Bing">
              <cx:geoCache provider="{E9337A44-BEBE-4D9F-B70C-5C5E7DAFC167}">
                <cx:binary>7H1pc9w21u5fcfnzpQISIJapyVSFZGuzJEuy7DjvF5ashfsK7r/+fSi15BbdsTU1mrrVdW/HcSI1
0TjAg3PwnAXof94M/7hJ767rd0OW5vofN8Pv78OmKf/x22/6JrzLrvVeFt3UhS7um72bIvutuL+P
bu5+u62v+ygPfrOIyX67Ca/r5m54/69/4tOCu+KkuLluoiK/aO/q8fJOt2mjf/Le1rfeXd9mUe5F
uqmjm8b8/f3pdT2m1/nt+3d3eRM149VY3v3+/sVT79/9tvysH/p9l0K0pr1FWyr3lG0Jaqv379Ii
D9a/NgTfE8S0FFVMPbzoU59n1xnavUaSBzmub2/rO60xlIf/brZ8ITfe8N6/uynavJnnK8DU/f7+
cx41d7fvPjXXzZ1+/y7Shfv4gFvMwn/+9DDa317O+L/+ufgFxr/4zQYoy8n61Vs/YPIxSa/DIrt+
mp83wMTesyVljNvk8WW+xEaJPZtISogQj9gAu8f18IjNayTajs33lgtsPn7YSWw+FW0TvvOuk6J5
Q3wY22OUm8x+mn/xEh+TkD2LEqZMzl4i81p5tqPzsvUCoU+7qT1/jgVMXPA0Tf+58jBrD0rBLYuy
R+WxluBAe2yTMSjXo/Y89f2oPK8QaDs6zw0XwPz5106qzllR/zdUR+zBrlEiTfpsuja3nVl1GFfU
sszn9zdN22ul2g7Ry9YLnM52U4E+hlHxtILfQHsw/SbUQ4m1csiX2iMt0AJFBWXiUbsWtOBX0mzH
5bHVAo+PhzupN95det1f13dvhwlVe4RIwS2QtCeLtakzwobKSM6oKR/ftp/6frRor5FoOy7fWy6w
8VY7ic3pdZS/ITDM3qOMc2Y/AbPgAVztWSZ4AhFrDr1gA78UZzsq62YLSE53E5Kzu/7d6d0Q3byh
EaPgZ5ZJhcn4s5HaVBiT8D0TBFphG3qpKq+TZjssm20X2Jyd7qS6zCM6vM5KHUZvac8Y3ePS5qai
a/8Ge8gmPMLcA7PmliLqmcG94ACvFevvcdoY1RKqHd111jGCd8X9O7dI2+xb9IYOzxwkIEyAtMGC
vYBK7BETSHG63noWFu4pdPFasbYjtv1TFsB57k7qmFvk+d1NE920zZMpegMWN2uQbdr0ScMWAQQB
FkelJU1rQRVeKc12mF40XqDjXu0kOmd33fXtWyqS2qM2h+9Jt9Nr0+R73LapFFI+2L4f9qdfybMd
mqdxLFA5+7KTqJxGWs9/yjJ6O52h0AkLNFs+kexFQFQqIMMtwizrcVfiT32vA6KvE2o7Pi9GtADp
FEHOm90Li/55p5t3X6I6iPI33oo4s2zsRdajs7Pg3JLscVA/cDuEEubXwkF9tVjbgVo0X0D15+7q
U9HWb6lMco9yYUvC1igsgnDK2mNCgKE/hXkW+9CsD7+SaDtA31susDn9uJNqdBki0/HuSL9t1oeZ
e9ySlrLXtE0twjwzBTexBcG3fdSyhRa9VqrtGL1svcDp8mgncToq+jfkCQhiI2jAbcHWQWzM/ybv
VhQZIEK4SdbvLzajX0mzHZfHVgs8jv7YSTwOaqRJ310h75M+7dN/x6v/i7nB87s812PaXb/pHsjI
nlScq0eKiHUAlri5OoTYk1RKJTaCuJsO9Gul2r5KXrZerJbz3Vwtf9TJda6v9a+WystE80/z6gwY
ASFqri3owsLOOyBVCLVjk3x4LXbA10i0HZ/vLRfY/HG5E5r8c677uI4fVfnFk/9u3YOCBaUwsPR7
ImNThxSC7qak/Ln+YRHZWFQm/L1Y20FaNH8xkt0oe/ijjqYif8M9D1FblJtYiEqso+ULZm+aIC0z
IYEb9qAxsHqbVu0VAm3H4rnhUl/+Zyf05YXUc41QkTfXbwkMQ5APkSTkBLeTEZPANWa2afE5PLgJ
yStE2Q7Jc8MXg8PYdjOM9OWuzoDK0+T8HRF5/e6CChQibAv/LIghInucW1xxZDceXott5RWSbEfk
ueECkS+7icgViBmq0u7u3g4Tau9JhqAEWYfuyMLnlRzZQmpxE2GmbfbrVSJtB2ej6QKeq7OdtGEf
3pqNyT0mmbBmSvw09y92e8QrJPZ7MILnqNKmIfu1PNuBeWq3QOXDp51E5egWhY5vpzAwYkgbEWGx
da3PgiKbJkPIFcUmkiys2C8F2Y7GutkCjCNvJ8E4KdpIR2+60VOypyQCdhy52cfXS79SmfBpTAmK
ts5esKfF8BgCf5VI26HZaLqA52Q3Pcqzu2/1tU7ekB8jZodCbcS2xbqqYbG/wGMBeAKFj+u0+iIm
9BqJtoPzveUCm7PVTqrOB5j29iYZn1bvf87HKGpKLWFJbq+zEgtTJu09SwpEvE1Ubc+vhUF7jUTb
sfnecoHNh792EptPDxXb7nVdpNFbOjGUooQBzrxlfs8LbTIA5I2kYigIMte2b6E9r5drO07L9gu0
Prk7idZ+WtTRWybILblnK9SfPu9A6uUWhPpTJlF9as3HH+YX/J9NovYKgbbj89xwAcz+yU4C87G+
C4r8aW7+cwOHmi1FJapMKd9KDUyLoKoe+4/NELbZROTXkmwH5KndAo+PuxHEfCE1gjJzKd3xXa3v
3nDTQRoAVfRE2XR7klWAPqOcAafT1pAt6NrrZNqOzmbbF2PFUI93UmP+jPRNkevoLZUGACAMY1O+
5stLY6ZQhoUkLHycrcbsVSJtx2ej6QKeP492Eh73Oo3ui/pN82hgbZaNAm5lrgtNEVHe5ASgAigm
ESDdTx7qS9P2Opm2A7TZdoGQu5sez+fmOnyan/98w8GhB2rNvo619mYW3s5DNkDAF7X4gqn9So7t
eDy2WiDxeTeDmwd3Bcqu3tD1RG0cZ6gXxYnGR0O1UBRJcaoLmTTw562G7BUCbUflueECmIPdVBFU
Zhf19e0bxtDmymwlbRtliVuRASHbAyWbE5lPuvkYq3mNKNsx+d5yAYq7mxVWR/ntG4fR1B52FMXk
U2ofU7+5rSARgCQnjm7TNWaLYMArBNqOzHPDBTBHu5kEOI1uwii4fltCJgUTCtWjj5T4xzCNQGU2
oNkeBHiNRNuh+d5ygc3pbtKx02jOn73tqfo5P6ZMVMWsN5HFJqPYnqng9qNE4KUpe5UsfwfL8zCW
uOymzvwXCq4R2jQtqVDPu1VnhNybK9FsJHIe319sNK+RaDs431susPmym7v/H+n1t+s3vScERxZQ
EQMOvCiVwQ4jGWo2LLIOR8Px3IzJvEKS7ZA8N1wg8sduRske7wP4LwSbQbooEpfPx3wW+Ai1Z0qc
8uF8ncpZuDCvl2s7TMv2C7TO3J0MAZxea319E7b6rmn004L+zz1N1FrDx0cZIEJpD68FKUAtPCeo
FcShrKdO1yd+XivPdpAWw1lgdLqbNu7PaxwWzoPmTWPPuDPENFGrKdc7zEKbHmPPcFCfTpuAOGxa
u9fJtB2kzbYLhP7cTYSu7oY3rXM2cfkElQyJs60OKLLSFBsRCm++Z0Y3wfmlONtxWTdbQHL1dScN
21GKXGcRvaVNQ2oAZTVw+9e1tD9Gnk2GZI79fNrxpcq8RqLtwHxvucDmaEcpAhI3fxV18jQ/b7Lf
4FY9i8307OEFwrwZHsB1LjhmSnBBwhq7JTl4hUTbsZmTNo9jWWBz9tf/Hb35+5M3z0crvOvmevVw
1+HGxXw/f/dh8LiBcdF0vSdsBfDRIh3d/v7eYpj4jbME84e82E2e8pI/NLm71s3v7435CDdusFLg
FEog7GaBTvQ4Czu/ZbE9G8ZSSpvBZcJT79/l8zVbv79niAnN9ygoXLwkcGhkPpiv51IIvGXOF5rN
xyVxxw8OhRH1fMfkeZGOSPM+T8f653d5m50XUd5o3O9oYfmUj8/N47ORocUR9Ll4mKBSSBKL4P2b
60vs2njc/D+Jbqekb1V0HieKxspFdnGonDpI+Efll4xdMF7V+qBISV7v+z5CJbbTdxF3E78r+uGs
wtV4pSOSKnF0EyUNvQxlaqTDn7bsjIS4PKkzp+zy5DCYctKfN2lFbjNS9qR3hM4j6dZmKIljtWYR
hE4RWonsDgrFglUWVvFxFufmPQ3ysHCUruQ3w0oid+AyOBYJq5yiCCZ3aER6acvePwimYvKoSsnH
JImKzs0pb1unsuoscaa0rG1nosz4LIjxTQ489DLbiJ2cKnHGwy46iqYpPhkSFh2Jzm7/p49ba8VI
qbhT5zy8rIVMQk8Xw3jetZOvvNLqs3pFS4zYke3UyJWu0tJTJAw/VH6yH3RR4DZBz79Ffdd81h0P
4zPbGgwPx9nFx6gmrHfGaAgjN+Wj7TYiDEPHV4PqHE2aaPwk7KbJPSAxfvXHIncMorrWGQc/+ITD
LL5ydDH6iTtC/KOI++GHqR+GryyKTPuAs4EcBTntVoonOneJGWfmvmh4GDgiouWfYz3UbhBUsXal
6LJjQ+ekcAxblq2b+ZP8KJNetA5NGZZEPEVW7Igh1JMX21rXHk/F+FfTjhU/x0gs4lpJlw2eSsPB
i0hLV5rU3MmMOLwXdcpWYRAlhzpi7X4fUO7ZVdR6bRGKi2piQ+DkYRJ41tgUFwnP6uOxYL5Dssq8
MGzVr/Iu48c+E6Ph1LXNb/tSmd4ApTkTljmVToibBcPECUbUNO5XuVGesIDE4ynJWyLKYythvSxd
ZedayhUmgpVu1oV5ec6SKiyOpjwymUNoNAa5E8qI106baXbS+0luRk6Y43xs4pSIVzEvmzB7F60O
gNVkduJTVuZR7wljUOWXtO5E5diFJt4YKu47NcF1oS4dBqE9bgW6OI4Lv1YnvAzC26wSY+nGqUiE
k8oxM046Owq068uhONOGjE66vAk/cD/vr60s5KWT6L5djWWejUdDMIa2qwsrrx0j5SQ8HOPUKg5x
eUtqOo05NqbbT4HRHJI6E/u47TU6j4bRnNyw6sLYKWo/g2b7UvgOLceo8eq4aHu39MuuO5mmqK08
y2DULUKg6ZVd1pkuyY16cmIjV8E5z0mk3TprM3E6TFl/lmqbHNSJaL0woMGIFceMzo1FKb3UENGZ
URRpt9/5fho6Nu5lqr0slf1XCze9HjRqqIJjRvTlNDTxdKFa48aYVA6dMngxuNKOR/usKaie9psq
zJr9oB2Lr4NfEObIsQ2vpklaxQHzyzo/wC/jwFFG3jSHsETjJ1apoTiybN5UbpSmFj9ISWj1RyL2
6REtyvq+N9hnu+XyhEa2nj51idWVh30SmsVR7Y+DJ0vD/EC1JqeTH1sXLO+hjz5TcbaKA1gzuyW5
k4xVfDANVB7HhhwTT/bGMJwMZl98EFTnk4eekgMpfb1KzcA33AhYFftBOcWeNTF6YZQj6fZpG6Ye
V7H1oeC5WlEZG2plRGUWeiwczKtyYpFHaGoB54QF8be6EvF1TBrjM63T7i9Nhq5e1QVj0DU2dJ4R
T3SVmdxojuogYG5K21iveKiD+gMeYK1jGqWROrbFyzFwuJyy8Jhpw7Yyd2TCLokTjynrvKHloWtp
TgLH5nVAnbwru0Ojqmmx8pusDxqnsLOW4UxP2UpH5n56ZY4B/dL1058MS7hxIj0kwCYn1iGXvbjg
dmR6QeOPXmOF1ZFQuSCrfGqsVWrYfuAWQz9c5r5mZ2lmtZ2T1SIzT/u6KE6nZuLxgawK+rVqhq/B
MHTKaXg0mZ4Z+al0u4402mm7eGhPszIzz6bR1JdZXMS1W2D/Ci7MofNry4lZOk7jYUZFI+zYZYYf
+MeVhtU4YzIx9zevHn6xEd8U5VhHQbi+7/n5x39dFRn+PNxF/P2X83XR339CnuDxnumfPoW06ByC
0MuHZj71/FlgBWt+NXOYFz/8QKj+hjI9Xlv9N2++kk8hYA8u83wn9Q986ulqmg0+9djkmU/hrBMu
Q55va0OlBiPgM898CtzliUDhxDzBjRIoGMBRNFOY4FZrAoWDOTOdRlYB53MsieLCf4dAmRb4+QsC
hZKQuRscVqS4Z1bYM8HaIFBhA/XK65KeCl+LL2PP7KORmkbt2FM67wFZVXlDWRyjxrEyncKsuhWZ
Ar3quUwPWktXJ7ZPWuurHU7JWSHSGtRh6ChzrbIabK+t2fiFdqz72iRZ7TXBODlhOVqDqzrZBU7Z
xI0HKpN3B20/mpct1cVfeed3H6da+TCbRt63TjLVYnIqv+73o4wlh6KOM7etE3AJUY7NAVcQ0SnD
eEhACAoWe8ZIh3M2joLvh4Psg0PFzKn1hiQm3+I21aOTjklyWwmj+hgFdpc5fZ8NH32/0IFTBT7G
Dn0bEyceokQcFWPNpv3JbIfyQI8W3qXaLq3jVgbjeRXa1XgUGLkde1k2DsaxhIDFB+ZPRuYUVZbR
C0uWxYWCUb+c4qT7WKW9U8Yibbw+zGTg+rroDuK+FoeZSvPKjVkxBYfR0AzntWyT3DNYPTTlKU2s
z01ZNmIqvd4nRVMd+qYdtQeZbwVUHEg7T4J9UUdkIt4QZ3VO3CSXwxkVU5abbjN2xhHTZtGCDQRV
yN0Yoag8T1bRI+3VZco0veySPHHqB24s7cjvhrOk6pjyV1ka1copi6DO9ktZysBpcU6MB65thLH/
0TdHAxtkYeretXVDLUxm24nmRBOjC72gIlwUh0T3pv/BqsPU9yqmu3nhiOlwGmJ72jeGuE+cJON9
2h03TduW5Mwcs7ihtVNrDTucOUlv9dr8GvihZU1/DVE65vVt01dNljl2Mk2pf/H/Dd7f37n/3Xrh
TnB4fH9v717ckrZstrZ5CDkLnIwyOeLSswdpIuO5tnmC4poqG6fYcCyKoYhg04eECbTnMh1cBQsh
8D/PJhClogpXRuBWedvGpTs4xfPvmEDU9rw0gXMJNkIYxELYT6A+a+lD2taII6hF1B3iGwVMzwqj
dBVOuXLhu3wdefJNki7Gkp+aVd4Oyk1irp1hGJNjaSalSxp5JTuZHBtpk5wObXrSSaYdYfAzC7TC
SYmROyLulDu2bICflU/7jGbEq4KSgqtXar9URuQq3ipXKOui9DvikdDPsanLZGVWYnACE30aAQEb
NXP0SSrixYn+2qXqqrWjwqnKwnK5HX/jRkm8NMPjiTl1btGJ+qjs6q+mDEt3sjsKT8g2Vpkvvhg9
uYyp+a2r0T23y69pgarFoKHOUIjIxa5xAd9WO1aO8fByaFakrr5yMwZHqUXu9AaGB0fccocsJ15n
iKO6lnDZmmbla0xNB4MRNBl1YPPurcQYHM4xlYWstUeg+E7aYQpYEnzGEDANRB5luEvJ82s81RHI
0JXMWIW+BQ4UwjWIWV3uF2kAcllxvJuwi162zWpuGTNfOpFqY2eyeA5PClNQprRZ2Y05XQRFeqFw
t8kq1egyDSb7g80qiN9Ta9UiRODRkicetrbPiVaD44tWeqrI78e8Kg4rWluu7YMQ98kIm6bS4MZP
DbDXWl2hHLNZ0TwtXU3i2A2zGAA3UjoF6Sy3jpW+8qWfnFRwp1yQ1Gm/nMh02EvMHtXotLfFkTSN
q4dFElWj9EZWaa8UWAfmSC+yTkZuTdRVL80OXir+yoh90UUQKogTdkSNWu2bcau9IsiGY6HAPUFr
sYoaPIsSkbNIm4lXFdpaCbhOLvf5gGnCwmrTDJ6kbZ9hPd8PKqEOSId00j76hluzgf2En2LfHpzO
NHKvb6R2RVegTYZZ0iZcI0uU0ymptHJrXX99wDsLZO50KZZV02O8QYglI1QN6KsqdOCkpMfEDO6h
5FjVHM/KEKtTCiyVYtaFoGrGz2mIH7mMv1ETgkDzpNOVSXTWYrpQF3M1TkC+r6AnQvT+cS+z6TQU
0A4l9FeR4AO5AMIS7NmR0MaHychLKEVv4NEyyb5lRW+tfCKq49TS9or5WLRpov3jMVfmZabjEjSm
j52+HjuXYuPdnzLLWtVJAXpQM0wp6SBDEOoPUhvDQcAt84RWfuRWzWStEgGlHHt6EvVx7uRtgVWW
482hz5NTaUFRKYEhkF2YrpIxSFcEekLSLrroQvvsQb1oPE2HxEQgZ2CpRLxBDk7RxgVCC4CbhSo5
DkKSHwyEJqvOnNUwkYX7gK2RYfiGn5/wzp9NCJZAXlaIkfWYm4dVPolk2odLpw50wJLVmKVqn1P4
br2B5fywAOYVDhW/iNiUH9ARZkx10G82qenwAeam7Sn0AMtoSKxm1cWmf11GtnFohxjqZKCvvDWN
Q19RWC87+haN+J/eTO6DBPKhmhx2xYA2Z7RRrpWb/jGp2/xERGQ4swf7QPbxNyOIRscQfX7iJ1ay
SgU0op2IcRjY0NNiss2TUYRqX3Assjyj+YmhFXrPYb5EnOGANoyDOeVONLADFabaIcaADzP7zgXf
4a5oCPUQmdGItun6qOdaeiLvpDdEGTkkhU1XRhrAKAYmjFsP6AyRqAO/tS5C1AAdTGY+HpQgPKuS
dZ1rVxi230GEvjWhRaIsDjO494eZSOmjbbLUYCGSAxQRjuxcIzCu8NnhuV1jSdQ2u7DGeDzgviEd
uynmbafHYqqGcl/zCPghpOmFFclPBgTKzlqR3CtmY2pGaMDDXHNlJ16S4SNbE7iynCcrNjTaM5DN
d1JmV45IDf8c8afM40WVHki/uq8Q/hFZG6+g9KUTRLAnzEijfbOubyQx7FVumPBpK/ElK1ixSozw
3OgRxSqa2KE94pqIBwYxAjo6NT3ejmRlJX1BnHwweOtN6fQ/iZ1mncPBCPgK0S5tONNUx9+suBg8
s4yV7UbEurKDJPW07Mv4dAx0exz1BBBSAr/W8QOTtauYVLETFlFzHgaM+/D6zTQQ+7Ueutgdk4as
hlHVejWxsDRdXlXGcem310ZTFLdadTcsIkXrBHRI7mVFjYnDSkyTdmH++8Mmr4t9lSWIiTm1UVG3
jGvofMw6wwuwFXmWKf1T1ReTsZ/SvNdniRVKcZQrprPDZpwa4+sYsM4N26BLT/xQ0QaRv9TkbjUm
VXRmd9waV4GV+8Zl3oI+hIKjgPuZiq2d9M3oOBjSpmv3cLQMAXrKuSAcNU/gXZuuXaoMhGSKuj0U
0Tge1FN4HyXYXGgur9q6oFhW0DoWYaX/vN9FTP6xX+TriAU3FSWIi5i8Gpk1qqZsD83+wdhBB2mU
3Oa9kThDmdz/vDf43z+OUnBc3IxzDQSZiJejnPrAYNGUt4fpiAUyMwGV+MYqMBDCfOhpHVdYT+hj
+mEz7rAZhvh/Muox38u3gckPQQ/UUW2cDZ/zMo8tnmIeFkqI5+PECkQbeSL5nENCVgml9rjbVOHy
FzUnjJ4jIHAaKEN9JHJEsEa4/RmLbB0BsfGWTVCRjFQ8ivTx1Tj/Dv2nyIdtrJ9ZHNzbaTMc0kQS
C/foLwIgyByMWdYSdheSqYzv02zyKfH63jKqxmua2Bq/xLD8zb4eaZq5Wo+2fTP4aZmfmIVdVNZ+
abDMd5JKGkXi5MonfujINAmHzzVB+mB0a1ZymJfIH4LOcDvaVTAMNG3HiXoRdgDrI4I0paidgJRG
/zlsWr9epXEbNNJjo4qsyplaYssDqoOosp0him1Vu2k/GNLfz7tYl5E7argMhrsB5HrFb5oQc9ae
7/k1JPXw/Sj42geJf5FqgwP3UrsKzc2i0ZN9V+q+U6mTBSJMERpAQjg5VYGt0OVgRnl2X/E6Gq/m
a0sgmhW2NcaTm30wfP65SA/u2AuR4JSauOsM6X5YN3wt1UuRRGwNWaHr4NZMiZ2cliwKkuOJtZWO
DkIQCUQPMhGFZuyAA0oEj2IYHeHEpCyS62LQY4UdrkXm7DglnSbhavIDhIamdAAUq6aZwulLWGPj
HVZ8Sip+Nk2JiccymHbsmQS7kVDOzwf10gXF189gkpFGnUtPTYTh1MJU+2EyREaS5nekN0b+yc4j
o7jMUr+Yzn/eETRqE090hMuvGIP3jHoK+YO1HNOsUhMf/Nv5dh+TrsrUTxjSlwQaPlARs4+9BtkJ
nZHbqdG4pRmI7jKJ7Dy+/7kkL+32PGQkbPHFYib8eAEHe56SjcCjiQQLUUPMbzsta35ml2PcYIvM
DNyHfBxoPtn8351knF1EwNTGTb3YluzZqG32CN5iiCIV9CaFw1eMXjWWRpc4nZz8sf9FX/Mi3Fik
GB0MFzYkcGSc7ob5e9mXFeVpAhZs3Q5mgJzhnTWmSI4e+WWLdRcU1TzF6Yjsrlr9fFp/WEnIguNK
OfxBcBhGdyYFG9OK9ImuFUIDNwNRrUSqS6Syu/QtI8Ls/rwr80cIlYm6j/miCKwo+Lkv+4qLwkz6
zspuNdhkJg4j5eefU6uBjUIuOPCD8uOgJp9kJ0WEDDRZ2V2YTF9iLUo44Qgl+gNypLGfqYs45jgo
74ZdbqUnSRfUcjxse8ay+vDnQv8ADM512yhAkEAHMamlQTNVIq3BIvlNPjYIe4PcqSS+7xC3tL8W
RcYL6vlZVzT+rybrR2AUUJkpESoncHHDwmz5BioTkME3viH8YloTvFTEbeFMyzKsiWsiGabTQ6hJ
Iq7HMA2GwqvqulbwtI3B6q6ibOrrObc7TM23IEcQZp/moJAf7Gxkv6ZwcoktBEQwbFYTNX+3whJb
O+hLZEbr4huyyUg7OrEcm+lc86HGoppGEozdgdKl5mcG9SNok84Zw2aQ83GEsVRI6403WIBZfM/1
nNHA9seSqUccgRXx/aMBRrIT1sUe2oB/1YFSfuN2mUiwUjt8ASnQyeuGYxvOqdkBkTDzZxNt6DBE
h9Y4pPLCD8tm+GsaZwrhVMPkYy6sOKYw8mSKeBXvW6yyod9V2EfDeclZnN1xeGWR6dDG19M51F/Z
X/Mox9KspyKGjLMbkiOnCMf1a6KLMs5XLR/S6cvUUNFddXXFu0sd4zc9cusxLIgThsjywi0Ihx5d
ZzQE13ZjWhpQdF/iMxDaQHgoDPbHMOe57eg+tvAkR6IPj0Rc6Iwf2N0QNhdNLzJsZnD2YphgXSNt
MCJJq9C1EfUKj0+0n3szgrHkZ1QlUfVXJSO7O/RZV0WnKcvleNCbesg/hJUxtsftgAAKXHTpz5Yv
6iJz/CA7HWKzJH4z75mV9C1oWymrBhG9guVlkhyuB2DHTYihIrGpeOwR4huYUJvkWH56CGYjlmYo
SslWlfY5/hMhK5PFri6TuH76jKqsDBSbRL4dhS6WHLKXDg0nG3PQom4BXQ9lCOM40gJjCh5nlSVJ
j5mbSzrwQN83YXKcp3VrpK4ZqrlHagiwtrH0EbdwylFUGB4M/bxcCtVg16JJkWPRxD6Ps8u8sZFq
2I8pbrrlTmnHFnSqy5XCqgmsOgVmdCD4QNRPm77Yb4ImkfTYYEM03lQZ0rMl8rldjP5xVYE0/U8y
xQ1UsTchXpj2Rz7POxT4oFZo5m6xOVC8N3KwRQwiViUfTivqd3mwKox6xl1YHazAqp5oh8EUlj+v
35pWDD8Fkla0O1a6Y/iUAhUlUIU2RmUV8ltBI7B31VbRQKQRo8cv+zaeZWEqxDd9IfoloIKjrBKs
FDrh7MVhh5sWIV6cRXLmbQg0I56mmcT6j1qGH1xFRwGxYob6hdStugwz2A59i+mcpJjXXAoKyA7j
ZmCYn4DweYnO1Lq7KmWOvytTplBgETewDaCOE1gG6yPo+ViP02w8wgRELEZMdVZppuYPRSWRCSRs
Dd6YO01p0u5KRImFWQgLUerxsBuIjrPTLp2rq1cI2NaQD4nIdl7VNIrqxisTNZn24SBTe6i9mFyp
0I5U55m4TG+2TGEaIjTLibFvJwrB9/0GQTdGPKztFLmpjpTTuT2OA5a/1NLibKWyHvEUEIW+4Gf4
qpMuqZ2QzDVgCKHGNPpYmGHkI46NlOJsraJuJOa+BV1Gmi3SJEXUaqirpvhf9r6kSU8dXfO/9F4R
DAKhRW/gG3Nyzh42RNppI0AIISQx/Pp+sF33Hqc78sTtdW+qwpVZCQjpHZ7hZSxmOY5kumzBsuIe
SzLi3Qw0q/sE4FSo8DCqbKCPe+DdUFJ1g+838zkr0qCmk9wjECPc7G1cNctQVNr1nOcOdfvs8zJK
rTiVceOSqsqzFmE2/bZOCaFiC7YLnpmDGF1rkRsxC1Fdtb1wIbuxMx+3zVM3W0hhdloGfWiXctuX
gZtH7KEyroe2uuyhS8PPhsg7Aw1CEiNUjgPAtWzXtXgfKp8DErrhZpzSCCG3UYPDW1IhjL5i3y/d
hL/Fh2CLgg6Lj50b1Lq0/hBYPeE30cIM+Jk1IBAvszaAEOuO22arCAV1FcKTpnOK9bOCIDp4rCLO
QhjZERvKg2ZZ+jPe/rAkl9lSYadnclxx42ImDpemoZxx/wiXSEd+0QxZvgO+hZOXUbklWRCNA7bj
DDFHT5CUzYL4sGSC0A9zsBhd5QhRCT3pwSo8Utab3uQAg7cSKyBgBb512YBu5Hcfgqi/Lc7UD3HP
j61BVOV7wOBTTM4OkK7ReZbF1W4oJ1VCo+fK4aEcZjx83SP5L3u/TAx3zJqJYJWgDWM42A0gT2ye
rHbbCv7e1l09bT9bKKRFUbHW81Y4p/2m5iogwULSCgl2ZbyPmeFmylGJVgHOJyBVnFyaleDY8kmE
TN9ENcLubuStsSRna7ikX0C/S/MQdLN85BARNNhDZqiHi1Rp3x7S3jv9DbKegVyaqiP0usSdQnGl
dD18qRFz10PLVC9faSNXc9/1kMa9TGsopw8rJzIAhyRtf6njZNJgARrFE10MUKmNUNlNUD7dmEGU
c5+nXdABWpdIq/sys1ByDXhHBkF+zoYVOKDyhs5FNbd+K+lXMy0yh9xORmCrDVnsZx6Fjj6k0i60
KpqBtjMBjxMtJYQDHM9fYp+WlT1bgUwmC7bKaV13vJZrAOVotEICNeNwuDwFzTdhjL0+eM6qeJeg
QFsfqyYSPRJfatnFuCzQDsXURmGxQBjdL3la2ZHvSB+xpsCXsCMIFxNZnUCZWvAywbRellAUBcdw
CkV0KPUcKptDF7rWhSjjhNzqtu/okxsHKAuOgYbubtjzPpjnR4gEYntNRqvIPSV0XJ+twq7OE5Om
5mllvlJ9Lm3KjD5mc1Ktcx54ptMdn1fZHsvaNvNh7WnWQaPa9nEkCmbWTawadk2mXkWkez/v2tQu
w3feJLFzhQOgzfIIIggbHG2phgTcRBskMj2WHWnTGyiKSdsefapR1orvIlNA98Oiz1oH8DRMgJCm
+zS2MaluTISHaW5/V9/BIss0vJ+qru/HfAIvi7Sku7jTydO0JFrTnS4nU3rUU0GFGmXxLEE1VgYT
DoyZl63WhMqvQQVlYujIkFY4AgkO95Bt5aNBAsdxEDTdIlyXBFuFWZOlDMsDRGJTJbcH01N2uQ4V
QUmaQG+I1JOA2UOWsSqpovW4MIa/eXBJv1V/6dhunQNrwhV3u1APJuXohq5OP0GyiUE9x1D/JAwg
ZwTWoN2QIExChorKPmsJVumI7wShCp4C1G6k4MukEcuarN6SRkmmckIO76BP3EiedI2hZ4kkSiIV
oc8mZ2gYAzwo6pIMeFOSdGYLiJ2MkKMnfJ0dpckETBYLpBXbMmc2TDPu1FSC4dqOraxfHzw4Afys
h4IXfyyA0BNnaUx6g/sfebPFyZaCM5BF1ITAvneq1GNoXrjhW73KS49oE1ln0q/TNKj+kEYNU1dV
33ikRdBnWy2lNNtKFsHttkbwXqU2/OHIuLR8N8nQOwlaUQE3gLSnnLG2PDAJlh8xfNlKpJ9wTzp2
W5b6ncFo2GMdQcptiEXKp+3uw7gkWEhd0Yb3x6Xu0HRIR7CwCDPNdgduJALb5z8rsQ44QrnT8YqK
lCmBv9h3Nu3orgW3k8kcBdG2FesAdcB90s1l8kmaENjTr9eIhBmGz2j/nH3MhnLGE8cQf+MdudGz
0NyoqvWTuF2nJij5Z99Cp9eehE6rbjrjM8apf1wZppIL8FR6A5+Mcb4WZx2oragIbFOjBJ8iCF1t
nqUDNksHvC6cC1AjhtkdbSNUKVVUbtU8KFqwWadAV6PPblcLyqK+SksW4H6WlW7nII5NgEf1YOH8
oxzpdkQGyL0AeKlmwC+Unm6FWggZ46d6CLcNFpeuHqLjEDGJOrv6lV2F9xWSpusnFKpFHIMBe0xj
s9WbFvztUpSyaVBZB1iB5ke5MoV/4H/ffhtViVlvJ5kxpMtQ4L6iQgi2lYZt6qqtmI/1dre/jkdr
E7wX6aYeLxVMT2y7q3iOffXFQ+RVm1MSQouMUz1gL8iiXlATNAdq6LZ3pYq4uu6msPJ2V8kxC90F
/kAXo6id+gXv1hEPWhXiTYNHCLSvN7Ai3Epr7nu0fBXjtXnxxtVxl4+t0xbBBZq5+IpOoW2hp00i
7LMuiLYmsNEJOrYgnLcXMlKO8hKNJ96zXZJ1uYynCP0TjOrL7I9zFA/tixfhjEUpf1U+I/QeqDVG
6CXwtDXYeRQGvzviDAIVFAZzVQXovlQ1xPhXhZ7F7BdCyPwt9m5Yb6G6CoIiFlqgHfHCVCM5ZamO
3WO6QkNLCjKFWH8CHnmr2dNsq8LMHG5NPgj7rZCvdI/9UY5lhbe2KWRRrs9gynhRG58o1Cg86ddn
rPoWcddwQM97HpgGJ7b1D9hOkJYI/CFTrluo1IjJ6UmzZLZir9iMrX8Ks1CgVWkz1FG/jp7yciut
JOm46vJl6OU47Kz347Yx1LThR6SMl21LsiCb1IeAzrMasCDr1nEnnFgs5BSy7YijW670dZq2dBPQ
Tk11LIWa3V06s3U8Z24O5SkbI/QUSGyEoj6IZ+sROlPZ9vgznFqDWNUMaqtEIxUhihfTr64RWuAW
p3RoPFT51yj4XVqMQK4iueeV37rAX42FLNftpvt1npaqwClbap3bbEXHS33WYKOjSQqw+yehFF5p
Hbrt1p2akQn3s3AlWHdw1rS9ZhrgCH5xXbCjlqjdApbFayQCFPxY1ypPST2uYAZErNqXuJ+3Dn35
FTn4PG6Fbhe22658H1v7v2BGGDqOUTAgdPDFzrcAK0T/MLFwOX2dS7v1mV4QKRJoF5dBwurhDJ73
Xy75FlUDTIVvAyV0g/O2obTRnxAknAQqC2xqvyYpqOIf8tfWkBnZkN33n+7vS7FtXDQmR4IwAjX1
BlmNBFTuHujE15qWW3zqoVzzKAoRrBG73r/WTzTwn/gxprUBpo4xhxfqyb9ZqTEIRznJNv46x51D
I+NEF2EnJpYKHENhuhC5cAVr3744RZMRIIqXQyYLbaFuvwEKsTEbUDpsCM/4KzL/5j6UgfoJJRJL
RuQElg4T/vX+7f+1VJsdEIVtCK1zCEfz9vN/gNAznBmwDbHkxdbhjPtAgtraQiRXtFDvX+qvPRcD
GMbQKBDcwFWzt3g3yqg6UiigXrjIYrecyiVrpudwZdsRgSpg+tct95ZC2b7FvSmmE1wzwbiKN/vA
DGOcVcDvXzQVW4yyMw7brasR2e+riG85q+So91FMLPj3dxmxwHxAtOuS8/vP/naZwZpiuuxGscPC
EOIj4H8u86Ts7CdexV+ASaB1XIQASpUptrXz71/p7Srj0xwBnjaGnQ9iyfgteN2iMMzisAm/ONWz
9tpqubXmdYNO7eRFtFWN718QLvg/+JMIX8YB7AySNwHDB/joz0ezTbYimCzmi1HgicTexOUW5hAU
F7zX0gxyDnMMXIJJqWBtIpAZ37+BN6pQ0Dbp5vQO4NSHVR+P/jay0ErIUDP1ZRABXFV7cFlrC4Oc
EhwWmZ9lizdiK43xidwtfv8GxUliN8irS61CXph+LU7XJBvEA+h/wSnuKY/RLawyU0gJI/Qx2bjL
YkuyKa/D1iJasynZkqVfXO/7nSgDHPwcw4Q2/NUyB/AonMw81SjfANHtMxTzkT3XoJYzmHRastVW
ox+3souYiKGLGethS+eprlHbsDHeUrzWRuO22C+AfkRpj6jZttFWNDWZ/VnxReFWLJdNt8myg7Ga
sP5Z1Rggk5Gf/QayqBaw7PvL/9eGYzSCOwJjEngU/721HToLQYJ1+dyLIUbNWmm7tUB8tVsF8Buy
fv+S22n5Z8jdQi0+eAKOJoMW4C8nBIiyxQ5QHH3mVbphjK6G7/A6yRiUqzfBGOAOciq5QxM1h+VW
FBLZbXfz/m28ffIYNvcAkRP2EPxH9pP+/kfsVOmgJrxL8bntAX9e1J2x3RM0VJG5ikaLQU/vSYTe
RhBIqxPMcYfUapt6QJM3mxyfZKxqocfxix90sz4nDdu2RdPAE6T+5bm2MT7/XF/89Yxtcy1SBuYt
/ksWVE1zIKXy0ZMabZDtSsCXtjpUgFHR6dbNhOyQg/Du8F8MgA325Yy5NM9o1hIDYQ9gXUAwaHk2
/l5PsUQdGq50K9TrCh2KYAgC30TfiA3WmskGA2QWum5x9hm01ehdO7Ajj56EMR6OtAlyUVWRjSkK
fbfFazQE7TycCUEclQfVBxW9/h+tN9aAI64EOKcUduq/GNMkqSzvUjc/ua7ZMnPZg6poczL16Jzf
v1T8Zj9v7xTBC6p7fD8JuP5bZ8/Ua2CqIS0fM9r/vJZLAJ22fthKfYdQjxD0i3uXEOlgFdSsNpT0
97+MdxtCQCaI/j4llG14JnpBjUgXdWMJRIG0jSPr1YijmoLB0l07HZfYoWHat6pEe1yvCGr+8Jv4
A1u0kUhENhHOzpoFK37m+2574WvS4CrkJzvOfkETPgQCanckEdubbEJULbBcewT+fmdNvQHLvyk0
nEjs3QacB/JeWQLliPMl7CZAIO8vafbncYFRioLJDyIIlvBZc4zReUN4D3gCnwW6/CZ9zD41RiXR
IQI9ekrbTFNg/AK2TjrzyyWr4W3RtFSnLmrls6/qwOcK4n+QpnAdcrJAFZcKOzyV6F/HWzmPXhQi
89Gp5s1dB6rtG8Tvo85TQ8RSgMtJP/ik7C8FTKvXyEgChqhO+HZHxib+uIJH9hcwSDUJVO+w0O6A
GrbPZCUWzYGcxQRdo7mlyErtgUoCv9di/M7qZdiDE5fPAhz+BYylYAkabQHn9e0ECs+G8gtUE8nl
Mlekzt06BCGk8oY9RsjPL1r0YZKXJhWAMKpxPEaNUo8Ti91zHccwGEMySuFeAm73uXV8fJVEm4eU
4mNWwKbcCb7G5gCaYIFIGHzRDGk0r0nuaOcvpOr3duIegI1omo8OA6iAmpeu3VmYJx/XxgESoyER
QPsILYI0uKN2Cb7Cgz1+CdlKn4RLXCHmtLts2Vjvab3Ul+/viD+DNTYEaGUEswSlAo1QKLzZED3g
HzYklXrF+5pveVTCSZXKTQubmiB9ev9ifx7oXxfDqIPts4KY6ohL/lkTlStFaWe4ek0D1kEjNAeP
MINEY9517bWnMN0Wc9V3d6AIWfsv9dhfO//nY0KrA8oGQfytbMIlI+9barrXQSk0rrHU7Xzo4hDC
t/cf8udf+u80/PMpYWyE8ABTJ5CQ3zaRc9S1kYdW5hWmY5yZOEK6gNe7C+vdLCS7V1FX3tdjSXQe
yITrXex1LY++TtLdLC1kXxDrpR9MaviFIgN7Qr4dUSc5aZ+7DsVLZFWn88iG9A7GHvWjc3F2pQDP
3vloiT7yBn1qHvZhoIuqrT7EHcc+JqxLgd604OLCiQNYM3x5bWCWAZXgzCGskuAlmG0M5T2P/6UW
eiPCw5JsZQDKIKxLjBz9tiQICRtnmi3rK3Xb4os6Fse4b+RpXucXFXL5OSZ83rmoAukxGJKeqFoS
tXv/zSTbZv7jzWwfcEZXBzEghGMpe6NgCduyA30g2GvlQBwATjPQ82YJ4xgHIVe787SbT6yzs8tr
ojuwPX136oFbXXudeptLVpEPa1jRU7wuAM5Myb90NfD0wrTkul4Uu1ri5ajiLn4EBio/9AQvLU9B
jC3FamfQLk0/lgXTnN2jbPT9YaL1jyVtavgbdX1sgRSf6qrXH7rEwlvZl6P7ukjhnoIkau+IypAg
0jmcDnFkYSuNYXx+nCSHIwZKejwAvOk897YCBcCaoQERgpz4QBOSXdVioR9DoNplDtIBfpj3F/dP
WRJeMdYWbjfUoCm6WXxF7M+z7QAJ472z8nWoaXIDwXnzrOt4WXbtoOB/nNBL/MsVwz+Frz8vidoA
LQ5MwZDg0TfdYxhE0nRInd8b3dALwGYwq5ZuIZcAKpsDiAiLSJ9U5lXHgXyuq9le1TUP7ojn8eFf
nv7vrYVSE+ETn3FnUOK+FQOaqUvGrMJ402oGwYC+vS+/9FCs+93QLUk+BFELhKPrS5nbBFjhrhFp
coL9v94BJ+G8AOGJ4QKmT9mn2kq/Qb+A0BUZxXWb1uNpiOP5JnWiOlcJq2jew2k35eMSRgIIJ8w0
uQnhm4GHKNFHGGf0oWktueZp6PELEyNX6SiW22WekM7gYtGHakL2Lvqwbq860LyoKOMOhmY5SAVJ
ydSAwwXp+Zx4tKaoRcYHG83qLDq5+VgZ5DLYiaCLihSo323MawXKFYo62Htm8Eo2lbLCcAymryfN
xzHva51CVwsPSXiGOGUyxyCtoo/W9PUnpyb7g9ZRDajHN+W/AV9/x59tzDBEc5CuwSL+F64XR2BC
23lqv2dwGrCcT7z5CpXHAtYQrww9FXtdR1eeU0W+Lr6ZFNSjXnf/Dxs22yTISH34uhGwgT/PCJRS
YzeuTH4vu3Rxu58vJF0xauKqlqk9BKvnj4NR7oBxMuVewz7+WWQGUzAw8yV8fH/HvgHofp6eDM5U
zIjHTAlMJo3+vJm1c5PvYSf/XrEgfRjScLyPJCE7BmD3EnnR3Tg52AtNVXeWcxxeW8WQyGD5nm9r
BqtI3qjJX9XExT+gnB+SPBvq9uFf7vKvkgHGCMjnccShmUZT+WbJfFcuHR+o+w7Ue6ieUFkkYwEk
ccndGPibKPUtOKVxTbNdZpL+h1gDhlFDJVxvx5j143MCq+NVwKb2KTLUgSFBFjiYxkgsd9Wwgg6g
e3+96P/vs3hc9Pf//b9eXrta7eoRTco3+59JbD+ndeHLHNhG/9W//2W0+Gs29D/+X7/NFhnHJ6Xg
i0DzygHT/XPABMcHQrZPVKIbRMUKQhHX+s+8Ccw1xG7eRPURrNBAXf7LbYFvJUGXvqFwQLy371cm
/xO3BcDf7WD8dxWRANrY4jwwNRRCyDE/g80/8I1YtLyzVAWXKiAAd1wR0pTsoHcoT7UNZ71vaWz7
fEFZZw4zidFNpjDWfZ9nCRtot4Le0G4Zr+cFw2tgfIZD8iOEDJQ+oxCK4aYdw69VFlVP3exYUVdp
8tFTaq+HoLIgXzkpD3XfJBVmdRF2XU34YeFTqGWOmPTUnoxt1CVrZrgb5+ROGht/JRMtl8tgHOYs
p2lkr3zDqXqK29Kxq3Ed1qBwEsxel9Mudq/NusD5EI1zUaYwvvEGrtFlnHZrOy47cK5xIdAffUan
NgkYcH1HrlvM7EE7ZzoGARbe7QMGUHSgUiPVt5tEv35CzhvySkxqLUzd+PRM02R8ZaYf0E256Dwy
K47R3LzKgS+QodR1MQZDDRu1j6JjE9WPSxu3t2nDyuaEX4mvF4wO6nbQjtQwu8UWSYnC5GhD8oIJ
YvCpBw14aTMyAhclh+IOlcRc+AwpeRXoeWCrI+N9iBL82vNk3ofWsfDsOB/6S7vy8nntMvYAmq98
NHaJMgwhgthjB6tKIi/BNo8DVCZl88lPRuxJHLGihWARa6B9PrhZXaS8l5d2c8VgQByAziiFxAMD
ihaIwJytMjgmtdizOl3vwcvBzHcsKwCFbZi20JGB5keJh4lS06p2LFvQXNMSqGYGeduJ9l30Sa/x
0uXrSNZHLpmk+cZY1CdKggzVDqZuqKdq+wpisAfBgpln+8lKJOJj5JolGM+iSkBMdo3E9J+XalxN
hTeHuVVJIvkeo7eKaNAUUrly2s9BqfYpV+G59ut9Jkr4HgWVRdv2U1PUialyiikhhUg5WFIHTVsu
UY7V+ZhE016upS/MnGm0ueyxnRNMfYvOlTPXCaiOfJ3A1Nb9DR3WoYC27kjnrrxgrTrA7zk+Acu6
Q/ZhucFlDtD+2Lzzy+cQiqMDY3V5KDFcKpDNeB6MgBUGgukrhPTgrBPaHmw5RBfbFCrM7QpHTLLC
2K2OzvUFdRLFd9bXlwRzh87BgKMZpTJ64kv0RdmMFgOMI3kjLCmobaBgU8zaC/TRzXmsp69Qz8kL
U9Pqckgxbmtdu2Bv9HLsCS9Gqt2BrsDrWjLs6o4o+MEJJxhfhoocU8u+J+vwic3o9HjZAyAZAohE
qGmzIqDZtOOgXa5UMqt8rBd9HJr1wdZkREsHybePkrKgpglvcffNZZMsGHVTYrTKOYxj911Lvewy
EWNxcNhOg/a7lgFOUtVqTzCvn9WUPAyxvG8x22wNyyM3LiiaaH2sU4upXSO/YNV0D+/xWUEduMsC
eDwbrH6FsVOZp0/jMByzZb5uIjLnPHHzwYDN3ftyHfOqpM9pvNb5pLpxF3byu6SBAd88pbsGXcxD
TdR1NoRhwW0Ko7JNEATr7JrqzuRNN0PXBZIsR42IztYJte8ghMFICT9hb2mIavA+0mOEIqoA4e9O
mZHfVrbU+RAF/CJFuLxw4FnyGVrSG+hzmpNDw7TDqQjvKjHcQaS5JxkeCmXfzZzR5kVu0ax1JQMw
04zkUuuI3tfRkF702gqYhxpz0LPmn9kgPgVk9LmM5h/CduGpYqP7yUlAAZ9BskRKfuGWOt6PCOt3
Np5gPl5Tfm4bdl+m5g4DCAO0bSy77BsysQKCK/sRccXtgBZADKZj29w0kfOw3rf2GOBFHYJ+cDdJ
lYh7zK/j12YO7ldDoJRpus9jFUVFw92HZe4OahtLMDea5asa78dUIbqg6S9dAB4kbmPcXk9fBK1v
2lggOwwlmPaQH+vGPkrVpocIrsEHoAPXGqPEYIizzRMjzVNS8RoaBv8yrvwTyvVz5IBl6tDpQyfl
nGOC22GczLnHFDAeNSVWcaA3UVgNR4yH+KaSJdkn0OKdAhs96pK12MBtD9GtkP4yGabgRoTxPbDt
KzmK5xTETR7JdR/0KPAQafcp4V8ohxADsELRbrFUk+w2G+PjWDfz/YxXt023rDBTLl2zLy2M1Z9k
kqVQoDMcNULLPGIeUKHfAza+wBes7CHxQ3Rp0ibLBwAvA7zmvSjaRWZHObv1LHp7srq58HXZHq0M
IIbngGpqTwCot6DASs7ybKIck5Goo98obJYI2D3JbpY1oHeiozCEMzNcS1cTTE/w/V43ifiq55QW
U+Su5npATpjkU0j9SZX9NfcrEmvD+T4y9sEv481Qs+6bn9WJZ8unhrVyD0SpSGcIzwuasPoSPP45
BKZ0oKLMMEUjSdabOaHS50k56J1bRXiZ1AnMGiReoFyo4s9l7/Q9ZGlQ+RBjld5Dt6dgV4nVLTD8
sQVGhXFKFnlN15M6LT2mQeG7X/qgnHZXUaXKoo4ifeIuqPMyJk+CYLKE91O161Oew5R/M+GDyM9E
SahZKg3JJcXIuqrOF0Cd9woD+c58bNcLTNd6onOgvxLjSXUqO+XaQ8KmGDZrCVYwp7Rf/Al5FlNA
LP/WEX8bCgxTsXSy92OibicApsXQkrtuEe4DrIcfRxObg5vT/mJY04/ZSOUj5l5dRATTDjY3xS5S
cviC8EpPU7iUL80amv2UlOYczyTaN70Xx1SmNVTNui26luJhRw8mDZPCVJCR68pP7bPmdso5OIcf
KbTqO/ARUZ6IWL70GcOs0Imkeeuyz3ELEXCXdewZU6HqHSlTzOZkonlUlQryeQrGI2eyy9HSQ4pE
t0OEF4bxA3PcHmCDQUDmuL3KjN2+a14xsfDrEhBARlz5j/GIAWbciRsZtMlu8UjZrNFhV2S1oaJY
taEwkRt5CecCBs44R1EjqOo6jOTJtphVShKm9xDU9PdZFw0Vwq1wdwBsstPK0uEjhFGn3i7zo8dI
jUPIa8yA4BCFXmEqzuvQZt8QneUBs2D4zpnSPdVNeJlihOtRc7PskonU+1LDJtKAfcRAQYzKEHCa
qIL0TXSj4rgu+igZrppwhDrKjstVRyd+mvpw3jExfJNVFxZulnV4q7UPHxAgx3kfu1hmEC5PQh4p
JvYcKKaoIXmNRH0eADVfVhjfekCbWj8HE8T00OlKDBqBcCd+6ARGBCmZpF9prUQ+rLbieSmGnIQS
BYPDmkcbQrommBSz4fbMrSSvXQDXVvShRKMCX9+kjCsvBJe7DpUHeI7aVwJDWsHSiEvjJnZoAZ48
cIJCFK2y5EWn/LPh6zmNpte+TNPjoNm666ye966s0nOp+ihf54RjkkVwxFu7SBpqc157vZN93+Qz
dV+8pbaIVu1ypUsotWWPgablgPzX9icBi1O+lNrmOgvlKbYRzYVp/AXm/O5LE980oomfapqao9Rp
dlmLrr+EEaorWsYfllUcJJwH90Z4egzCr04KFExN2e+brnwKMSANWFC0KzGBdJcKrXdjYvIM8MyF
SRe1Z4M8rZCHFp2ZxxwsOMTRBKM7wM7vMrgVEE7qJIfgBaN0B59nayu+TNxepSjwDwF0Y3nH9dPc
gySBK0vnSd1dTmkNZCzMuh1alQbbg0AGXjGNnCj7c9/Tez519JhWsMAq94TJj8kHkq53tkOfEtlk
OcyTooXR8NLQBXoDnZhrYmZ/gLgsepaTGcEldd0Tpoh0RRRhCOW8ELqRcySPe1k0IgEagEke/VXb
rU+A0eZDP6Kmq/uyfm0NxlpCcne31tjls4TBIqAdYLCsfGKhvBqEozeGclu4Qf1A8YsZVmLEjJS1
LwRpI7xS/2EWozis0nVPsMXVOwl3yGGgGDJKKYqdaMiSfCGNvG4rBJdlarsDKP/hJs3KrwFM4zve
zukRdOh8NyyMHDgM7gW8uah6Qs0/wPp1o+bF3URBXwDWm4p1BMotaLDcRA2/IHA6FZBdxQXz3kMi
yaYrYKuvPfoNGZLPUba+VDo9snB0V2hzFyxGe8AMpHOZtX6/EnKU4gfJBpgLYYu8CjFi6DS05nao
40s1C4RHMWQFhL/BQWu0tz4y8REk6jHqExgWm+Yygz4JdUJwEbTZU8IEhkjV68vM3LfSVV/7vsX+
6eM7Z69ZXz71fgXZO6vqCyGRLxyVZ4sx0UUVs6uVZ58wlnBnOOSlLZJjHlWZvilLDEomKgivKNV3
zYTqDBRjUFi3gkdpsyq4act+QnlGbl06+AzD+uYVKaEp8bjIBAMcMVocliwbzwY7+MtixPe4nbBH
ymnJRRyNJp+otD4XSfdZ9k0H50QddjdIWXTF9LFYosDrDYOd0qi7yUb25Mk8FEGTtsemJpUpdITJ
xEXfWv05msJtppJP0OTo4WmCE+/sPSZKo6puz5wJdaRc0YNe1upyClx6AEj4uJgVwwl7/oFnrrmF
4T78kdSju1xFnV7oODOnCCMiL1xfLodkouYRnEoPlCx6QQ/fXLcKdpOy+j/Mndly3Tq2ZX+lfoAV
7JtXcjfqJUuW8lgvDMn2YU8CYM+vrwFt5U1bvteOUxEVUfmQO44ta5MgAC6sNedY5u22ZVMy9V2G
EBnrywgN/Rphh7uX27JQplkom0+clqbANQ4D3dx2VB0IANr2OLWOq0XUHKokzBxSRhnWABDRyN9v
M3fE/iVKZ2/DSbz1rcE/Q6LyGjZjFDd28BJkNSNGUHvdjnV7psr13FPTFqt5urGajrCizwPexdEz
OoRiJ8PA2ZVUjGNDeC1hkNqgmfHr+2hOcN0lGVgApmszH1yquGQGcIEuS3nI0dWfEzeeByiNkhp4
z4Htytuzm688eq/d11VxLHNxy2EqvB9Lwz1yFCbj4iwlOvcoIpLGXHjNq5q30Mxp4Wbto0t8Ecg6
qtLd4VLw4rFqEmPi+NFZtrwM1p4EeVYXZz2q3UQpAc5h6M3LoSKr2nfO33Ibr9eoVrE+W9hbcWOx
u++XLWvuSsVj7CpUA1EFY6muZ2QM0NoQgwwUVELjcnbLu8Ju7BhXzXXmB09dGPVH4muZLILp3y8L
ZWnzSJJ/2tWDx1nGy9fDiGg2McLRjoti+L514pPfDdcr6IJYreluy7A6ppJzlu20+LYbGHlDzu3V
pGucPjHzhV3ZM9OzvKvVfquER9CyXsys1GRMa4RNI0UXSs5qRwD4OgXlaxF456Er75ahW7AUrvaO
I+QlW/QTnMD24I7LnqMWM9lag2SYetK5VmHegCq1cfvMpFE2Xrru4JwrYd2vpXGOCWa/TX6FCNmC
cmjAOvwXflPSJvM8hwe7tj6zd97ba4amDan8vvJ1wSyck0xxHBwME2CTIIFscUjFbHCRI5iNPbd9
beFUfSozgwcZekc5y3znL872SFH5LtgiQK/CsiGnmoeh94LYVar0EwJl443FHnPAKT83af49tHAS
bvZlFfovdBc4iPplsJrjOIR/q2ml7hsWCOGtDYdxE+1k2SYWNazdJqe/xaCoTBrVM5a0fC9dm0Om
MBKsEXigtPs02Moo21HERj5obYQtZfoMTvlO5WzQKLcVIgSB3vK2GSf7wiCmF/GS1XY8TxzKJ7kq
fog3Ofa3Jo5MXFgtLmu1y4cgnqV/KRrrUple4pcLiNqlqscDWZzsgleWB8fWCiRv6FWOV0a3qaPb
2yijkU2p86KW6V3Irka1u7eUB8k0l3mIa2nzh8+G6zf9oYEytx6UUc2KTgc5qTafM8LK9mGPxQHT
riVtPPPT6qVgq7IR49/VCGjrta8WbPXwznB8qvH/Tb7+/z/O89dubEkF3n/Piv+0eHrLqWs16P+c
h39sWd3f/tfD8DJ873/K4Ot/956J932oR4j5PN2vFinDf1DPFtgjz6LwCpOL8PcNiPSeiNfYI7RU
js96+rFthhX+b2QfsGEQOUODpov3P8nCO85POfgT8wirPvAOyCvOG1v1R312TV4GNE/lsdJSrTa1
hat1oCfHi+eNonpxDeX1JEbWfnU5hyxevnAGSU3YE0o71Dp7qYILHNZU4ipShPJsjpq6v669Rhhr
3JGoFK9ehbcQTIHv16WTZBTBre/B0q3jPU0WgvqF3iKIqaj34xLJ/EILt9B59FyKS+jZ3OaWOcwt
Xh1PVSLuZq9prqyA1YOZtmmQPNscv8u/SSx1/JsfHundqSLxI/rog1wRcR5tbSKPnkM+j+8XDXtg
NcWIri38ju4UP9TZ0Li1ewZDvofSvPUZ0ATcS4JG77WZFnb6h5K4rvz8UCdxfZpMQbqxXWrzPCku
hr//oU6ylU7Y+6ZffCstMvec3jtkSHkcRYCpygPa3wwzosqHDGGw4Rqb4FzvOlodbbmbPzsXNMpo
dVqC4jSm7cgLJX/3+zH6WbXwxvBxCOBop6nF/kzLn6+Rxh8GEZpjfPPJRZj2LtuCLJCHOuR9A/JP
Db4P7g+17h+EeB+eTYB81EVBSbWSyivx9YfvJUbqgs5wwm8Yuuvej7Hu1/1fuZvabRbPZTEWt22K
5wj3eN7Z9p/sDR8dAG9wH+rPqDhBGLGGfr7tzJsKw1xy55sR1CBGE29GyfzCQqI9QbcVQX1DNNlZ
0LrlOj7gxDB50dBqrmZQfv8Aftaf8QAoPgNIIyVHOQ+R/oeBAOBHkxDEll/TaGs9deykoOS7N+iM
Ea3HNSQ6tHe//8pfbx45vE95KTRRx/+iz0Jmi51vNdU3159Z5YfV8jeLBJSax94FI566/rMaGXUZ
9z7SpufOXCcV7aeiM8X8h4lgfdjJGAC0jKwSFiq1TeejAC+LNlBoYjBe8wJRhXGGzUIviGbp8r5L
xrl0NzcpGuImXuNohrgqrzDJpTfCx5kIzFK1IBdySOk7idPVvm+mou1ffz9mP5fh3QC5uIl2CpY/
gkFWC2+JH9fyOKchXstteV3UoJgEJl5pBstcZqzdECKcyXgQSFz0ohnmTn8UIhv/6WBZMH0INJGW
U+ylNdSHywil3Q9r73c6naPNsSW7F6JaoBU4Ei8dgAjVS09lqXp59ysoKgsaOGCUWqVM1xLnbed/
0/G2xUYS2l0qQX+Y3w+Xbm/w497HeOkOvXAykAOh7v1o6lmcuRVRuzmvPXALjE6wREQ93pF7KkSb
zHLVhhMkeZM2BK+yQZMcVttqPGAMTM8JceoyS5ptM9dL2AQtGv2WujgmiNHD23/vN1G2kcBwMMOh
BwTRZ7UX5hZpy2hVpNq7+Ycb+llrpc0kFjDjyIez4Pkek/XnCcDMbOVEq5HnwCMv7BFhYi2SiJUp
mKoEt9IbJmg97Z716PJ3pBjZToSVatHaMg+OLw/jDJ3mTwva/biLo0gnGKHCr4VgbCQfpgUnf9zU
eSeehWIVyb3TV6F7bVu5g0m1p0GSpNCmrd1NvtBRARS3IrRP2PBn/z6TW2qcqcZFgq2MEe9ZWPg6
QCBZow3e1ejpx9P1TsQUOnn1hSoBiGy1X2lLSV3rl1bB6POAujYiORPj7MR7G1LT4tk5tM7ho9+o
4Ic74fVOf6BqqJ9dtWQFAYZ8+/oozDSXKOwWbVXpCB64cmpmOjYYhNdAuKO0g7QrmpQ1PbgOSPcr
papUxZxqFa1ijAyJ4xkK7jn70tL7xX2azEk77QLEaZBD8LQTovx+bnzcwhl9RFNYC0HF+d4v1ion
XaHOR6J+3qyGBFW8IAMUGnxQdvW5M8qZjeL33/hxN0JkCDbT4r2NtEKrRH6ejL0y4T41zvzF2UY9
GWfk1mx/do91Wh78SXr+M3SbjUlIvWXos2s0eyiP/7DK7Y93DvYPORkvLhLY9q+aYpBHI3Vdv3lq
EEkN0F86qIzfO5lrjEtOyy9rr9KgK+6oGGjxv8i9LoOKNNhTF1Oap0FEPNiZvKzT0H9YQN+F1Gpm
y5/uh9Cg8iS9bcEysmBBBP/opmhnXdgSerFjKpjuyVURXZynWurHygd/4Nxi+ANeFTuVwqd8/P3A
f9zXEOYgfbH1XXMmQM/7QS5e0eGsnWUfPE5jq33bnlJYwO1p0/PWJchyz3JrXpi2SxU5fGTDW2SL
v1FPaZoezXb6kFKn4XptWWwIHgpho9zcl3LrwQRIkPrahu2tFasunUnBOrG1omt8UoGlnb+/vyX7
w86mXT0432x2NZ7gr0YthI8NzLTWfgyH3GFtDSLTFzAYjmZGndYxDSI1wiCFxsMSZ6/UW4oSkheN
kVuE8dbi6T/CzQqGso5KAFPFTBJcxif00jsaJyd1YB3WjO4Gh8oIlHMQ6PtIrKy8L7jdP9zahyhT
m3UsB1QfS8UEEPtRb4jg2ArqsVsfnQyZnFaVaOwbCOui+zqYYWWjcxw6uT0FOFDZ3Bqj07gH/Aaa
4LM1pOyyQ+QY4/xIlKotw3NQOsw+Z4Kw8Dcpx4gpBt5JO8v6kW3zrEB4x7aGSUjvgsWQmvwXZyyL
oWgyF77DQJM9DE5eDUYI+BxVY/7rND56K6xefj8IH9bom4nI5v2Fdwu68i+hrjVvrr/60vgMl69j
dziFt6Cucf4lnCzzrP3TtvDhdaS/EikabTh4LZEn/Wj91NgRl24Twed+tJghwzoMTCje/YyPWwq3
8wCwG5iZY79GwqPO6gnbxUvDpsco4Yqsh7vA78O0PKSDC/ySU4g93SvalvIGaAwW/rC0vKjeH1sm
UVXN8XJyY7KK9OPI0Lsy9EZZWHxEaxlN92YHd7Y4evRmhHfgD/qc+vvRRqP3c+TDzeuXAJuEhRjw
1xMV4WBPm49l/Zznq09CcBgrB/cl8PPyxgfnrda9zJUvwhi9+H9wTGY9OgvOn19ITHLuluyrWdTm
2ZyOro+c5b/HMbkTfMpt92cEk6msiPyZguZTLgM1TATL/zOCaTEoy5UHylvjf8GXzMUa55GC5/w/
UZdUzlQU58sbb0n2ovQPP7KWZr+ziydqGVmKA2igdLZyPv0vyhLA5Jk+UL/hKwEHD3Nzf2IqrUi0
K+PxV5gSb4xg/Ob9iFESIE/z/tP/FTlpHObZTKoagWJ59g+YSYtFMcK93pxuYkpTeO9F/glowABQ
tW1dIQJkd2mBDBrRUyWzfQl2Amkx5XlaJh5St5lH7z5tIYyc+6WbZ+GBueI7MNWmzeS1DgmlmKMY
uYeP4S5P1UYpYQYVkhfHmQYAfpdU0YyoYIfgYwSTaoyID8/hc81GmswOYYt1MwqiLhrDrA6dSW/x
vAd8UK3Vf2gUBSL9GNS0y9dtXe/K121EUThdlD5sNfvMWgwjCJK19KoxOC5tifqJlPKk34umB/Ry
usocj5fKy5KuvhnRSCKPvOx2ncUsgrsyNcq5PgSVY9jivBrpojnd+qUD/i+WUaRzEoEii189QaVN
je3SdeGJZHsDsIjVXLNr08PrEpCpCuorq5CFVd+V5VyG6X4u2QjANRaWw7WzZelLootWbdp7M8vX
Qu5MjbkMd+2AU7L9y87slu9DGRhFj2MWSpkozsGMLLX4gjdIYvm5/iVcPyFLLOnsSEzv5j13n4gc
9pF/wByqR8yhpRAfFHIG46FtAr3lu/hTwiCJ5qFjAmwt8cZxiFTDz4nTreaDtzF8skS9SE0g6jXe
uM4tDpk0A9WPxwJdYHv/goqnx7mlCSS5JGM0FI/CaKswd79LyYFGHlRREGkldJ4BrZkUYe4BjQEW
NsrxCaXsWEBBLyghdMd83FxruQ6R23ApBU9abA8+M4tvcPgr+QrUSE8wDI36yVMs4s/qqNFDM01A
ALAvDNCYuIYJYhb3+H4/SjmOfCXhhmo+8ej05j9UnkuPiwTpAwmgWAS5xVi8zx6kdBG/MigNfXMp
pDE+5MiswT9xinEjb9MAdTBfIPscs1DGw/tQG6cf//cgn36OTIENdsUWSFoTWI359FoVvijUsWid
lZuW9rbwJZnt4PN84ACedVHsnR5Ut00DU42T96iyc9xaa+rFVpVPq38bNWPHKE12U/MjNj1huSrS
HOkUxRUeTx53htqTP8Q7ZcrX6DSCOHs1CvT9nnK74IyWCEhas3UGeU67bM3Toz1NDz+t6K+6910Y
FUCYA2xzVO79FR3vITsZa3MX9amiGCPNIH/cjMIdB+xzuaOH9zSRtnEduUpuUv8Wq1A934Om3GF2
9UOuL/00oAaaVP6jq53ODfYYsduqPN9QndM8L9MZLXM/F5oWdRWVAPEfQMvzfIspsOWr5Wct06f3
iFi5eUXnGv+2J5etf6E96Q93ykI+6tbUywHDjh6mdvQRbD6O9IbKCnrFhvxeyAFW5pwhuw6s4dI5
zZWi7KMhOL4PeVROistZCoiWM0C5pePLS1GA0TlOFpUX85HIrQynHfRagA4JAISUL/fKvOPINNRA
LM9rEgakbHhM+XgedJleziO4Q/6sWkeUcgfARjZ1PifqcS+fDW5nNk1SR65uhJL20ITOMW9gyY6x
FPV8EDR69U0jR/4feCZJNM+cLVJFklx+fTNVQ0pSYFYl327lWTc9+W26cApI103P/TliKy8PiyNh
2sYhjfbG8N+I3sVo06g/9yIgf8sXExMS+02GZAba0Hs6uRxqhDAHnDWcd7+Cl4b2fybKnOE4Om9r
RiIQYsD6dK7S7QnYZTcPj5LGQrN/NpxufYmyniFyxLJV3FEFOMIDqG9a7HKDoi9Ju0Ptr2cN+So9
xU/50xAcBiNA+VLf71DgrqZlMhOcn5cFqVC0RfVGXhkAXtVGIE2L1W+uHWEpfsJfLX2GnTzgbg/v
SRaYsLWC1NdKlSKcTiUUDpRDb6m3lGM5WUOJ2Jl8aWpVHH1p4QgyOBlqEhPeZVP5ej0N0JlIwmdV
OLBVOn668s7rKWNrTbnj68EDCqZTBSBBK3LxZQ24xLtUa81dfpkJz1LjYk57pYobOpXrJCV9nNh+
ggqWxPAJRlKzUr9OS2PND8CMvLrfkbrA4xGD9UJF4WbUQpFd8a7m4W+Gu3FXPp2UGdAGKR6jpmxl
MflOI1kOtOO8cQqzANUxbx4t3z5V2zgbD4pgmqzCJpChPbPfMr+MWWyMQIkBVE8jAVJH0uxK6SxV
TT8enQuIaJclnv1ozaX16qLfqW98X4o1RTDQ9YPx91xY5ZLueaM5NYBr3BjSSMLaCtQTGcm5Gj6b
mSwz2l16q5Mv9zMibkd+i6YCTekXWjSRmjiqCksEZWl766sncKq22/2bdDtYVofDFVd2NFojs7wp
IzuZ+EMjQIyDyMxddu93cnqWmgzA8ODm1+zA9G27qetJ738RnFg+iP714sVapn+ifcve0x9Z/xmW
aIOfoA6ufzB1yE40e07uuraBvV+wlLPFGdKbbVgtgexrDvSqjBr9N+9TFkAnOxEQDv1Xp3y43k6N
DEn/iso2tqj4hndjjmy8i2ezJXvurohk7XPtNeUfZcam04E9dSI+XMKy4RzLCfPbRdRY35C31FdO
iwb+6fsXeSrilSaZKsbD6cTWFuUW0M2Ursbup+q0YVGb1r9ZhpZORhu11EnIHuO0S5PwrJGI5XLp
j8bDWHh4QONhpoo3XRR2psO43F34jmCq9WVhtOeC6H/CewQI3qgXubB1mXHXzouek0G62VVBTbtv
G6DOZc1qPJwGhDyw3vSo9usQy+0to7zMbTRA4R8SXx8O9ORy2B+YwcCF8MX9klbOB2oI5Kvth7zr
4BTHQYb45kHNHduspMMqFwHiUa+uqZD62v9wuvv5bKe/Hsi2jwUKatN/Y3Idl86Y+4BU1WlrLDVe
ivGnulP/gevyIYHOaoLUZPJdpKz4f18f638oHs4hKpeUUPLfc8SEAd4lUqSue4toTc/uCFEiHyMN
aJgkIBJ5ZO+b4+9v++cUApAM5g89F7h5yuHMc/vna0knByIDS+8hwoPsPxcezhB56Hv0SHtUOn8e
51+/kB4z2vqGDInkYvQhv1nRT8GqGzO9l0vLiyKj1d1wHqwQCklrvq3s39/gB3+svkNyt6ane5Hi
Z3M/whGWunSzdqj9+/cdY84Bn+gWKs7qeYfF7cPpUIp0U5/G2VlpEjy2ej930G8/GP2Gv/wPWTnr
55nOFXGUwutBaRQ2Him6D4nGNYJJHayOvK9PiwoQtV7jy1il7OtFOBU8gtylPZu9ixxeDoQWRq4v
pBSOHLdkgmqQHjzYmB6Sa7aWNWGrl/w46yO1borV4TyZzKd6ljhts78f1o+PkQfnmlBWqJigk4cd
9PO84b0rB3xX003eV3pn2t4CIYGAffyE0Gx0r/7593koe0z9P9/3P4xZsBCN2OBbb95fewuelzI2
O3bWLobzlf2j1Bq9NaBahmQW2bhZqr943p05JRM9FeXN6bVEkKyfBmYF1kXbS/3C+P0N6jrOD85L
JgTlJ5cViB7FJaP5wQw8r9tSqM2jfTZ45MpLgqYJnGdfsWD+2VbHr+YLcKHbPk3KOWR+LCnRjbpZ
aeqRnZ1CkcmDK808smXDx+/vyvo5A81vR6GBN91mFDkHsLP+PE9ac8jTEpPRV7MkTf2+rGwfvhOB
o9Po4+QcTm2TmI2r7CAOaJHDqxCut9Ung9MuwWOJKtR4+MN1nSQiPww4OUztckW48yYY+IVNaJrU
i+hE1dN7D1xRv7e9RaskRhNZWvd3v7UU2hMajpPzRdKZYjrxwRtkaN0uiSL6bqTRYiWwaF7ZLjkR
8w5mPe3Nz1ZiFq+7SbFoWKAxUptS2JdeAu/N9qq03Vbum3rc7CExOxNUsvZ2kwJEoGp1jn8XneqM
lc8hyblN28aSC3rpfIqQ8oyTXwDBQGk7O2ccgIKi2dVGKZgi74FTYPDPcpSfs56inBxCXmL+2/Z6
OgJVb6NJY3ObVwpHVh2ezBMwM+Oso7lsfdPaI8NN6OePwY3T1zrINE47s6Boy3MzkeRjhKt6rGJb
3NLSqC12vghotAAJ4ZSKkbzOaVRwCrDeIjsqfjPju8lQBxeBnMh4AXOvfLpyhh1fST9HHcGYVFGK
LKmXpuecR52hLutHh3A8cm78dYhccV76JnrpC6+fFPlffGn6fBiBcXDkLq/GhnQwmaGA6oc2OYbo
N42xy2aziXGC8F6/i2QkgnmfSd/15GdvxaTUfaYOoittxKam7d/QWI2+Ep8LQRY82zHPkTkcciUt
q0wai2D475UjcR9eeP4y28+Wt6xDeEM6LxWfgM+WaFvLtjdMTuhsaMuQqCGnxr9vYRlj6J8Xe1Mr
WmwyJjgAmO5eCJp8TeerKurpzBFTJp8LTvlRqKjXFjnGGhfsx/zqm0215ruU/jzALJqgbdRfeORC
Y4SR5utS4PseKanTZ/5V2PA+AeSU1z6Cy/f4j4S8jl9X7KB8nKZG/RaltkFdcZRUEUodEU+QkhqL
HTbrMBsvNvzBeIZgGGEcVl34IFo6BRwa3FhenGfZ/OCtBd6qtZjTI24J56wwne0cG8V0Roaluw+U
bydL5OU3ASgQk3YCk/qcMqnP3MwDKc/qy19LbJd/ZWaBgSiyoIqEdIo+cggn1WW3NJEQ5nOHlRif
mfCv/LkQu8DNc56uaahDCbUYz1Mx3m5lTZ9RYophH66mUzNj/eZrLsYH23LFpXKN7LKZeppQ98jF
EchkZ1M3Rrs8msNPgcglegNRfCt6me7qnC4Tq9u2Oy+N5EW42c1hTVuq063AmkZ8vCLbLluI7vzK
85Bz4qtauvEIlQxuDBAvRPxWvcVrVHqHvDS7B4FdHZsQqSP6LDtd9jgvW/hSG7QfipyxoaG0XexN
ezAvQBLmRdwZhnPlkj48qKFvv/e4xT+R1CzQUQ1O9M2iBMU5yxLW/WSXeYGivjX2Vt9gK5tcEiFs
Bbt+XcBq92qtYq+ZwyQNojQP/yomO1rPUUaMX3vbLa09drqB41fR5Gs8OV74PRy8oMHtZaiLBqS0
t3OxUX7C7VZpoH136fUD8uw0zLsXs+zF1RK45iX2DT1DU4gsnI2m+WJR43INxGI6p5+BcVFg2NQ2
3KKGJzVDadk2WNMc54XxZRZy/i6BZSd2YW0vfV9iKYpoSXUR0QeWmZvXosbmRAvVndjmarmASI7j
y7REcbNaARsxR71kgkXoXABPqcWFWqQ62GK0L726WWIy0E/evH6lv0d6A6psjKd+HHakPPEAZksz
BTtv7RCNB0N7I3JXfVkFbpvSpOye0fO6QptRJUGR0YoXUIj7QsW8ix27bo8dCYzYNpvhE+iE6lOf
r0OVVMOQPUpQAX+pRaBul3R9SlJLi+dLro9KcEgukIW35BuMxHAGWdbntJ7ZpvKlbMSme8w3T21X
gFjEPvYpoi3EOVYLLCnKTC9wgLkvfegvV9oAiOmWRDBfmg5YZQ3JSXnMrnzaYGJ6taroRRkEW7uQ
uLGk+1EvAWj51YGN3oepXWzB2WB1+R36ITQnc64ebfqGHCdw3MdSTP4LXuTHmfP74yabLcQApl2t
ssm+rwzIEcH1OO4JT9eHQUUexi5XUkmusiE2IdKf+1GF+Zv42MIC1UePUTtEr84inM+lSrvXaZu2
7yMTfDfRpfvaRfBwNHlTYJ2SwwNxrxF7cztdGaqvnjezo/l1baUoxkhz3+QYl3iXLexIZlmE5Km8
CncGBaNE9G15rLxRPaI5c7h+VOSW2TqHEgfAF/KF8i5qc3VmrXX00DRqu8z6Uu4XyPz6eN4UN61r
DhdqdOc7ularzwr09VenmtgcbLlON+7asHjItd1azjBeLiqYz4t5cTrySWF7TH06FnBsR/lJOiY6
3+gzdZWmufq04VR8DEnpfJFbOHzmhY951FDB9WYZA9oqvzjUUerRrLy2HEjvmPVCOF0O8121hy0z
uruK0sAdAHghExQr5kFBlfkihtHF0OJt25WK3PESAVVF1qLpPmfOhs03pyf93gmq8MyiFplMYnNv
wylzqBgo45uR2mjjrlbP3YooWZuFGHwXjKTaw6vKc6aA7uCdquCA1ZFIr2ZDZHdkf+obzIntUz2o
F/5NRgK6sJ5wA4w0yQnKmyUqkYV6wiouok7Yz6ORjnMCDNu8RoKE69KeJnnM7RpvYkTvm0s37VSI
Vaxpo4smD8WO+jJWpIk6/C6MtgaWwTZEU9w4Kb2ZDHQIlytwOcbaN+dBXUlc9vXBWpQ1n7dAcW6d
xTU+BW1U0IZ+UbSGySOh7susmJo9peg1v2yKqsPdCkQSpWaaWsYxmPp+u19DzJL5UYce5i6SS1fj
Wp5EN9NqoiJXoOh9FhC5JF4zptM1WZwSg/doZZ/nYOvwbpq1j9uU48VupvdAdTmQIBieaLu2hfQd
MvCOePA6zaxF7qRbNAQXnr2YbfkZIkZqT/G6SByyFzabnYn3hErFUdIGC4/D1HsjJk3aOKAMyuoI
aIiRZrDgDDdaHgoodH5sg7b41K2WsR1nDsC63Y20zSuYUQv+PEV94Tqo2U53CPdAFZNxuyhpGZn4
dG64GAzab5W3dPrAt+Iw/K25NDvyR02l1WPC9prbYXDLcKCrWglwgsR/37Eewg3j9WitdrN3LayY
V/R+Lf24aUk/a3YcphynWSlIBSNdN1oga90+m735uipI3+7KpVjOnIym1jtg1HlAqq5U1nmVKUGZ
dPQCnG0zVXkfK9qN4UULxqoydWku71YOKUJyiU90eFHfYKGUOweUhX3suhR2TQYee7QTQrjc6LCH
a4kcHNPcv8c52QUEZmO4FjRdoeDCD3SmUSzFVzYhGfr7HB5F7GXSWqJ91YAlz/fCXjoPh5kx+eMj
7Xma9KyUofuSTdPztuXZY5aL5yyitR1dE+bmYUZzQsekFF4YLw+TTcIHwBkG22W92vWNcorxQGOI
KBFS4OoJkI8KgJJe86DaGhCA8mFFhSDvYzUNzdchS2FjdDUVtWxJr6l8Yoi0ln6Wu42XjXsX9bnz
ECBsUnQZJAfFfGDCYKEp5m9WJ6pPQrZ9uO8Bml71uFcfRontbT/SGlkDxGguFxvNEp3Tr0XiOpf1
oZKp99BWprWPhryjg5pnXNvV4l7agmJql/UU1TGa03vRTqeXdgzG47bYdh2bAS/hnRlNst8Ly+9u
0DXOSCrVnMZRP5sLHvisTOgDNIk4AmWJqwGh5nje011l2a8k3x+2VBXfUnoYyWNJ3W+nWJQz/S8r
dcNbnpd/4dOnviiJL7iE9J63TnGgP7CfjK3In8ois57JCC4HxEQRgJCoOQQiKO+M0lTAA3ywGG3z
WJco1DIObofATssv3WxDQPKcrvtCw3t1MdpOukBZXcowKUjaXqTC5qYzk8x7sUwJh3DnFnjReDFh
/vpa5U5wYjlUljNf0TAI67OQ3blDKvuJooBd6T1tAeNZmvLap+EbcSubo56EEBkqfUhf20a/tRe7
f+2mEL8u7n4KtCS5O/+8pUFxl/SqWOiHVG8dScxgLi16WrOPxHSfKL3rWvT2a57n0B3smmuISzrg
hknF76VJqM+cyFfhnUNDtgNa8CEwVcRaVXbRiG74l+DUBlZCwJF+PlENIujo05kxVNjiRWmc0WTW
ftR6hoO1TRXIydXAgegt5es44WJlRzIwH48pKq0u9ZwrSorqEguoVeOMIqS5WvpRvFb2sIBKIv05
waiol6/DsLJWWJSc00ZBdvXbRDVtAuM0TXuaUjoXJM8zpFw0WiOYD7zpu4u0NT00QT5c4ppWnGUJ
R4ZdnUrD2xuyQYsMm857Gvq6/hKIaUmq3ul3tWlI82acA+tBc8cj1ErEcO8u/Zmg6oLdrwUfJHPg
BnKJCD1hgRjdjZPPFv12Uq0QXBvTE3sl6CkZo5RhEiVu3uSlW9EPZvIp8TRVUlYEaXSG4Rg7Jekq
C5uY2mnT7a+2H9vq1u6sud9xqkgrtrTI76DvKGvM6vVomJhB3Vt/dFKMvhY+5ZcaOatGXxjhUqYH
CnnVYl5Xeed3UcJpe3ExB255A98l4IXrrbucuppuoITK3F137bSmTQUiOSWlg5mOA5i4A6iMYjJe
kJ9H40GNQhZ/ZVnlYmOdWSqUd3AJOa2Kp0V2wP4yYrX2fMxHo/m7l/0y4UdFl9W0e09SA3xITZua
0FEg4BranVrBOpV35SgqnoNrIOMaSxTW1CYm5Pfc/vfGiEA9KdGX7bqLRL4AvVaenT+cksiG0IUQ
wAQ6ZWtb6SIuI8CHnITRMegqCutwg4zqpib+cvTeG+tNWoCAvoxizjWkOCQBZ3CyTUt4Po5iOx6e
xpyEQng1EFAuN2YZmaubjFk/yooWA0AvJ6ooHvbEVwce1dRAMBjGtb10Rm5vi3G12XafIMZxmvTB
GTxR0FQNAW3hXJjjKNcOfVQxEONwdsjkQQioADbywW5XoY66thGZEbqLiB2TNvMEUaF7LIagWVdB
dngiw1skSL3Genb3Wbu4Rb0XM0qgiNxB24VXG6FfuE+N2ofAQ8ecCNKC5crI3Qfr5rhH6pHNkwjH
+tFA9TPgDscUF7sja2ePCqb5ZrYVURaq/FxV+87vo3w3KfQzS7zZkqLo5o90vkX9fxEV2XTnodo9
Iz9dXHVmCnnI9sdr3JRrsxdOQ+u+KaJAjZPtoYyWOTiXhHBB7LRideOlnav2qAYTdeUSChiVSLur
b2Iz4WWmyv0/7J3Hct3Itm1/5cTtQwFvXtz7GgC2JbnJTU92EBQlwbuES+Dr34CkOiWp3qm61a+O
yii2BzJzrTXnmICMbfbRIeyNZb7tUmWSHBCUlRzTUyFGWWNZOzKt+pJ8aFd+VJZIYkXV4qnVbt08
BSYypVX1LlQG636X4UZXq0UBe6tCm0o2HCdEtx8SKx8/xYpcOy6cqPUqAOwQb/GPjZGyLQfNRTSk
t14VRKpZ1xsT1thegwP6AtTUpGHpRHpcBzQUU4sKFZv0qYT3BwVJtYb+GUkGnHRfNOQwBmhNIEeQ
Yayjd6K5dYqpvIHUtZzDrySDQOlPRu5snNwujkrc1UjsB2C8jTuemhJJiT4P5FJUlseoTIEvh5+C
H8aRMU5+NH/gsYo2CwYaZh8XhBRcG5F3HhS15nMuzdbWGnkz82OHphe53gZg9/RZQVRF8zBr4ksA
bnr3SnE5JWcnK8V66jL0dM8Jxj4KIk/SjyyREIENSKq39WREV8g340+x0Pjm3WmRyOgi8uLyhdhL
v0nV6YGAw+FmEkXCR8Bex9TaKevdxDWNiSK3vNuVAuaEXlZPB42mRRpOaHaeJsPE32jlnbmvzCwL
2klYd20U19ter9RnW3Sa7znoIxNRLDgHumX28WXNJ7yeehrqQzdiNisqhPsQSLzxENsC1VxXLchU
44ioY3fyilWyQTUckME3A45faYu+amB4JCPKILGHk09EFwboHTGTRtwBpYorUIfGAEEo1rXRDVUr
bsgvRnhyP0mnRw3dV3xKVArOq4mHOQYNkJjXLbQE+GdkPpCmq8wwvuw88pDJ5G2ahGzoGYow2iU3
S0kHwF/sprE3+YjwLzTUMt0sIJfpUFjI/JCzlE04Gs2XqYMppkeADafeml8cVovxQvaVgLjSji5o
IdEPvJxltRQEKV2gUq+vjCLSL9ykyB3kS+BIfaFF3gVcOh00M4whqTTdDRrCLECbpr/h1hkq5h/E
ooHG60CMOECe53CY5oygXeH20WZIUrdg/RVGcZFpOuia3p6sR4UscHmic5WTYQbjb/YL3NgvqYcS
wy8RiJxINuzUjTNZM0WBp+O2aCPVghIEWe4eqLOYAvZNTnWcz8PEEC3QHCZm15Mx0YY29Do6uUVp
PLeoP2IfpPiL0ZX1s+hxlydpRe+RjEwEXPHIJV+Il5j0hJizlSRojZPHlRiwHXX0XV6reFAOIuOm
BgeRO9f90NfH3oICSEUOUVjQHVEi1X2kY5w6XAax/bHRF2MjTbW7HcWsHwgm70GYEXy3ntbUEklP
RYvH6Tp33xmEjIdErIKDKlNP7kgqGItbXLxpKGhuhYJLHUifYQ0bji/aBWyLBM3ipD0n0SyfSWLX
/KYD4hMzMNqUbhF9Qe6shqZl9g8ux/0dyRLaxxpl/LPKQyxfkXxxWBGe8QK5VxLxwa4Ze+46d3hD
ON3fNIM6Qzjra1XjPlhuvFjJOdFoZrljPyCSY3A7IySY5YIumnI5tbp4ymh2hK6kUGnrtAINkmj1
I6G25l2WGGYZmHT1D01TaYzoUIDmhvE+D3T/xSYHCdSKj2xQkIVCZvPR7DxT0dZlcyvMrjat6z5L
Wlb5joAxNFOixZeNeEHOWdkya2AQWl+bMxIfktR1PCSQC2pV9slBJYwrWw4IzOf+IUrlZL1bFVGJ
+6x2Yb4EkYmJXwnd0TLBNHNjo7Jh1oZuAy5VaqshgkBt4dgIHZAIztwWqjwMcOgQBtq6tLamWU3u
q12BjOr9tskLWbCOrUEYIec89BMEKthxjNDGRPuFTJpjPGqvGY82Nw3yehMIzpg09We1VWanCxm0
IiDcdM005yuqKY1zVExNHK3idq7BljFInMWLCuTPcHtKmNSQthBgMaZozEIGxC51H1amVELZy+qO
7AWyngnS2aiNMXTtxyFfRm32eZYmnYOpNjmS+UuTsDIQSk9V7AV0rNdPYtqx6hW7JJaj0z4NSrzo
lp/Cx+Hv0Og7trxQ4EPwj2wmZ8QOpOq5zrj98/HczxNypoYoQFRGh2gOGJPjzvx5akirzO1V3Auf
y7pZBxrkB6xyCMOqBIPyzknMAUnaqII3C5I0Y0T3F2/g5/H2+gYQCmDe9RgAOxjvfpnGptaMNypO
nU/5tzdQflOewGspuOKUmrnYt0npP1zlv+Iq40vi5//PPIfT5+lfx8+i+zz/BHP49rDvOAfH+OAx
lHM8E7HjNw7yv6bPXf8//6U41geL/8OviOgGDR6/9G9cZXAO9K2wsZL7w+B9vcoY2/bJ//yXAdGB
p1PxXTI41lTG1v/3v9/l/4k/19/hBN0v//0jrAAhzS/DfQyc9DNckhnwzNKn+kW9oKOPBD5siT0V
SmoElWAkRZy8yC8ora0LqYp2vIutLjrWaopOFZdzf04aAk93OUfoPBBihKkHnTnljDkQxTQIioWG
jm0MmDQ9w+1TIeTQD44RPQaLVKZTnGMSDQECRveSsdmzXY1vhTYHMU91P659mz6vlzPj2/u6odXC
ASmHvY+xpUNdBzNWQG++GibTWsO/Xe0WczI+wKZXn71co3+nKKl+W3F0P3a0nzZ16dIobHjgZDvK
BpSjPGH1hkOjaNotCjMF9K7ifel0AdGM4FKJu7lcxCEeOV/6q1n5zRi1frMwcQ8Ws8uAFPBFEaEJ
lslJPvL7E3mkdDx60kZxsHLB5MEF5lEHWTkcFnBFAfRmHthZGIToUK3wHwzFpfc0ZgRGB1Xhqs+k
YCxXdjN6gaV7oKSx1uz7qROHURl4dc2dOIuh9Nx2ae8FU1obAyM2T0B8Q/FK674zFohO7lCGehMr
L8NgWHdun5Xg0gZDuxRuR6kzWVrxOCMYIds1HjR2Xho1PtU4z1Zg1r12m0L5siSTF0ijjY55IpNP
StHJU4Orb/f1/XXru+LKZlKc8edBh3ZU+Zj6xsCxnWraqoLQomGYabW5zQI7my+5c+cereQ4JL7T
p/plTHIWLeWhz/Pp0tajJNlHTICWvd3hd98mlgMhysDBwi4dUQRXKAWPi1kfRoF9xwcQPGz7NAbK
DH3Z3mrN7ML0ozTcD33JtQBU8pgNXRfy6uAUu84izceBk12XS4Ht2CjukkbMz22TdJdEjXv32TK6
W0hjwsYc3BrHyhrii6g1E44UOCJZYvF7NPzYrp0BiiJXmLhSsJlBhhZqYy16V+0Q8pl+brX95ENm
tldA7PKyVNO8c83O2xGWZHyhxT3hzxIl4emascgkjPUszbdehizllBc1z+UNBcUQisNJD4gM5Rdm
5l3Tlu2Rpt1GpTdfYcPHTofUKFx6Nboq7TLlFBpP7o70PW1LPWM8ouHOd5SeSu3TG2M6I/u0dHc5
6s27vjafiTyBOWepT5XLGSaYx3bC9gqMcdmMeXFV0rklBRBZJPqvBQiyo5OBrebVMY5oIEJsdAUw
s6K+6eylPHcKsvCJ0vrGSk3tOMRorZEfx5sStc+Kuuw34DGWY2K2ORWYPhnBVFjGg8SJweB3Bh9J
LBQ3qiRoxexybgy9SrmopijfVv0oN3rdM9XG2LbAaegU5ntGdzUYXnYtXSO/qJTJukENA8Q0Gfu1
m9upA3aIIsp8V/HMy8JrU0TAUnWeMdCmV8ip4vdZZNlnOFQHMfPTL42Xh5Vt0HHPGDXSEkfsXgUq
j3lbWo+bXskEmNiYEeRdC80pQ6hCsT4kI/htJa+WB2nNuGyyNjlRAonjojYcQG1GNnrrYAFCV1wD
7Y4bVdlUHPGRMxQ9RDPQK1A3K4aPEwuF5tNC4dxn2/MF6o36nMile/L4/MbBjBaZHZqyXs9pS0y3
NwJzzQFvWPwcISfA7spK+fztMASg12stcKpGBKLQk3sbW8hC7hjQK1ot2cXYZyQ+joK0GNRQ8FgN
u+kC4Y1ylzDwCaa5fKs55m1ESgVRR61zgsaj3Oc5Dnh/0JNl601oZHiJom8CgFniRrg56N+K4rOe
WMx1e2RV6uwhevm6shAnF33xZJkfi5o7VNcWDQDrehc1NouWpOH6SL4LgxUaA6o/roRA35nZYURt
VzsCm8WhqQrd5HaY9FvNWl+oT4QMYejzTlDkLleTOtGjTybFq05s2/MJKuNKFcDBv6GDuVwJFKjf
sr3+OS79xXHJxcf9Z6el8HPxNr2Jzz+elb495rejkvVBBc9DXoTprGogG3Xy70clByUnU8qvRKwf
jkqG94FBGyYglKvW12PUj0clEzOshSjT0lG5q8bfOSqBEvnjUclGUIoQ3PXQRP4q9MyzMck0fDL7
GQvUc58Bc6beM1in5FLWgXRE2W+bdr4pan1Zp8ZjoKqOF1SRSiwQByeo+8aiPUfpQFepgv8NvUKd
PsueIAuXJw/cCHdlEfc3FUHUuFeKV3BabmgM5AZVMaTB2VCR6kmP4RpfYgrEmc0sg3V1KWW/nIrM
YtNxB3XZOy1A9DV+VRwpaPIQHiVgXodeEvdI68OOEheITtYzCPIjRVrZbuLN6b6BS/gAPzk61PCq
bysvNo+oWF8zp1We06JU7uO2sukGSrZ3T483GPcNv3G75pqmFYxx2Z1HN/4E0ZUPST/R1xL9bOoz
m5uXJ+FsGaiF0T3v1Dj/0jBIxHXm0VquCHbc0IqmXmz7ZtsuvHoy6mcbdomfOv0VnnmDtUY/p5p7
H43DFQ2hyk9kdTe1i3YpCfL2i7wafZ2JD3+Ul/VcXppu80ystB4sWi+P+Ry/ejYTw7YGKm8Y53zO
X1trzHynru9kpiwvOQ6xsCGEMCSccdjSfRgDwtEDLsF7aUQbaINs/JG9vgUEjBZPzbTd2DmLo14b
uQKtE9j6Xdx5xSOLJPki0kAFUhVNwADIoL3JHkeJ3vqJyhBiaW7Q8S0Uu8oR8Gv7VpuauAd5DeU0
ZdQRGE2xQXDFrGOy9pG7uL5r9e01hbp4NnP33u7SGlmPSHdaR4IBQh1nsxDrs/da20Uz4D4US6Ng
ATGmB+YM8dHEju4ETtyVZ92LhndFpQgI0BYZ5x5lw6lM2wQNgJ6QW0LSyrIpkurOUDTUGKIScClr
47Yrem+LVx6jlgG+PEKL7WfpmIYJ2HoGlLL1dqI1mvwQNxpKmnTmCIeQ0O/dkYmqrsnhghDVfthO
QrEeHGxSF2Zpq69gfEe0YAz2y5T4kdDiu6y3mivQs8G8VC+mubXAZWWqRWZG1s9fUKUtys4VzM2/
zIB1rwod3iStLzPfFE5qCF8jEqspM+2bUvefhf4vFnpk4HAE/6QufpprooriHxf674/5vtJjdvig
WitFULV1lSpb//dKj2Sfv3JorJFnR1DWD0Ux2wOKDQOIGDQqnAp0Pr4Xxab6gamZo6k4KlhSqav+
zkr/i95ddSmJNbqXFsHwJqiFtQPzgwkGxY+WgvOfTkP5Ke4KLumPP3wb36vwH6vuX2ruP7zAL8pz
IY2ibCQv4LKSJC4HKO8tHU/omBht/flLfU1i/kFLjoMG2TDNhZV8Z5k4PH7+MLPWaYXFBOgqs4pZ
zdBoKIxP2T+Ia8xb67XLZOwSfxzR1tqpDFaUBQcuUllgN4baxuWnGtOmE1/Hg5kwo9pFIlYhxFXD
59QFqFpeDrRFFfNCtZvlUHRehvYMzPQMYhTu4/3c9ij3UuvY9Zl2k7V1RjBBBuwWoEulx75rCIsB
32grE4f+0YD2ivqiTXLO1Xo8Yp03K5R2IW+iJDnenhk7VIN+FIgpH2ZZDFB8WgKblnEupi0QtsIo
L5weNY0l7eXkMkKeXhXk7H6uxCVBA72Oc9SxTOPaVJxmgczuJQDA0M+Y1cYYsekqTdDnWS+jnVOI
tNt9/UX+WTX+YtXAubZCgP5zN+3irereuh8Xje8P+b5oeOYHy4Vuaaku3iTIH78fD1kWWDRMHesW
bVna1BzdfmulccH/1jqDrMqcmB6XbtjozU3t76wSMK9+Pg+yAnkGiw0gLFqx+h+MP23Uu/DipE24
OLYD+ESONoW2Ns0TkrJOadjhHX1hOcHzYDACqqtZY0wKSk541OuGqd0V+KsIa+8YYAq5URYpzGhP
VrGGDsgYLUQVLZv3CXsk0qttKUZSG069mqeJ9OkDT4g2OmWNQ0cjUtqXo9l27zimz72ZOlGgoWVA
1WE7ZHN7Hk2jFk64vsx3irtwYFr6BJVh62mV2qKz17NlpzNsVi8r5OBWkHUqeH6Hs1+3L1p3aG8y
JcoxAUfeS1csRhKIrh1WxvaYNWRRCMIT69l7pgFg1rzEbC8b6ZEMvWtIw0JHhzRoY9Spe002qf3S
AuIKFa+eXlPGtDeL1TvIbmYrSEVCkC76VzKnaiNRODPUSrPLwTEcMiR6r3Zntc96x1htzWby3mvP
fS/kfHKZmNMiycv5wB/R1TjYxnUKtnG/7h2bPjPWfhZjSnTjXnsesgrpkjrPKsHQ8Zj6Jg190mWG
Gq4bvK+ZVh6ygUpZyptBG7pHmZTRQScibLcsznz2On0+Kl5GqsycYjiDyqek+6TI0k9cD9Y5y8fR
2Iz0va6TsnJ3sFPEvquldjlFfXWfLA68LXegrbuYTjBiG6sDk+XpyrRG/UmpCTtDWoBCqzbjAWlJ
QbIA0wE6sBoiPCapY5gO5rDR9GrYoDHD/aBEcmtwjAc3Cz83mPGsvyqIzbfEitMoSdvlAMBjeVfh
wB+STmvuGM1HJzTY9WWtxEO5M0GKXZPHY4+atpUjXTabsN7v/+xz3RyTK8XSm2YIUrV00Hu3I6F2
4pg1XTxVxzLqpqIOHRLAMm+rC+XWJfuASSMy124iYiiJNPX9nxW16tN+/osVVTf1tUb9zyvqdV68
JXWJv5DWFc/3DVH99UG/r6nmOq6wSIn21vkEZ6HvJTfx5B9USmfHoourQzHjr76vqYaz/g2WQATA
ayn+2/pqfCA1dIXK8s7Wx7l/Z33F2/zz+qqxwJKmC7qad6AZnGN+PrqIMXcraWvt0URJExrE3/R0
9LYodtyzlVRJzeQ6VhAqdMlibXKB0uohYef/VDg2YAFfIlle4OmXXhrtoNQY4h4eRHHhxl6a3fSs
WK90vJwXa7GrY6LFxAZOGb5WJRchRou0POqSpqOdewTek/h9mTWtUr9UDEivxnloll05a6D+aXnH
S6KTzTVOwnsZ8bi6e9TADKn7drafx0kO7s1MDyOESphcZmsHc2PYjGQDL27c9G3sleR5wF9I7rWo
83jLCD23L3v0TaztCqZkpFjfVn0iDV1jOhXfdgT36/ZA/4yPm0gI0zTg5ow9pP+2oxBFsu4vFSdD
hHStDh/AwqvnlAgSvm1NEeclNqp0Lge2rQhs7hQO4+hogfb1Vp2+3bd5kkIr9vOqsxaMRbDWiGsa
iHeZGSxU+GMqF6NeINH04IpK3KU1tdCCuraQzzjGBNSs4skE/yQxAvWSfVoiRuRWjl8A3AVjiDqF
V8HyEu/Q6EbixCREOaigGW5UlD8+kgSD46FJYB1qkkOiKOMOd4t+lyv2QLuyI8sPseh01qiSt7bX
zG9Ok+WbqRiKYF5NaWndAfhwy/xSMOjaAZMqibbphx0dg5ZxeVXbuPiL4eCiR3AGQnnKsqpBdiTx
NcMYdItJIZmIx3mI08nwM2A9+47EyjMMpfIpqpS+oS1AUgXqrea6yOwHQiLisxG33Q1xEM65QEX4
ktCJD2O8Y0eBWPDM9VBv57FOHxmvRDeFXs9PSNAZHk8DmXQRul7U+KlzoncSPaJTMfYysZVrRRI+
CHRB8bYjQMPLyI4KgkiVdAnBZuTzY9OSaOMwBn9osTrd4a4iBA6ZUIxcKWsNCdxYODKo52U5VILT
je8RzkNAVdUfcHuJHaqI+NFgFnbhLU6CYq2xpnto3h2tp4YEznDIRfFFm0wbTpOzkGwek+q8ITEB
JxnDzhtIrM5BTNZ91jphlw2mQQtCOpeIsOKYZsFSVLT6h/F6iGMdlCPwC459CIGymd96KDpxxhdY
PQpyEnZj5DQfaUk8aa0YYay47pFfutwwlDGDuWvcqwWRwDki3PlIwoq4j5mqPA/GUhLkg6PxPauF
eqFgnUUS2xrOEUyktwUL+Hn02mhPE7HdJDKndU57587L3eFZtbPiac6X9MmY+hQYSOvmT61SecSf
cIfZSo82Hm//hp5DvyVm+wL2qk0AWVrsMmHM15VXWcdJkpPiVzPKNcJxPOVaY8xD6NWSJb5lq+lN
hQl5FTNJQEUxCqRRI9IlsVxUDWmvdCFBd/OmnoYmmCIGM3wvpEHTx0MGqJIu0k0MZj3aMLOlP5rw
gK97RTyki7jLGsX5JK0aWyRadhVb3US5HeiktN87IjMvSvb+SxVLm29nXRRiFzt4ZudczZNouTWG
7m4p3CK0hFq/2wMCzGZa6hsDZPhH8IA0ETWFLEKvnJoL5BsmDgLSAu2Wlrw/lS0hIIsXX5m6Nrz0
RHWADwTgkpfkIOUa+eWZZGQBrfoNzVH6uZjWxI2xvdQHkk8te5K4RgbjWU+idG8ojk6gxTTNl7ps
3NAkWYREqV5XuOOoSk9aK5WtqDXkshQA9TnPujVPr9e8TTFI7TR2aRX55OGqNNVKDLh7Pekl0kCz
Q1keT8bd2Efux3wqFeTGKbp58DOTt8H/NN+aSuRe1mNlvTEmry/oHgoSqPrV/TmohryJiSBGuewm
RJlOpnpF6027x8fSnZzYG5C2DMYUagYwIb9LkwOzaM6azay5l4qmYy5IOzqjk4XJQ5XvJL1Vt9pk
z4dYibqAJ2WOnkVwl/LG2/WtKS+Vfp1luo37DgzJ+lIr5qe0aXUCDjCMBisOiDFltqG3q3CTK/nV
JBP3yjPy/DJRSYzEkfSeqEiPW7WomW3Lh1oVdxKjb+BqAvlnhKYV4leyTWmu79R08c6tJuqNYusJ
7DQmv/tYIQgvH2NyZNIopCuoPaGrN3dZbKlb7vf3bKncW7jhU5CQIXYfY/6kDyya45TlGJlEZBVX
Vq3FgdVV41VdqfEe5eyqNyztfkdXvz5z5ZY0hb3phuah+NRKLMsIC7SCY4/pPsZ2ZB55h3OoT8C9
a6vB7FjkVonbXSGUTp/rg1bRnFU7VYbEAqV48nCJII+qd/0gh5AMnP5FF3Q0C7dG1+vkr32nfcxQ
TjHB0pfLcSrjwbe7Kbkx3bbET17noSwTjN2G7L5oSLQ2eIeGuwyO/2ZEtbWpYzffmi5ZmwYWp7t0
1LqTrTr9DvhSy7tIxfUYZ4a2yUCdxb6pl0SGikQ5TMOFSAkStCpSblWzeG0ZgG6Z5OafoMdpG0Iu
+V1d9zVxi88iT7uDgeKPTkaeA6Dn3yKaaj7cEHs/pr16ULPCDCkV0IticbukA5y9e5BjWDsTZces
XmG6GhVnJKHGkYEZptw+ayFCxqQUtoW3N8y62zqSk5cC6GaX68l4kZY1bNFCNm3Ya4TWqzOjYYlN
HJ9eV7331gTpjAzIdIhJE5wTe09HB/yfdbWYU4NEFq+i2nj6ttas91ZtzgN6Kpj15EPBAd+xRCv+
jBRQS7FsJgnOwhQ8O7xWFZWpWp+cRpydNcaxa3fLVA4+5scpVJOKKqNn1F8v8RZZKRGjaHJ8O610
H/f1sVuKGJ5lcWWUinLrdXLaFfaAr3vO4nAxyjMT2xvI4ckW1UDqLwTqBXZBhTcOWohEu9h1PXln
/dJUIco5FxrRoO2q0SAPTXGMa4XMK0jxinPfm+iQiQaqA7qLn9vIRhOALtBPS1K+9bSx2Mhy0toq
YzhPdDjeU/TSG0fh8iPvbm/LsTrbCtFoXk/0w2hRXhPSNxxkKbx9ViGgjtPFPZb9fMYS/wpo9OGf
Wup/U0sZGtqnP6ul7lb51b/Ct7zuf6qnvj/wt3rK/mDSgWJQ+XtEz7/rKXre6PYYU64RJJRO/66n
TOsDY881keTfPe/fGtv6B+TgFFM2Ylob0sLfUnvRyP25pCJ5QwOaTsfd1pCPIZX6uaTy1I5QA/xF
CPu18UyfrdwspsBNVSz5xmmQ7eM40m+Nwh53bm3ithhn70BLDX0KqeOEwdslbH+Q9zDB3X3Ohmr5
UUaSVlVDn3DsKtnkfXzLSHBv5oyw0LQSymNWj9OQ30y6SSL4tGaws5yQZJhhkOhMjzNEVfidmSN6
bs1Cv+srJOxNQ7j7YsTlyZzG7h51DpQxB5EEQMzik4opfnaNB0wuX4yvrbZoOM/e3N9mtb2GiBEs
hk9tKG8hmA3kSrvtxexQP/qyLfMd925KOHYlL2ckYYcSU/0mw6p7NEXk0U0bDMxP9WIjy1HVk7AV
HdMDDIxwBPdT+o5sGTHNajXvF1WoiFlXC7fVWpeqcPcofG4blfB0AxHOVZkjk46wo2aS021Mh2eT
J/nMMdSNtr3alAEXTL1xK01gjswnP6UQ4yRIYFjVlxdLT6C6YynOscw4XkY10cuD6TRbqcdIUGRl
0FS0OhlvciwGrVW14TQnjx5n8IeptOyDNJ3xpdJgFCRd67Fmr71IVE+6uinqJMXCCcJJUy9GsHHL
Hbq2PB826VS7yjsKYs1Z/LoYlGU72Kjq/aGquyVQrRpvm2L2VE5U3PMtPHf35MXwo5hVUl74YtUR
7Uq9E3v0qhJrUwVwIdVISJNl1d8qTk9i2ZwqZdL7uHANjEBxal06uUAGsvqPN0q+kAqKOQeWKOVD
flIwojVKiM8T9ceubsQixFWdFYBkkRLVLhpwnyfCAxDglquW6uhEVW+Ll1qPrFuxNLAYcXDWqZLl
1Oa1yKZz1Oflrvo24qCMIVd5C3dCHRZaYQ0TaA87/mw/gKbp1DsF+KoL/tfLClCDelwOUt+qaOIk
QpvcBiogr3DzzE27ZfxeDYFWqNoT+jd5hs6/lEw+qpYdGd4hLg8llmGqWd7KgOk6b5POo/KY5Faa
h/qCmcrv7RLAzjr1YndpP1kLoRlhTRV/W7GJNwHH+bbxsxzDaAQstTyRSALUumxm4iXHyR63hYJu
KhjahA1G66vqOOMp2tdVoWyozowYQO8w34kIjKDPeUI+5WnhUSm0tvHaJqYekgscX69kiGsbiuam
Hxt86QDiph1vQL2CJ2htSvzeG1kVyz6dq+bG7kT16EkYEnSvyZTy2WbRJANJQSWYZdEhASZxcBtH
mXzYHLQE4l5aqxSzX2AGVA4/+UJIXmYZ/exr+KA3EGb622F0qpvWbeKd05K4q43WNebK+D4qGnmB
4Rk1eIso/OWfDfF/syGyd3jsDv+5ubiKn/dvZUP+1M+anu+P/L4jOipNQYhlWAW+9gp/E/QQZUdb
Dy4aEiBnVdP8uBsygOS6Jwbv6yyHvuDv26ENipLN1XAQC/xNRc8vc14TADVPtI6MuINcZkc/b4am
Ysu4xdG+zyuCOo3FJsbUjh9/+FL+P7PedVj8w/z124t46JZghYLl+jWOra9H5KKeiyI1p+SSTocX
zBlhVOdmv/nzl2L+9YeXMvlaGF4iKGe8/vPnqctIQkml+y+pACCNgnDQcYAzJGHHAm/c70tNKDu5
WCbT37n+i5f/w9fJ2N3Cl0AKk8bEeT3f/Dg214nJtCbwmJxTp3u9dJ5cDGp//gnXp/jpy1xfYpXE
eyq/m/6rAksIZR7USGv3ljbdS8t47DyNtC6drVZd2s9//mII8f/4cswUOQWhOHBNzk4/fyI6d6Yt
UQ3vTUDTxzgvtSaoPfqpuRWVx2I0H0xCn3BGxm2PeNUgkNindKJBWuaiFGFHejVNzRguWpK5+WGY
GDAhF6blhPayiDFOMi+vfL3VGojUCVRiwLQskqXxUc+mXUxB/6UyV3H2akB9xFPUoPD00FHmSmWc
khYklJHkBmi4WT4yVheXqR1PrOW6Q1mLo7a8t3HsPqWzU3PKEsYZb6J1bfVVfmtbBAjTUeU4Effx
aRgrdDqlF4U1sz4fyyzt0oHuYO7GV4TzjjTeyy+mU9zSqn23F/cMZasMJtMtj40qX2PqX14iszcK
EYwAT7IlzJul3aEywK1U0Q7usumzSDzgally3cyo3lKvFhuK4GEz1ZN9khJok6fY0VGPjUdHoUsK
LqoP2s5psNmPnw1bQYQF5T2ctSw7IcaL73vbLAI0zlRKIzi0GpO9xH20X2DtbjLy9q5oWgdDQkpu
5M7ThRWrNo1hAbI9iKc59g49PWmJQh2BV+sgI01ci3GumzqXjZpl6kVFmpa2rSRQiwezcpSnJB/F
NSdenseVUr+vtXy8QCsw7FWDoW0qRE+511rJRVS2HFEK1drApKClDJ/PR1ie3bQ1yJVsIquIUYK+
RbegPuIFc0POTSRmJqk+vAyp2tIiUWftUiEh8T5dxVgQFDQ/+o+0HiYe4qYU3WXkzcY3Yo85GPl+
PeNdoUSz92XFtfAV2zP0FQ6/0nhJcmHNfk7ZDqPMkHuzS70zNPpspyBevvrK8BkKOi2kel39yvHh
uE0/F6597JPHk+5+h/lAJrRvUqfbQoqoS5D6Dm5YLX7Nhpw+mG09yXFVo0UtAb/TuZnzh0zrYl8Z
M2VnltV4wRSDNBvwMXgmmWor0aTtdMjUe43gRihavXmwmo6DPbZulM5g2q7LmX2DK1q3XR/GjHo2
onZ+g36gBgU3zSXdF+Wij219Z0hc43ZB9gLx1lW+zVE1M/dpeTVO31gOPKhma15ptI2aZKZH60Yv
6KqxWDNB2hEIMV3IDNOvU8MIsj0l2XWjGnHvl4qvm9QyZgRGq7RyAhnsYjou/4+981iOHEmb7ROh
DTqAbQIpyaQWxdrAWAoqoGXg6f8DVs90FXsu+85+zGY23V2VCkBE+Od+3ExwKeJr2kWZ6z9VVQWv
L0+hj4vk1YqsZ99Y1Dbue/0uxel2MEfrs4DCRG4xvs8r3d4YkIc31LZjFKyGACmh3Sy21tPXNKIC
ASgL3CU7a11D/3oTybBslm9p7HUeVkNOHF4Uj8eIOe/W0PTbWRGemKv4kGlADSq/Zq6d89fGoF4f
W0MTBY+nSYNg31a7AdPfazfKtR+NyG8375o6th4cp8bfauRteSyRH28GrbZeeW57x7SYAGMZQMLm
tx1cQk/1xrHr5SqSOdkNK6rVY2V48pIH0nI0ZlRytnAvbYW0y1EZ4oGHjAL4CjScnhAVKfcJC8Cm
IH/fb+IYkVIWRnnVFd5RjuZjXiTIg5FBIbnXcozzNARoLQqjXPPOcZR/j4A7BQtMFwEb/BWYZv0l
w2RxXdvwnzaO5N7jkeBepyqbL6lWlUe3MNuDRb8EDvZl+vSGTmM3xCvrfqZUIF1uIFT9OfvhZ5p8
NqZGf4jEYt9aSwarQdJ1A1GY/DGkaAyiMum3RJ067hN3/gYvXlutEJx8uzLIW5E9OYlTHiAqVDJo
WsnxwZ7tILN5ekgmffthEcQXMMw2G6texuui87QDdhc3aJBchWHBMBt9fncSVBl93Z54YKqEUuWk
aK6mrQIxqvRg5ra5NVw/AT1fVRfVPDgHp3ecazc18kOixfFnb93Vp2ovFRS8bkzmR4MnVwho0tvx
JckHy0Phw0a3gu6wBdzbDQSJqSiee5Xbn+fRTa7c1l2eOxgyxFOmFEBw214NRt3v8iLjylMiQyJA
FJcuFxmL548y78xNRLvXzo1RvFkfp+OIVrpZYVbCvYBvCnooNGU3/NxX/M+T9U8OApzzbOM+2ORX
sD//g+qFgWr9g3+pXqDCXfQkkhngRn9zZqF6YU5Cb2Vj+vs+38dFQEcD/1pHi8JJ9dc+H0HMwoDA
Pu+ncf+/cmrZ4ved8bonxUkKAwIfgePZxvudMVdt3bmzMC+BxNpIB2kXgxYPK1PfFHAStN72t3Uh
gMWNHtNRvPXW8qKZ0mUbkBoHOE/aZcQZZUuBaLGLaf/hob905youD0lrDSfqZ0RoS9+9oDocgn7Z
sVNErr3oU49APM7me+BCM+AtvyewXrHAGTVIRvAFTeB2zFT5+wyM701abqACWfusQRfgfc/MAmOE
tuTsWnj5yU6RZ2mi22lprucOpw3f48aGUnCA4mNtPJeNkJDuiZh9GA05yNC4+TawXw4HLDpBMbZZ
0FqlOuPjjLdTr4ewhb8mGpmfRnYaXQcZcAh9WfZOBTiojM09Buvy2VdjRhB8TZpJeyvn9popM/T/
OO9fW7O3dlIwymAGwxOzcHn9wmAdVQ0l4KXnH1Q3pHcCi1NYMPw71LlJfLEi1z/BizzEfXbdAh9n
o5cv24IeJXz+MOFsvbY4/DtWGKeaw1RxmDcjxqhTnoozzTGcbaziDvretO0jsacW51DTF7GJ5Nqx
x96S3Fysh2ak72FL8cBK1JPTjySd+vVD1DkYKgBFoQQ6jTFPc3nODl/oQA6teWZbS+3RRU3kKbDM
eVstYqelRPKcpYHxlLs0itDPsGkYufiRf+rZhQReTmFwSrXpk7JSkJv64Gw7xMeNNczzzrRjWq1G
DGomqbIHQTDw2BneCMR3Am0/G84OA64Ku1m3wxLo6cbx4v080OXR4Krb+kb2uZ5r+6LRvKNiUBeY
DmOloWunjSXjfWINgqcl4xmJwpNnzUPVuU/evOA5maBBjK6908qUFh6apfeiLl4XJ/ucNT2Tuypq
g4kN6Za1TTs1pv8dL1iG8cV3Qq6JdSXZuBOXhNfG8D0z9gQxmTEzjqjAjPtghLzMcFDSwdI7x8bM
jM/KXgwWtu5i1vIvi7LnLZNICi/STB2cMi6ChSnhRpNcC4yAmlDENUWWC542O1FzoEv+WW60n7QO
ek4u5ih0y24MOgiAe3YO9raiZ3rnknHZRVb2iIshPpd6Uuws7wtpGf00x6IJnNrVHnBAF13AUNMO
hUzTO1LzXkCZn458lqh9nfrtg17OHu4JP79bOA6GXbeciaHKnZflE/ySxN0tEJxDBHaxxSIZbxhA
6zep22JrQ7ACaOslweDkZgj1lh0VOZGjYbZRwBZsPJhmfOxx9l0wxhxC+s/rx4FVbzcQ+mFhzUTg
xv4UOozON8irwMWcTH9UkU2BBm0u3LnNggGqpsJrWMAeL3l5D99e3UQAMk5G303AeV03SYOJ5M2W
qr+JpGeBkVSWOXlDpsy81eESBJfFf6hdQmuV+yp3QZ7lX1JW7CArPXkcG7TAwRu1UCx8n/XSOQeB
q3GTWvqPGSRvOE+Vc6IDzsQD09/jAT/CmHIBDws8lK1z50aASSfdWtmVc7NZJniAto1dBT7R16GX
d6mabyJjuJGYTcgbpsYeHfh7YS9qJwGbtr0AJrraW0QJC1IpmsZKEHex1gacbOpQReyhEmF5G8NO
Xxv42cjqy33HXv0gRuAgQGPW/ePQB1RMqK1J/JchNecqHb7OWZliNxTmq08+ZeOlZAXHonPuIzOh
/Fn420EBEudW2892833sJNjFBZek066oV2kYp8iT4GilOW5zBbkH+lodsj3yDomlX1fS/Oy63SWO
iOzYOfOTN3XA41O3D6Sy3OOgp+WD74/PMmqnsK7FdzeZJjbznHOnWD7gl7gQdg8n0DNPacVR2qkq
ecbTtin19kYmZG7gYwNIbpofbQtqJcVztXGWodqDa0rDiInjtpl6eYkjvt1jhmFgiWvjIJEaMFt8
9pXnPwD0PlSyNC4Wl93YaKpmh515DGePVyyX5aEhcHzT4ULLwDHhpSM+RkEb9zNGuV07OHCqCue+
Ztsdun2TXqgG5k+LHo3rlTFlP5h0x7G8JEXjvsh8/kSP5HAQSnyrBmChSSwTThX9tJ9LzBtxGa3F
AqN/3cvxRo9FwiTIXt/4dK7R0oMe02lQRHdVtlTbicnw3BAc44EmabLSngef8Bf0om9WWnO4kMPq
41panjUp/Loocg88f9NTgkixh65TMqXQEAVawhceeex9uljOLhaTtTNlbQWw6HD2iex5gu9xXDTv
QfXdRZfj9a21+IelAXuWpYx2JOoQuGvX2DkVvTNAafQTEHBzU8E83iw8VXcU41Th5AE2K79Il5nO
o532EZzd2NMAdh3miehBjXWuoQ3rqY9oTOVWhMSb4djj6iu864hingnIZmLm602GzgS67dCYFf6C
QNQk5x+tYaIAENapamk93jpdxdOb7vWfQ49yHYAAvhHrMOTnaITy+HVQAntmHZuUf05RSAivQ5W3
PeP/ttf/uL1+22p+sL1GQz9/h8ta/WbRtd7+2J+b658+XJuMAWkDd5XRf7HosoV2qOy0kUWpJvpl
pPxm0UUlJ8VjYAq3fiWIABcxmSYTXABNuDp7/yubLtv+XzVZnUjFKjrjIGX7T8ToXcCoyWwa3Wg5
v2zNIVWvNoQkEjqQyW3M3j6Wt401wXtWh9SqukI7Vqx8DjVajigP1ZTqe1fr1LfWwn0eaHrtBHOm
xuWCCh7xnUOwCFOm4+3SHEpUGzD5G5pQlU3/DVjiYYVpmWbdYfktaayj+pCLGSwH7jr/Wk+1XtzC
zR/h6dZuD133HhQkVdLuNPb6i7QmmapVQcF7BmoZouoJKPcUzB7LhzkW4L64SwFZzcklbt2m9u4T
E1byBJzYs0jxG4Xdo/bSjlV0Dx05ZWPrZbYlddxQol+GfVmPHsPyDj60fpEaKZNVUvRst7uWnola
3Tgw2ZlyKyioW89V2vK5LnWR/u8G/Olo/6cbEH/6hw75m+9l2SkJ3jf9zdVB4cv6B/81w7L/YHDj
GYKQzcrJ8RgE/DnH8vQ/HCaXuClck6ufoN1fcyzzD/6Ry3DpX+b6f59vCa0zv1oDQZ5B0nr11r+D
9nwE8fk59/htLiJWuhD5Ryq38XasVv1fRy+g5bqlqHV21aLMYd6tsEJidJN1ZUZz5W/J9oBmLwq0
q93Uu42/YS7fHvGpGfpuabg9gwSsLE6ArpcOLRMOhxvYG0PY+l+hsUXX04qgwO4OyS3FUUmpEho5
WcKu20IBssPFlRx8NIsSti27pZrNHvZxc9vS/rhffY7YeFXL+Bkgxhqxx/O0LI+RqcHLsAH8bts3
igZphuYeyBjGBv2Ns2G8ITfe6Bv5G4mjclcqByaynDosTgRDUh5S4urfIfnEX6cV6AFzTXyiHyEj
NbMCP5I39ofxxgERa5cm4FDwIJSqOTe+h+2fOFB2nVZJfx5XoIixokUiHcPYpuoBjsAyY7sn4mzE
ZwGQZF7RJNoKKZFkC3DA1hH5lhVi4rV8zSinkE1gYuin0kVrhUxms/tfi1opdwHUAxZlAnB/Qy2x
C4EQaIq+4lOyFaSSvDFVcOuWJ8andZCtyJV8SsSOgJZOVYtXnEthxLTWChc7cMuIJQtKR39mGegv
h8r+1NEEdG+gKXqEoiN4L6YGXG1TrBgYmKzW0yxzc4f06e0L4ErwYpYoOjN7YKhi6dj6YaufHWfs
7oRbednWdSPnZEEkhOTnllu7MO7EeAPmvwy7yW72dqzf2ANSIgcz07rC+Dq8rB7vx7aw5uuxW8t8
CqZCnUf9fJETKUv6gjz8LE+wDqNLdm7lrYMP+Ywu+ZxiKA8Ru3NA7YPalUTm79XgNFtXc4rDpFPH
VBl9kOdZdhcNjX49aJ0Io9meYGdWMKksb0tIDt/poFdhtJBURlCpoJ3TUYCHpch/+NP0FXSAtqts
8P3wk6Rxx0VOGcA8N8duMYrNIn1razDPDHPLhNVfOrcVVxsAff+CWUOyKbzGDbWk+7RQMEMrqNB2
iUkG3lEe77JL6MQbGEQZA00Ccky0Tzbg8mMtk+bOkXV9VrjETsLrmhA8uNq2BjhuCYjzyhobrhsu
W5rlCbvua0paMN3AX8yoiciD2kVR8Oj0uVNT72zGOIV1vHftQsXGoxfJOd0xFJ042TjGYrv0GkxJ
nHh3k0vxZh0oSnsomTFJxd47HH8ZBTtNnhhPhs21sNWdLL1wW13c9l4SJc+zvZC6pZZRWrvSrxhE
gvNWvP5IG6mnzGefhADth5mBK7/lWMI0z6g05xNjjjI7TutiD5xvARs6Z/piQ9KFKjHej2lqT0C+
0gHTLhyAzLrKLX3MXgBOt0sZQuYuMR4lzlqiVMP0D8eOJtyQyyyOXwojjWWQJUbK76NVBZcnWhIe
FEA6Mb6ydF4PdhN1VSFnHs/bUh/W5/GBGiT7ZajKqf8qct/I3Re+I38ABLFSNAE+W6QYyijv8S+V
cBSOmV45BIywA/XRQ5kPtNnpjWW6gdm3BDPMlYnwv63y/5fdhIQFS+f/e6t8TunU4n91nf62V/75
5/5cqD3vD9ACWDlNy7EcLAj8lX8u1L7xh7sGg9kp/3uFXpP9fzpLLP0P7l1h+D4zjDW89l9tigFW
/r4rJmuPfwXfi+Xi6WRA886LkZKMxLHf5ccCU/JZxPmy08yOfSbrtBc6faIf+oZGy41p9OQ9jIax
CdKmWV5WdqUeSQ03zYaOAhLySDRsbX0DE3yQR+ZMsMbOQ6G0+mWp4cyZUKPTYbmIUuhIEHBr6FJY
qc4+jKcD7xLHtkpA2F2NSTl+F5lnDUGTgllpExbDDftV927FfQbUQs97CHPzDZWvyw4EiqJaxIb8
58zc+W45l5e8TTBv0VQCxPPLZefpKymLbN1RDXjLNghsWlkfJM//ob03omXQTt4Md36jQLSJb/S3
xPDBfKGZT/oYxem2GOIZDE2eaM4LgAFFCZA/0dhwUfVW7hH6Kpp6umlMIlkUr3pTzNRfS7xdlSsj
vpsY5u90mRdYwtK40D0EVPb2PJqZxB8Ne/0vYyPxxaeZpbLcuw0kAACyPLSB+IC/AmXKY8KYvMXy
Ah4JRoyVr3AjHb2lKeMvxaLi61HglqlYpWGdC4XGYWAc+rSQH4DeZcCCncpG7Ad3wRYPs7nSx/Yr
c4TxSkBC6AJ8rdZBupZxu6QmWkAUjZ9aeQtkSO6LttDPKIdyD8m/biEsB6N0mwtCZbvGbuobUAgm
F0wt0AHXRRb/R3Q7ump+zGtnheiqfCNkiYHJGciQABT/vk4k77yun/HBzw1CMimxBC0bo4NvvWRs
YjZTghSfCua2YI5xvUbyYBqGvEPoy29H4Mwl6O5YBCXEXo08yonOjePsqwfOWSOFC77ffSG/Ed0V
eSLC2bJSSk/cYqtPWFaFLjtmBXB2E0wYj9XolmgzRrLHOuB/deO8oUsharObkbZoGkgM7BYzpsUr
lCls74AitFOZuPwpHLb6LZIfKN2mWZ5osHrItNp8cd24jgPTzr+mrLpPLmmYEJOOvYtkZB9x6oxE
p+fi2FrT9yjqvNeF+NvWZ62iNCyJGVksbFyXlD6lZALWV08Xo50415I+i501kgnYMIOkjTm282PF
YfocVcJ4mc3BA91dUgRi0ghClZ6ktUf5wUBY4gG4bXxtkeQ55JQOXExo2FcEqMA4xrVzW9eJgcmm
zj41ZZK98IvK/TwP1gVxSHkYypKY/2LLr3XcuxFkwFic0tZabqDdjJdENCErpbWBo7r2xJ3Kekyx
+BN4rFhzevYU1h5/IbK2mbglDsxnIm1DtJSaPje2rgdv6C5HWEvPM2kYShHUpFPCMqbnPsmbhyEf
pvsUC8fJyuNyq82p/1Jh23xqR7e/6B1MT3TAiuykL2Ixd0aRFDdQDqNjvZCl6Bc9Dikh8HZtMzo/
nLFlUyhc9TxnNIbEvnYs87pA/I7OkkIsxlJM6iffmbdGGR9Nv75Qjk4dpQ9GKreHb9QrIOHlpTzo
8cxK7JC9MIxu3LcpJXbsq2c6Y9zmS01h4IXeTPRP2QCR3dKebrPKaa4SKu8I0g64ndSkPg1Vunx1
IgzvfCHRNTVUwzMBfiNADKTjsuv7sCrm7DCRmt/XdubCRR+q/LFOWwRyYXC3aIxnfJHX3yyNeNLi
AbnazJEOVtudmc0UbX8jjLGkVLxQbpCZoOq8zjF/YPnwEZNduOxKV1Xom8ZDPefjOYmKG/ac/pVZ
mfGntd1yvzh+s5sBA47oGKl+dtNcP/t97l+xxTFv1Txi0yB+6V9WlSH3vpyvZTMwgDe4UU/DEHMK
s/2iCKKpn49UfManusrKMPZc/FeDVZ4H3NqYLnnUlLK8gEaYncwGCoWrCoecVK9FQde46muSTXPL
h/badAOyNDt0qmu+gIrfznqWn1hLiMY1lYmRZ0xhvjhy30CnfDDarLuLRS+uzB7ivzY0CwchlTeP
XTn4V7MjlvPY1dprXQ0USRvGdCfTdcrI3SMuy2lS38AiZop5UuMcytKZTjBbxn3UGePV2LcElRjs
ATNomqfJcbobIItRqOxx2QOYTm5Z2eoX1x+qL15fih8qzeE/uj2WIt+Pv1HEl21t0mwYkeod/vbh
Qs2dE3Ks7gOt4n1iPes00g4521W9QzWgTcyQwQikUuKs0bITsevmKWJssa1EXR09p0ijwAEFik3P
YILnj82zF1NTs2VXXnyx4tjDXE7h0WBE3sXokbqShGuPie8dfByhEooH6xu8iV5e9bbuX2de0eH5
hpMK1rw6NZXWn6Neo2rKzp2rSdJooo3l8OzZTAfNGrouLTT0QqDsT8NtHXe0a2i++q5bgxw2PhXs
DJT5ji/k1GsPSeK4Lw3+kv3MxhmkbqdlTPymvnZpOIyibU988nql9V6lelTyWBoVGDSpoHtFjrcX
mObXa2ICFWz6VPcVBtQK3Bnea65T3aBT82LTrHXW4tK59+IYr4tOD+1ELpzHoDJvKO/SsRiV5/UH
PDXSMva0gQSjoqgVloZ5HsDVHmPsRps2KYFjxKb1KLx+pOqOOs+mIYumuShuzLAsJDMWR0kaLgR8
XR8JyXW30LHtr0DumOYbfb3QADD694aTgdBrOuz6SWs8OLAy7aDQavsG29faNjXO/q2MS7GfEhZZ
pleXdF9N/OyFrZ8b3Tj3eEFPfm8i8qda8z0ZUrPfaGryD1HfiIOg6zboZEfTX6S6m3qR9Q3TIdyw
iWkeZvjgweKkWjBx9F/2dCuKZ/YCJkQ5rEQIEpb44RXa8FJUnrOL8vqT00ix1TL/Fhhtl/H5dPLl
7FO6g8kjjwA1GPrTVLca7VdmB3zZdtuIRbtZvqZ1yxCxo1DvZA5z6FQsbwobJ5em3UHrzx2GhswD
jZTFenBzO9tNHv6j0KLhLwtmHsJX6LFN2DXtE0On4nqcRkYU0aLbe9a7cjfaQx7KHhCxRi3Gwayk
dy0MMbMqiPSFDZrbBTR2sAFR0WGosyiIIUSbdIC2Rn7EkWoEXNnyZqrqEY6MPWeE1XUMFrij1DbX
8unOJZi5mRZrOrq6Kq/7vGECIi0XKLPpQz9vl2Rr27m5z3UeK0C22UxTcTbDgzD16X7UZfyo55V8
pLbV29kxfekBVK/mmqm/f7HkLruV2ImOOrGnYhPrmQXegFTzuPFoFEuHsV3CObayE4AoikyYtKSU
RcV+dSgaM+6+W0UmOrISeU+Ul0os6nii0SEf2mM/czjoE+TrrLNtt+rKb1ojpOErDvq4mU9JCQkl
ZuP/aXG9i8x2H2KXo+xgUuKYIqvRLngqcmF8TgWA3VZJ7GCRC+tQFO4ng4DWUWmCwOoERLtB/9jW
1vLaJupLKrRbD+bCxk9GN5QLjaVdk+pB1RPY0C3NDujvCWaOCBepNIot+KJHfhZrNyiPQsOOGkRL
srnRZHrN+M86d479YnSMF+eRio4Y3GtIl2Mb1IXki8HNigS2dqpYHLgrYcMEThqUggGGMg0kJy8d
rxNlm0+AA2n782YMwzrcjR1EOICMGh17UT5YIfWDsH4odBAe5O2FkeyL0sx5DySAoZ/v7dFuyA25
yap/lPm55PJ7RffZEi2KHgpsooeajhD6CDv9jNyXhmMMG4neQpY5AgzHtBbeTnX9EtQdg0ZlA2Wi
Liy+KjXJyk6F+rWj8+EyTxKMQZ5yG8I/P5Hhv5xab36Ksr+y39ZQwa9SLdIpngwLyRdHEtmHdy75
JLJpL6EY75gVHcc6bRaQIHDOlxsHS8m9rZfN15q9VMmSjQj28Ytzvv3bi2O2IjfhMTYy/HcvvqQl
tXxLnWK3rNqvS9aWl3Uqk2svx/Tw8Uu9GwtxAOY84/H/9fTL0OXdS6VNmlFdWPBStdmUW+4RJcEg
xNX3j19nFdjffyZINHBjDaz6UKjfpTjySim7zRHXhjpSu8Rr7aNLLGsry7S/wUyY+5ejn+gpP3rx
WouYE/W0xMk1rS/r4TpKeHcfv6W//8QCxo6N4Ir3kpDJu7P/oKOd9ZwyjiBSl7NetDQRZQx5EbpJ
5YV6nLRf52Hkdzba6PT22v8btf7DpIcBjPfhpOeyGtIufS1/G/P8+af+Uo+4gAAO2RbwXKap/HD/
Uo9WF6MADEmEh+EsMZS/RCQwSSZRJCY9LsEU1p5/i0qm94fnky7yeZr5uk6E978Z81jvbiliNZZt
cl05wiEm6awGzF+nPKlqJ44ypOicMgLdn2WacacTCTgDlKh3VUO7KdW1Qv/SaSJ6EInfHlVRRiet
TaNT15pA1KUwqEADnw0jfwzMEXfyxvNy7cFjghmCeQGQz0bDB/6TzddGqQ3fs9bEtY5d44m6uh6b
JFUKMSS0M4b0ZIVtC9otG9KqDCVaDoNU2B2qBsPjUA7z1cd31jtVjW/AtjGeQvqz+E6t9w+VTHkt
6Zm6Ps4I5jduBE0/VgNJzL5fPxfv++PXe/e8fHs9pu5Mz0mHcQ5492xB39VnFr36OGktJYOx/BIv
EzTgiO/g41d6FzVaX0lYjOqJUjs+8uW7x+UyuAbV4a48TlEDDD1jT0jVAFhbK0rvR1Pae5Vk0d3H
L/ofPh4PTkGHCBcTc8r13/8COqUuvJuKspNHfHGoSNqADtfprKnhMDsUO/z3r+bY63SSAZ8r3uO8
Yt8jGltk+HX0yWENb4tlN7utMV0P0n/4+LWMd0H39fv0VwKZJ8gxogi/++XmHHtRkevpsUlmCUM5
iQC5Nk1RhczoGCwoWi6GdoDF1+VEhaTo623aMdL7+H38/RuGuMoSQCAPciUPld+/YYm4CFjLyo7N
sBqlZg7SIcJS9OC769zk4xf7+zWE4Z6xsumROLZt850To218afWtSymAsSy3ldd2Ya9xB9dJTd4G
9ghQVFHCNvqH1/1PH1IQ8kQGc3Gh6O+eS3Thch5x6+yIWAhtf+TXnLAjQblY2zI//ozvXmvdVsCI
98k88/Oi9b97LZt+RRLBPjs6A5hlMyviw7XeqotYTdbjx6+1/l3vtmpY2k2+So8Kdtwtv/94WQGX
vdW4hha1TEZYRYLQX2qNRvjx6/zuTnfePhPbMQ935tvlav7+OoML6sqt5vRIpxylWfOU8aE4ZRGG
GC3nPoFEB7WAvDpokpaz1FYv4uSnQ+S3YqBft6Xvrp31PVABxIMO8D7+gvfXzkj3KROLnvcwdkBC
jbExcb5o8TmyVHGCauOEnWupf3iev32F775iWof44JYHQhXw/+8ffYzdsVoikZIJJ//UZm5xgjuo
rhgJJ/vWqkswT1rFmW5SeHlRtuiTOU5MIr4ZrmxavAk+acyojA7xyrmLUnKZ0ZJptx//Qv/pfaJn
sjUQ7A7+A/of/+S0CE0j3yfcLwqqO81fRD35iYivuEBCs1psVKYJzuzVlJ91HJVw0cooOg55ZV/4
PWrpDLrvaj0bi507JlUWVgwmxv3H7/XvV63H9t5iL+ywI/kblRYWWF/hGkyPha8jaeWxN+c4nbt/
Shv//U70dJ4x6/523eW+XxtTjWNOpHXp8a3dw09xXlATWTkXcEud+48/0/vHOZenpwuBl81jrkb7
wrtHm0JM7RAJeJzTTIWiGY2hLmGQSm6VXUTVUVDPk7owhlm8aEWJZ75y+n/4Yo2fU7vfL1dOsrrQ
MfrwQ2ME+v1ylS1gPu6M6CCGqVVHQSM2dFqfcfMxhgd5i6FD/+KALKMwYKA4StUJJc70X2PBdSlc
vuhoKz/5tCLd4Ks3B07nGZUsDe28aWDmxXKWCU1bSdqYd4u0oh/jPMgnTk7LeZEtR2OEBPdeNHN+
AhzlXIytzgO3K+g/eTs9uknNXBHT0WWCTDOEep1qDyAglltF8wDlTmVCaqzV+1cZKf3LQm/oGVCx
QjCYy+gHNVBOfaJou1g25VhHh6UzEIwykTB7s0S77hGqHEM6EAv7NfEj42s5FNbjxPGfbDvOVS2A
Ymj/kGNvT2HRz1ZC51OWnGOLOxtjIJO2dky/DAkP76qLnR9xpXlmUBZsG9eeDA8iRerHAyqda+8n
W2czRKtv980jtEeNdiNeiNq03h20Ga437v6Y4CbZxQZcTIv4YXY8O/VuEC+LHTkhSnV8Fuuf7ZyK
t6Eo5t5iHO7wdIPEffArS51ZZ+RT06jp+u3rjdyJjqIy0W9ri+HbidyHTI6REbvoz3qRnPOYoMm2
WZKs3oq3pxUQMFzrC08oz5i1z2WVc0VW+kyjjZTEXeDc8d2RTE0p1dH15MGeU/t5aHWpEaDQyxsr
NwUxVJu/B/0xObt9HaO+ifRLCwBt5SS2Kt77i7+6jRl935Pzx25UUnq80Uy+24IC3C/AOhjOtJX9
mjkNJDtuGvJ1UVost86kzT1Y83a+0QkYE3K0xyQUtpF+JsXIo2mhbsdQwLu21nodUtcenbwhm+JA
JV5P6mdm6hMaRbXsylFyLb1VlcWTYrwccfSCVtKNy23haDqEP1JVOLOY2wUZH6Db0BCKj4moprbV
u6R+TdYhVTV7XL1ObjPSjhLwj9Ryz1euU2kPKD18YXpsq3OsITUhQW99aDDhjFZ4jXKIWz0TxiGG
SLjFHo6ko1XtbQzR+qivqs+06j/pqgS5qyZkWOVyGpj9HmCmRA9xL7bVqiE1q5qkVl0pWhWmYhH7
fNWcGoA9kO/QoWC7IBUhTemrRqWtapW+6lZkzczAWLUsf1W17DeBi2/VfKLI9zpd1a/MYOy66mHT
kFQnUBQkt7QBZOGqmzWrgkbmtA3oH5ekvtHXzFVp65HcWoFyCK3+ukVNXA31cziuCh0LjrVzmvTR
JQC+BXtpXgD3D/Qhd4J61fhyH75ivup+CcNAoNFogamf3HWIg35tvtarWphphYW7Cj6SuWqJmu59
wm0eIShSNRKomfx0NNTm5wIZkqm4sRkRJoGxYbZBqhzH6IK2zfhTD0p8m9gKPVMWPIDtdY9UmOrK
TS3r3C9dc2ukZLW0VRVdFvcyF41CKbX/FE55iCCjNnpeH5SBWQ/nzRhRTL9qrgYuCFLuDLYuB0fy
hipJb9BmVOby6Cy2tZsnGQ3gaEyfWKjRXLNRspNwcnle5IyfH/H6xo/DKgSrN024AhEabwitqHMu
qMONCqjoEKq8bxmuyCPeqPmYgEvgRdlFn9tYv8P9Nd0Jqsy21jIM23X9cVCYV8E6rZviBnTNEgju
NHm0NUwlGzOvoqBF8I5zlO8yLxHBYf+hh9slCRU7YkUACSkOdcbRB3Q3FsZVTGdua++ZUqCwt7VZ
XHd6/0SsoMGVQCuE/abJxxIrXti/afVOZhaU0CHgl6uUrw9zt3PFED/3WTxdEDQL+1X6zyaUKGpw
Jv+zlc0dEZG3OcG4jgxKv01O1tscwVxHCstYcGFm7B04IkjtVqpWbAvVfqKt3dnpRT++DHbp/eiZ
/cHjKw0Twocjnue3aYa+DjbUgPMhqgb2Y+XcHGron1ez1ri3YI0J0FUV6Ip1UMIJ2j/4s8H0pDaG
9nvN8JMG8Eydmt76P/bOZDluJMuiv9I/gDTMwzaAmBnBQRQHbWAUJWKeHIMD/vV9wMwsy1J3Vnft
K1dpJjIYQCDc/b1377kXbx23BJ+TF1izN6jksEavY5nRKxnQfM5qYrzyFP/rBAekpPGoZRiDjKEM
TnyowZfZGVXEJsz8p9Ym+33+HAoNGl0DfJmRD0AponG5jT+nSEucOHu5jpbcdcgk/cz+Wix9c5cM
vQUw18iP2JnMC3cwi6xqCrspNvbTOrwiVOzi0j4IieIz75KuxEbdedZNsI69QE9jKXI6I6p82ezL
dTpWKpQI48AlsdB04fQ5RiPYmJFasU7XUibINEnl6pzs44TRy2xdAa82t/o6m4OXDaO4/RzZLZ/j
uyyfyj2RR96rgx3xkUtL8No5PsJH1KtMCRgEDpTjN8M6HBw+54TW58wQ4iF7uh1IAbltcq5U7CD2
4ctTABjNiTDOgW/X0F5kXpV3LSlHtz7yyIPV9SluPcaX1TrHlOtEc1pnm8065cxHRKd2MlXfCwQx
MBvboHu2E0gi7jojDT7Hpe06OdXWGWqbl+LJ69tvFS+9FV0DyCNwlFmGfaymN6BqDGI5Y2qECK3j
WX+d1HZp7UTQIsezETP115t8yyeebYvKfCfnrQWK38YgrAKr39ZJsly8dSDsGfV0IjCPoK2APbBL
LbVf1umx7RfDnaFP/fccQ+sp70p2DRYB8elptL2ucL4O+lh7/btrUytudLue049UI7B7yHrytBJ7
qCmTBu2jc9P6Mjutec2kM37Vknj6bovMf03GgJzqGiEO6Ys63X62vaXCMYvvsaoPmmsvJ9PMA1IS
3el5GYzsqiNpijR/Kpm8dnkDFK4wQk5RyRUemRcNZUdXw+zio9OUs8W7GsB21Ll+IUmpZCQq2TMa
kxzGEC+Ui2KxaNJxY+TdfDAQCJwMUbVjNNgYUcNsUckX38rNJZwdcwSrPrONGHSHVqA11ASGZ9oj
ZDCdUUnD58amsLf0dji1KhvfW2ojKowU3oRWcReEn32LCXdhusER55J6LW5czxTzwdWt+AlQsfWm
ma32YbqjvIHJkjw6NSpmo+FlZ3sOvhokPm7M0RHf4tbOOE7qqzQ9+8rBmBF1jGsT1cqDaz0liUIk
RLYmdVjMQ1U96U6tb3RfQ6M8F5vcq4HVMfvBy+puRA3yBcpgtZk5nGC6JdPaqAWWVmpsmJw22M45
+16QkFiHMIfdzZgSTEZm9sEkzxn1sPw5KCvYU8sTgi7MYFcYvhcWlQtCtXJIop8QxTvjDkAIaFuQ
6JEX8zjr+WwgcqkgOBhvquWF02b095juig0YiHJvD9n8pYOvG6IwSi55PX2AV7Owb1X1xp0mnIA0
drc93SxUQUt5CHTaA+Y8LZAgxLhvcdp9LwYjYBRns+twEDrZiMG3fZB1UGeGHtDznN8UxrwvXDSy
FgcuUh1nNxrkjLpfNzZoBN2DI7o01CsIpEBEIqJDGY1zFLybjR79WckQ3R/6n4PQmm2rNWpvuLic
qy74Jhac8QKt7nkARrxRiX7MZX8/WtpbhuuYOQvaWUQgddWfKq17lZW6HYv4NDTuV3DiF5ZcGkZl
NiA/Vh95lzyh1XzwzHrfcpoO8ae9BXq2IkpoUnpD8B1haB8qsUZjaIbztSkx+umN+X3GuXkqtYRF
PjWPpUtgOcp59O7teU49CRrGfa+moN2YFV3tjaNRESTA1p/J5nuHnHXED2nuOlzCMoQnmTzrJFuo
jSDOEqpIO20WDKlZA0LeICC1y17mae4PwENvnO6r7k/jY+d3wTbtsy8A9tKDJwNCkrtpfNFM4W9n
rEeHiRrmZhyFdhAzHmeyUvSTY2Xei9sjkc5wTPpRn0pxzDqX9qjM13LCC9J530gMFnomUIsqw1U3
w+RoYpdW8wN2k+CH7qILPWltSUNnUwQ9cbjmKl85D8hKCB/u0mkGMi/W1zO7In9baDpLGhdGPBwT
UvKCnSeLVmzoatr5as4tjR1MnpTsWM5DBw+DuXYdxsHLIpg6eYcSkKap20tKzjUCWowmkJykiD/6
2OULyF9lxODgmBUcRSikInM1nYQJj/0IGQSnPkhbZhpLQzDoiCVyGyNh2NWN6ZwZ/87Xjj3uye/i
5aLZgKRMZtzbYelc/ZprTjZth2Ch7Bg9liW55n7WxlqdoAGffubKlLe5Cz5JJ1R4ZySiOKWFjF+T
inDuKMFM82D0DlAWR1CJJGrSvzeNdB1UcWtGMWFUQJpSEEPPHcKEyC81l3xhwxJHzva8NH4IbZs2
FOiRsyRq9ymB0KU7fHPLyowywfEPAnF75whyEBCIHes1zlqx5R/NgijprLfik5U6NAWI1Ln4o0eP
YJ3UfP69qbW17dIgeYhdIgSpEyaI83b18vkjgV+ZD6Cs3C84zYO95zjqYFokVffVQA02C5MugW/J
W6k49mgUm8x6VO1Ct+dmkrKDgzcdut1no7gFhx+aM9xqsP59VKI1JHQxS4O9FvAWq5QobVcNCGix
nj432cAFZFAwN6wj6r6n8XJH2KzxUo06n3pd6LxnRGRH4dTzXTFz3lVIcg8Y6NUFqecCNlrnuoA/
xY+tQ9nXTcRqhFiXuz1HNWr7cSw9EU1FDM8hU3RFaF6yGIxEVMY6AUoASJ3uWMQ6hP+00pV2EzRJ
+0bzL9vrRU5H0VfnQAiYMkYZkCfI3jGkAC1UsxsKKSHpQG27OoZ0zpiKmZAph+ZVrOBIr8+dliFv
nnI+AUsN5VMpSnWfojSgTJqJF2draGOyB+mubZARqXs8BNyTktAGD+jlPZ/VfG1wo59cmpShbbTq
YtZGTfAErbjP7FlvieWtKiW5tSgUd1iZFSojgsgwrKwvSITEF7Qu2hY1hx+R/0M/30PoOtee/gKo
Wu2K2iaEe43YRczA3TLcmQfWsLzlMvFCQMMF9IZOavpLajh2HhXICaGf8NynGsdrw6PPGn02ngzN
jD+UYdNUynmaLMWL5mRGv9FKhOHDdj59HUzCizCXxKcpjZs3MKnz3RKnfHWAi/FhWiOzSTnEp7g1
mrfC65HIdjNhDgvkKH3aiDI2HigOuMIaP924iRNIW6GPnHwf1OSBU7eI5wHuVrapEHWf8GqsisHG
fJDFkHPS4o2bfZH+qJDRv3XIS1q28n46lcMSHwdarsDsfK1/Q7QdJjodOQC1+SYQKwpR+N9HB3wE
thFKj6F9r3U/CMmG8ff9xCBeH/h0BpzZz93MNzAe0fX2VQ11f42QTxp3uVi0wC9tNcWv5FoQVaVc
ZZzLxDRu8V7HqH4s3vlA5eNENcshkhuH5gdjUST/61MgW1pzTuvQUnBsewoLf6AmlCgBT66n9O+o
kNo3RpEafJm05TvdCAdMDdXpbtRZH3EF1fvETbTHVaz34cUtFxwM6zMo1phSz2njU5aYEKp8a1EH
zRv9iGBd5GG+m04/fZc6GU23Mb9AwZ3hNPlMoXoO5IJWapvAWqmx8Zlt3t0guK2vqRzGx0yX/o8W
I8BH1szBaXLSklQDyc5kg6LaLY63oLAEX3xcszRec9dBzdILS5Ap0dDgjso2a5btZ0v4P0KH/0Po
AHhpbbX/vVHm+Wc//NdTJpLsF0/rH7/5p6fV+40DLAM74p84cCN5+IfYwTd/YyBM+iYjIYPJt0nr
/x9per+5lm5wYiaemSTOVdvyp4PG+40Jkkv85op0gs4T/DtiB9f/db6ANAr9DJnOOFoJ4fwcyfxl
OJ0stizrPEmPfeWN58avHYtVo+3PDKTsCMEskUd044wHLKebpUpwf2dzFgFclociFVpOesfo7cQQ
iC+Bz88E8NieMn8o92iyV4zeGKzwM4pTXIFDgewxdY4Unp7YjfkYq9DRbEksju+UzgbxrRtNwVLw
Ra7mQ0f2RO0XWMfoywqwmX5C0dIDJJocgC+Bm7/gMnwy+jKGYhT3OHqAGodc0rLLJo3EOTsf7xPZ
GByAa1LXYVquDCOtnJDFxZgEly7jcKeMNhI6M6K20e6zuM37KJ1zeRBW11yUXOrN3Fv6M8iG6YyA
cXmEqmftQECkd2bQI2QP1HrlEGD6rVm5GbzpnE6H50y42gh1/5KkDswha8Zp2vPPnt4Z58DIvjZM
clZW+XTx7WVHGYpEusNQmaC/wCiZ2cOXos29u7gxUNnTm8P14grb2JF4zBWXvqaiYIypR3AQbc2W
usgleyviPReR1Q8EFzagMAko9DbxbD2PqCwOBuFYno3p0RjTW4gu0xCZa0s68kAIhraDU6MuE2Xf
EHEzxZu+dkGHcyrZkO98oE0+fLX7Jc83ZEgbW20i6NPOF6wcoq8dPg9nvFG+eRhy/ZVoYUQOXMu2
iIenuOb8TSvkK0FRyCAxnXxbiQUnA9oOgDDg904BmBGuEX7CJHngkG7VEamk5cXPq+7KWAW9bVBW
qbdpq8YlK7V37woL+qCWetNrLGL0+0Sfbp3EhTiv2p+DaSVwbRbloqTPkjsl8/5EWiIEWJfCnjHC
TekWIA4NF49zrcX3hjW8JLhwQgdk9jFF7JucwXeV0/0cJE33Bs6r/6bLbvygK2Tcu1XLATrprC+F
y8YP5XK8cXrk/eEwVdwy2VbiQoP0m5xR++Kp0bam1H/adfXNk7KBFAZJHvyezdQoA2uzIB3qI7Rs
Psf7dHxUGm6jfIrLrQtpcvW1jWN10O3RyXexC2E8LBH0f0s5bukRGSlZu+21DoZUkQvs43zKW8cb
qm0G0UkH0qCgSOmpftN2OBTC2VgwObXmnXSMV9UHr7oY2eKsYCs8vWoPgZsBnrS9tBN7FMMmWeKm
+0yZ8ZjE7U+dEKGF2r9stwLdy8Epp8m/TUu7haOOdCdPXfOQsOY88ArJxrP69IpO9gy+WR5ngxKV
hxlxUzgmvTQvfdCrZO/Hs0ggxrSvVaa144OAYMhbYjymjfHdBBd/I7oCZ+9kEWA9uTNbdrBfbCs9
FoWauntTmXiDx9ioghDqen7G8UpCWda3ICBnvXFQ2xIv7llNekRfZWy7ljB3l6lzZLSu/wypd3E4
XZwBRGgg0/p0z1gkgQVrajsnXqYNA1+5q21CMBM83i+zYy1RlXfy7Gc0uwkT2CCRNEasKTa6ZZE7
92lTFaAxCuxSMq1CfyrgTcKnPeWFBWp+HNv9ZHN6mIwqucjJYRw05iscCKLt0UHpfJmxjTzJJErH
8oxgNYmqsseTkiUNta5mVbs1G3SZXwARuFHDaZxRU6y2Dj/F7EJvLpRrXcZxSMNy0tGb1SNnVcMf
iY3zWalEd28FwnpE8wLdFKpVlDp4tnAFq2Ufa9iywqAsileVE65gzx58X9vIsedP35iukKRFITdv
HC8QO6APxmZW07VUyfIxpgoK0eR5OwB7WP29rB33c9y/E/3ZrUjWoNikdLrpounjMaZLE5IwDmC5
HL+xsWBihFR0qFWHXrqMG01thlZKOF1VNrybNbvN1rO9/oYSh4y2xPiSoAcmyqoCBILmHCKyn+9L
T6sY1ZAL2vqA09hgwQWsR3g61wdT1OT4LETxxQECHlcCUENXpZ/dQTKDbYS/60EN3YzYWuGleNl2
NsuH2FVwPvsEJ0NLA4DRYfYBmGVsNgtUs03VsvaioSmjgPbhsQsMhr05lryIZvOdAKeN3oJGIFOW
5ZK2SYYRZCYkq2xp8St4gg5ExNMydDFjre48V1UH/YwJrdOImbK+ldu8LFs6zlayUaOdHoUKvoM9
rI6JQ4oTw93tWMjvVQXmTTcWY4unGxCsSI8IlpLDKEsrqmL/Slf5YQAferUq2of+ODn30s7oMRGs
lSz5w6j32r1M87uZ+3qKaVzybSyvifcpKytQy88ZaVR0z3oXZF8vIpthMDLrCSwYU8Tlq13QyZE0
9eyHDl+5e1L5sIx0ovSk2ZrsnLQsstVKPujWQs/M/jSZu7Wv9G0aB636UmV6oL3IT2t6hn5BRdnq
WNd/d6/PhVECqfMYUC0HlJVfHA91VqQmxVGmJ8TqOhUG8SiNY1gbJH90eXXasj+XBo7yhgiK7haH
iJZGbS7Us9WO83PFUPnkYZA8j8wy9t2iSch7lTe7obEU04l2gGTpLyldwe4OIJJ1MlwqVkxEnu7b
kjNE4jyXn+iojtbGMb3qwVdjdqp09J+W5Ww9L5C7xfSTH505avt+kM5dv/gdDpHO2FliACKGqBRa
dGdxgxjTzrtUT5Ine4nbyEM0xeij6Dl0MD48ZELZSDWUM25kMxpyw+6mJFL/1joLfBfpdqAZxbzD
RMbpb9i59J3Tr0YWn7FzHvYe4Y6qKNPT0mMWjJTfT+MRzyux32mhHbWuI35Qj5mAbpBxBrcGEMcB
v4Pqsl3h0IdrfHjsUWqNUCWSTn+FqpcaETCC/N5PRfeQB7Qp8RIxSmiMwNnjmpl3AqbugSkqTsmu
gI+50ZmHEcYsluG5JIk+Qnlq3FR4tZxNCZfgRVkZIMLe2VsDzm36FcMIbrmWdHALHGJ9YwG5RLuG
eQv26NaaNVJtFjfH/60R8RxWrukfIYPoz0TO0W9vYUxAkLAIE2sXAtB5XAadZORheGHxVluLm3TG
l/rdJv+LL7ZDT5tPlPFpWYCCp+IFAUjthoxUjHj7BjAjbWi7aXWLCYqwardIGZ866YVUx5b4uWq4
kTSfji6ARixM+Afu0Q6MBbqJmvZ07Yot5FELSUDfUdChLvkxx376LeDM/ZWAFO8c22ntMkqYvJue
mCE3ihMjCS6oXrCKLd7LAKTmeYmh87mJY5NMojDwzo5+FCZtihCboftqtfYkw94HIppZHusAaMhL
CWr5pwnLOwQzZ7yxnmanTGpEooHnf5mmgvEiuH0PGFuXgSccdCzxCYX1bqkH6wEYjrV1XEQUDWLB
bWFnwZ75xrh15mk6K2+S14Xo4geEIyvJSc5hDsIR132bvi0dsS0bs2lsvFLNwPDNaMW2M6cBSspM
7CjWL2LxIEOak+79oEky37R9Ruw83LUvrSR4N2Q9zz+awegfg1ovXxLEJgndwjw4NYhyTplX6ie9
jbudx/N61rvEhR49SCxojMlMRS6lphxtY3h2u11Av3D2Jw3NceKRljDuXZbmqt5Jl2yxvNQwaeuc
xduglI+NgNqh6WJLRx6+TYKfKs+r6Zoj6TqzSEwRX0C+LN60Mp5Z+axCZGGqdS3DNDj+i43cIyym
pds0mFU4Mdj5uc04oxBI23GAGsr3tHBpO9LXldusG92PaWjkD5fOOizYMpgvk2nOCCCE3ez+U///
P0EZq/ng7+v/FZTRjOJXSsb6S3/6HKDGBc4fIWRrcf+nycH5jdWdyh27zj9V/KipkYSSdG/qn4Cr
Pyt+F4AzEsBV+wvvjIbBv1Pxc4ZDPfcXdZ2OQhoanU6ANJEwlvOrolCQB9aNXZKeFDlKrGQl6tBh
Y+exuWxa155e9aTyrprjNA/oqeorQgJt0/mVboR1MOZbw8v0L/lQANEX5lzcoluCgOhqNR1AT+zn
ILNOQz0yocMv0UWOP4OXaOLATjdxIb3dkhLYMJWyudGTgEiRxixvWhgRd16zspL0IN3HHphhqOX2
wFGH8m6Nad6rLBXHAozGZeyZKCuE/FpojctADoj0zbM3E3LPjJDKF7dXghh9nPa5ZjIHqhuIloAu
Cf3S5Awb9Du1QvMGQIpA2wKdw0bM/oDPUcJqXmuKgmP0rYxnEI/Q+Eo9pBGrH6mW7EMhTO1d4mD8
8MDZ3lqQb46EhYmfyWzGXZjCiL7LUg65HM3Eg93bSETQytCdxf5WhYx/f8K7IXzLydWGPCWL4c6S
uFf0acm5b5X2DkpAYKptG/OqwUA+Lln3MgUzm6g03X2R+tPXtB2GL0EwzCTOaEp8J6EweREaLizI
uIQ6Am5A6aPqQNGorY+lXsCzNBloHVMnKLzQNA3x1i0QtqA7yGeXNjE3uS6/MxmkxlfZsIP5mr0r
fSxvMl3cso04p0IM7UnESp3bmA5K7ZA54c1+D/UVXFHK9j2ags8zKV6CLCBbjrs08mrwy3Zmb5Xn
xfCQ7jSVy4USE7DpjXi8MTJHO+RkcO9nStzHprbT52LIWHLBn1jmZpmbhoG9kxuRFjs66i7GL6R/
8OwdO2GPl9EOFNDhRrfYo40p3qWrSLZMFiaXsqfzXioL1yrjdknRbo74Kmerpjle9mrf5mkNXBgi
kd0t3k0iGlQtakElJvzq0g5afgM9zWDvq6StcaRavAVUbJs8kUBg0rcCCPCdEFGKXkAhLukDhCc0
rV4dVItSkfaFjQaT1LmrqpzgPomXNJSM39oUkUu6TJErnCsz/+m99qziqAsSdWWucRyd+nHhSJDO
Z6UGlwIYpvlXiNDxi1bRmz7Fndnl24C96kcn0WLCT5Ljw6SYI2+npTBeB5g0xDTU3XhvjHXH7Fg3
w4Dt8q2gazyF0zIsD730Sv9gWwXHM+Fju83MhYMaTDEbA3+aMoGJDevJmvT03Omp/X2E7ULKmc1D
G3oCpkab1P633NO9S+GQpwG+pAgeIUs1VDK5R4yenRL4HeGZb3Z+WldvTpIGX6HrfNd02UZuK6yL
MbrLT6cV7IE9obT1Nvbj+iWnwWOEpcgHjw+rFq+DhwCQc1jeHkmtGKJKmzAVD44T3KTmPETtIO6B
vASwIuhAbgXhOiFmJnvrl60KKxPYjJpIX5ztNovsNAATKYfuVDSGd2LOveYgkiDEfYBQQVXOiiYs
iD3IXfT9VNrZgzlpzr7J9IK41mCI7a3tCf3VLNJgq2wW08nUOdcFdZXle7wu5TFZrO5KjvUIWqix
hgdEGzY31qtyMuDyjnhCA9EQi1lM8ZvMtR9Cxmy/QcLhcGZraMY6PYBwBrmjv7UJIn9vHI9hRm/k
EyZ/ptB5oUg0arCwi03AtGOn+Wn3zZWL/NlxXnjlXGtcLM7b1XaQvY+SwVnW3mlsdZiGg7iIfLOt
IujIRMaZmkRuqbfAAQFA41eVZ7i6WViVVK5u7Z3sdhmiqa7L+yDF6gMXLT7C7U62jQGjbtarR4gE
4x5SOuHGmOw4UotMeCg6lzoMhsnddvqsfihrIglyMmgBNNYIz6ZJJ0DGup/fzrpRTuPZLhGNDgg+
ZZs945AoSezA+VzoLz7pmJwcUwF+aXhB5N3nt/EMh8UMcvfWyGW8Q2UrHjh66Q8uWS53LIvz3vML
dcSv/ERiZf3QAaDkzNrHpHZnefwkhVu/EM3no48EPHNKl6R48mvXZJGSfK38rK1XCWB1h9ELAkWC
DAUIkE0YI8DzZlLmNncEwSAGu104V0t2Hc1g3BF81mH476vqmgc6b9ctNCb9ZcqNKTXCxkmiInBG
9O5NZ/D21TyYFwY7MVIINcRfbF+4R6LM5WMyan5HJyVOf1pKI/acgJmKIW7X3CwkjF+Dpm2/KJ5x
BAal/t5mnTrKRTh7iMfjbo479Q0CwdyEqsM6mBi0yHPag5vZGFBZU0+RKOqwHo2Zoc7moLwjCukm
JMb7ritHsXE607qNSQWwWWSL+AGlMeFCuXkRhNs0Ya1sj+/aiKIPdvJ+vZ+PolkHmTl9F5YLj6wF
QRJLgc52a5rSuSfCK/0RD3Z2yGZNavT1ZiQRjj4sp0V5y71ZYHQMliA4TsbYP4m4qe6AGE0Hvk8u
Xd2xEchyPPrbvUwI+1bLQsefUasMRyvo7qWlV5CkcotGIEyybepk+gHlmY0iBkW+8oL52LMxEhNu
yisty3e9yYJ3o7fMhshEp3vJxjKl2Quirm+0dl9bqUb1PLHU8PilbNJ2yaDPYljDuCEv7uKAI0jr
eUh4B8N9BRzt35pLzTcvXRdNGZRmtldSOmorhGk2X+oleMnMOmHFTv20PXd9N5JFXPtIlCb0y6+Z
FhdfQKP23Z0rILchrA46baNcFy1ylRudfmO6Q8Y+Fhi1jqwXaXYbsvFz5xtTETqJBWANQ1p2VooW
tw1cL0xrsHshKtZ7BTI0P0Pf72mZDlr64rSWk72ZLl/xcDELInGERP0DDtglWdO9GMYMo2DfJEWm
jyceWROxhzfVQBjeuli9cuwl3ZIEqPd8mhFpD6P3iIWsPRG58djV3rKtrK46eh3JHd44VQR8zA9u
qV5ZAD/sLH3LB/fVG+X4HYwxJwhA98xBnPHVC7T8QFuuvOuMcivtSrvhwzGJSWgLwEdD92GpddxC
EUapLjvyhEhXz8qDQFB+bzmSEIWRPhkOBoFy9NF3R7GtlInaAFII4+RGOgRK/ad6+n9VTx4E7X9V
PT2kzY+f/3Xsy7f6xz9xBn//xT+Hp8Zvhgk6G9ZsQGfmM73yjyLKM1bPt61TIPxSSJn4xBll+i4m
8z+mqn8UUjYvZzs67aVPPOG/gQLmG/zPRZTt85+l20AHbd6X9St8oEMQJ6qA45JGIvsmX9IGvQ8R
8NvED5i2mM6LrKbpwhJPJNPYvpSJox11CbKpGUF0VCotora3K8LPq5qEBv3JifWElajscoCpKBlA
+llHYXjkOoMh2eUc1pkoeFdEZwWSROMun6V4C6zq4koi1zW5h7cUR4NwqAHk2jGbRkwNa1taH7Nr
xX0MO68lFqduuo2u+WpDM5eKSFe0uPQ7l3WPhpZ8a2YU5k4Bz9/GHCKG7KOHVhdVTNK2XuNfPWve
y4zWOge/j6AAMWRMDzSG+bJm4842i8u4qDtGgmfyBWjA59pmTrM3YMUNqbogwoiQLyfjnaypl27p
d2Tdl6GoUus57tZWpu9uOM7SUmRIjLQcEtxgvRRT+ebpZPfo9JB0UVzWOzBU6C4oEz/ytsYSRbzN
zirBf1kVYqZxDTcAqPOYWPLBr2nd+gSXHEUZvLOgB3sjtQ/ols8FmWtHVZZZqMmeG4OmCwHcyUxH
k1n1jEdmeZCt/ZJaxYl5z5vo8rdGOVcvtYS7ce1+a3NB9MzpPi13NlHAu8Uadl2AWYrIjxM5K3Bd
hpS4BxMEpdlwo8yU1mvssIGgmUy3WREM4ahNDaJOsK+Jtt7LtHobjQVC1kpHH+iJh+vfQqe7bFHu
3clevxtMuWe+cjZ8Ql60ST+3HofuqUg/LIjrW8fILkUxn5kJOQe/Iegnz7hCSpgnFQ+MUwa3JNXC
0iJ6e4Q8ZHSt08BWNwJiWbOoJ2F3MXDY+ZHuYjQvtQxrNr0obgBATDLY0pN99xt1nsxknfaJ7Fp0
3ks269/9zroNZEYDVBJzRAlOa1ocunl6VCDHsqwlEUhYBxoN6QZjDENJVPBo0dTZbRZaqpLPk8Gh
dQo8noRZDcOmMyvAdb3+VCfGe2DJYVPNFANDUp4Mb3rsxPhoz+VHpecoYF2Kg7GaH60Yj06RASIr
TQDdytXS0DCyLPy870btXjGivjRdnaMLc66tY3u7Yf29dXNPGXlspOW+AHBcDu7M4wiJ9soMt/2W
x1qAKyVdIqHF073l8tiVcxKHdEtxSXHSPXTeMgEWcyakFa5/nCeN00+6lFjaWvrD+AGx35UTor+u
D02ttN7pXn5bJuHeGD7ONp6aJiPYiR5zm0dB1VkRvFD5FiNXIvmjNUt3n9td/VTU8VM1a0CIlY0Q
eVOZWTin8ZXT8jfqF/RPc0kkEFRd+ufUSAu9VXumPS8QrhA4w8D15DcIuFyPIbuW3tXYgrZSs58a
jVzMnhCS7TQ6b3O9iPe6RlCGDzfdgs9EdrCgA1CBu6uyakRGgIaZ+T3BgTWPv8rN94ZYXETOFWX7
pIfubDLd8IjJ5l0AXOaIu+licOcz5IRb7P3MBlHb0yvxXjzN5QzdSawS4kOT4my7xe8Yl7+1Y6/W
8r+0wljFA1giPmR4EzGG96v4BXaOjfeuaA72RAS6NXYDoZPzNXO6i4oN9/fTwN/+tf8hteGvAZ3Q
8UhBz0XDw7v5i9QGVdlYuwt5DAlf9Yg4Rzh7xNu7Fgv6XzbTu9+v4K8289Ug+8t1MUTyPf6YDinl
c/f6y1+Snjdbedw2B3Mo3oJV2rkux7khcQj1m7458n/6753iv726X+313EsLczn5b75BHMavDIbE
qoPUx94G/tlJtygAHzEeliG674PUcM+t11uWxA71rG7/+nItEDT/83oDF+oZvH9a9L8YhtsCgyLU
kvrQV8KK8qbyEUy66bpcnPMmLw56ML/Lfp52hZymU46WIRIBAU0iBcNIIHVSq/OYoMVUlnMIAlyy
OcdDTF1n6bJ8g6RpQ6oOJuf5hSHNrnKmh7lKsEGklM6zfR0RLQPoa4I9fdP2NXEcN7R9lod/faX/
yyNE0UzIn+Guvulf+QFmmQVVY9rE4Zn9zm70Oz1Qd5US3f9xR53/7Y6S4Lf2qEFo0Sr+5VmVhj/z
jzyrQWkf8Q3dLUZG1AgZCDC7A8abfnEZEqO6RwN/5w16dQ+7JgttlXx0E+vyelTJV3epYc7nRMMX
F8jxERn7ldbTnh7mCtHJqjBJUnePEnR+SRxz2VeJ2W7nbMlQOYj+oS7mp1mw7QNts0+k/FWEEg3N
2a6zjzgDzVgX5WfzttnPWv4R/zd7Z7YcuXFu3Vc5LwAFgMR4W3MVi8VicWryBtFid2MeE0Am8PT/
Qls6lvT7WOF768J2uMWhC0N+w95r1/NrgK157lkP60Ycksk9JEkFSqecI5pFfUdkVYH7Y74CGGYd
bPO9SUH96JAeoSimxvr3F+xfvGHAZi3tJeZ9shn/8swDM2DubIjqMCvgu5QTmjcb1iVvZShx+Pc/
669IguUJdE3OKXAsfghr5s/XjAUfWy6cjgc3Hxk8s22u/+6F+fNJ+subhT2E7cBYsYhCYBfxp3dY
mrTAPk2TTJlwbHYy1QjGohnGmf1JttOEiDc65bZzCA37oqIw2fpVcTJ09Mbi8Vd0sZhhS8DGQZGJ
w5hxiCchb6dmKuks4x+zp8TWj9L8AIEQvYQrMJKYszwXqbcl2fElYMGKDSKIj6BoSYZ1qVvgOWFX
C9tmZ3f24iZo7f2gicYw7fSHW3ELtml+j03plLvxhEI3o0BlR65dcsYrkP/r0exvdWUDOhTz3d9c
k3/xxHItQvRPvIcho9t//sCQUhL+Cx/qYBU0CmNSopDvWaPbRs7fGeEvMdYAY4opuJQuyQGR7Ew8
J+VDn3EvRzmYYK8adipin997Vo3f2/yCU0VsAhN0fz56l0Umsx4i95IQQLJxO95EDbQIVALTq2mr
zxlPEaT0Jy2oDhnLYx8x8Ccl5utEIYZYKWn28Aj3jIZvsesNK1hUiAsbXnzSG6EhGCjbShxqe9ud
X8OmG/+GivIvHhLOjOUfSxBFuuzQ/ngwqhgbUK/G6oDPcUOJo1do4/YQ75CuN/HfXBG2any7v9zD
QFDQ4rqWtUB8/vJMto6YhO0M1aGzZcV+h3jPIMpOEScVMp10TfJQzjCJBmlkBc0ylwowLu7RCbJN
qVGa1hUB8SlJgduQWJEV7ms8sFPwq8xJEEcCV4TMBJOQal9XtdiIRn6W2XzTBdku+H5Wy20Wi/wr
BkGqVCau2Qz8dIBMoGt7Tbm6Hfss2PVc0p/tJaNlgeSFfxHBwckzer6iUeOuiYZ+Vcx9ctSBvv5s
gqJKQz7v8/pUDeo57WkkAwJmGPrR6rmzeu762FxNTohOd3y2c+uKTeAkFrCE5Q+bdMm1Wf6HUfL/
RONyQzbDyDKokwAd8nupXewW6hnrGw2Emxs8T0iWipZqyYyye92S7+w3/Nsd8RRt5vKI9VF7BkP9
iaxiowY+YELQ7lNBz4INkCOjcL5kyXhTwvEwMLus60rc7NlpLoHzdzEPcN8XJ5rifRlxsqTAPZjq
za+e6u8Ly/1IpKpOueVeRjluwLhO66UxwjfLGJJQ7TvUz5eid77YRIz+zXns/YvHm1qHBYPpQswB
B/PnW5eoQVzLjlsepD99orG8SZNzb6TNilwe66X++tlq131o7fqQSu/nM18l/W5SGD/bjC8jN4OB
YcUyB+FXMHbCB/oat2zpgmob6mE6QLjCAJxiVsWdkW5Js44/QU+E9wyzks0ccy72rAEImyyo8n1x
sQ3eMeisXnEisJiD8YNHPh3WOu7zVRFQWcc0hpyHiSADEwGrOvrZ8IzTn7Abe9lT0JKGQ3E/DsPN
wfi7r/Hub3HEwUJV8x1OpecsKqGlW0jy3Hr69CTW667pbz7dAUm63mXkEKHJHJ6Fp69LNd/7v5+v
//Un/I0/gQFXwGvy/9YnHKtv/x+G8R9f87s8wfmFgwkJgGMuvgSfO/u32RrxHmbAy9gj62oZutn8
0e/GBOsXnwg8BtoLHJG+ifP/d5kCTgf+YPky0EE2ULj/RKZAQfHXt7QF2JTvxrTO9gJu9T8/WYMN
UHZOtHGMxKxBJhfFVzeLIkJTUxPzDLJSG5OonGYaVAM5U44/6OwlXXk/e5GjafPJY43MdPzmDxyn
c6Srj5DhQL2Kw5xJG19VbnQd9buymquP0o3E0aToeehSSsxVxmN4zx4pwFGYlXGJxZd+O/WCJ7/L
i1sHWfTBHL+WddetEpnkr/1oEvqYp6OxnkeUgQCTG/1VFowTVilpwwwPREyajabv0CvRE1aCJLjN
f02MHA2n6ErOi4kc2y1+cmIedAv8nkN3AKejI9jBZjQ7nO7UZFsoFai3O5jW2NYD8lLbMCHRgaY/
OYvMH4Mta8uUrVtFHMYaznP92cimea8RbV1QT5gsSAp5R3iv+gzKsXrHGE2LNgbMw3DAt49Tk8Vf
7cS20QqyDCnZILFp5R2ClH0NX0tdZlfXV5TPdbhSgW6BMJXK35OLlF8CUepHNiNkm7AsxHF8ZCNC
hmCbAyCvWCXhw98rHKZXq5UAPTJRfmqJA19oGjePsuwY9Vn/RHqC3CDDYcKmJnGI5sYC2wBS4eT2
bNazCTgB2Bg2kACU2tM4o1UEZuOGMYnRrX8OTCSt1DpT8Spw4T8NziI9Qx7JMZ6PFmOdPPqCC1If
G0Xy1cINOKuZjV9fpRzyMyYFxdDnPMfW8FYslPG1G5bdWUVde4fvcfwRduGMX27qQebIwkmgOVfF
tiFuNNtUKmzZkzObYgoMSBPx40LCmbJiG0vduvs4LWusGegiPzK0vMUaJmWLiqAV8ZUs78oiOHZK
b1AFxZsNpYbgCZefBjiLxJfGznZDmzh3lo2Yc5UMdXIwRB8Tk1s3HDtje1BoIW4gRBe4eqbfjSru
TmzEwu+qU5hvPPB2bB4FKI4tqR/hje3pjCqwj2uDzbvwrgnZqvlqDCKymdDm559OQxI0jkw738bm
XG5CtwcwXlrVM9cxfwGokVx9ncl7aU3Jye/sMdxatWrPhOk6G8Ob4nLD7Vo/B4JEMUQuWC2Nlj+3
6ti5Jwl3IMu4LptLhpovlWTS8JR/0ZWVORl6DkZ1fDwaTlpzCsfU5L/qyoqZDepwnDLvJutQm8W5
Mk1N4rEtjZ5QEAWDOhpnMyLJaxTTCfVRdmiVd7UInN40DnQZIQC9gzcGagLpbNxKcGDvURROWFoj
pAs+ChPiZRqbNWcp3adhcMG4TCkBab0DoIIG07w4GJbOvesle4eyhyGLZKqZT/E2jMZ8G4iBW5Hn
5RaROu6zRByLFx0pUZ69oTezq59K0tA2TjMP5pMzS1WCrfZJRLvYVmsc1NC9OqzzH408IApIdwDb
aaRPIykI92x+uz3eKhj9umAVOJTTY1sH9nHIinYFWiY+BpMsHhWyj1uhyKJz8iwlzDtEPN9wIdm/
wGCRKQFJyYVSdTWUeHjNPj1ThjUq5TsJo90PfkTJm5ILE+FqdjPEB5m9GlrMjcDQEDZ7S6pnK53X
xBHOkVamXlt8LDtmcPIhNZ33cAC4BW2e6b4ajftstsD4LG/raTDfKqtv8KpGXGSSSuV4B9yoWEc9
M5zUBilhhbm5g2v1okVSEYZWvzJ+9I9l0Hy6XDHGBvYNBTGyYYzEsegePJVl176tvsAo0yt7uvNT
xl6lWROMhl+p1D5Z0OaEplflI97bZbNC5xgQxG3l68nDMDJQyvmrOfHuEcXKUyfkXZ9F8W4Kg3Fv
i9HZWJLkjZVj++bGxz9wIlGGCq1WzfyeaCnvUR2hWVbWimgl587jaqN7gydmwma5IcCr95iGjL0z
zdxNUz1fGIxmFLg12okgdZvHdprCm5gZA2/itC8ec0OrBy/svvk12YfQ7gmXLkP0q1IF5bpxtbW8
ZlscDwG337NvdghhLbfetOx7tnMqyw3e1ulCQgaD1tHqXualQzBcR17sMH10OwInhMgJDBhHeSm7
vFx3ZVE+jUUUPbp25KycBWHrkvKDsmG8CyOThbctkq+Fjr4m0mwf7cZXV1uH+i7tpLh5pB89DQqA
Vy+8k/TLaq0Hbp3MMN9cyU7WNfgPWMiLp4/f1M79T6VHeQuMEFHOoNleT3O4GxAr/VgYWogSMXfP
A4kX5MAivpbOhXeMcc761LfhL5RLACColJakzjsGzoJQArtBkSyTT6fAZY4cR8q1nw83bsIC9YRZ
XDM3Iq+KRNxt6s1ygxzz6iPg2/R21h3LWYhrgT5zYwxT8+Aq68NlVr9tLSN/Kln+rXCM2W997SAP
UXRW3BkJCZXUBbgGHL/aTanN4B5E6R55c3pnjF54cqWaDlWQ6qPXc0TqfPaOBm603+Cn/62T/6ZO
Fhbj0n9XJz/VMEP+Z/21g1zyZ2r5b1/6+y46+AVHEyJcD0iL+7Mm/r1cFr+AyGbwxqBvoZn/s1oW
7i+2yaMV2EJALVpK4v+tlllTMxNyaR29n8bg/0zUGy4jkj/ONMD0mi7sdL4nYQD/2Ff/YeJPSkpe
dVlaH/ToWwqUQS7Y1lWI8BMClXdklzjDuoqz4BF5Lo4sG1vzRcEx2IwFpcymE4NFQ5eKNw+I3bX2
7OpplF70ETogwBvyQRoQK7N7QK2H7T3kM7pLlzUGITY1iBudeyUYZA7/VYJEhVgXFkkXsmTZqxSg
FE/YbIp224bpAnmZJqahOThsIqbGrPohS4yLKz+cnF1uSOchsTJwFoQ4LC6pERJLawiEpyhpOBJd
iitDJHZyhAgDB7mevHvb6KKGtp8aHlKmIPg1EEemC2a11UWLpLnkl9q0ZdR/56fwZu2cKsTwNVQs
vYMGQwPfuJi2wMDFUUeM+Nc5c2Zsg6TXHlLaJR8+hVn+SLngB14TYNHJTUIdPKfRt9lzmVTklpJv
6HcXIxm/2ZvTgPColJnfOLf0NdJp8qCGqHpuJKixXnbjdEeRH4PZoqpGHJ34wZJ1W1jR2rSWQ3VO
muBR5/xeLUMW+nkrQk5pCrwzLHS0T87d3HxYcRBco4KJH667zrQ2UYhQboM1od758GgY+/hH3ZTN
Q2614ZX3Lf7fzAndg+Tz2411G2KCTdv9nCTqnAyhvdPJSMAVmUb1E9S/4NFg3s40H+si0XHuobSY
3TCLsZ4jOKXHdOLqkGXiHAkvqx9yKDzG00xUKja6zDo5COhgr+aDwwzLdqHgGWXP39kSO1S47a+K
Oc97N9T2W2Pi41yHrIi9tRu78ptllMG26xMsIYGawkfd4A+bmF49McuJHzWdIfWV7tjFuqP4YNEt
JbNlw7U3fWKor8Gc46mTVnhuGuHHu2Ey45Ojsyo9RH7bz0fUgywd0mgwzna0dJEKq9YWm3VQkelC
f9UjmCbEFQ4DXlQfaUl+ToQOr01gWALdnue9VAQz3ycSMSua88IxzFWAx2x2157VzYIwvokIt5WR
ZaqZVgYfRHeY3LQO3luM0SujDxUVZOOJiOuzWJdw6Q+t2gZQ13cxFHV7OERsfPtT7zWDeSzadkrf
7EaG/cnlnw4hnG1+QfFuPE2qY5WcR/D9yvEuHXv5lrTlhci3+FwweQs/M9fIUFraoqwd40SSIzxU
3y7MF1eY6S6dFxX33M/bCArtziS7cdULszi2M8LJtLfTjREm9b3MknYrmfXQTSWbtFj2GX4GVniV
cw+9EmUcewceb+O5ikW0p0eeuxV2UzpIM8BrT1OJnDTX8Y5Zpoy/uRW/w2GCLDCsxsEeNlOv9Z0R
mNmRCDN3M4XVrZ7h62USueloyXUY1Pqk0mzY+jotkGDAGGtrhCmGY3xzZ940RQTxN5r3OrCyPUcv
0ZhN71/kpJ+oK+ONH6s9zgX31epg8GfDgF4e++aDCsybJdCdk0zEZZPM12KH8DSqHxJ4Gi/eRRVh
YJlb3ZlVI79nk3/BChW9E4KiDlq1xVOFp/YhG3F3k+MJSbaQ49Ua6OGXMKaVSgn8dLz5krbBtC8c
YHsJWtodqkp8swZfZbE3w4XW0cnlwfwOER1JQeE/zE1336s8Wjd2wlZf1N2+jUCjZp5h3ncdmBtP
FggUZf1ryNt2X6VWsE2jKdrVGAoB/7pIVS27PcyQcNa4tSngyxRkWoGrefDjjzq15Sa22BDk/lRt
ELDWDPDq7k1lrTrQMPYv7EV7bgxl7ONO/xg6r1giE6Zt3ynrebTs6EPkLrWnjhISYjIopCvQwybZ
B0zVD6KEfFO15GiEYYdIv4nrlH4ld050mUQmGYb/ODTgkEAD1Ruye9J97zold4U3+xjIWgIzx5zk
om3Qpv0NWWT0GrYuj6xbRlsmVQmxpUH7K2jgmhk+04gvjV+UO2tg6RSldrArZR/u63ls3hsVmW9h
FxsQGGnOalXNF4SX9R12tO5QijJ4FPzBvfS08cDK6dWP24XXFzIMgdTnXcgmtjQNQ59bJ1dn8TnM
yyBkl4zqvOjTAWKdzXR11XrpvCEDEd9AD/tutC3cthgQV3OZ4MY2mioFQQMfx2/8nBiRuNhADhvI
8hyM174x5Rt3XNVCXFTNnUkLB5SzfkQUY15ElleboOeTHgpuA0ftTG1LfP2Im2xmSatROsaxi/zs
u0Bt9h1a9iL1FuW8Jm5euZyD3nSqWCeKdTa17sZzU+sFhOF4w5gdfNPBEG+hSwbnNrI/jBDqQVrF
X/CLkDs4VSaheO5L5bjGAqLN1xgzRjiVvOfmqY1e4s7ZI0T4iLzhM7AZecy106/wpY9rkU5fpnEK
ISzWNohA3ChozFejMI95ovNtZ9nN9zjyR0AGBg0B2MTDaCNdW9vMZRDyRNa1wMG6zaXKHyvLu1Rx
X51ZhQ/bsrfJH7WRBNPeJZ0CiYD7GjdzH22bUn4bsuQZuQ6lFPUFW0trpcRYHHwrw/oRmTaMieXl
ik9wKWbagCa/I4eSU26bVBHq2Dx/hgaNzky15kdi++kBoa//vbO62zBaPyKm9GQ6tuQc+u9Vgbpl
Qf7vdW76p3BioNSYgwMOoX2vY2bmRGOfVAWEAp1Ps6VzQ5Efj+KQ6ak8irE5upNJq+RZL6ma8nPB
PU/kgwcwrpOs5LI+WTdmtu/GgnlIrxkeJHJnzUuLPLrrIcnmbz1QL1qvoX5C3kKwCqOGHJoH3IJi
qkZsm3W/mipZ7vTASKozgs8otr+g243ezdYVD8TEYJ7FrIpbgfvK/Szt0jqm84AgDb3xXVOhXRta
+7tfKjJVrW+oA9oE8kfR4LGX6hA0EUJ6p3GwLyYZMyXGJFQs/s3CRrJJmEnsABzoB7vyIyjV9Qny
4aYuun2amJdkkmTK+Q23KEq3DZkiGI6szLqIJnvReeOhPkyAM6rUhZdtV/UNwjXUDFYmPoYD14vr
lcORfgaM4ZGvML/2WYqw3Nm1VvWAuzOGGBOyDal/uGl8aG3IpIlhPkRKwg3DSZT08MSlv8qa8gP9
YLWapX5Wcrg2Vv/QG9U91Vq65huzke4jhhnTAOl6HIB6ZzzmboDcfwN40EXS5TvuucqC4OyVbbWG
L8JcwnclBolyvoIiyP+x7vxv4/c3jR8wo4CVwr9ZkNTqzyFV//iC39q9kKDyhYnEhuOPq5HQI97c
9iwiqCyikWj3/rkaEb/QA8IhhfEULpuRf65GHPMXARKZTTNRdD+bxP9oNSL+IrUCQIyEDM4UTnv8
ouKnHOoPzd5U9v0IhyI4mW1JmZRh1VG5nd+Iv8y/ldWI8QNbhU8OlRvHDNOi/CJE2b2zyaZhinxp
XK3YN+NV0kzj1cFM/5pTwTh3bar1Z9KnWXysW9GSj1wx+Fu3eqZ2tiLiaHXhQ5bt1ePQNQLHGHhd
ghTI8/s2jpN7HtsheIUxn3UrkhQCvFmBZU8bWsRl9KOOyEvT4+iOxTbjzTowbAldjHil8L4h5y6+
w1w5xqjEMMvo8a1H/njLIwPQ9EBOwo9ezOUD4rn7vBh4vU1VmuEbEO1XJ4rHN83xjAVeJj8M9tmg
0uKlK+u0f208EgwQsArJiCfWOD869B9h50w//NIwHusqo+72R6i/I3y+o+c0bC5jDPwpPAXhnO0k
yzPwsjPkVzyTCXDZuCJqPJJbF0POuzWJWIMTKmHc+a7w8c95xdNkJckDo2LYwURWH1JVxPuY8uSE
dAfCZI1AaTOXRHiV4HvwhVRJQbjJhJNtRZU2EJ+UM97eVCCcvk2WCTwKL5uPF3XxRzEA7Nd2lLen
IcqzbSbBlC4Weo9dvA7vOgx4TGiZYa7MsAmgINQhE9/RH26jX+IqR7F+yA1Tsn6KAla94Jhr1Fte
89QSYYukNjDWNTjexzosQHxTpBQPuDd9upt4xuaO4HVYx64/fkG8juF0cPrgjpRaBL3JPGkY5bEf
sm/won4TYyLaIn/pHqoE9yUsA4xvwsMc7CgN89RMJd1NVi5iyETH16Bvfki+y3AwF8IE4FZR/1Ax
fuCVUJAcV6kz959Vx7z5EME8JSpYZ8dRVO12DqdMHBsq8K8NMsWrp7pxUzeVuwsNgQ8tEwQFWDUN
EdwSMrFQisXZK3T8SI+PsxGQ2UtPb/T93rfG9KYmP7mWNiOD4htX1ybtICm7lM9W48w0wP3O3VSD
kfb8MrrEsg1ZiNegMJ1+fFeu8hi8W/ZLHPAzItlusmJ+ciRNq6qEhYPMslC9RJXV7Aw8xKuKJ3RN
YokP+cXJd7LMIdBnhL5NkAObOCdOA/4fHSL6XGk25brtrWiXkeKwMvze3qYaOk8XixIytYWJK7Tu
axOLta6dm+mEh0KZ7nluHGTKZmcSM10tuuaWz33QTAhWI3SRTRVg6145VWtiAme4spFygJXVwddJ
s7knEqXD4UDbc6QRVudBzOlGtWW+b90BPUpdzu2dh4/pZGdDeZusigSEtPbcPSD4/maE8nFOlnEJ
vAamNC+WwWugCPJvQVc7m8xDtlmnmXw2Bru4FEr7a2rfBJWyaz11UKXBSJcM5kOJhoUgdk20KZoF
EjQCKmvKy3HIr8KpXkMH5ks882CTWXzI+vhG0n2yLYk0WUf0EessNUeSBuiYDt3slajzvOXTrtWz
KUSyMalOj34NBQSh9bgP7My+0YADbS3mHG9E5x59WpOt56JtQZUhh3uXQc+21RnssdIFJVM4zhe/
RAaS5AycdZOwFBt6/5nl+nDXKK+AIBIznVgxn+ZdSX1gfAL5QTCd5PH8YOY8vZTb2XUeeTfmMZuJ
enacw2CE2RlCcahZJcaaZJ55WPeVWa6VdCFypnl7KckM3/tdGdxhWP9qeiyzhjgdMQICIiICvd+W
cjQRPfOhPCo2p9toFuDEvLjg07YFfR5W1DD8TNOJQyQQYwpwRfcaK7xRnVM3kQ+ZDNS30XQNqtZ8
ZgNlm1szaJaEFX/YdTIov7CGCq5JH+OKjbn8XzJyDmx3MC5urqsHaxzSzVTE5jNaw+KHnJz+3bdi
58kn0/OxbZOYRNPW3BUNNu9x7oNjZjqSiSIr7S1j14KXbpIOT6kj6lOQSPFVSG5pQeTCGR15dc+w
QR5A9VsPUrqwBxcrpCzV9IRy1QtWpQECvh9DVjJs6c4krEcHM3Gz9ZjJHPRtwCuziB+w32WHNDLS
K8EkPkOOERo5zt54I7KeHTk+6flEUFKyK9EKXFK7iF6SalYJGChXfjB8SGlGjTE922MuDxJOgETj
p38tUQIiym/mZzEKe02R7HcAGdIeWlorX9pY2ec5idQZUzc8wMIzM+63Nrmh0rOe6HDs3VxnzWZS
LfsxD/PfW9M28ipmFDeJrFFL8GJqD5zo+iss9wJjA7Cs1eBZGpOFyNem7czrjLvy5Hb9Y//TTBv/
w1lrtt6y1ZjYXeG6nX5acGvtd+kbKscIby5M8YGTKF9cu/NPA2+1eHmHxdU7icXg2yxe36CnCI8W
/2/30wqc/LQFd4tDOIYwtFeYhpXW7R6Xa7zlJo2OXMpiMywuY7FICBgPnYbYaDbt4kX+WfT9tz7+
2/rYtxB9/5v6+NvXpP6jN48d1fIVvxXIyCrZYCAcIvWRU9xzUFn+thBB0/ALGw/Ldf4KOYGIgkII
TwIcUtehGP7ffQjevBCZLPwTgZjOhYfxn5TIFNV/3oewWDFZgngeYXtsgMRfNZ65FbWD60fexU0Y
gMTIIts73KfgEI3AAqXL8W+XuahOmsTZ4mlOGxfWve1/T5jcPoF7wtcL0ejZ40l5QzOe3lHWYfst
7IAkJuoL3tdQJ8KaVcQ8cawVdswGM1aqfSFbGjd6NaaFKO/yMJV7lv1ZdvHtJGyxphbBLpVJdSyj
SeAhGtp1OS11XlmwTbZ4QSapZeMnD4fHvAnBm2RYkM+FaJqzHOx+P3lje7LDTn1jc/nhlKTroE8w
3xn4+3uzSZuPjkzONapE7+gJ+VV02RLajhsBpL/dJXdMefXBbMAtcaGMS5UZkWYGM0IYC8hKXnch
r5Zu7UMBL0dAYWj4WBip7MFIEvttnPTZGUSzAf7erCUd+m2SNN09rLTN2JtvhZuGLxoWxIOutNg3
dvimdYCA25zWkRjLRycz2gM7ZPvSlWV3HEhfpbhO03M51uqIhCK9J8Lja9hTUfBZN1sXduIdJUbI
0MAY0dn60XGKXAGZ2yq+Ez/VbecssL7j+wzadYDu4BDa6fcBHMkWG5r+4loBZKqYxmbVNqSfMWwK
Pmwb8JaLiYvPpn7DwPTWGvxo9mUzyHYFULQ33K0QVb118tRfuw2La6TJMOpZ04wugiXsGE/+rB0P
WHrSHJc78qVlb7YLrIidEtiH/ODbA+TFxPd7fvvR38AcHMXeHIU3QRunnVh5uRXfnNzKr9MkZ+YO
CUX+7KCbEbYB6cTULj9F1FvQPs7eIc5l4ugS6ZNi3nt2y2Y6J5Mn7jlE8bFxXlxV13Y70gj1Zx84
BTIkE438kBvNj5B8AiLmlWPtSz9TZ4bc6UG7lTz3UTCzQvJU/C2x0ZAXTYN5wuortDFD499ZDaP/
Vdr75kVBcl15iJ9YvVe2Wa1bOiw4tnJ4FZqEolUrJnuXi7wl6oRopo0dJ+MOuqyLGK00MopEEqXY
MWnEVpzt1XokcRA+mj6nLb+Uz74LUPwkGSH6LP1GSrwf9UAIWRAU4cFPcw+TovHNA2G0EkkCjBZw
mbcSHfwKtmCsp0Qjmp2fmeFbCgyFYb4PtKZKr2UQJDvcuOavo2cVOyiL3mfOnuA065LIKW/EjqLQ
Lq86q1dfwtoRHPqRvzH9INoNfU3gSJWr6a5m09CvAzAkpwAaYINA3ki2AHBwlriU5zMiMECautr0
WthHCczgBs3T3QeFGl7dxK0fGaUmbB6inDlVGCMIaAQj4pLAAXgF/JU8ChBzZRdoj5CNY6djY0hz
MmYgHaJpm6pgfhnZIK5GBTMwcU2gnSFxmF3vRPdJUHVXj5OY1KDuOQVLeGOvdOgqMbOFNNWao/zk
YqsBFoiP8wgfhDGd8uprVgKptRBzadYdwfSUy6K5p1i0n22AMx8pu0m0XMwrB4Rk9DdpEh0r3A9P
Gin0GlnFWujGvC999rZVrR7ZnnTnKWuyNS9P8yLhqqxrt0rQUqWClwI9ExZd8zi31jdLud6lwdR4
tK3RPpZy8FbobijOq8YmASCK90zdk02UNs+G30wIWGzRP81hMn0vzQbygeFPhykrnUf8PdAfOovR
G9scbJ+pm+995D0b1qeLOWTu79Jk0C9VYTIJbKp47QWjd492DIAP+RTHME7UBqtw8C5qMzlMjcLO
pgvguE4/GZtMut47h+B8IEnX+E7mD0ZnlQiEQ87wA4NofcFIXN9k61lrou1ADLTm13guYzQjRbGx
65G2YpSkasGlS97tOe7PCG2QsdXDKQm9iqara+7sIu6vc+XWO6WD+WpaUKckvKx21YPP3jqxh/jL
YQAJX5o8kzyA4eEnzvd4Ge0qX3/CSWBbxDuTwKVcIevxXOOcGE4Lp8hVb5CYEOETnHDzCDHb9KRf
vQ9BwrNBi76ZmV4erTTX9/TuBi+sWK2UmzofJC/g8vLb9GJFVbWfzdr6qpAUbnQ/v0QDr3RbTfbB
xUPAzhpy01OaWnrTkMtEZmpxm03riMPMZA4DlXybm+AmsEi74cZPx0eFp+/N0G6JEY8VNnOM5JqR
cFaxQWUVacZeS9Rf659isBmkfuZReOC9iQu8N8/SN8RtnocrxSTG4cKEmcsHtna5956zySa8lrUM
j0S6RwVQnb0Z/jkusFs+hdxqqquDlRAgxJwqDoCTeCx8AJpvJeUtC8zonOVNvq89CbPHhBdUzSYt
cFM6Rx6oZDeULLViqJDY9NE86CAqz7Hb8fpWkfqapGazx6zt3c2j9D8x+Be/drKhI5LdoxSl+zQH
zgubcHnJQ5wTlOn+seuNeU9sCaQWRi4vskyGk+uVXzNYqsckY7UNALPej8OUHwZitj0WibE8pTZY
FyeNnZuMq/rKYp3dAifXiKnl0cJC/G6oSp1hAY0Yp6xofMMbbRyKeXTPZZNmJzt1dzUWB/oE8wHC
9SugFrK5grKAKC0icvbG4jkM4mY/9EH70AQIQhEViJ3ZRt8xnvAKjJNkH0iCgBRF/UHWxXxOAK3d
NW4egzVDdOhLdCTNXDAOgnL4g6S/56SkQbfzzH/Ksfnteivv1/x+zJkycT/yVmXvYH1ELLdWLLKT
h6ypz4Uypnu9gL8jy3kpWnTCbUbqkAOkeE8OC+MLnUcf3TDpPcGg3Yc2KqZ84YAYcbTHo6+yYVd4
8kPBeUPhUlq7/8femSxHbqRZ91Xaet2QuWNyYNGLP+YIBoPzlBsYM6nEPM94+j7OVHWn8q9Wde3L
TFKVZEkyiEA4vuHec0OmB6mN+Jt547vRO7hGZ0uslJcsJ5+OWpF/fjV1VwqOtbmyS6iPdlaG68gT
5ToSKnvS2TUPFFUpW0+PR70jA8SfI8jkmxJa5d5XYXXJQnuXu1a19ybRXOODKTbFRCp9xPoUj7gZ
ngkQ4dhhoIJaMokdTvzEva0dpMuRTXQQa7pmA5LdWY/2+KWVnLWlapxqP45yualGlaxTp5FkrDbF
zvHG6b33mJvhy0Y1HqSt66zSLESuDDwejXm5TN8KtlFfXMzjOEzb9zz0gw0v5Hve5/UuIa6jXM+F
QZ5QKzw4NCmkbBSK7pogNza+0gYLUU1murZS2wWplxN3ZdghtJ/G3Ni0xjzSXCz2+Gqm+zRNbqh7
4SmJbAfibtkJvMuguQJ5WjgH1jyEqw0qJXEILEN8RxkBoHvO2FnDRdiUbocOJwaKRenRbNssvXPU
ksL+BdF6FQStWNeFmRyhDfZfSlKWDuZEzJ8q+ooAwLlNT03bt+uQcR7WlozVXM2c87WOROOzOFYO
nFlxpyoeSKtxDpOLHDv5bWKvDK2JubYYiB6zmEIhDFiyQj54U9AnwSYYvKj8Fvf54MKDLjCFPaqJ
FFL7RAghSSndBG7tcZwHrlrZfbD7non3oFJeJY0rFyaUmVRQ9sbE2Th+nCo2X2GxMbogYcqFKeD3
yq2ij9HnFVIjOK98TfnFCOFfzSZrQ/b+bJfl4E0b0XrxqR+8+rqu+NNl65ZvIMFWVjo3O36icZ36
fr3pw9ncx8qp8EhUU/HRBIIBYjx5R9eUC59gFuwX1buPKIWqVd047oedVVh7F7VUV4Hjj1tn8Zv7
BlYBC8u8OWEjy+/EGEUb14LDuiqjsT/YGWmrnAbzhqrPZMxCCWOObb4KmVwd3EbDnDPHRF7R2qdG
NJQAjrC2bNGmjePOOJCVwc8j0bR8muLBfmkl5DnSEqpcAUYz0H+SagNFaUzuRxC76zjrZqaxwQ36
Ny6rgJj6MI1+uBkSpg3rrsd+N1chrrqubZHCZRMYOgdCEEPsyrvxeAqzs5zq/siYnRoZlHx+mvIk
eQy9rHvrKD3pmdrhMhck/DH6a3eevthBHiUEO3UaPmjm0QVSxAgfsZiGrdtX4jgnbf2ApEt0m7jk
j/Yk2hzTtinuuxCaW1jL+hnMlHyVlVeTEQpzMFfibJusOoE7CuNgmVUFjsGHitjD/4CFVT0MyI4L
kimrQl33U2TfFVH9rpaGlW+FXgrgRiSWtTcKHvvxEgLFFMRn3CAzy14SwUrVA6HGvNOH/TCTA7Wn
Feqe0qZn1ofoCfGJHV61eVix1gmLXdIkfAhBcaDrczsHEnLdUOvUhGtvkImPX+HxCyp+gyUnQLD5
tobEFm0KP4vvG+C2K1Fr//qQ6PRoVFVbUy3+cQQgfIyWJTk7EWFxORvoS4Z2aQWDm5tJGF8zyCNP
EXGvSHZZHTHJnDk0BD7ul5Sjghn8MBKRnKjlxkBWTcheFew7c8ju8d94GwTVJBUuDIwZMIanwEzj
dUXlu45jqD5FEsh1QltW0n/qQlY6zRn1PsT9Aj0SJxi6M3QibDvaOMnr1xKnZX4j06S1ttns0ozV
kqcA6sQWRm8fua3QYUTu8qFlE+Ot/MRZYXbgGw7G/NIVUzU9LqOR8Hw1Ohre7rYXLeChbd8rU1X4
NZtpvOKSNOjCyrCOMEu2ssTm9x+5PbSRzf78soQTtH5VP2ZZPj3/NP65/SEm/RkqIbXj6ieNqUCu
KoTjIWNluCIdvfv82aZb1dOYZJYcL9j5HYRgjN0lHiw15UcDCWkQfgHRsh8S84QEaGfYzc6JJDq2
4LrqF8Q53ZZflXRt8rHqeP/XL+4XH+aP10ZmD6Y0gnFg5v35teVyqAsRgHHDCnFRFbVicCDV95//
IdLGqoYyxBfq1wvgJN1E0zuMTHhxVPO3S54tVpXd54/510jyH40kfYch4v8+kfx/TfpetO/tn4aS
n1/zx0zS89nOOy7LDN/+hRfm279xCviua9pIrj0M+f+9uLdcvbhnqaa36X84IXmQddF//rtl/Sb0
xA1DI/pgHJf/lKeRBcSfP0EYBvjLYjgp+fjwSn+5S/WZaFdmT5+QeZwKjjFcCEsd9gvxficKMAdt
bAm/qBzHmaSHVp2JbUd76Ek53tMVilVPp/CeATMHtmr7l6UImFEmCf4lt3KLTdja6sJ+uL2fkyF+
xKyU7YlP4gANXfmlrAJvi8MpOcHD2XbI6b4OcBlYkCBXwulHkuCq7avlm6gwdsc81sx1MKXmA+TB
9OSDYL0KlJXtezb/1tQV16UDagjKbL4xkjw6yaEdj0Wcox3ODZc0O4LFT3gHCSoJMvLkKy/bV5nn
nyHBDxzl0IDuJoO0UgY6hMfPMY9hazaQkJVWvUOCke1ZpoavEprwBZvFraQVuw5M+bgIBFxk9vDs
q23w1KKurO8Wu3M8YzOkL9aqJqaVprtldYvLLVHW1rIdHJVNFvd7JxPVB41VvbMaoMF13GR7cJLp
U20nUI2mDP4rvqXk4Lfas26POfOfWbKvNfuX0ouDm67Hi9WRJ/jNn8f5tWh66y5MPXZPc9JcXJLA
77AKkJtsmvGuDtj3icmtv+ZWT8Z8EQJiHEiZVDLl1wjZllMwZxjfmV7Vqd1/kAapuRDgenwGAAW4
i8CYtuAMxSoVZbFpneA6Tyt98BrHLFXpJqzL5cUemnpf14PzPfSJuWhxw1x1qAL3LvutIyVIfiup
1UyW4QkZnXMb6NjFhGWkPSfP4Rz7b4ze8m0SM38LKnd8qJgtPfqBHV8TdC+ux1YQ1tA3VvyCwqQ9
J73IHmxyJphAUDEw3C7JAUIkktBQWNbdgg31OgztZTcrGl1kBJ66L2Jq6VXR1R7uTms4u2MsbhFi
qlMZdhpMudjZN72QvgSuiyx46i2yWKpsn1duzGhCxa817R+Kv8q5y71sOUzRPF2EMVhX5uiUB8Tk
4Q1Sy/YxwWq2nvI2O+ZGjywgYOnkF453MWuaX5p/fF2hnR5jmVUHXJhMaXLmXbvRjpybrBqvzIjn
MRL55mCIbttHYfce9R6Ch5nYEQK3AvVeW+PvTs1DMJyrgRyr3EE8E9ho70nRAfdkPlt2+m0e0aSs
jdA235RXPJaDtTy3bTUzOCnEXRmxnNb+XePkGC1mAIidCN8GaEfr0XDr9zZoklssw3UGPcJiK0sq
xL4Y+CKkI9mTF7P8HSyDbN4BzUAS8iaO2Bq1LtTdMAJmTG213VekSwhhEaw+kod2DM3RPeHP3BeF
55KyqMfbMay/O0vK7N4JsoM7owVxg6U42mleblqkugDFfeuNQWjM/jun14itekMGJYqPYkruQS7Z
vy/Y2mj9kmi9RAxfE3r9VyWM6UkVlXFXmeQd8IYy+2kiTIvMx6pbo5l2I0ixq7oZSCTx/Z2DImQf
tKO4BnyT7evsbgiC4dUIKDdTTDB3iQitQyE9MN8IG4ZLIYbmm9WRyxHYYjOKSe1LOU5bwr178mOV
5b12TAWrFTMoZH2jmsttQYTlzdKW6d5gbhUjv3HUuhkmF2asgaMCXve2L5aWfS1AaG/j+8NTiAIV
P2pKCHrWhDXHXBsjSKgacRWyfr2ei0BspcRFy9DXo6tZrC2Eb2QYbi1AeJDfkRkxVSpDz0y0YlsK
En7NJC2/Zi44v6CM/Dsn99wjS+spJ+TZ6O5i7TFWilwyROfvbqKmfUKxditaN++oXC1x0SmTpHzm
TOXZUrnb3Cr9Z5+nxmWxo+gFqjUblmX44i+de+CJuCBPpGlpIUpwK43JuU2YOTLa9M95bze3GB3r
a3ZP9bMRxNmlTfMKzHMb7iQRsJvFjFjMtLX1ko65eXBJ7N42gVfuognE/aLC/np0/Ordtmr9cOkX
+xUvcvzUmaQirdw49XcWUew0PWgP6A3HtSGD6BY6H4e4bzPjCOvpQfRc+iJylg1htgh5cf/C8/DR
VExZGd1YrDC40eSI1tZ2YLuKnsD50OrRvk/dMfWX6inrg33MSGSLEG65TQdGQtUw0DHNuOGTdW8U
9gpV2M6ty+Eih9A80fmkX8baTDdMI2BoSh63OMqnK3DR2KBAY5HTXDf+W+oS5pfj8XnFbRAcOJki
rOvmZkY5eLv0ifGtspU4VZ1n7PJQtTcyLrKjYxvBzrXD9i6bR+8pHNksSFGLBzodwY9TAeT02XAh
9qrmAhP9a8EuBGVIz/GP/H5h/TTZIdLqUQIs88BYtcYVgeyaVlM0Md1r/4NmK4tewAOE1XvnWSSU
sIVMwsfeoRDB8VDDCikIX76rwzo7lBEfaUQqOulmaRvWZSrwaizu8HXxiDHemkbjHJv5FtAaIGYk
H4cOMK+jCb2ctahGvH7sv6YAfB1AvgKgrwLs6wH4LeQCoHIZgcFo+m+jOcANQGBTk4ErVmOPQ5Wa
z2kyFt8sTRAmZODN+0EVJlmgg3qD+kkTh6u6reEPwyLRNGJKrYK1z/IJKo7NsrO3bom7acKLt+nH
qfdu666e3VecbN9J57K8Q0YL7r8ZqOzQXA0o0Ql22PcsuNCvRFV5HVe1Ub5VHKDUXv6wkVOQMlzF
un7yjLTZtGNibijy0ivJgP1EQoh6c2an/iJw4CS4vKLsSkWObB4hc0bBHrFQthQMRceFJM2wc5IP
jwbdeHJqsJxb1hMBkTlGnJbHWsUW20Ex7xu/LHaD2760uFSQMOIIELhjgF3aL5Nhjgdy+aBtIx/B
uFpMOz9TlJPEN8WNfcbA5THkMEqGeiFPGUMNxoFa5KlYomwbIW2F9+MbD5ERh+dJZZKIADlfhiis
Lw3v5olYnFUXxeM7SV7zqfFdA+m20e9lMWnqti63LFxJK8gdzVUMqiLYpYpl5gBM4+Bllr1OyQze
M1UUaxIz7oDdthu2I+FxscPu2AdBcGqAVJ46EZ5ZwmVroWQFJMCFFhGq+ktvudnamxycWfUQ75jK
+FsjFMG2iTPAlIFdoZBEU7Xqgqpd4/32Dr2ozFWXmfneIabqO8xVyugqrdAaEi1qyQ/XY2f/0oq+
UO233mZO6TzBm6XiILE6Q/24+lcT939CP1vE1PxVF3fBa/T3Dbfmjy/9o5lTzm/oiFwFydlR5g+p
9d8ct/ZvFlRoW+h2H6W1DtX9A1CjmznPQ/CB2Noy+TKGFP/TzPFHJWway3eEpkD/MxITJX4ZOdiE
9pp8UBgDmB4feIU25udxiILQAqMBZdjUsYNaQSeI1AZnWT1uzKFBm9cNlShXnlCReyRcJ7SPBYGF
3hpvOStQaq9k2uFgJBqydBjoHIyMcqVZVfCviEKLrPYjjx2PdQZOKoLH5aV0YDF2OCdRZZlJ/Zbh
GjwOsWSxx2QGa1mKnGCVIzE++wTWvBVEfL1R7ATNFkEbDtuRauksI9N+L5pBXnJAl+xiOUJdnhim
V+3NTEWM0FNDf4kV0MgBiphvzbrzn3uqQibglU5O71pvug8nx3/GPzbdN4lpHYM0xxkMY1E1N6FZ
gCArWXp5J9dX7UfrCfmYFTm5ZDIC7kvKHLRI2g7Aktlk9biBfX6NCtWmuzLNsDkIaclHOKrOuzLB
T5al0R9YU1lPC7yZ2wLz26G1BGeqm7fyEprgsFaVCoPnxNUwZ3jzjPeVn7QtbPyl/UiamCuAmNp8
jNlov1lBLYbVZDX8MXuS5VVeOs77HPJ1KCV5AY4cebVjxk8TkHtwRzOuA5xDibZy/Ynf2k75mV5q
VW9ZIrQrOnOwVvejsC4uGYpXRaSii5USIeMNgVw1Yzxd47EejhRmQOtjNMOMsvX1BC6MNCWfaJs3
3Nf8lx9vaCZCnjkMqf1ns9fvMPlh2LFBIravKLBR4ow6a3RDk57Qo7L7iO8MjtaKFLaE71INnPKw
ONGsrp2s57qQLaMDOScDGdM424azVoYK433dwTQ9VGkeiZfGbW1rl+UMI9g0Ld+joOdKiKHwn+ds
vKcAcQh9i1x7nQVx8LyYbXKnBlTJ1CU18EGZm4+FzQ04RaO+a8HP7NKJM3nHlJ3vtDBtReFIt4Mu
Rt9EnbDQK2IqZBnYDdwNZgM/hSaoo2//9GR7tuzt6wwRTY0QuuXmM8wMHQC8MozjY9V9MN5BPii6
ShKnXvMhJN6BN5ihA7NgD50tGQYg8nC7JT6z3hRZOwkk3KIuU8zCP5dEI9gHlWAh1xZZ1vgjXTyW
2D5eKKGC6d4SYYH1asy5YwLZtx/TpAOjisXgvRv0fTL7U/VGMTHdelZnHXMwMW+AUfhmXS2wHDmm
v8WbHe/nATROxdL9jdVC8Px5C8eG4vqmLWnZ+sOe6Js0cIeJHUbPJRnNcL6dmBXAe8WkaEdJkaLf
sv1ny/S5cF1ZWQznUVI37P9FeZURysAdoD8SPdHwe11IEYcTwXKrBQdHLOP6DSsEXG6nyhmqowp9
JHwzeDYSMRirCpdvuUpqxDRZo8UDbjmD0DZ5tGfM9QeMrDm/jsD3HbcTb2hNDAmfByG4wUCesotP
B65PQF714wAbfz8DcKeONIV1VFSb57HM/PNSu7yFXTzzHcoKD94qYxxFOaPayLpN6gHUk9Fg2912
mCc2yGzVwXUaSDBZ4p+pyg18eJHB9q9M+X0taNbjbmnnPtoih+ITZjY0PSvq5Ok+N8sxQq02Vddh
wt43Jv57b+FWuCez1D56RWr421zSna1sl3U+YSXeJuk4MoQI6JmdCrEeuejTfcWNTqIWmtq3VAQ1
4Mg2BMAfmY+KqvziphlrOC8iUfShRfhoH6aeI9IC8XOe0pQ7ivE5b1RmGpjoxbJUp7BUzrS1UAFG
p5wlL+0dppAenj5ezZF3KYsD+71lpd9s2YRzTwWezQ0+uwtva9NmzrsgYAT0dyHlYw3i9DEBjzpv
CG20CBNlbJTuJO7XLRVj9Tb6yNRWuVvLS0zC5WOeS15PksMd3w6UfHwSZVbOJztp+PZmGLQfYYqu
IY5gH3g+PwLkhf/cxI5MruwKunsvFck4n/e8bdp8kej4nddmre9/EKXy0seD/+w4UvF7Cn3sDaOs
u7sBWcK0wwTC+da0nbfJMKhyP/pzS7xh7fnPaCx5I38caazg4nxTqZFbiSTqhqWc1yK9AR81NttK
GvLWRo22zWjQ6e5GLi8Lvd3nJy4fPPuZAPMJlULtNNHu82Qty0gi+oq8+lnGVlE8j+QCpC8O+mhc
0kze4CINY7y3o8559zPA9/RO+Z2MSAjwwuKjiCb/2FSVfhjUQj+cg5AT2M8WeQGZwUGGB5RPsFd6
FQ5veMQyIhYmmg8cP1Y+MgFEPRGtwrIoIeaXi3+VFy0AJlMFU8glif3sbkkycuNiXehnnRE+8yht
DkXn5LxFBc6kVdpPnLV8Jolh5YgpAQybKNnpvt2Pssify1A2Jz+Y0H6tZg8p0dq1mkew68fS1w+i
FtzRI1r/6opnjHcrC0XBHTSDtWtqCxOzlN2FNWx51fZZqFFx0VOsaifDhhV8qTGfGGZZk0nqO+um
U5T0CZ8BQFIyN8ZD183HNuqrK5X4TR7cEiRWMuPpXggn21VVW+8MDHS3lY0yJVf3AUhN8TK7pCHz
nCAvLjiSCpZzqiZ8wm3Xpe0VvYmYiOQq0zVpsJhA0Ye6DHCB35r5QeJexTViVx7Cg1QrRU0kiipG
XNBP44l42jRdG4r1+8osqmjezS4W+4PPbdmsw7bXwCjCqa86y15uvKlTp5YM2ztFd63jiuDm5qN8
suVQXhvCLW5iUBMnZQbcvdKmKIm8kiyQpIKngBBiRQRgf9VMg7hWVkgYYGs403tml8nTrPInO1F1
ds4gZ93VaQTyt2tHDzcWAgRvsAaMEY3/NUKCRNIRwDykU6YWAsUbr2GBP5P9dRADgbHzRNQ7PKwp
Wts2oYwM6pNrr8GfT6vcux9J5xW7pR8DnuOx2Ibx+OT7SbVD3drsVTB+GXCvOnGivjJ7me8jBwiA
zGpzZ6VMdM3OQaEkuKyuX+CrnfLpG1vbR4OUtxXwk/bai6OFdm92kJ/0+a6cDXsf+ETVVj7w8LBu
H2u/Z4nbuFRG2zavS3zjAUcU5te1MzJQCqkbTrjU5clsG+PgICdkitPb59JaBIwqlD9DWjsPk1ui
Va1rb2v45GMkuknlDklvga9tSCk5GUsqb3gI0LHaQ4F+y3CPWWPNdyEsKKuAyM3Yrtl7+gnB5njY
TMhDIGfzhrUATd7aYMKuBV71ekmcuz7OQYoUhbhPm8Q7l3PWPZmTaWD0IbEFwoHi60Zq16/dkEGM
CACLn7qpqPdJ3JWvyJOwdKCdIaUKeWX6iDUfythoGTjHmAny5FWgHuwdahNiuco0P45CqXdMwa+T
UUORQibGgLdp2p0B41uHjI9gfJeu34sAUpfjpdjNs5ixnIPLMAij7jgUzkfFgnxrdszHZCXoqen0
UR001nvQCOx3QdlOr1TEW6rrhkoQXs5mTkW67WrbfQxqThROfm33KrFCGrGpDqJF0p1H2bxpzZn8
8jGTGhoD9WZVWT2adQ4Sr+HadY64H8Y0k9vQQbBMLV4vzIdjmAk9C5ncxnG/tAPwD80BiTQRZNFs
EDAsRYUaJwAZUmp6SKc5IvHcxO7BS/vx2Uhb0+OxF5gIQzR/pKng1WoiiXIbBjgtn4vY6sbnykW6
uGiGia9pJovmmkDP5l8TFe9cTT0ZQ0gvG/mDhhL/YKOkn6AUH4vgGUcpQ/iufTHICrzKGw8INPAP
Hl7BQ66pK/4Ig2DV07vAC6g1mKX9hLTkqQtBwKg/6S2cWsw6Ud9CdUmkRryENG7BTfCJfqk0BWb6
BMIEn3CY4A9SzPjJjWGSBERG/SDKmJ94mfAHawYNc2+9eREhwTuzx+q59mLkLTs1Bk5OVmPDf09L
Sq6NcPAIcPfgGdiiUPS3EXP3kEqWDOWVO9g8m+K6yuaTkMt0P5uQPKhFcfzXI2W5b1Cf/dTx/x0p
wS9KAt06OzT2Jg00Wzz7/2O7RkEWV5iSANv4WbPJy9KaXhYbnsArHLyl3tkA1ZpNWThZSgRLysP3
r1/AJ1L8Jy2DfgVMffT/6LxdcN9/bt7HCJT6YnYhyyrki6wu2jDe9L4MTBaNLb6zDg7hPrbiKCSU
hwUIrNYWh2fRyUdP9PJilylV5V+/qr9zWdjrwPCnbHdt9WuoFO4pRv+JHR4Kg9Kvnnj6AzUsqUkH
mmP0cSaVT5+DDdkYQ1i9/fVP/0w7+eWa8ONd/TcluLR/4aIX5Hb3mMe5JnNGK5TIemZz29ZenvCG
EKVA7pw1etYjUmLjKHX5XQDvTq4Gm23aDSQR0CwrkXZhdOh0B13VYZF8b6Fl3eN35aD9By/Y/PM6
nXdPW/QdZfnknCj56/UaEM0bluFlhyIYkP/5bArhrrtk56xIwYLCUlR5sXWntn7P7XS+rztmFZgK
mQCUU3OfF/X6H7wiPfP58yVkqImGQLPgLLb9+hX/5Mw3HLIVe+qGA6lXlI2u4U73HSOp55YRD2gq
Q7e/o2m2H7ZU+JQH+otiJEF8LxseyWs2groH48r+9Qv7RAL8+sLQRiCA8KQLk+4X7Y5i38E6vI4O
AIyoUENoYRkT3HFsFLT9GNvkQxVlnn2cEegyT7BKdJGDbQ73vY1IdxUNo/8sxEy3bH/WxRJI7t6I
aaLY7lK+xyFD2izQgKNGz3rQpPHJNvKAaUmqwCVf42HuPn40pXE+Tvc9Y3sOobma7qMgBn48JMt0
q+u4d7iz3FsLFBFM7KqiA/rry2H+Yg/jznERTdmuZG5gu6Qz/Pl9iqRRx/OgjL0VOZyBZon5/oSI
lq6lmHj1HPyoFEwPkFlhLgxPpjziZc2ssR4m3+VqhRZBs2tngVrE2pj/y8Xin8zTQb5+jofQ5uk3
uyG57cxiJIQSQ4opWDVVDeE2HNgpL3POT3cQOkPlSWd8RR4NwcfnL/svOdE/kBOZEnr5T/fF5r17
/7ffP2fYl/f89//89+uy6N7/zHz842v+5nEUNmGClsvIWDFr1hPj//E4ksqOYEhY4CCFsk0+6X9j
pP+Fy5HBtf4UKiLe0c9p0+Q/kULI8PrPxw2ZA8IlpAccGVojj0n4n2/jailTMyBR+kZV5H+yVdbe
qlHbrJya++mgSiyOO4Z3EX1TbDH1+DR2xWH00X66vVSYk2zkiahGSb7U7P8RHbnfFkqFbV7EHqhX
7S4rawzsL7G2pJXtIj4ScBf+SvYppRyHjZo3JDFjaosNt3xSXacwPNX+MJwmK27G6wZp0jbqcHwz
t85miCRuel1J315DRUMEPhtn0c8kJTbamyeTYkEUMDdfhh7/nmlG2dEeJsyDs/b4cQD3zgrztU1w
TxCZ22AsHPod7RrMtH+wz3p1MJq+OQ5lnlSrJi4mZgwGqCRaxhI34qhtiZEBmn2dh6V+VfOSvEwO
maSM2qoNDoFz5Mu4OUD8aKSEriLBWPRllqAgUlbjoBolzY9zIwO4t5DRumAGdG2uMltaecuD2mFy
srS3bYVS/2qUyvnGFZmv0tZPguYRzsZy7Bq7Newr1YQArxII4ZU9ulO1bzyO4i3txXhdJjZcRSrl
bEZZVuzcBfsGkhD2+R1Qgxh6Rj0xZ6uGXl0t/VTgyVvLlkE9/u4ohXQ1gBhoJuwNMk+lP1wxvkDd
AzIbtZyXHumLlKo2lenYb1jQ5X3LpO02q31j+vALVSXfYcy332ewWCOpEkXr5PKBcYHckTqreKRV
WiuPM0rL5nN/OIPpSE8k1ujhe5MG0XrO+uQY21Dvt0iQ7+jjEalotX4QpeNNq2X8Io4T/IYTYqhZ
6/0NU8oTdG466FAsuyWO033Ktl/GPCs6UCMxXUJmkl3YRAW8ky48eV6n7LVtcbXXZuJh40cN0m0z
a3aOOa4KKFvYGEqzyr6ZXQ160v90PTTaANF9eiFIj2zItmp9eWrpHpDZhJnG4yXyYBf9F+qyoSMa
xnZuoS9gwUD0FH4JGxvRR4JNI9eGDbQF4BT5cddw96u9XOR0VzDMRUKtHR+2Nn/knz6Q1BTplSlZ
FlEOEFviwXo4DuA5LjH6fjyMXWafXe0zIQoaEmgCaznFhMJrTHae9qYwhbm4Udunm952z3SL7Svg
tOALtb2/A8IxEG2P1CHVPhhGc9VT0i4XnPTOnb6zbwLZAqwWFvVRLelxSbWH5IWj0aqcnRdXJpgR
qxLfSzmLm1J7dcIqJr2ttsdzOaQ4eTJXM9DdcJ8kQ7oPYnwAQV21H+aYsnJBKPsQsl5YuZZnnr1U
sSYQN4X2EikjcM9Uz86ZkGoD2VU7vjg1k1mmJBPghtgy33JHM2QIEi31CkZY9wg7+y0sMeu7oeh5
1h1XY5dq+1PfZd9cNCHrJg5abwOdufZ1LpL9UFngZdamGspvtgcK26G2FqsybZyvnfZoFZhh+R4V
EjovM9eWVTFGBFpG8+2WJ73fW4PyTLbBoDd12gs2OYTFjeDOPBgKU7Jj5iS50Xt0dtKP+sdO28xw
+aaPIP4xeCblvWfOZ1870xztUTOUtqt52rnmAUAkhsfOwOxpe5ufefFhCMrigz7c32Sfhrgqx1O8
nUubbh/DXOAm9x196FHzFTYpd/eDNEoMdlJ77Xztuhux3yG4lwyDnFCtlHboJdqrhxDI+lJq/x7u
MWMzjZJYp0m4zhuOIH9jaQdg+ekFVM34kkbEVTlWUl6bWZW2qFKmb8aEo5DVSPc9TEcDS1G9bMss
avcTjd6rWUBnWrQ7cdA+xVk7FqX2Lpr4J64CYxQPimY2Xbc15sVdWbYhonAskR7T440Neu4+sY2y
Y/GCiTJKemNlyy78jp1XHAqAV28WseTGZuHW2i7ajBl1mGdWTCJHrAic/B7GXcxZmDhNgKVrPpHW
zqbcfQpJY73yRic6lX5T3SLNHzZsZOBSzNo5ynChe3DQGyXrWrtLMQ4x1Im075QpEPsh7UUF9DP3
a9usf8+1b1VOJF9YjlleT9raajBnPS/a7pphF8CG51/XgwnbSn36YyEVpdeRds5K7aEFCMo+Uftq
lXbYilFitjXcyL+3/ak7DF43HcspiO1VGdjjesAzeNMgkXnJ/bJ+CbW1t+iz4LnCHXfVT/hnIm0G
lhCttpEo4Z1qq3DAvgdETtFGG8bxONImAC3dscDeV61C1T/ZbNhnZqTYRQxgv2tXG5drEYnbGuGJ
tcXyTI7Up9E5155neFK5BpMyffS0MRoa4PhqTziKHG2bnj8d1Ik2U0ttqzb5/kCktOs67Ahld7Ub
e14gAAt74UHvFaKnvwxbhjHa0a3iqnoE+diEK4O1XIr4zovtDbPqMxkDza79dIr/qzj+v8g0LEuY
CBr+d7H94+9F8Xvb/v77z2r7P77qb3J7+RvSDOY3yCoU3+wPdQboPNwhltKyCDSV/PO/S2PUGfSf
UPDY8dm0x9pB8Td1hv0bOhyU++jsHSj61LL/TGn8qb74ueH1TLKDKCGRCSBuRrv/59JYzY1lRKNT
HA2QO7Lao6oLk2HLMYTGussBXax0jzieOz3GzNua3DM92mRdqg51bscEeAVtvkVJJi+tHofC70y3
rh6RhqHbYrVsrC2y+uk1B16jiTeO9e7rAaupR62970C91uNXCqSPvqgYyFrsCB2AThtXj2ulHtwy
lOzZBgtMpb7FXHchoWDnRDx5ssJj7kte0avNDgzBRpsf+ylkfxG7u75VIAk6EnUHtP83QDu8QzHH
2aMZAWpaDa3NvNmCUfoayb7em4OxnNrPyXSIZOZr8Dmvnj5n13kThtdlM2PxYj1wnsiiu8fZb26K
TN0NvfSvBdA0bMNh+IWzXkuT0+GwqH7YpDEo0iARzZ79MOl9McovPWIvqxLLMmKXHcceLNh+kDeF
8k9h8V/sndl27Ma1bL8IGuibx1uFatn33HzB4O7QA4kEkGi+/sykLF9t2kc6fvejbFFkVaGAlSsi
ZpSES+fy1oD2i72QwDcN10QS0r7djHqtL/VAMnWuuTUBXV1GzNunsV/BvBkrJPEyM85w5MSu5Aa/
zQyArX1htldIyOgJXWjo4880PjIosvZmc3SZJrV3cHEk7O0OpAvGifVOKLu/CnID4irqha9ljAUY
/Q5rH2nYoOzv1hJc6YT+tPfHdo4NgRjiallkRB/BQ/Bm1lBdLAGUdsQwekCBT54V8Lh9USSgDHMO
X5RM2sVV6tW6b00rMrMWZ0hOqzgny3pkcSz3Hb68mAc7N1TPYy2jJR4knehrKJvpZwrzfI8/HK2u
S9hk8b1x79xlAvoBT+EpG63iCS/q8m74CIzE0D3zymhLdREaeB5agAgoYBGqigDNsfG1OJVpmSrR
gpWjpasKDQsvCGoWPb3dMSQDcTe3nXEOG0fdQHqLLtwuB/Yr2PNB7gPIHhxHY8wX8F56AYo0g47G
yWM6QzneFx8q20o9zT7T0pv9ocJ1WpBDVARBTcKRY5M7wgyp7JHmmWlVNuZARH4gvfhP7bW+NQxK
eL2upNao6a6kb7+3FZncyw4hN7ugBerFz2Vwj2GHsFtoGac+H93EPlQDPORgo6Kpib6tNPPkO/zb
680Kjv8WdE5Yf+MYAoCXgX7ThMP4RILauZUhdIBxR4zi0U16WvjkiGhRNdEZoI4N5yfpkTtE5gtk
f6PGcczuKD0KKEHyya4mtySXapbNQKrRD9rgzCkp7I0Y8hsjLzdK3vdaiXXP9EazwK5NE/MLDLxp
2JoInNcdEmDwgpnb7vBeeYt118DxS75jv8bdmK/Rhjsc44hrUMALw5cr1yuxtNSAViLMFXDNFPv0
jTlExVeG68U4ho0yW7iTZOI3bThySFCjZBulQbnu1ZTWGLcW4b2XVsA2sDXhD52sbMBO0Oidf8Nh
6vsCGLQ8wNRXeJ4XilRixcBKGSMtBNGu8Up+5VqlbAQ5YGEHSFfsUYQn2OSZE34T7n38xqFMMIXY
EciCuAbA41BjGDXtTRAuNrDKhRIrZ7hAKvbMuG2xnaTBHODjyRr/Zibpv/e0x8Y0KwJD0uM93vq4
Hx6rKbQvpI+EB0hQIqFRgTNRh+74V03kdqcyj/jez14Se2AjIWWOTnDAOEdognq0Q8ucftvYFd1e
EXxEST3O5Uwz1EUiRLBvaZXJNpUbBnypFI5gWGSjtRkK3z6HKKWe0dD6BTye+1fq5zuJpmjsTcb2
h6DCaO7b/WptnYmFuW80zXUAjvg+VIF/PfiUUVBjZ8OndqKLRZu3q05aMfao9DB8eLsBV+Dzrnss
393SfeUZpQNFrr+ftDE8//CI29ountKetJ8BUDx52kzualu5qQ3mlbaat9p0XhmLeVYkI7+tOCxv
ISPEfeCnJ26dyRE10nwtAyuPe6AzX5TV4WsftMW90Gb3gKTQFRZNEgzdTFPWtBTArh1Y59oo7+KY
B33sclLVLvrBySxBaR4nzkLb7KmILnYZwKa+asTTSsD9BLYKDzE54YOnarz6hUUvxNobajtpKz/+
LVz9rCrCC0wYAvOO48VCYl2hH5a8to4E2DocQIledit0YEDp6ICrQwQ+L2Av8BuhlLIc4dZI3MD5
SB4ojxCCCu3hygpW6wc7pZZoCWEFdjrW0dcBBs41YmfrUIPQ8YaCOXRHLq+6LnX4gSx/d8VqWN5i
XYkuw8BqiLU0xWWZzag0Tqauy9ZDv7YrX6Mz3jodtFh05CLR4YsksTBPFr3PJKCzGaOOabQ6sNHP
GdmNXMc4vIJAR2T78p3S7S2c6jJ2ILzf0ZZOAsTVYZAaKvldqQMilo6KTDhNN2KuTXINrXnKzPSF
dlSqhnCPMjwEtP8ZC8GTjwyKSRpl1rEUV6biystz88L5SK3w9O/i2WDp5cKMp7DWGp4MGztKPDKY
44zEqxPpIEz/kYnpPJM+pgjoz6ZJbWqXYaIGNL+WvpWSgTE5hTghX2qphriF3PFuz6CuZ8xq6yYw
C+4EUpYRoFOFLBs8QCYLUx55tNul2WPvswO8++98/3+a7xERWUn/7/P98w9Zs//+Zbr//Wf+8F9b
v6FhkbZwGD98dt+M8f+Y8APnNxeBywxYYLP+xgD9zwnf9UjMerbNx/7Pc8E/JnzX/i0AGsBkTwDX
Mj2Yff/JhP/r6tuO9JcN3pmD2hZwkPy0+ibhOa6UqHjHMKR9uc4ysBlp52z+9J78H4TqkN06rxE0
OMXUvBOfThHJqDoqHNLkOBZNY22UGbG8mZP2jdQuRkwfDa9aWY7H7Tr8nR6rP69fxET9y9nwh2bE
2xbwZv96hMnwMc8OdX/H1I3ach/IforVbPF7mTbuC8tu31OAD9GmbwiO8LzIf8wGJpWdLwnfVlTH
AG7DSDioEEBJZ4CK1lvUPizwZhKQhz+8SDJVBNSuOFAk90Crp/iv38B/+yKQR5BqqUjmQvr0DprS
FU49rNER94e9m9123dcG1soc69VT55gEcKwSl69Rw5rRkGucieTsMMTjIhrySBct2di/+zDEgYws
HlF1ulecjU60Ppb4o3Ar1PlIn3KzDnDgkC3+xizw2eivP4cw8CMrDAFNoo3/+jnghR5H/DbREQVl
iiXhwc2s5EJnR/Hzr98trcL+cmjVv4nggudyBiZ1/unN8mi2qYXFb1KYxI6sb/jw/LA7y8Hp7kwP
J+5f/z59BX3+fYAMOI5ziduRo6/AP8nVttU3TU2N9FGlubzjjkLMcUz/Tnz+N+8fx3DX8bBahCTs
P71/keR2wSAKZtnGyBHyrgknyo9lHz7+9cv58I18ej2ebeEF4ItHpcXnm0LBri/Skb2jDRnztAa9
vcsirpkFdlsMOAYKs5X5PXi3obxfFOEKUfGkdSnWuuesQa2153V3ctH2V18BLBFWzkysLGc9ppVI
zm3VEEri2nzCltwQz15NEFRpMWFWclN+ySxce2eFdg7ll/zW5K/58a9fJEHfz58aFmqLWwMKNm6N
yNPi9p8+tcROwFGtcj5OBd0lKFh0d+PPPRnsVfct7ih27u3PuZKGHn6xJy1Bcaxq6FbKEsO+FFJe
izKHITM0tHn7jfligT+59qjEeAumumYb7++kNdkPVlSTOJaYvLbST1gvmMQ2szWHaghmBvxKw54g
zZdDSSq0UOkbtzMQPoPn3aSjTZV73rYXPF2yYy0Se+cwLR+NJoJw4OX1jiCKdeidNnyUiVecCiAC
cUMFKcy2NPmW8eBhMVMSfheruhEYzcDErIF7WYdddVCJ7+04yrtbH/vxFvd6i0UGYsuxlG35PPRa
GQIU3tSLccMMuHxfoGtuoAgNu7QcnIOXuEUPpiiztyslIrERrO6dlznmI5Tv+iVIs/KngGg/E7mP
2BFpsYnlf8tJu8Xy+0qMm0RubZMUiaLqVCxwv6E++jfAaMJ4CPOGBXGdTzfj0BDhLLRBu+t3xowt
OUvKH0ZphFc0NBuxm+bpzgjkmTIA/mrf6lhwRKdZGc11mwgs7HMzDZtUst42ggbGawGeLUHMrAok
S8h1m76d+o1VO188YhTkWTLzlJLHuXQTsTwZVTnAw6kpfyYJzRC2gOLcmTxftkU9OQe7jcITE7Pz
LhOfjgTep+Y0mGO07YIeu4+7bygo20kFZWfsHOedPHy7LzMb672YIeG2diOfmqUfty0KDh8NXM9+
pvNgWsZ9ljl3dlKP+D2FOtH3Q3iesHVI+Nv+zgRYx+CuxN0iq6s8QcnFIMdxNa3GmGYDyrVJOW6l
SYrWJmZhpq6L23NOH5oivYJQ8ZbRr3bMhsG8T6x1QUf1X5ahfLchyMWT7FnNFz4JE6ziwB6kdRnM
43Tm9BptWrXO25psz2Yknbhhm0YcB7cbt6gRw2TdFFu3aCnYCNPoUPZzs11YXH0xcAvzx8zJniJk
+gDo4Wo3mO20e0NN8F3XocQOE4LjKKYcV1nq2wfZ64guvVuXg8H4Lwk3vtP8bOIs7SGKNwunf5iU
hYCkbfIJoeF2F8tiuaesmauj5eQmaj5fFx+YEdj2qLPXctzZExAedl/AQYcsgbVaNN+kctNX+EXj
dz/ol1dHyelc01Z9KgGdk6oW7qU0DUHihyYx+o7UaQQqCiSpJPhULaSnN2YR9BYBpShYUSw0EaI2
Uzq9jHV+chU6NNvl7GRCpN/Bu3OpjhpJPzkkSyy/Aw4/IwyDo0fab/nHohlLqJtEds+RMMvYb8fl
YPispLreLPdJoZafapBTe20uJF0TwVCwKgizsiWCLewaTkTKk8Nak3Bjm6PYmWqiyRax7Rz4OM8n
7J2xnZnLxTrQlrVGk3tj80W9XnKzG+MywUKKDbtVP6xCTnFUmSuM0EJ+ywKspySGg+cspz2qYdf7
aJjMF1UrspuynJhOFCMf4hKwH5ga/HVEnMhXWybDjOmX97D7uteicMq4NNcpphNzvjU8sRxoYHBO
k9uVe4Gz+LkdgFB0OaWGq5GZx6rAJF5IXmQnGL/8qk3OawRLdFkcce1ka3IOesmTC/ojmQCKXeKi
1adiqXjlJVWSAAqn2BsdnODDau9cdgA3ayCSHmLhys/YUdW/kOyjAko6/CUE7MyDUgMviXUhixkn
QCMbygLEcZR5NxY3hu3a0LgmBns9msTotlEwJmdmFQ9CKRXRzJHyrHyuV8vJlp/MwOo5x1a6c1q7
OxdI+RWSmGsfLLPuDkljeBeDbI37hV+AZRG2ItGvgGiWt2TeGzZVlJ7Ez4Z7M8Cyl9BCfC9NfMCS
/uVXM/Qu+pLuvgBK3KEv7FVjhU3nwpvNw9BxU7Dk6Fwrp3P3QvtX6tKmPKMqMoiVSUbKhT1wYtgI
okO+8crJ27GgoVyqiYA6Zqk6SKGW7MDbH5TfpBt22SU79k5xNePvwLw9LggF0gQIh10bSGbtCe6s
sGvYHdpudj1P9lyvp4/H+3/dWn/j1kKqYW7838+r/0/ma/urWev3H/mnVwvblWt6jou7CkjXL14t
97cQm5/mLtkh57j/f1x1Aoj0/FQYOpjF+H/4G/4QpCxCxgzj/OdCDi/Q0P6D06pt/0tnE9w0h8Mv
XYcWf57zyYBZ8yQlJOdPl2gT3EJ0oelQQ+YOKV8zL1rBhgrWbRcM63goaSCrzZcBvczalZhY+0e7
dgdmTCvkzrurZCHxFW0DyuJE+JD7IEF8+N70mtL9LSa6afZYYfAaNsxaxwLNywC3zLG9Vic5VsCc
+SYOYzOIq6ZaCja7Kud2HNHdceklxXxujVqZJ4xCy9XiJskjCpA4N4b/avStOlBGEaRbc45iVnbi
8qOmkYwnK1LPK+3HDCWg2cJWZvkc1TpEG0oCWeCW+OpXcgWq5wNwuF9LxUgkKDECBtSrq9zMyLbZ
2TBRYkMzyMojJTUhM7HePnDiqjgWRi1MmzrtgmvSQ6rY9mARDp1h8Aj2qYpghVqqcWMQlaWoxy2P
IpHTvlhlwP7JaPgPN26BhlOrBHnDS5ovw7RY95OfNerQDsUQZz2ZBAz6i42vKl3WDdgTcnFep17x
ay3PydoG0B7TDvbq3IYzPXrS44W6CYGk16QqIPZ6VnVg/Jc7dvOgHoHCWHApJXnHloBD4AYTw5eD
q57GC+9Ei1TwHGmXqD1MUX/IC7cb9lkvTeK+XOo0DNBbe4ehjySH0dQHZ6gSYmLevGKZHcDJwvDC
XqJqFWxC35VtbI4sS4Wv6mPX4meYUzWGe3uapt00FC2mN1tRYW8z4tEWBOYdy1g1/QyS3HxfPSvd
A4tFzMFcgFWrcZf3mlUM0CiJloYeJh6shhaB0h+qV9A1mn2vSJggZQzgNbLUjG0Z3NT1QhDVzqA2
0ApFajerAEqa1mwpbF1VRyIvnaHyyOhm9jrGkUSO27FzU9DXyRxsWqcuH/zK4abrZWP13aQH8qS9
UaehDrDLekHyxrdBIlkUVvQ1wRcHvqcf8CKlQ2c/EjEYT5Osg71dKTiNUZP0D6Grvpns5WO1hGtM
enBhF1kt+akNWFNsl3RW0TZFw75kF+Key8wLv4S+Yx8ALOL88djrW7GnsP71NgT+uE+6R8+t5HUX
mutXDIVJPHbp8kyddX1M1oSvoGGYUbERBhtnJYz+ZsFweN15hDyI7EJu29gKBqkHtzu2CO0/+Wk3
bCYjak4NZdkvQwfJcRMOSXVfwo7b9pxVDmqoD0MLswnd1QUqTC0SJ5du3NKb6+D+alx74s6SWMmF
EGFB9e4gbsjdRfveN2lZo2D21EU9jpCs02TTJdo0yfCNfKEbOwtreQC1BACqKIK9a7/P0/JChseD
fJ9GcxwpG2tfjJ7K5zhtRJeJ0b+deujs/NrS88dF/r6H++9T8W+eimxG/L/0MF//+Crf+/L9z3vc
f/zQPx6MkYcdA2glOECWiR5u93/ucS0Tf7OHtdkndALhkIffHx5mwIdwBkiCBEEETlnnBf5Y45r/
0YPwMwPRZP3LItAFnIF32uMP+3V7UTkjhJskU5eU0EYqu1rpp7Ix+6A/F0tzqYLcXQDb5fTq/cCn
FtIUxm3y0QslPKx1SB6qOkxWjheOfUULqH9jy97HtgATFACMIbZ2D+8eeU0a+2bNx1e3r+trGQYE
AxWNxvuIo/k1uoSDgU2mw0YoxmcO+miti+dcD2ntbem56/amCuvbsjSb2wFTwT2ZR7vYkJAtnyXf
kbNrIBxvZuk3r2ZHpHI0M40eDtvovsrC+l7awzNGj/XUh9Z8IL6S3vqdt96bViXvZ5JtZML489dk
mHfG5BAgg1MBfZ5WJuXTz+Rmuqop161No+5vCnSTE93OlDq5ut+pw2x5Cw01e6EZZVy2+L5E7KR0
QkVZYD0EHz1Rs1/slOnySDPwEVySjceM2fVPkLhwiOATDlhcYfzdmrqFqtF9VNyiv5bzLGE86rYq
sHr5ZZc3iJ2NoM0q/yi20ln/p0q3XYWTyvaGbsCStYuYnGHNjitFQxaAApa2FCHkt+i/BXyT9GYq
i4JaDvTEVfds9ey3jubU4vrMmvGy0X1c2Uc111BPywMb0BFyRFRuB7+0b8gV9sdF93oFnTld4ltb
jqHlO+/ovu25iKzhwf8oBat1P1hji6HUSwb6BnCOXa2AfvedFRhxk1TNnQF04mHQjWPEi6qfi92b
jzZTh+4lb24gZxrXTh7sSdkNr7xXFJjRSRbddrrVzKECcG8xLcUNlrod7b3rAe+usaNjcP7eTT2k
rwEkfaH70qKP6jQwKtSoRbpRzXF0uRqqL8gsHguUrs26f83FBHrXfJSy+bqfbdFNbcT21T6kDBG9
330HUx9eNCPNbmxbxbUreaKOuvfNsGmAy3QX3PxRC6d0Q5zAQnOsUlrjcDqSHtdNcqagvjbX7XIl
oxuKre6cCz/q55JUV9F1H7V0oW6oo2Q44P5Fa12O/Z9dVlLEhVF5rzmrpBepe+5oCDN3me6+I9VC
ZLoVnbqTRrp+6SiF9xjExAzpP08fI7f0bsLOJR0kUs6hQXObm/1wb+tVVOk5A/10ai1xspI813sD
3X85zDRS90NQkntuDHofQ5LgDh6bE4KDPHnw63Tm3qJkHaMmYQRfJvUztxGB/RQuZJN25k6NtbfL
DUH0OrOa6UCVqIBTn4cMJkt3U6d1eiMz1479znfeKkh95Ybv9vzSJ5nuiQrH5cH3SyfF+VMZFA1Z
2REbcH0eV0UdeU2IPNkqo/PUvhGYpSGIWBZR5aasr41S94ZbjOnQTlnlbd2uS7iT5GKl+rP9DhgA
4tvo1/OVswY0hOell3PUX5TxnKqeSFXB2SQh2ZHOsZNbDG9r0RDIxnK21huBseiOHKv1InuqWrep
sKXoKDFoPXO+sjj2zKiyTlqPs73HQIrvY4upyA/JFULWMx+SfrEX/ykNajK0aPijOrZdzbf9vAq7
N9btQECayhRX2eX0IIs5Db+5KbZ+qouB0E7eU62KqQt2ofCMcm9QAFl8X0ijWOUBSISUPLg48/13
Dvi7OcDEbPJXx+Ord/KB7833X+aA33/oDz0XZZZMqen7HHhNLWf+cw4Iot+IMnlgsZDvQ0sfgv/A
aUVotpyCubn4nkNqiQTUH+fj4LcQA4wVMGlrLfg/a2z7rHyRpPKRNThuY9ZEjfo0FeAELmSdlesx
SC2Pb7Nym8t0RmepLQrL05QV1J/entvfRaE/08z1f/DPUhG/MODMb3pEu5zQ/axLDqT06VTxl+M8
F0hfxJdoa/rbnPGnU78OiIX0RKNFeWjl9mfpcPB6uAwebWsfWh77ou4OuxIN7IHLFtOY9KKXjSSj
j3HfT8H89NcvkjXFv7xMFHob+VqnrXlvPyl8CJch/VfBcGwrHwoK/UQsNwMWkMpF/ZptVqjcx2V/
WJKgJoGUOCwQpcgNsqjolA8o7OwK2yRcrvqJgMgmtVxuuetUcn4s+XdZ50MJcypNlZoFAFGgLL2W
bsNl+UkrZXnvFCFPeyIBx8z12D4GVPfUvte9JtQAH0juIraJ1OIkpjunO3yKAetH2AOPHLzEtSR8
9WjPrFUH8tFnKs/Ee4gF39yyilh+4khFDm4q9VyNaHN9MTeXicXxXyZ5SFIKaQKyoNm+Zfkivlip
yQ9Ocx5d9h16tOX73I5VUA+x6qG1nXirOLOlFv5gzddxEUdSxcs0tZYYrLn9CHUrjIMZIZ34Q3PZ
uhHPxopgHVEoRNS2QrslLYG5j7N5CA0hW69WZ86PiV7YOpypz9hOu7u+Hlj5jth+COCwGtZLXMsZ
1DMoMfXcFav/wKfDsrdn40MvEpZiNujflpaldBpYXEO0sD1lA5itEVIQfRyiMY/+FPEdmmRydgag
Vr5l5Ed6VJef04gQZEp+ZDFl/+LTy3pJvtw9dSmR9rFa+5dimJrLuQXMVNch70hUQFPBezQZ9can
IwO8XIVdQLAnnhrW0C2E1HtBaoF1OA0Yhd3Kb27CP6Yl8iV9rzRaHY2ZxVLjjt23mXXKU2gMy8HP
x+rUhny4PCrQTMcClFfvNLJhL8KaXGixf1jZeQeuMR/gwpb3KS2kez/MumsXMv+2ilL1owSKyeoI
uaWucFAnymrf4LOo5yRq16uoI8kjWFSD8kY4sGZecTQZUKVL/WXngX0DVFJtXc6zO7J70WaICBap
suRSVCyEflglyibtre5N6vJJfEgBLs940o6OS8eyGHlfEUHegwrqzTxBboiH2UAdbbMkufcBQ33D
FrFeNVO2PNlTTeSo5ctQSVQBA8MoSw3feszdfIqztFr3Hzt4qprMYwGya/dxiVasv34skle/lguL
h27lk3BhcR1ci+uffRf4uTRIMEaXXyajpzosl9Skhz8R8BCvc6NG/eiT2j5lvfdm2kv3Smh0fE5t
rs2NbZT5wTbbMHZdyiSJX/ygOl5ci8LjoiQ4yI6AD8oPjGEPL1PciNpxb6Jh8m5G7ISPTd6DPGOJ
+WYMSN/s0tc9FW3tm0OE66JwDFgt4RKKjVGEMJUJu7+nYYA4m0N6x74alfHHiwszvgRA34z7eRHN
EM90TV9N4dK/iN5ArCdFBxo35dqzMKCe56qot/5k5sehxYq0hZWQH7w5l99Q9BmpXI5EEFJhOr1S
XhZdkp/DZOLbTocH005D+yUsI6v0v6gWafVbLkf3S451rkzxXqyNe8yJGjUaUzWRXOd4552n1Bnd
eypzlk2HDPBkhcuwpQKXJnrLm2XcQaTdcx165mZgP0zgCqL0Xo3N9dgC7Rm4wjgzlrdIVLSqm9W9
4Y3XxGtrOGGBd7fibiXsPjtAWNMHwgfXtdE5sYlKc0ztNTvBjXnqPdfakfwZd6O7fM1DVFVXjd+R
YkHBN+m3ZXQzgrw+EoU1iksKqaZd5SlWmUk6fLfyvgP601NZ1SX7aoKyM69lFFuLDLZV4KVxKtL8
2sU6fWVEqCNb2iHPfhGejRITbI6evoJoTLoT+Q4K7IzZ3VKe4m3qvFTtpq6qn6lYUXYdcoaHsXcR
zd3mfmmCfMe6LLooMtyHvV9MtFTyhe2K2rrIqSnajUA4TsDika0sFs8mHZnHOmhBuA5OuKNrkXJk
XZGtGgShDLloaxu1eTHRNHocU+uBs0kEUjnoL60mcgjP8t5/68U0+VuPLCvnqJXPcJNWgzragmOd
b01vTZvIy7GnvYkOy/GUTpEVMxewi/ASXWGc9N+cdhoPqZfyzMOME+5VxmMus+dhh5O7u8e+RYxk
KPs9G9aMFBasR7bo81voYVfmJD9fNCxfMR2U5ZfISNpg68/+cohw8U7bwAcQH3lhxiLfdZgQMfkw
nYV7dyRecxLcX03CAXQDUgrAOL5hVd5euVUvLqaV5r/WNu2TPYs+pgKTb1XPXpVWwIbhH7a15Z0J
Yc7gMp1ii8qu6EUlo1HFjjLasyX99V1QSHmyl3p9FBCKSF730XFevehUj8lym5fOGqtk7M6Av3FZ
2BCIWr9Um4qM7w5XlHsX9G7JcLBYNIrKiZo/Ee47Q9U7A/jZZvKcJXYjp3jFcgyF0lymvZsA3Boj
Zey7rCL0kdZ3lWXwLM/N6ZTnzuywjlBxaqTRcxWm1oH4s7XDz5KdQjUnukLPvWqp5aS/bzLua0q0
rq1uXc4LGgNsfC/K3F3ny/qHm3bXQISCSxJ1CIMuqAsatTzbi2s3I37OKvcksprNdJ758qJaE+fL
WASLuwk8CtM29lT1FxnbnnBbWIX5Q1BrUcVu0Pj0aRWo5mvXRVtRGxJfeeV9IQKN2I80W1wSvum/
1U7hU2rRuxBVSItbqfclIudzJJZN8xY0vh6z2gyTD1q0+toWVrsdqknPBaK7IytScR5VVM+Gqs4v
qJ3Ee5Fg5Am4/OrsJJH1L6OuR3xnKcIpeMJRc5ybMOkptm+9m8Wm1xWbsvhqi9Dot1KAQOKzMWmF
YET6UKyrylrxevfNZWTjBgwJKZFdScB0sybCcWjiJUo3grvwz6ZCfRGLkdyLMtDfgZIxIUhMkcSp
h18vyPKauJPwbkhrG/dkUgUvN3cy6AM5q+0UOXdbM+SRRSTj/nWmEkjsMo8P6UPWX0amwt+Hry63
QRdaS/9dUFUSxjZV88zJdQKxdNYNzoyh/sNMaSsGAgbGZmcrlzMzpbUnJ/CbSyQmOjlN3JK11u0H
WRBJqIXdUWHn9TzcoxpRutGqfG476Q0LvzJuPF9cp+vHXxF1r46hPWBJ1+mb8lovP4eCmQRDBONJ
1HXWLbfB5rsj/FbFRuortCLFrTLlRrSpAcPGi+52gDMyYi2gjWxjdUbYbM0a32Ba+8uFqQpe/6gm
0mQ8y1uGrS+ix+HXL3r8jWhoC4a5OtkUIHCCd8EO1fPyM8QifZjXhOaCgvSwlU89dhpcHKQ4hFOd
8A11d399iLD+3Rnig5fiBNrB9xlqI+2obFM6CI4wV7tzQmJZj8Papl508q7SE83qUOZBTFW8garT
SBsqsONx8P7uQPO5g4ojzO9/Cctqiz8n+iSjjq3T1qLohqObM/mDUh69mw8PSDpMyXlxGQgziHbg
m0xYMmlLl0nvOcd1aN8oAefCBEBPvl8tF80kutdxdN0bldvz08TEvf+bN47D8aczpoVUxBrdx8zJ
JvPTHxtSdAZ73emPRu5QBdY3/sMi+KKZVpHdUCeJuSUPuMCIF1uP5UB43eQ5dS6buX0vBHNzAEPi
6q//qI8j568HX+0chH7FHxW4/3LwTceOawRaz7Gunc4BwugkcR+O3SXlY3gi5JjF3JrX3eI4PHiS
kQmqEBhRwfVCXXMVzmNcLWen8tfjmHjtdwGU8i5E5dxFQ7eS1JNtt+kGRLa//su9f3MhBkjyLC84
VDt+8NmN7Y3kFKhMkMe545lGtQxZG6ATC6BBGt1E3uDtyZzgp7IXdfxgoRmW/R4WAuIHcebcY1wy
vCmNR1G3VxhXYF4I0VzlKzh/06ydN5uI4XwlUhL+FxJPOYF7q4xNFzWUsvPlUHMrOaZR7t2YFrk6
CbD5fq5gBTFArnuwIgtgXqZ52Y1T3Oo7DFk3416RknowvGD5WYepSY6lIayzcagdYWjxmXuhMZ3G
kRsYCiAzO4dlziVpyb+00mfVoNLW3Ik/ZvW5Wbu7pgIVB3Jcj+0lA31UY1Z1SYY+uE5JlmVOxHUJ
C52Cno4Z1GLlkKpMPaerAb4RDnH1Jp2x9M9DtQbqskumlDcpp0bKmKly2XlpSQf5KJykomSQfbUj
ybcMRu/GvCAqbcilo2l3DuUQgU8KjMCVgsqx6v8hYaBPYhPZw98mOQwmRb8Gca3IdPvvQeXQGu9O
zPTShGFMUWHGK05pFN3N3ITJXc2M8sFsmRuDIufthxWa0ze32NDtX0y6bbZ2Y3lbNvSt3NaRWK9m
ycEtJHH4dSnGci9zYMOsefk+lRNX5DpwoCBQNj4PefUWSM6P62yBZp4qJ4/lQlHcx3sXlRM9mevK
m89Dx/gda27x4Lgr2eEfyOty0wu9oToNXti+z4vRvruLxWxoV7a94Wtb7p0hlLecROG200IJDJxD
v181/Qs+1P5lnjGFmTN3o0GvH5oMyh4GRzUB+6xmYL6Ug+8t+stPOBc5tTQk0JidgrvakeOzadGR
aDf4/j3tDTNdTljC4vQck6riCTDQzvJia4tbx/r9eghydO/E5W4yJA2Vh+HAyShxXfCsBJb4jug6
BIi0Fv8nKa7u2wcZONQhpZ7T4YaaZ3boGc/ETqBcMRLxyJkj/QjNam6X3oJAVdV29zotAWD5iTVL
L7LoMrWEPOd0H136KW+c5AF6aAikb1uCic+wOjjeTwtecL0BiggjX9cl+yHqU9gQTM36M+Rbuu7y
cBVfSp+ykTkQX4dx4LiNC/7GajDP1TD8trAFUaWBL9x9/NWzG7HEIofLhdFW+jNwJtqr9Vd11vd3
E0sfTcM8pgi4jftZ1rgXaLihZFHlbEb04TWfydDF2eziuIeST1F6wSjy8SymIxwHMLseOD5Ip0TR
5MRex8HXxmKVV1cFWBBTTDOz9pZ/XIY2gkzO5d2Zx3mkoPjDJe70S3f3sfFpHC6fegoqYo1sTjrg
0yc6ZPNjBUB+W4V+eDlidN5+rAeM1OBt+B/2zmQ5biTLol+EMgwOB9DLQAyMCM6kmCQ3MIqSME/u
mL++D6isKklZldnV69qkmSxJIgJw+PDeveeKlpMtBUdu/VrIW1J/RtNNQYiY1W/KX+arhdetCicy
S9ArQ3qH+0n1ymym/L5txOonw5nHOYUtWV97021L5+UiASa8bOLRxFix8I1MIvMo4iy8gnWAx8JG
qUf5LzcRA/YGYdYA9Q8VhbtxV0GbCeOpdG/sXLoPbHhMguTkoH+DqUNFcBF5+7w4gkKZ243tO0Z8
e6fNbv5Ew4+6ja0KbPoMCsSDTGuc6KPTR6XG8FnPfbYaCucwMqdNaVPsaZFA7ByLy3/Ubz4WyWll
RFZ1Io7w9L+CIF+3y57B4ytKNksfQtPvQzOldNkISkPAlqO1GVtdAgxGzoAp49LvNFmeFjU0jIDU
1Pp1rzyWTnID3o15KzY7JncDfh/o8vp1itnsIP0FZQ7dFN8oQUWbxG3Vu4l/OhzzHCfxR24SYSiU
KjLe6XU8t7TI1ppMrc+FhsQbBinK0wwwDZqnrp1xQLLhS9aqN/uSdRXggPZq+QwJsQCe79uofkus
KL7xCK7ZW2odPySmEkVBHbKQfJ1orX59bG/91TAT51V+X6Ks3i+CZVKilHv8WBusVUXbw1C58Zjy
qTtRRB0MV9x4seGyVIyESbQB25B2RtqF0nYIA/JG0R+xExYchwEuZtZjIx161T0PEuRmcZwLs7pc
nB45mc0mlmCIepewPXzRelTNXi01m/MR2ztZssPTPLJNbmgWX5p1AU94tfBEzGPPuH6aF3xQ0Yn6
hQw/SoIDIThHn+Q1cAKAX7KJ7admNgFjZugc0O/ECKknNicIumHuMv90JKGhhCp4KWZzqF+hrlOg
HqkZO2nEUaFj4+zINbeD4jJ56evg+ZhmJzweBypH81nVIv6NU/0M88gu1/OEnqhCKXILFEWbT43H
rp2EI0oWgx64mSbTWzLwHuWBw6olh4YznsNYM8zofhqpl9nFVKbHitiq09gUFBHXqXI14+1U7uQ3
iw8eoZBr2Dd5qzunDVgfkOtQnV4U1Wk82vOV9wFib73+q1dF06Hjo+PgznlxUxqu2wYd82eNhtVF
ar3gUSB+ZJM2qIdtr3odBpe7tniGc7T9hFcFsvJIBQSJNnFg7TO7kkxs+gm1xqYw64B9S++m16MB
fmoztmwn6jpiBzkPZP/0PPAZtcMVKtzo/uOfHy/mXGYsMYbVq3cAz8Y9zWByUJZuugWfPO9JSE4P
wCh5oVN2lbHnMskMLiNbNN7ibhb871eNXDiRkde2n3T+rRdLLXeJRnL9USj2dPMqbE6m47oLmCfc
yYjGkVFSSOAbY44psvGi98XLouJku1DIQT/MFNK7wJiwj/f+qYu6+r+Spe/wxL9oVeKWXB1L/17J
e+bP9O/5/GOr8vdf+r1V6Vt/AwNDHzKgufihyf3deErAKxpegVftuypp5cf8s1PJYh/QLzcdKTGB
0Yr7e6dS0t7kxBAgO/ruV/1PFEzWr53DVcEL2wbBFObYP/b0YL8mrLJRfBqAAiahQ4v0brQAs6C4
7UisAnQymJ8R3U7HphVi3GS1H9xDee4ulFcOB6e12oNJ2L35Fy1N91eRMT0+PFEuXVRbYp0yf+Uq
T8AjEODiFfcGQtxvAtQZN/4i4URkH8wIa6VHfHAkUhWRJuYEJHIOOiw/eBM+Ftc7jWqgVbvmg0mx
rHiK+YNUIRJtvWCz7ZC1FivMYhmkAez+g3GBWmYFXgjZ4fIb82jZiu88DOs7HaP+QGUkKzWj/k7Q
CNyivadYBViDqq1TbmiHBCDRWC9re852kwoe2+9cjmD0ndvFkv2noIZHPKq2hDtS2AW+nTEjU3Uu
zXsROTVKRqFgcaUJQAtyedzJ2g8R+MhT59QFnpxhJoKUs4y4q1q9zUeCQioVPU1RbBwQvKpTG2fW
oe8d/Y4WWd1wqpq2MtNEvdWnppb60SNW8NYKJsyfuu/OnF1gXBqDsU1xyqhNgaDruhXOfFnFiKLS
LG9gmFj1vSGCF9PBbmYg4KqpEhbJ2oRpvA0wy/HKiGvjbunzYAo9Ull3YzpMl7G3PJh9XNyouQeM
soBjRAaDdWPv54b4jFeBWnOT6M3kumIJe4fj3z32u+Z+SCsnpOdV3rr45ZIhdGgfXSE00s6nLFYJ
O34jvYGzvRNzZO/boBgfZ9OcCFp0quMkG/dAOE61b7wuybFZyD7UDhi6pfKsi8mJGjqhpMBhfmzR
kTT1URAZF4J6kXfc9fbsy1ztM/Qhp9hyAuIUpX9KLLOIt1FlFs9NZ+nHenXPtisYk+gno3loYZFf
O1h9L53B9L7EXiIpFnftrmz59opow7CYB+Thad2hOE4GsaekP4FAANn/ljPs4R2pKUQspMgvjMd7
0xvGa1SBw9kdNXgXkQYHQWljR9+/Ws8yDl+oc+4TTB57WqjgdxRkHrpzpRft2SrpOVwAPz27/JGQ
Cqyxifyg37nsht/smHDTEqfcVzIMo6u2TACVIZq7EOwtx5CdnnwBkL8o+t0JSKhBZpjER2cG+dSt
u4qhtlETeq7WeJra0rNDN2ipiKPcmLdFXMSQ2YnnfSSz2PTQIxXdMZiUdQ4at3Y5KbNNH7wFkR4n
huQyBh95Jm2Ju0fM0hKKIaPwhTCvmAkBwa8SifeSHGOI+bR9yJlvqPki7+X2YV+/ckGS7AmlikLS
fda3i76ZoFsiouGAdMyh1wOr/s6rzNQ9eHktj3mnPgXJuHz2MNGBYNXiGEgih3EMBKSzACW8ZiYc
X4aEwvym8SUb+TJeKkgnKQQICszVOAObVd5rFXlBv2XTjGmwJo17uHboNxwni93UBq4HtXhr6JLy
cq49bIxsN4ZjHSNx2pJuDSgri/zixq1rQPxDGts3uhDjnVR4qTdQnYeJgBJd3AhejMPIPoe+TD3U
Bvwii9SHRi3yWjIdnEvO4ummj4ryKcKweZ/2TkdJorCdq6gd20uj7Wq99ZzWvEn9rH70atsotlaP
ZNokQ/dSMkYDXLNzchoWV13hzEsAwY75p6a0qkfKBgQtziCPymbMd0zPTL6ovvP3LEbVD4UP6DUU
JiVvyZ8ojOcGoM4YYjYL7m2o6+nOM8uYh9IoqfbCLIOviqrraS6t8SX2kyIcZmu4t7qhvZjqZrtQ
wFabuK+TC2yF7IS7NhHnJBiQX46DenCdesmIsZLJ3cpz+K2mzXDvgfCzLrTS8S3CXeSBA1bKAoJm
ol/r2aw4OVqIQA9qzopdJPv8LWkDzA0uIp2rDjQtgbkWmEXwvCu8LJ876pzTmlzrDprLQYMcvjG/
B/fYLMd960n9Ko2AS8S0yS8Fc/M+m53sqHIAtu3otjvmhumYeXn0POSDxX8YdMzzvOS5Q3T3TCOF
KsuSGCGGOLsKcWp4lzRbAoJjZvKZNqa28B1OYxodB+Sk584nPmZ9bBeGn5xLUxnJpnf4koPl7VD5
v2eOOW5HXzRh3k7OU4qS85ixv78NYNxw1fKdSCMauoGbOzewsy7hwzDluMVlPPsRMof6iG8OyYRr
TChJSmPrmzj3mkZk17NbewdRGw2/AA/hhhQ8numY+uM1wQxmaNsgikHt25te8Z/UN43XbMzxpNvO
dOaoIIqQY2z1QqNreB8cWlQ55d4trI8JlrnyPxdGXr8zSl0nFFRImToygEe7OYmSSwQzAzElPrGd
jt9OVC1ImHVo+2Gq3vWzMYvtCPLL2c/KSOvttPTmk8y6rqKj1uafqRvR+JtBaE2bWIDh2WbawCHT
4XvAopB44xuJg8VywFw+GGE/mOol1Un+xBaOx5W8GSLDZ2oK2vmmfMinyIUdi/5yR2nAW0JAlc6V
TkfoxBYbr5sorwRxukn9OpMsuu96o9zWncnziky4eLwsWfXquG3J30yHL7ZV5ehHqHexiKryCpmz
damZzniL9LxwbEI+S9CYaTcQ2Tpk1CQw5G9W4L1ow5KYEmGBkI8XNCcAwoa34a0zxMaZJyjG9NxH
cnkQR96Pidld49yY74S00oepGEwHlaqF7Edxstz3Wt/HwchiDePhKnFrDDg1rxjZudJytwD+tIbg
DORo45Yi3gXI1bfElXrvYza1n/2gbYaNWozg5Ak0V2wwXTDYZVYHu9laOhS0o1qOfgZqbBPUvbyE
ZriIDWX4Hm6wsXjthrgQirrWgndmZB6h/1uh70M0kynqg95s3AFqKsWhZ9G/463FWmkyBmivIhM7
DZliJRBpWrUXdNnEBCs2wl0MFIz9V104/gN1TLGtW8+g6kzyyNlHhkL7OwB67NeyyK6Q1uZTyNRe
XmeVPz3RRGrvLc5wr23kZ4daxqpbhf3GO1BkcHM4hKpDqymoh0aMJxvc2cKS0YLOOqQwMW5tCEFE
8DbgZePea74FFVX5kHxE84jDpTDDaoWHaaeXJoKiD6iY/I4Y+zir/FeB+hfHOg5VPiehf3+s+y3V
1Id1Wv14rvv9t/5+rpN/81ePJQuKS/PrRwlqYKMm5VgVBKS5Aln54WQn8GiS0SLopAEqgfjDx/i7
F8XmZOd4ZIpJFCf+fwgNXdtx/+yMCX9FabiOaWPOFDa2gV/adZwpIabDTzgHMeGiCuXprYvTjZSG
mQSKTmn3u5r5ffqf+Gt9+/1P/6hB/VcX9GzgfcLi0CY/Tpo/gDxyvnVjN6V75g3H/TVQwlwCwiNl
4bcX8Uys6Q8P5F9cDx3vH74goRfcL7p6qxOV///D9TicLCxcHsj5OpFvWcAFENNbj9ql8vTnl1pJ
Nb/cSx41z5qYA7TBv+p5VTImcZ9b4pyXI8EZXgYlo1tVioivrOtuWYInL8+sa8Af0/2fX/pffEtG
ksto8Mls8H6NOhnbfJhNQ4mztjNKTX6DKQU1/spgjNF2/vnFfulJfgwaRqAV2Eh9qMav78iP93Sq
C116UyrOY82atfEaRTdrzEzCXIbOg1gB8rwh0XGaSAeZVTIQcWQBzd5ORWqE5po8+uef6I9fXyI6
RuXtI82GvPQLQwh3QgQaPhLwrgVfF4ALnaJV5Pf/vJbFEQ1jM+pmT/wyoGK2SkUyz+LsaEIve2Gs
jZJyuu8z+69oWD9XXdb7DGkM0rDreti1TfcXIXPaNYpwiV6c8YV90zbOiB5J2V88zX9175iEcLNy
MWapXx4mmgzBEaMQ52WNYc38gfqgLxviipc1W/TPH5T1M8fn+1dyECfa0sGuDl3q56Hj4xMZFsNy
zpmd5qBQB67JYkgsJ6kSdCeJKH8jVImXFAzW/ZyQKIvIxDn+xcf4Wd7x/WMIpr01kcQUqP1//hiR
bVGJoHtwnvzOPjl5ZUHBjyj741ZlhLZBWe7y3FaSvLmerOGPl9dtAEUwg6iLP/80/+oJoKoOCAvm
SWNN/PnD5MjvCMRueHmByNxT7CMfoeqJu22Avv/nl5KSpHALz4Nj/zqipsZXtfJa55y63N4gWAOp
DUIoltCXPIk/v9jPUz3TNzQqSFuBYGX5cB38/L2apANh2zbGKZrXsE7DUM1L5ZDwu6xp1gPsHP8v
xvKvUhkuiVoHc4OUjGb8YL8sZ6Qmgf2yqEaaEa0y4VdEM3G0m+7JWZ7uiWvguToukUuJn5GIteY3
lXSmz/jkEWXDMG4vlpbl72MG6UTeaAaAjSs/SoAxb1MLtNOf3yT3Y4n957IBElCCufYYiIHpOJKl
8efbxE4xoz/piJMuzHJvLnSu6lQa+9jSeQ+ntpynOCyKTNURfdlmljuLP3YHGIkwZw6lfMYIoVga
Ri5618Upuy8TAExJRWPhvbIJCU+2psosJAkf8d5WjK2uTcgGLiSBTKgLui8Kc/6RwyNYP70Gm482
2qxu8OqzHwvnpDJu4GbOs/kW5qWhUCfaAIY4gsJ1Qhxr0TskL2OjOYXQ5QoIJCNAOY0cTuOpIw9F
1XINnzstdTLftljHEXTTX+QcmpJerZOaEdKs4dBrxWM5GNESSHpEDtmruFPVKpgmrooaYvclz4r2
xWvwOp5KK53vLbymtwZKDRKPiVJJX6054JF5iyPJ0hp9fKpUmRh7XS7fcuCg1Ioym9xzKyCk3WrW
FZq+0FtJt++9Iaj7Ymi99l5JHOfIIgnvSGNCWpl/B3czBi4rjEU0zSMteF7SVWIvotwInUlwR9dw
8FnYNPMcwuyVhipq1EidsDpwf5Byevdax8uTDWrty/fo9xIDw5OFIeVLDqVgJZkRWLzoCD+BPys4
qs3M04Rx7BwR4PFXqMFZj0vHfQMqrQkdXlfUipV632gqVxsUhwrJjkBQSWjmajcQiRTzpqzmxTsl
68aE/NLpNl4Tv8zMJgq6nuW0K0yDLHa3KqzrNm0ZNbljEkUv1+xm2EEkpQy1P1ch0ChPnpp1vjQG
r9UHLQboZPZk82E4muflTqGb+SJrAocYwTHxYOXiE1JulASkzR/RjFHt03lDe8p68x2YbFUOY3nI
jOBJowDWB2jV/gpqnW4by2ct6ih0kmpcrJbbDrQH0d8UjK4Wr4DqQ0Ky+zbUrfsmk55Sha5UUKwH
XEVu2WJfLMsIcNuOpXithoHi1JLOVwUd420LtsuiW4B4Yg/7DhUHaSbHmPgh/grKHJwfS90j7onk
I6HyKQdHCQeNQmY2X/t0Js6oa+uGwHTYAdCOnDWFQ4SwGefHHA/ajoJU05xy2qPsjGSebBZTV3cd
nbwKq3Bffq1d1X3z6fEdsW7114F0e9q200rt6GGhgAwumLhG8uy4CcbcPINbIxaV1od8nxYPwDEI
TGKqTBXvcX55MLL7Jt1inawouvb1dZCttArS5ZLXGHsC+cJgUGaZyENbzdHZmjuvPfh6lC9NWq5Y
yWZ5lfFYnzgyx/NmGsXyiv6KGp5rL6G2Bh6jH7lDiLikes0QrXb0TxMaDKbyDutmFCHf1Gp7q1Rp
7Fr2gBsoxEQGASVeJyYy5WF+3fe5No5V3lJtUonez24/f42A++0SIzXu5qAun5HZC8rgFab1KiX1
lqL5hnr3m9cJ3o+UcJQIcTCVF2XtS+rymfKN6xUGx/TvRDBSckUNi+5/4ZCzkrewb9yNAugU1+uT
b8ZLdrr+he1Ys7ut0gGSXBRxIVEE0Vb0MSLsutEEUBMpspDui6q/7j81uWybcKj0HknjHFaJ+V54
un6mnkoJK7CmPWgIZ9sXfA6CUss7ViUyexem90spSEBqYpMn6sV2dll7QXVrdn1zW+iOQW1IdmRv
c9RZ1wZ0NL3Ra5zkrm46OzvLKWKDTWWM2D5m2+5LrKhRhgRoW/QzFoas2Q3Bk/LITdj5/eTCSk4T
8r46YmeGDWV+kv1sZGQvkSVIvSLTPfTmQl10OmA99ns3SjeFLeozCY3rX7MQ2x/ytGMKYjZmY9bU
zLYT5yitM7Zwclisx6ERvPo9MpALMYlsunCtvHlpGoYtschDjSSgqIoXu25j9nNQcqBp1SSJgabU
TflKMrXffJubQcBc9rpoV3idRu0rxq+lP7YxOUKG+1sgIzLHk0BfYMBDS1JNcdpvCoSln/XQoR51
nZ0r0jgOo5np47lYjN54SBfKzhe+nfjXg8rSUBZpvkvGsYURJJf9jAL80xLEpbcJPDF+GlxV3iPs
/GYXy/NEx/EGjmB3wbyK3sQOYOaLvrG/EO4Sf0H2PT5QmeHJ8cajyxxghcDE9NZybZISA9EW2jsh
g9FUFseiQeksmcfp/tCsueiCyTyLtp6vWk1PRi5TamwUJh6LOmqUQuKjnvBkVAMB0DCqCyR/SqA1
X4ob7N/9fZn6bajQv72LwSh2dbc4n+tADudONnR23MhO5Ub7ThrmBGRtxn4ZA6K4CqaLIHLJvffF
aR6Hz1FjjA9jFxNU1vfmlUpj9zUfJaFkqkgC1kq0WZsWxMF1IOb0Sk2uczIQychNMsT6zU7H5lwS
WLqrUhz0dKNJmRAdEgyYaHO6N9jMEjVNVzmi4h950z4pKudR5k1zMVTO8oA2I7o053656wjy2QRD
PL70BXXrnam1SE9TOk0o9WvTgCAVjX5+LSdo+wfCp5AZu5VxmXlL/clMKbiFRt6T6Gcbnplf9Aye
65EV/ps1tPqqb5rhMLEQnqtM42toggQ5PYooB+Bg0R5yEVlp2LCzMFCOesMdyKARGn4WUVMkSUS9
5FPnkFVRuAR2oafZOOYcAARvBuRFdql6TOtVbV+hUkHGMdMl8Hd+4QkmRGv8Wtuyj/aBgWgKy5E4
CtFCkVslxbr30ntdWu2nHgvAk1/MYjfgUsL3PuH5gJKMzjWhED+RWbZ1mtFLSVJZki/gBlmHOhOB
EhHSKVYNbtXtsHBOAQXgoV8FSH5jm4h1TDUaQNA7KrYpGui9T9vFg25RuXuCj8htqe0UEFPP2P0W
Fcn0W+M73fvoEuRCcVqme7ORJM3qwsKVmaH6I8zOB7lKwHSLnjRZ5v7C65pvGH/jW50hH9ssqe5O
axxZDUywatEXIn2Erq4UkQmVujGKMdvZVK+xXcZrVMqy5p+ZkJOSjduLzj/nPU1tQ3jDcyLnug89
pHk3JuEyCOgAE9xUQVF0Gxqoxl1CKm7Imq0tAXd1LKb+CdDPFIn/Slz+TxIXwhZsTlP/vhb6qXtL
fiqDfv+F38ugaFPA7pg+9SkK/qs5/B9OfMuCyLMatl3YPIGPYf8fAhfw6dQkPAv0xj/qnx/4ulUP
zxkWuvLq3P8PIHUftaofTl+gedC0EF/M+QYpzR8KoHVbI52YsXoH1WLwyvljMyPRWrfkZSmcI1QY
zgtDHDdnjIj6izUjcptSWDTzelBU7Qjsd10Ss55c4DK1pnuqQ+4t9XvM5HQOpjTyIf2M5io4BXYr
ovHeoOlIEDOeMCAEn5JoCsqG2YrmOJuuAQuCWUQGUgwxlKdaZUoHeASt2v/mNGSr9RcjgpiJLarX
W7T4mFKN7ATSqB0emoGb/GBUtQffRyS22AFqVsQneK5wbvycHSUWWTpicWNKMgjsuKWvtcykyZei
DPuxSK85JCeH1rMXh52vjB6r0k44brCK8qXqbbH0xucxKdNHPxMKyBl6NgJ03OtuUu0R8RrJ9nXU
v6FbQsSgIahA+FAsvGQqhQH+9cILA3atdnXKkP+58EaWfEQZPo7m0J5xwpeVBUjHn66TOB+M4wQr
hyTI3IjnBwPf3WJuzTjP4n0kGvbLB5tI0P4wYHjv2gvLjJnF0RfnQ5tz7i9YFq4aGpRES21KWlLg
AD+G+X+7I3/RHVlTDahV/PsZ4YrM6q8/Tgm//8bvU4KUf8PRApyLOtQHjOufU4Jn0f4gYZgp4e9v
/++SNxojQBo82/cCpF4/wTkE/C7KZ6jOKYFT1Av+o6yFn4ty6J4xWjmUr5iRVsnbr0EEc+AQBTQb
y0Ud0f7dufMVYaY/3I2/bE2sl1hr9uRCkOlAgMSvrZBo7EHc2OiuKXBu8sXH+wEbU3JL/3HP/x9X
Wb/oDw0QFQXsniDCX6B+1cZrPX3t/oor8sd79fMX+aXq5qW1oBPJJdjCeebdnG7b5fOffwuLGh4f
9IeZWtArs6jvwWZhZEDp+qVQreGcMV9QsCKKSL3XnjTHHQ5ae0dMwXLhRnlx75hldDILkBmONvE6
aGfayWyyiGkcxkPaKPVkJ4tjhemiyd3pvDvbLQd3i2JmvAwUuxzs0ebW6SZQV0MUPdA475ONV/bZ
45z7pMbjzjyj8vfYjjavpd9ssUjqXVFbA3EZ7LeCNsHDg/prmxN7elU0zbzJ2x5SZ6oofqk+OyZm
4Z1NJIovBIuhE04gA1+ZrSHPSKCQX5konxPDZRu/Mow27DmLLTq5/rIPyuVT2vHPpAHgnnntu7RL
7xSlpbPzjXbYaubOg7D1pcjt7tNUzeJujHrrYPQe5wO440dRAtIuekvsgS/SNJ8a68o3KdiQmzuR
RDYN9w7tjIPI/e7SW7J5VyPKnhHFaOsqisgEqMkeCuO6T+6AWI/vQVfOdwOydx1KEJbYupETGuny
dV06nqEkqox6YLF8kixaznYkjkip1Z/hktf3zWg5qYdTVnRPgZ36yX6SnbgbUMOF3nqDsf5f1TMu
rE3ZlU0oZ1eiJYq6y0JGTsdxAiFFhPG+Cfl8eRi4nYdsITOus1h87UiaJtGu679kCwzvxf4aVIH7
MtluHOJQS59J586OJp6lFZnWWodqFF9Z5xTBYyOuvqxFHkh9lYfg4qd66k3+XjnxObLJy09l4Oqn
1JjBCEytdy5Rbl415RhRYFYoKpEx3I2FnR1jbBHbQDVqjxTLPKCBoxDgShmHAefUnQ/LPaPA48cn
l8LhBapPLmAvMmzbrDuMJeECmZsND3m99A9dE/HDKiA7NfdT966IEYWwW8hPuFg5Jhh1vxtoON/4
AbcTrzCutFI19pZWiHfdEYRN5oAty31TUOLbTG1qRcCyI+seDV18N8fkea3sctLvRhx/NqfrQ0Ii
9cESKvoc0RbDDYXw/NoeA+rRuMO8fhVI9RSyInEzQ2/ZzvEsQxJsOV02qr1sDc+6t7DLHGXQyNuI
jfoBPY9z61llfDkK9ykqW85+CK5QrbiDedEnrbSPraJ82fdTMYVUMKLP3URyatCMdbdxONgfakgX
30SW+9+MOOpCbejxrKjlfE4w1O7wfOLWW/ulO0N3wSaC98/9iIht2lrL9KVoNXdSD1OxA9BgUr+2
5ovSD+zLIo7Fo8mujzBZn6I59TLrQEIVGWioCZ99OxrQ77nJHcBvmEKpXUjqRFMK4CgdnA1AQP/d
yjn6tGVfXvfONL4px6muKlJGblD4OY9FACOIqo5vYNGy3PNox/OtM2DEihvl32apqt6ghY+kcsx4
BrKku550Ky+tCfuDbgP3nDdOdbBaCnAAgOVDMzu42ZZ5uWjJHBlCF+JJvmmtdfIq7Ki7U4vp4Uky
I6ICK/joW5yiNULh0fwmSEbH20Yc2UOrhuyLu0h9YQ1MQrlR6gNDw91OZCXtm5lCUFcTpLfVTaq3
rCooqEzRkq8uEboldcs20S4RGcUD8ihemkRus8BDYelVy4lPGz/aVr2cZuybBOvac1hQ52hDCEpm
hjAoC45YeN09QiMJBicOjq4O6n0np3rXmKtgOclT4LWSTMTQdzC3sUvoduas1NFQZsHXaDGGodsx
yB3rV7CyWQThEHXch6leJhwudJ4qWDSfx7brmMaGHDO38A8JsJSwYxZ4TdMAzMTgeReU24avnlkt
e+Ap7hkDZgUGOi2IQzKyBkJpbX1G14oZvQjS6JsO+uJp1tN4w843P338uF3hDUMnq440cUobxZw3
3owc6280JJUdkT71TJobT57niK/VotVBaBiXpGyVC+Sw2I4I1QwAUxad+TnHMf2bN3V6O7gJPyqU
Y+zSFPcdrrQstLEw3otqil4yKtJPQ1rCzA366uC6S7RLF4xnGU4WDFZmEJpTT2p93b9hI+iOvge3
k25N5lLYzTFFYeRi8lTDdQAymWJbAupRWUF6BStyuLKMjlLXbNXTRW0EyPaQHDhHFHtQN03wDadM
WxMl8lp2PVkzwAm6quEDmxP1jiDN5YOFyPcZBPZylwrNo2tKPw3dxq8O3rhyCJam57JgULEcLfjC
LdUP1BJb47FJ5Thi2uXR+85iUT911LEvnORLYPHTeZHJh1JJ9xxZdXCIpdZbBMuceVqSMw/sRtWR
1PP8aQxQR1dVKx+CVhqUDhWwHpR/hzgPUlhaLHY6QFH70SsZoQHtaF5DBw40Uq2IE6CjZvFmUVHb
UUdZTsjw8tPCiA4Rh3S7UpjV14w1/GhrUz/qXNL1if34ViZGfNNlfUCeB4gSKXRwSFVTHXzlyOeO
DWlHV8yOLgss3HOoyyogktIABtbly91imMPXoYqMTyXJByirO3LPfUP+/pzyboq+zSYfdhLOuDcF
XSKXlt1jHOVMMqB8Tllhr57wKX2peu3fcSSb9gaa/N9gbovfBmWI3zK3ma9ZqeQ+aRNjO8O3IBFW
JBdeBI5liQ11Xyeks9qqAnySO9P1x13vXFgXGNh8TJHm3qyqmoVPZ2eXKuWmrZM6rChCUqy2zP3k
woD32qTaVQGJ9uXcObsGL2g4KVPwEnvBfOrtubiJ/DWoE4EoRNR1LNNIWu4CQyBu4YRyXvx0ugau
FO3KAkK7JVADb1xIlDdmm5VHOU/yOYgQdXcR5mGMsiyGaAd5/EuLc0tDzbJaDtigcKBhm3OeMAVa
1j0diM8qn6drJoX5iPeuuvGAbGwBjfQx0O1mfjI59bpE0FLGQiWg954FdakIZuDTuZfdOET37nvH
zk8CHOeZwCR8FN5o7CLVTDctQSX1xsOCevDa2nAo7pUekR7kGsONwRhLCbAYjoFCEo2BWTdXY4dL
Nqy8qn6ESF7teyYc9kCVh1lD2N1Ni9ozVD1gjhiYwdU8Ws2pjeS4d2zLoBadV8ajNk18wqiW2TEL
7IvFwLRhxhRrN53bZLgIUhIp/YFUubWseeisqngye4ZTSWf0RIaV9Zk8Gjy9JXYSADPm5znwbZjA
ae1QqtPRKcHlukspAp2WaVzuVO5RAh9Jafe7WR3RJ5LE7sxD0yJ0lygou6Fmpqu0s9yZcuKdNxzq
+yGBvdOjMEC1bYIVndx39JojfvQ2c1C9buqljS60lYlDajrLEfmqPIzoftZvdOMlEwlHgZtAWklt
HfZp+WBPOTm0BMHtliYxDp1bdwr37Wy/ztUMMNyu2gdncGY03KlxjqPhlsYrTHb8Eyhkja9+23l7
S1TPTl9Ym4LIz0u+BmQzExoIbn+t9r6vxl2NWfpACwlIO/uSsyDyoyeWyQQY2sOVbRa3DDua4DCZ
agqhsnz3KuNdL+4N/VNnb09Ahdi3tUfUxYirlvRxrJMlpK0VXzBbHbgRa2qcIJM7wsUR5P4zhA+F
/2IN5Uk1FBJ/hLubO6rbmn5Hg80lGrrwGr4vSvb/Ze88luPGsq39Kn/cOSrgDszgThJpkEky6Y04
QVAiBe89nv5+oKq6xWQ2MxT/tCc16K4SlDDn7LP3Wt8CZdKqtJRB+V4MhXdRZIHvxOjEVgaDz3CR
a2SWTlPEqLDthBsPClyjsR26FYiG/Lag7zehapdLfBhqcBZERnGVZXHxJGG4XbCrp2iLi/ZHQfjr
ralUaGkJg463bTdOO5rM8UZPgtaVAsxK8CJK/Uq3qukKxkF1C4orXnVpa45ER1cMlybDWA1m5Tke
aIpNYk/Rmr4OR3LEZjucS2MLi6r8bmO3P1NsCepJnAi7Wva5r/XFmgFYHJ/V2XfKe+XbYGTWhWK3
DWFEqsivuzIiXUol+ejKm0ZI+2NgbyKJQWRjtXyKKWnSeFmlAJVzxVNcot7+DqK6xDZKw/tSV5ro
OhNNviYcuvpmVNRX+IwCdT9advMNsYK5w6GcPQIxImepzFrtQZ53SENJiS4OrAB6UdaeBaGlXwRp
3TzizREYmst+lwi/O+sJKPoBRA0zaoD0ZJG3jXfVmUX6mtYmOeiGor8whcsR5uOr2imxqp9XTSAW
Bh5zdABdpnPWrfV2NUKqu9cyE1mTx2xuEaKK3+fS+BZ3pvWk5iYYQnuyoI6C5BN1EjlRB5qXGm9i
KwzSoF200oCJeqxYyaIkcqMC9lSB8JLHy267GzlVwADUYGApsI9qaL8I0e+kJCSFtaHLyCq/oHED
KYdksUWsFI+VFmnLmABG2FC6SWqRoDIGC2Skd3mcEhs1Jeq2qjxKqZWfjp6Pvj8urBY8Rw2g0eW4
ZEhvY5O0aL4rsVVaw3popDJbcO60NpxieiZBIdBuTWrO2RSTK0rF6AUgRX4flRj0i7YYzE0hIRNY
hF4ZxozLhScW8BBVDlNNdq1rSp85dR4Oz2hqENO3VR/tOrV981GWkDJAbsJgW9mZRmX7I6Or6oAV
rZekwO+nvMPdVGtSsmlidCQ9j+ocdmGPx7wsmj1CRn8fUQwtIj2J6hVwgvKi8g3PqatIveH7f20y
GYkMexrASZT7C81rpp2d1+1VLNNk0P0keEA5orFxmcoKmJ93XTOm/a5JGISjun/Wx+F2atVaX0NN
h9uU9comAuK5aQpJc/jUkltorpA7g6CsboSMtNMhEA1YXSvjdyRYRPDG4xvJ9U0QGOY5uIORxaVq
zW2Q2pxNI9X/jgcT4iUrIfYKCbOeP5h3HHXYT0jrfPZSU16SCPXIbLg/kxGnbvhT1GU5lM2tHuoA
Uqzqssub8bs/ed26m5kk3LcxurDtqd90hCMh+7esDWbFoaK/wk3RPPPR7AL9LuxynHctCGm1shlz
ZtRUY2DYayEJbPCBesUZ5GGe6V8OxWTsyhKHetM3xqpIMu8lt+nvJ1VvuaAHI0aLHk45Qa7DQq2o
bvGXlkwD++wG9YRPhStdA0VrtrBe02svlIwrExwgjklD3StBp/1U/CxDp9VDymlDf+dlQXuZiSE4
T0QsbvUisjPfGSdPar+RSYqwLK43KcvtqitIJJ6aQb6GVEmqck/CX97E+WbE83LbsOLiS5/jsECq
baqkvfNbZBQD9OOdNuO0mr56DuzMdCM/YMeiENyxkEpuqtndOaWcuesRc+yJUI6pf/PsJ9xq+DVJ
U3zXyghMAXIb8uf9Moi/E3ESyWdK0XpIakGg0y1BRARR465VpWF0JLTB9j5MKl91GO2Vw0Kr8oJR
YjaQL2cFlb3PCLdjdAATEiimvQnCmqhpWlh3hlq/wXprsV9QqlSlVu1IEfthCk4NIiERiKKKQ1LZ
jYtJiaNtipwCY5/iSrgHCQywxJOZGg+pT22sewTuURUmS9odP2o1bJf4YD0Hr8yVSmCB2w4GShFW
7mg6F5V8TQ0FtdWkTSS1lvJDt5P+TM8RDhilRiMlZizJ/MDtABf+DAxNXAlZUq/rwf5ZDjp8cj69
e5UAgWAp6rwMF3Y1zCgp8tSlTOQb2R4IqAvLbGk0MwMxowPwdSP0cxdURVOJWBARK5ma5kGv1cCc
l3WSVbk96V2LTqIZFxY572S54TyenpC0f+rsWvPVbAX6FPaET4hqcxADdZJZuWMO8lKu+UeI9HsF
YT9Zfv3Djl1KUTXTtnBKiE8abrk2CtqPCj8ssPw7NJFsGaiWLpCzxCdUyAwUDzrJmObVd0Q1poBP
QDUlFvKYAFNxoe+253HSEN9ZRZScvLzEcA7pJu94uf7896mKpmj04QSej4MHJ0JPUaU8JMwh5i7C
AGGXrmjZcSb9e0b9Hz0W2P4//T4+aEYYJnPNT7izmMV/KgqpctMx0ID3eBJBFKUVQcqjo5nQ/rgq
RoUOYjIFFy0KtxP3d+7Ef+zUq7aqEVFtYw5gRnPQqR99vQgISqxdK5VowGf8QEgj91/fz1mifXgR
MHOyJZD+y4wF+P9/m2sMCttFY5NE2jS0bs0+oIrwTc3bJypRh9OoDijObGRTFUXy15c+9v5oqiFU
oq8VWzm0ANhCHxSfsJW5STKuCk0QKxLNjWBTkpMSciEVGNJ1b/X1ZY99+gyqqc15ssiYtY+/WKsB
JJohlyXWJdkpaXdv2LT8fIRDaJd4f7++3LEPUmONwchizUakgxvsV6WsACPicnUj7kq13HD4x6GK
+uLEKnPgCmASxjIDqkLVOYGz0Bwq4O1p+vtZwjbsf9Tv7+bota9EiQwLCc3JBS1leWNYk/wC35Rm
Uk8r/uufe+ylJTbWQE0zG68O4fjkcTcoROXK1UyfTFw0mzDxWGK/vsqxm8ojnMdXKA7UQ7+VjiCl
1VOWnvdVoIs8RhH2OCwUnVTbry917Afp7wYxja68PUsofv9A4qHNmLVDDkTrhpm9z58NK3/+/7vG
waIWCjCzbNSVq6jNxWRUaC7TUyjOj5aRXy8H7x/UBF5F8ckeYduR1VdqU7kFteuF38rqTs3JoZ7w
jj0FEitMmXXypQ8edokeWN5iMjm1on3+9KBeC0YofH/Euh/OHnVRtJqU2zjUFIBeDTgGBzZ7eZ5I
UbmNyZdZ/ul95Xqo+8iFEJgnDr+9kmOVNbOR3TQbKFCM8RqignmilPj8LuKAwQoiaO2qnxmntq8Q
rxgnBCw1PrSLIg8dMhnPTURnJ17FI1fiR8zsTcQ/Go6Hj6+iXYchhkIrd1naMoqW+kwbzbuiih6+
vm1HHpNi4opUeFasXLOS6PdX3ijSWLMrMwcQJ6+q5EWy0KrFcNdLb/f1lT5jZywYN79d6sBBRI+K
OBzsyG4LxG2pZzqy/N5sGliBXYsSNJvuR0E9Bu/Hg5Ou092Xq9L7hspKWmEGgKbN9HeDYr5mQKfR
AE/1Kd4JyJ2gWwYJNDchCmQr0tAvMw1qNNMizlXNKlHJbNyZXTLs+7ylgw1HmOgHOo6LnhTKEz9U
/2iVmj8/dnDmeviOwM+Kw80Owbuk2diRXMTjzaOdZvJe6ayb0TDCl3RqzV07Y5qrxPtWDSSimzG4
sHgwtgYJyoh7Ckcpi9hR2/vU42DUGIRy5ukNgOWLCSnyIs3jElwcOssy1EyCJSMNKEmfYwcncm8n
RVLrDHquu8y2AXU1lgr8OY6WtPDM81hHyxDFOLcH1mtUhCjlTVKDdCoJm7ul4pu3CZP4buJkP7Fp
HXnXVByAKDjYsyj5D941shdLqo+R+xJJ9Xmn2NqWpz64flTBBBk8rT9hE/tc8Gg454AcgoKSiZI7
2I/LHLZXD8TVta0GVEgI57fEUX5uaEWz8Sy/OQ9ovd6BfPFPeZT4bD6WWhrV3GxtRYn3+cxR+UQz
Ba2RubS5xqfO6JXnknnPHRF60dvX39WRH4nAg9WIXscsFjwoHZmLct4c28xNu4qpCLipinZtWy+l
KKu2Rh2HllMzYB8XPX6cP1+mqKvwYMlk9NnoTD4uHyZhzLSdssyFUkjCap/d+YOP1CP6J9vxP1bo
nxdEfV6kFGzJHK+wa328Ej2g2s+VKHHJIXocx1k+bBHlVSWa9sevKeUGgimEUZw+0Fl+vFIBeqkF
1J+gKwDPCxfLBSFx2ffCWNN4ev366R37WdD6qG+AjiHnOHhFsYYVmQ6m10VWo7lSMWY5M0RmOnWi
xfWJUurzB6jLcCDYuPC7ccmDi8GuVAKjTfllkn4XaNJjOVmv0aDd+b1xogaZv+WPHwCX4lhq8NNY
8w9tk4iZwzGTEGLAYl5p9ErtXCQLM+kmcDvdjjblqWr0+BUBAyBjmz+6w+1FL0wrn69YKt0utouX
HMuXVhF10MKGBLCl/pGFel7miYSeZbVz1cEVD95IUXPuaDwzdskz25Fq7up6fBka8onLfC5K58tw
NMSFRPVx6JHvLHkIQ/5ot5NU6U4yoZ0UAzvi1+/h51WEqyiz0hjDv0Hd+PGlHyR1yDD5x26l0dGi
0+MkUfvTzIxrMOoM1K3J0cZTTk71807JVVk48HKScIMb/eNViS5sbI59sWsLCDE9aVvsdVhSLwab
Kf2UMcSuRyBuCykHue3AEysYe8nmphmwxSTMkdcwhe+mUZQ3dhvHJJOQc/FeFpS5Ks6QxRn3ttob
rt/U4sQaf/TBWPZ8+FEQHR8+GCQJQcJkI3HpTmeraLSjnTTQ5/z6wRxbIIAIzi0loAuItz/eolQv
2Ub8PHEheeIMzDtXJunKMptTVcuRDxb8PLUt6xCQgoNHITB7ZUWZsRANhYaQxQtAvMnD+utfc2wF
MigBLNXiUM69+/hrpkhWB7+VYsRDBFt0JtvUINpmRTbFd2z1f15Fc2ZEJsqWAW4Sj+HHy1lNaICC
4hMdY+91vndVaFynlff49a869vHMNEV8cPRvPvmRwY1mypTz8SShsK5iBNcLxROvDFvydeUL6wdG
pmhLt7A+sVUdW/MQkurU1faRQw+tUznQgO27PkSzJpNeJjTeRfRQRNMty/WJqx174Tn2qLzsnCw/
NcmIAUFCWtTEpftFvCGcDaKlGp0C+L+TNw63Dm6iqbIdET9weOC3W3VoSfyIXavt5YcQg9NaQnG8
8CKtS5jNmf19pFg5UOqmuyzHLN6LxNQ2hOmC6hsLg8EyEbdKSfxR0lvoMVr4zCd2UuXonTc5YfNl
Ypo/LHwqr5ZFn6bsNoPOmKApX5TGzh1UZfU2NK3HdqA7YZKKeo5zK3yI+67ekjf2HKDomIyi2RV9
qm/pItkLY5QKDJ78jq/fyiPfGjNtSlBgODQXDzfEBD9jFA6U25hxX4tJaTAkIab0EvQr48vX1zpy
O5R3jTFuVhrEh2WMqgCG1DGru5OnvMo0HJapkF/qMclcrJrRilZ5c6LCOPLRKQoTOyoadqxPbf2u
Ssah8nN+XiSegtCXHBXVDnOMalpoxJfdl1VfLlFjdO6f/1ZFoYtJR4oC8XCl1AnNDSurzl3OavvS
6Cu60sk13XifvBv/YbSEf+JtO/YkKdloA0BuxVN5sIzxrfRNje3RlWS/dEalQ5WQac11D3XDxR9z
6npH9hx+IDWUxsZGsTj/fX5rFKdeRTxFzq0dOp/JhQ6gQC7zconDyDzx045eisRJQPgUjPAvPl6q
MPWwSTOOaIqdZ1eQGqdFZTbGWdgqyonl69g7SsAlryfoprkf/PFSHZK4bKIz4NZpe9cG+ZsQ5V1S
8/xCv7y22qz548MRCximC1BWKuOTww9QGZi1qfWUuRMRhwvZ7G+qtiIeyTBOXOjIwkxLXSZ6lc4z
No75Jv/2vIqpRwHmcQRMfPHoD8PGmsq7r196ofFnHKzKH65x8E7YUhRHOqEeLoJ+ZQH2rdjVohY3
amt4Cy/p4br7cr8QfVUsyW7z7/O+Ao4nmNW2cN9o/rWoIbOQSS/sDiKwFWVFZFTihlpT7cigDq5V
2wcGN3beN6+Qs01aI87idDs6yGC9bSDIfphk3JpCqdDqgsJTbiY7RWyVwf1Y52ldbbBDeTYHqMG/
hPZGdZiHEASAiV4GgxlslKoet4lAotlpQXrRSVXnkvB3F+Zx7XCH54hI+qYLAr8KF3EiYaM9AVQe
Nm3EwnFPjife4D6M2vXXt/fYu8kuDuWHySFzioN30yhrQlAN3k1kwi/l0LxYQXGpa9JaS/OVJ4E4
/fp6xz47am6KPdr3DIQOrieCMSs1f8xceJ9zz2nfq/G2b7ITxevnsRrMMqaGNP5mTsthrqw+xIFW
DXZGqml8XRRhhWbQ+lHG9wyhSYqF/ijUZ7/KThyZtOPXpUvLHeVwfXiusIu0xNEq6Ink4/QUDDIu
oUqXrjG6yMkKzQxnnFKk3qrB87ZMIFoz3M5YyEu12wpU/iLqpa0mt9JaafTM8RCG8sIVG+adTLDt
6LtQoJj2A1JAgs78pd0oBr0Xc1r6inerxnrtWJMoF3ETkX3XTIW/ivj7gM0v3vB8KFfROwFz6Ms1
ji7+93QivaNuopUpmepDSTTiiUdx7Ilj2ITkwxiOBzLfst/WiFCuRZrFXebKgBKYLi3GXt7EStOd
eLOOrUW/XeewMOqKLk1IAslcS8y4RfoNDjzw1dev77EN0SClbfbFzlzog11DLvGPlnqVuQyd4KUR
fcRh/DGPwfYG9XjCdHb0YvQrObPYuNsODxFGxWKUgdNAf2dAIM+nTacXaxSgaKmbU7ivYwuBQduf
3QLL3qfiNxlHzYhQUbl4WK/V2iS8xhsf86R6a0I0C4Fx4k4qx96LeebNARYJgXk4p5lqklAtnTot
GpIAl5eq7Kyp6gl8FLA7NSlw9aJsnKGwtZtQ9gJ39DE1+HmYXVi+Fa8JWRzvTSxB2DM8fLEnXqej
fz0WRNpI9G/tw4WxHzxyXQPKnL4s3jTbfwjU7jbR0JF8/UYdvY6JtZmKEljIYXFQd9IYFOjxXE6i
Bd2c5iUbJcK52urERnqsbKU5hWhDnv9hHnyHWm/j4EB7CT3EBeWBxLXPrqtcQJNVLpO8vEsT+0Sj
4tgL/NslDwvWaNITNHpy6kr9sIH1/EY2H+J2Y1fl3Ykzh3bs/eVEypCM8pGz8EEboZmJyNNgpiwz
6vjcBMVP0qAMp4MU5NC+9R2pIDQ8ZUVeheXsNZCUWZlZIfqzSQIChBI8eqVVu62KYwFXGz6joAFI
NNn50iJfEmJ9ba0Hs7ceLMGquTCyGsGUVA/w8ufWZq7+lHsVOwupZ0MhP0d5u0eKQ9gfJV9odf0i
HbVw1aajCkdDEWz2qjjxNh27C/bs1KXFwXt7OJ0nALsG11BQ+RXTFt6DAnFCfxTFO8PzsQnH/sQF
jz3i2ZmFUMak2Xp424tI8ceSYsgNybFFF9cSnzNx+l1qZCF7i3rWpH/9wbxrJw4KQhQzAABUPheO
mQdP2pdwpRtWkrpGOtlO0LfGrR6QL5VpozgL8iR5KNTUWkY6ysl3u4AVNMlD2k7NqkHSt5H6HuX6
13+pI/edYmO2QNsYAz8deW1jtFJ4QIkb276+CqrRuMgCysYxygkur8gxRRf5/etrKkeamKgS6PrM
q7b56ezrD2IqvI4vup48pKykcK4RpGrr2qvqDdkl2oI3BeWkSFY2sQrOyEwG54WuLL/+i2hH1rDZ
F44cAwQmgzb14xYvI40w0iZM8S1HGqOR2dcQasl0jbY6E2fcGXNL1JY4w2JVw+2niayAF0sXIbCp
qx7gwnocPfkp0Cm81WaSnyiLs03Q80rhmIrXiPrEBkn+24gYmyW7W+lGFKzQCuvEXWWNSwicuQIt
YC4t/4xsWO021rLhks8WE9rIh/AYWK29S2Tzm9yO8YmD+bHfzwQMD7o5T+gPG0e02yJwUBq/P4mH
2wBZmjsYQ/gYKlKw/vpeH7sUwmu0BrjR2TYOChCGTmVJFEDq2rkWLIvSmt18QxHv7CDxH7++1vtz
O/zS5u6vxumVbfDw+J9JRkJAYMjhgMgjMvEYGGP2mnRl4xWkGGVmopwpsMGumkHt96oq+deg/cAQ
QY7cFJlc/Sol/4tvOIVvUGli/fbsli/Ny//7hYLZv6Rv//s/m7e88kNaZ7/+x+3r//6P8uu/+Qdt
Lf/F0AgMrjkP/CxGOv9iuljirxnxjHBgfnPn+u9fTJf5Q/8npEj+CxqgjnmU126e1fwRyWVOO/pw
qCc/CeynLZj70DcQxvya/3YosFEFWVAFE1ez/G89oaaLBo/miiPjE2/dbdVJbia35ZOVKk9og5U1
NhNWgW7XkOS4mqRS3Wp9Om5rbCaLTOnFlilMQvCDXCxNXAUOKvzq5+h1Bj4H01rmVi2fS35SPMtQ
Zm8kdVQ3k4TYWEv6ySmsMFx7UkbQu2/eoLS2rvopXOKrT8nhJQq9YSoLF6ZE/oCyeTn2OkLopnLK
Lr0ca3bxotEb/OfDtkL7cC2AwC1zszcdZezbu9lIQ7bGQCshhKCoS8p1P2liAy3z0dDTcEHFkWzM
NAkuGjlUziKNv5MsZ+GVYtTVSkhGeQVKleS35IG4swU+ZVw+pSHIoO9e8lZhoKGR1FzpxfA9zNAU
xD31sGZP+aJISmMj6h6NjQ7ur4fkCtw/obmmaa8NI9i13pKUwHwZeavZvqjd2DtS0+0iOwYBGMJ9
jCby7sgoJQrApMURmNkNhrJ1k4zrKZcuvTlso5XKwS00u0fknis3dqEmT00nikeC5tcp2Sx0gdOb
GB3BOabcCgu6ZcaxAwr6okII1q9Uq5Odkmy4p3bKQwJNiUrUaqkhXgBZFQi+rrotNYkjLgf/M0Jl
J2TcqaiYrxnluRcU4b7Kk/7Js9X61UaT/QCnFY8TI3WcMDnxn0Fnp6u6j/Vt2SbWtdn3MTYIDUZn
AuDTbTSr+GaGEQcfEimShyxm5xJA1TYyzvq9ToKpicg9IUPVB+54bpYw0YtwNu2HtgoHLmjLclGr
Rbarag+QzpTL2a6Uppa0YSszS6JtYsCsSp6Ge7kBTjvSBV2rZLk/m2oHzJOcp2wlVKCkkZrktxAR
0xURfPmtgnt5r+GsPtOJfzinzxY9F4WH8dZW4J0iDpjgKUao6xoZAOcILn3fNrGfoUTSh1Udwhib
SM5wNUKoybgkaGpZlRZgWVnDBh2O8veqNbWtpGlt5Pg1+j2/yvl3YG1ccQMlpxtGuKK2LIMPzEW2
w9VMBq7ajqA28b1eqcgJHkTrsbMKyMjRogQscEPCEn/HNJeBlhpAkutcwJrVSOBZFVbCH6g0cL9W
wGez1YiFaTkAjvgW8P1tQgi85mIYgIp6Q1gbC/CJ1HVKFu7HErRTWE7dRmm14k0M1XDltXmBKYW/
WeRFhbXugC1hfEMKdO0DvoX0WQnD0bzAuv4FgZWa9GeC2XuXiay9q6EXOrkx90dBf4xLtvLxZmxF
c28OKf9i4kXqVgBUrZd48UfsV3W3iXo9en5/0yJBsOFsn8GBo4xMf8OhR9Kk2/llD7gOQ5gftY6Y
yuRBt3uVtGfiS1ZNqpvXlYAul4N6ulFAJ0HgbFRH9VtTZ8vloZL/ne2kFPXVQvXwyCU9xGDoC+E+
k3PjkvPQeFYiVr8hccS66UspXQW8kcArbeE9o3kqFz0+XzqR3sAf1Flc0WRwtU78QLrFltltJmKR
bku/tDd5Asv2/WmlfZrfhhD+EfDEHu1pujWcouCnnI+mLs6pqnVvQQ2OS8nw+ePbfvQdMxl46yf+
EVrWN9peo6OC7HLqaNrXWbDvyvGqleq7rvTzRSfy5yy0wFoZo2NbF2rTXsq9fxV0M/SkCdw0qn6K
3j6zyUYDpGo7mWreQIlZa12waYzpwa9qALjyYJ3D52Ch88QKQulCLcbcsdQsv2nYx9qFquXtRgkV
4wY/zz0mVGVvdKzhsWJhBTIL8mVQNjhhOu7DwV72Q7REUrTDf+ddKY00XCqDGq2t3McqzFAv2Bh5
HC0su9NXYxGnEPXB3HRdUjiNFZfBUqqU14x2cleqb4hd87OSXNGzaGqBZKqpstVU8aNSGjezxDX6
hAQ7Z6tdzild3yAMPdWS9WNs8xSxSp2uE+AMnBqzbiWl2kiezXv0Z0XYdGEY+W0Luw17YzS9QsZx
1CnADTVhiSyaAb96WwAaizdaRAogUAEecGgo66FsvUXUjzFJr8q9MZLLbNoIY4cx3coMYRnalUSK
Wy2ZxFnsLWS73RX+VKylPP9Wyq2+GMDBno+xbO4qXvwN+SryUtA7l7HXO1KK7EUZf2pjcVOElvkW
qmbo6n0pP5uGlC+VOL4jXy16GUdJW/Gt077XSssh6Rk2dm03O9328JN008R6wNwVkR4UoAXMfd2Z
8qVqe7dlWr8GI5p9ObPG/QDGmnhO8GQNoaMqFMJsAv1Jmg6YXcXYM2iJr3mtqjl8R7nSJoiNvdpm
uZO2mC0Ini2Weg2QulbU4q0WaryaUnU7onZcaEXx0iY59jertpeR0j3JHkcUOWe3t9VSbCSj/SHr
8jcCXTa0orx7jNzjAus+AG+tjxk5COmi0sW9N2ayY/AZLqIw85/QqdUECmmMCWXrvLdaf0WRYL2S
pt7dmCJU7uFuzDUE5Cun1o2RSa/Xk7WqehapTV10H5kt4NtaT99qz4zemqpKdjbRcDiZa29J2Ey3
Zk/v13HNf+szoeYUJO9NL8qvGVMNSz8oqaxmwHAPyGRfYHV8zvDaPPeMHvegfXKHOfO4gLQ0LUkZ
w23MEY9o5yDDZefF8FcWxhD5593QxMquVj1cKkFNXJlqly22wjKV+ST8B5Ag0qWhVJYTa+pQ8hBz
GYuwT7cgjtpzU1SEuCoZJj6A0AVWzqlnG0Qkus/xau30uVvu0TNfedilH+wybG76eArx8ddlBivX
zqR9A/RjS6UQgzHNy1U4JOA9e5HPR/HhJ1A89RKATXPfV2HvFoFZPhrEpRFQPeLMnmwseGaPblEv
Qkc2p20MG/As7TppJ+csYJggS9hionaKqsFtCwoI7DvAUK8ERTrqyXezhjRSV15/GRsSWFYvq9Yw
jKtNqRJv2BI56VAzXAx5tNYlaeODtnYSa/oWVVjxllGGvICOfOVgosPcGtTJGiJF4+RVrG8mqAcD
yeObKofQrbYc8EVSd1dTTI0Xw+tl5+qsyxHnwG2JjdS1tFj6pjX2niy0+g0AKQWIMTZriD7+mqCo
Atd+Odukw3DZVvgS50H3ArkXIaAiv8xM1I2F3Y60tnvxoBXDZmDesMT0fzvSG9/DU6WtZBGTNGbK
xuhDiMsKdv0u99/KYdxoDVteR57xqmNetRqYnO1Qh+Lsj2pv25feOWNPEjGFWJqELW3HyRjOvMgK
7GaJoztWVoY23dgxq6tyZraSEXYrMkoSpdiQ1hL51zSqyyWfcN3j5al7HZe2LUk+W4JfwqqH4+2P
qWP2zOm3A/UvdkJKldgB8BGL1VhHIG6tAoKjwHYcASrq2jZfpkZISGMNfGT8ESBt7XBCAaVWXXbD
xyHVryXZ7tYAPlrH19v+1jOnaaWMU733I5Gvo07oF0SUP5UTTb6pMG5CO5ecCOjHDVZPdZnYIoIk
UYjvMMxHsFHZ9F2pleaiT01pHSrdG+JdyIpC7S6srtOWpmXqO33g9LMQQX1lQ6gix9sob3xKlZXq
tdpylMxnju741cGevcAFHp2QaBlAuJ63SyWYwn5Ejmtc1pDgu3BwvAKyUuEVyWZodDJXLPvOlhqg
WeRrTOCPcJxFr6badwu9TKu9AagL5s6PIFHrpdeE9m70JwPNmTIX/f5YNd9lvW9ezVhE532f1dTx
te5qxEJvq8i+lbF1kZJFLSMt466Jt9PkIa2jhTCe62ElXUOdnh4TeEAXdZD+4AAKJCxXy9kk3kzi
bMy8fBlmwY9y5lxiF09fTXJdWbO8plm3IMDXlSJX3yhfjBVS5eGm8ezJoQa60cJIXGrR5IOjURNt
J+t2uQT2y5fWZv2D0fbtWQma6XxKOqtwSqzpl3FWkvc5WVrwPStr2Uf5Ew7rVAnYCmTMCvghQiun
Dkhs69XyZRaOzhcKWYy+9dhUJnEZWpp9n4IcGAGkQF1iyUeG4rQyAuWMon8llMk683I4BDUL4wo+
yjYcvQyEF4esPJzifei3/TfsHnDQS5MIQZEF2PqjiFGsysVBh1CUkNkbcPAN7eYOkUrlM1DMy2zC
F0v1DF3KGcJ+Anih1Zh3q7LufgZ1Sn+KuZELB7VwByl7i+eZYo0FnuNjfY5NHLKPX1k3Rip3V37Q
FDdaZE8E0aKNmCJi3oWfWytgOyGoKMvb8Re75+DnLU07QCoVpdaW1p5f/eqt/rfrc6Lr86uR+C9+
5Kemj5MnefXymv/e9fn13/wL5AuTl1YPwWHvo32LBvLfSdW/GL/4TdEozs1E899NHx2gJ+ZeBIXv
fkkysv7dBAIDiht3dt4JQaoUbZ0/4Pm+21F+ay8yhprHUdjdKCtxShy2F+U0KGRPmqQz0g7LyF4D
37TG9qnqbD2rdpGczltXzPQhiDYmn0sozjU7SXsAE8TzmM1C5KNe+HPFaMXaRSZhQTWAUMN7lyOS
kThYogGJIzBLm5nAF4bn4hezF0YjYQ6uxykSqK8sOl5xUGgtEMfgXOlwwcP96y1TWgSWRD+kI0Qi
3c1S6ZYqBvAuiB44RfI3lYBm9mmjqYrxFlYD1jgOfn5vXlsBfBz7MgybVd/YOic48hSk1CEugmTF
hI0Xzg9Rhx6tIZHj0fjvV/OruXniq8FlMIt7//Nn8xDSKs0+Nkv//o/+/m5M8ZfKl8Fo5d3R+C59
/ifhXfsLaYeO6pUvwEIe/e/vRrPB3aIcxXylzfabuef5T/PU+Is/DcEeuhDm+aph/Ml3g9jzoHtK
68DUEFdSbWGnYPb2sXtqdQYaudFXXMsas4RpJVqEihRCZ8rG8jzsNY5u3vPIERN+kOUH93JbYF6V
SegJyb3ba7kx4xA6KknTU7xVZaIeDpivn1VGltzh2Mw8bK7WtvSaO4+kK6QObfkiawVw6GXFDb6v
Gbs8qGxhVzNHM+FgIlWvwsvIogh8+xyUiXjJ5JIAC0hJ4kUrjLmHgTKb80AusfXAuY+1PB3eaCri
iN6Bvun38ORXVYqExR+iM5l4cmtjdF5212u630QLX2p1OltYdpdqkONJwOzZLDj2djSUiNowywox
AE1LfYk2aNgr1ZAsqziwnpM4sdSzmjYGtwVYmku7xT+PCqUltcWYKd6ccFaehdlmrZQyvdCaQNl0
ys78nswhFGD6koNK/FRFNacTxdOXkjlHluIde/g/9s5jOXJjW9evcuPOoQASfnAHpyyLLHrToiYI
tkt4kwn/9PdDSdqbTfZuhs54DxTRakMUUInMtf71G7wupruicvE+c3THMV4X9Q11CHIBslmdgzn2
xnOrc8ptPY6PsUk8SZakubNi/2n8J7LKiA/36ZPIElIzEDFxMmazi06ZX/7stOIaxd3c7AxkLw8n
6K7D4Y0IbpxHnh3pgIHAGn0YB3t5yhnjbiweSRkJsU+AcCMG60Em5EOv8tpdMnzsnHwRVZFaoqn9
MetvdY1tIT79xTZwe7JEqMaJKjFUA1h0SjhDTEveyemXGI3yvUa1R85I05X8vSku+DeuPWX+sS7H
+hmrZOJE3LYAzCTaGrdA/H6Obe8ACOaxpLhhehk+BUzqOrr2KHyCpYc0XwU9csJQOdYDjFRuo+hA
Awe/6mYqVnR7dty6LzVVvd6j0yRjR416vgjLJQAI9RIG79LCJIbhLzeEtIGf0ygnvcCOL4/P0cjz
AQarIXDFlylBXEUf1c/AakW0wkaMjBR3wuqIrHQ/JzEdT0RxFfX5EFGuRaY8tHUP1CertP2appT3
QK/8vzMuPxZTTZXv8zQl7qUiCkT3K5pB/gAhLT9+9JabD+aW9CwCpniCahj5nZkq7+B4kLJHknDI
xdJt/eyhVVg7BqKSVdQJ8yZIeu94uqJH3z/uwIvtw5BbrM2mFzzfdJDR06CyNliT5kd6kjOIft4r
he2UOS1IniMBkD1T1c+NsOYeGhpx8JIq2bkFngy3md3E1SGxE6WX7GzbXjcCsuVK2jm3NRWAf3GU
e5+cNp2Mp9OnhErWyTMiMCBX2pbLh3Vrj1XGQWxdhSrH+i3PNMed9obl5ESHOd+3QwaGTm3DV8oM
a3km6WTqq5YIoYtwibabVMX/h1MiF6BNgv7CfUr2WWWwIE5xb/R27FB+CvSGS7I17ZKmzr/P5Jrj
z+QZy5qi6Cft2zUCHEK6Hud/LGzHbh3X5P6OftYiUA0FrpGzN9yZp5A7aHbPNisNgyZmKgHrtCyw
pXXC+ojHGHprN5hWrsC8GZh/CXgsSlyuJiY+Vx5BFxdpOIVPfJlevEGiad2lYFSA0ErXz63T6Wjn
E99137OKwY6DYgesJdYmDcRtl7T6Swoz1Sb5mdciD/PxPvCoFnyhWNhCDfBUJA/gSJQeKtuyyLDw
mwG89RovodzeuGFJqg+PDLdAhuX+2UD26JeGtCcbq6kqsLeEGSz4gWYAIiXJo3a5PN9pjKMn5TMf
8bqm6rlggaGP5Tpb2moht0YLAVGAMRNHw3zpYI+JDVIcoJciQ1nellZd3sHy8eiN8JXEJTGLxWNY
zT5hMmr65viFfR4p2o60D6yvuevPT4HsRn9nsgUeG+Clb3YzDg+d606HGkb2kpNHel5iPKrUUNCu
HL0BklzgmjBI9pNl4P+HKzUWuyX9aoi7ohkU07aU5vwtmWTGGzAQPB64jFZWPXHSOEHPkf1MJJ6+
YAKCuxeCJ+vQoai/JGbA3bjDoGj2RhwS1kk0+5SJzZXyVPEN9RjOuXOgMFAbp2Y6L9sxuMoH447g
dDLgTXTYRKQEvbaOecZufjs7dnzozXDf9t6IKxdOB7rJcIQEcVxlRhfdlL1iN8GusEzw3ruzSmwK
5WDJdRvqWe77LrGPdVaa4jHCHuxpiHN1nw/OTez2zR2xf3I1SG3dRZBR7ku/xTa4G9vgugEIOEv8
vN6aMjZ/l2IgkT0KHmYpvE+dZuBZ4eO5OCOXFWi6Vedk+sCR5cUfzmDZkShRixuN2HXlFXXsEjEX
m8ehomMmoqk1bwn+q7aj8M0tAYfWSqcwbFdxD9UKuYtZmhsy3Ic/onoscqw9OzfdmUXXYf3W5Hm3
NiwHQIgYvnUwmu2DKLPgOcHRiByyxDavu9TpVoVp1Ifes1nVg53+MXK8Xwx5110B6/4xqKC5rDX5
FytrGGtv7ZeYi2vsjDc9IqX7CZ/RC4LYrNvM8trvvTOqPyaikpuXsTXz/jbxVCQvWjVn5MVhNABu
/7vA3OuWtJ4IazuwbhFY47FvCfPLNSWN76nzDku4a8Yy3lYLeMtk9BXf8nYYj80CQUZYUt6mSds/
k0cZbSQ0yZuwDrGH7EiwW2VlDBwOfae+8in0L0nKE+UGtzbj1skq4C9wJEZ8OQ24443nNfaxfyRd
65AFVD9GXW0SRKeeMN3sQcpZpzo1ny0hD+mQ6qMBT/L3YZA2M4hsUtA1tQVjO44vtHTktR1U3WWH
HRRiJqLMfXzZY9MC+8esfXSOQ0xSO36C1lrE0DXQL4qu5fAzrghdEnsziY/FgAsEs89PUer4C2un
WClROetyaLMN5lb5xqp71oHAsTIevZCTIozgITuNtyo9jvAdci5MjISo7VuiKb2bIFTtfaVIalsp
RiPcT0zM24ylrd/2l6CdDNI7+eiZjXVRKoNUPHus17Kc3B3e9cV9klY9tpWUHzt8BpPNKBYrvtoc
jVXXerCeJx3HN8Wo7F1mm9ODqVR/MWnb/ATfng2KOdElO1B/lowMReE+h7d2a/ZQVTry8Frh1Bd2
MTd3sVvkKABKPWy7qkwY4A2Vdd45aXcLHcncqMg7BG0aHKtMTo+mziO0X0X3FHfx7ykBn4xbrICC
AhXLY1+HePfrEb5zo+1zfC8gB5kSnDuMg53XgbSvWpUO3goLS7CrwO88tcPa1uVNKNpsXY9us3OS
jtORabQkc77I9/XgBE91yI339ajuQfV96BFNlG45DoGAU02wQx5mhHCB744Kj9wIvuJKpbGzmSep
L2DPghOa8dRdjMqpdoMQkAH4N+OlX4xxsPbZb76miEC/M+cjviHz3PkMjDb/Uvt+cxaqkOy3pbSq
0T+s8n5qVjCDimqdF6m3TYym3gJsJ8TUBd3lAIa+iWC3rqee8AN8ZsVFhqPy1ayD2n7kfMsuW6bx
oOVFOBY3aZsw98jc6q4rRund5fiFzmvXCNWqb1PKAvz/P2dwYOQu9MqSF8ikFmSilV1LDllMzcdj
mWm9nbosHNepDqJbTRlwKYh5YOedbIkzXY/p8Wyn1FhO+Cw7q7qbowHkoJDxrsm66YjOxL1qSuwW
cYFsjE2HofA5A8n2YrSaaR+UCTbBbqsf4qE4b4bmog7mcdMwGroudKW/oB4z933bqHMLBtVeyeCJ
Qm3Y+Vptel85tym2P0zk+yzLdulYyPxcxzN0F4zNZ3wTHFWnwEAlmGMhvPmus8368wjbVLJ8RN6v
6rKAmIKlf1Da0XzMOmUUX6Z+1Dc4fc/XRjyrZCvrxO0+B239UHcMf/2VSjonEnu4q7ZxiEaSJWPb
v6us/FONXXt8QcKaj2Nuab6QQlBfjjg0M9NlLRyyAetNwMAp2wZZGvt3oXBc8xNGc3ehGlYqK6Mb
IhibHYq4Fam3a7cePs0xwyTHVoH0b6SomxtOv0NbcIJ+5Lvxlo0amjbOPyGs7YWK+I4xL8Ohm4Sk
rvWVcg6DTSfqJrFAp+3DClHWRzHy7ls6HrR8pGqYDOG5gVXcWzkLA/AJjywkeWWhwmMLZoqh7uS+
ZBAM4g12tUDnSKeuZB90eK4rJgq4hEMLLC4JisjZ+Xixt+hvHHVdqN66Kgg6rM+VsMKnPmYe38P9
WGZiZUTZVnj6qylNO6Shd9r5Hn8aPDcazJLPkq6jzKxT96UCzWrvtRW6eje3ljUwaPQQTvwx009A
uQlGGjYZuTa1PrPVVcaO8UAmYP3MwER/ZcmU34O5L+8hvVPRt8wOijU61PrZLJxxPEp6I2PZO00a
LMuIcDnXnd4t2kS9D2SFXxZ/UV07VY00RcUWMLdGNvt86oULr7E+oH4vaMcrGHHRWLvYHULAxPEG
cAZI5jWXLKNCjjxtVmfutGRku0lKb9BZOe3aK5zo5s8f+X+webxBQ9Dq//d/lx/07kJIxykDyCMV
b/UYgaKDazBOPcvjnK+4Dgh6bcuG74d3D3dfUjxol6qRJmTmlH3+p1dfiMWYEULkWxzYlrX/ijJX
E6eF2mGsEGjU4sEb4FgnzRKpTEbCWTUaXNVrfZoAA8rmX2jifzRBsd5yjUOM+xyxEE+tRdT79t6R
uhoRgTsVNt5LCHM/yM659LNGPBDQSNuMyQg33ztTRRYOyc4rE79GGr9S+ozwMeF7OD2N/w4FPoA3
Eekt3/x/hjfPXoaXJHk9E/jrn/w9FHCd3wAiTdsH9ESH50HW/nso4JkL8MnOiR8XdH6bRfBXlpcQ
v9Gzo4Mhsot9FUHSv8BNK/gNGS38C9B1ZISYef0TcNP98SVbIrx4jVndwiOBkLf6DTMUvVA+p64U
91rXNYPouSC0o6eFZTqek4FdO1LdxtjZUoZk4iGOM+MOxsG0Lx3Sltd5EoDKaezDVybi0I3hWfRV
Rr11x569+WSpz4xKyJXRV8lNquBOr4ya3bCKx2zXOYIwPguWnTBMoudD7H6SNJuIApqyuzklZ4L8
S43Ft9F9W1IIkWw6g3NtMKG/HsucUw8x3fDC1jm9+HZMvhbNmG+tY9mDdKhMEYSSmw35QUb9uRNx
+tLKYbox8G7AVyidnic1q3VYy8yHKTe333olLUhNOds/Zmq3MvZuoSUhLq1yLR4XKmi2ebVefrLN
naRN/97nTl+BB5ufb9VcXDOXsdHrnaaYHSc1Iu3dz8om18XuEBGIZVcL2WYgxQjc9VeJKMKbyq/F
sUT0kqxqHAtd8DDK6TkmiwqTo+oQzl2Pdxje/qJzqq9WkhmfysbV5C7CVmSnTi9h2VkxcCP0Pnh2
wV7GKEjouqprHPof2xyTdWqIoy8H8SBisffjkKrUaz7/+qZJnHu9uXPTnB3LAkbLwoEM8P/jTddo
imRk1uW9UxXRs7V8+2j8rd/R4pOh7MNl72h4D0U6tFsHZEgg/WnnnWbEfDl2o/m5ziweQ+gO47Us
SRcZKtu9jyZ+1dhCfEM4aF1IQwzX2HNZR1s26ImD6Im9UezDBP5kVg4kjGQ5XXyJBVpsKGOf9ba3
mSrVbmezYE0v7cqFOdtfS687DpQJZ20XuWdTQHo9Ydj2Bt+FbDu6RK2ZUA8pw57zGn8Yx6mGL6Rn
AjAB6HypGeIeTlHSqrV6jK2pu+u+27XJMN7xUmZXfm/wMuHhdZbZX80iSdGoRsqjW0+ZyzPiKkBK
8MHaJKQYrCofXY05K8iLCZRNvyzHO1IzvYbs9yS9LGK7OU5BLj5NRMt8C3K4BatygMBH+gdOjUsu
+q6MtT4Lxzq5yNvWvIxi8pSC0uovXegL7UoQ5YCLWjynZ5OK03A9O1LcGUlLPg9VztEWCxN2RnMz
uMu7aWTzbdEP+pMTa0IHZCaPzpIaY0Kf/aAAebNnLRMY1EgWNBlU93yX4TKveXU0C0n+HCnExl3c
mqRjLcknhqWh1o4c0srvUESEy9pR2M4PAkcjDd6OI/YwxV9TAkmvak9E52AszSe/ceoN9YW5ZyT4
+xg62YYWrHgsGn5K1ismOmlPoFTOd3+sItIGzFbOW+3ilwBlTdyNJqQhBovc6tQZhH/EhNywXU27
ngJ22VCrDOJe3VpbtzUEsXxdw88ce9JTiC27PS3bOm3C9SmrSDWudbTqKvoO6Gf+HpAz9SlMLf2p
NObmCmaxojWpCR0A8yyTz6WZ7ZuKJmTdjSEqK7vrvL3DNNXfZkEcXAfYOUzbX7+6YhF8/Xu/Wh4/
SGng43vNxA55wvJqv3r8Q2Np2D8quhOq9ihNyalcTaox7tM5nC6VlQqod402HtIpIVrIBeyiqVFl
jF+BmXC82LyDMEVzrCcD/N5est7DtS6EJyEhfynsEp2Jm1mI4IcmQZv9z2/AWY5X5Iucy+JkgfDq
Bso508qKpX9HwnS7BcIar5payl3D0ExRQ7HPRM3AfkHBD5c3Jt6JgXT9Ykame2ENXvSddw+1l5iq
F3v0raM3jNl5LPCEp6MPoofcb5hAxKWEpvbrz346j988fMahvoXTBNo35+1nh1aeqNkZ3LsKBLdc
DVpH31nNUXCmtMqfyHSZL9NRj9e5v2TUFAF3IMoSAKVO+vNqSZIaICpjjjCowykzqvWKcB8OTgvt
hfHSNfYZyRFO0ngzkE4oUIoM+nvPMcFXlDifNeGcB3OeyVLLGmJ7OmfICKaivV7TDs1E4MGCbrsu
+iRiC3PtwAjOdUKedxT43i7XNsZFhGg/M/pkXjL0EYScGCdDwnuCdQsq8s06Ze6IwiHMRdfC2s52
He7sKvtsQarXsV02K5uI9EPuQIMtfV51aoLx5vTqRaEhvypwuX7rZfxmB6n2fB6VuINTBX++wFwI
PLohIRxwc5eacfTMyuu/OTkOExOf/pCnfnTeJeV86Zgzj49oAAG5VplM9orswawXlw9QtwRII/3C
ULU6NDIeadaJ01ELW9hw4I7FIxxH7LbGq9SCxPXBQqBIfPsa4m9CzUA77J7KwTdlA3t10WlsDe6g
6mHaP5m8YKvT3pwPIzzJiHAen7w3JmVzLHeUYvWLh9oPbQh7EqQOfYiNxt/EOZbZTQJvl4memWTr
3khR8UlZ7toGOisCQJ8oo8HMH9n+288CBuC3LvEdY4PNWOFvdBzgCVlSjl32ZetuibSYWAdOaeer
3M6jfJdbUWViN1p0ZwF0qs001/5hdIpHSPigv8QbTvnaEMk+JG3slhHpNGx0Z3ZfG5djhfUVbxRx
1GfkZjCHXHLh/TxZSs7leyWNsf2kR6QQRobSYhTJvA3t6ZNV1+XGZhSz4vPEBQA6LwRyURZrSujH
GoN2/wsck2Kj+j47R7Rsns1hPhnwEOdmP8MlrS4FrtThuu6y+IlzIHnSRgqANNeDHayqpEg/acgD
TJ2yxpNn+K6a47og152xOEGkXw0EjHdGPywFjhqrcxMwYG/owtso2GJyZcdYoiHKKExuN2PLyyvN
g8Kqhl8TzcexPcVijtYBaXcO8dIWvps43B3I6+LUma3U/oyNfTKtpeXV2YVBDBrlTzjdSlwEMNaD
oPkZmwb21bZBo7tIYMy1UZIMJ90hO59YCGgCBtQxhjPhWMV4xf6dtBasRCezm2/TMowQWeB7fKeo
Lc9aA7kT8Yzz/F14WXAIutnY5l1BTksA23tpQ+eBURZZcIH2knjNEMBfDcpgFSbgsbi/SsUk0M1g
t9WRuWHMnn/3/eEOPt0CJlC2Rqsh80v4xFlx5ftFfEOQ67DmMIDaqEHZbk876n872486W3gzr86e
d3S3/8lfPr8ULz90tqd/8ldjG9DXUsVb+FbTsmDqRJv8N2sn+I0TisAK7P88jtkfJI6/4d7tLq4I
Nlpyf+kL/mbt0A0D7MGew5fQBVX7R43tO5QKgTQ+WkDSAkbmO4V4atUMMmGEnkFVdpDIpMQBdKGj
/8RF/iNQ8w6Q5DJoApBXIkcOhHjTxsyWVlM/I5/UgPEPWYWqyu7M4LoYeqP4YMtfEKdXR//SpUOg
sG1qF9Tk745+vosU7wQ7OiNbMrw2PdVfwje0zx3Mkm5qr2Bw8uoL/1ln+s40hMn1EvHtmiBwFpjr
mzNmzIj4scgYOyPEC8VA1FTtsVIdM8vKgIGzDsIhfKJQtMXOxEuXuTiE5gnNziDKfePine72vUMW
1AjdtgayREe9kDCmUJmfyzFRxybU4b6JZLgfwM73yJPE+qSempRV3MIjCve5odpHq/XK87CnWTUi
FH3R1CZXDkxwtnhZxnuSiotDIvW0bVpd3ArDmb8Bkc5PceaoJ7+Wl2Y3JdvBz2EH1/R8s7CzS7Sy
XrCOEdFjwdIV32d7rq5ne0gfhZmkqxJIY+eSw7i2EpKTmE0NZ2YFRbrhcNgHPZlOqpmGrYUifGn0
NKSHtrpSNelXbZ7ZL2YujbPcw55uVoDvDU4KVA5jiH1AYIjqiwbSPHpzMeLUN5MjZjZDsJBynJ2p
hXqmfQ+HbIPiBpyRHoNRhn4mK8Kd9DEu63Tnn9jOw4n5bJ5Y0OZCiO4WanS6kKRRlYq78MScHkxN
Jx9okgytE7e6oHwFi1ko1wo1whJOChE7i6FErBO8iq+Z4sLUxnWuOvoLfRvv6eEpWCjdWZSojVho
3uSXwvh2FvI32sy7eEwQm4zws+KFIq4XsnjhV/2uYgi9g0gHl3ysvOKrKiCYxzDNJ+DVjQSkupAh
IqiVNZPeyvC3+hKXUX7ZLIR1jFmpCspkPponPrserezgkWwAyz2BugVfxbh3FhJ8RIzGGYlUemtP
SXY0U9l9hdDSMrtaGPTziU1vLMR6HoFmgu59adocz7JBXZHR1SOnzb+aCzGf4vEiWqj6WSYfQ21g
er3Q+I2F0D8bxbjWI+FnFVkWZFVD/Pfr9gL+BDO+cZEFgLalL4B4EX/Z/8NexANxhYxgXAQF0SIt
8GJ9457UBtQhDkubt2dcxAh25ggY//23cREquMpoL7NFvNAuMga+WfdzTXLfdbKIHLJF7tDQWELq
Cu6aJsTvBE2E0Sn7Cn2a2DJx11fGIp0YQm+4L09yCgthxYTCokRp4Z80F8mfAgyCmVBjlCdlRnRS
aXiwn5BsTCf9BsnwzBJPqg7vpPCYTmqP4KT84HheZCDxSRMSnfQh2Z9iEZq9RToyGzgLdlOv0wdH
pZiy5ysrHfFpefCnNt6GlvYlE/EYDzmG94m7chsTDKwNSrKF+9nzfx8NRwY7f8qEeyiCQVM+5MYU
7DTj18ZB29h6O5kNs7zrM5e/adPyyCuvWaqpqlDlcCPBIikIa9rT+CKMFkwSN6PBfRZ1TBz7yiQ8
Nt4O0DTEU9oNBrFdC7vnqz/GA5JjBk7GOS7+slP3Gab9JEtZoc6eDbfO7sO+SPYKGflyMd89600w
Nj+aDLWObBExXuw8+xxclAoPscBAfJyB3Nltbft8EFEDwWZ0z0RhLEpcnB+mDX4r8OniCt6Qbpbf
9iMvup8mgmA8UeIQQexyvXMyGzQ1BxFdIV+dNlkHeFlr1NAnXWyLE0u5LuBP87IHELMax2FqQcNm
7dC7V5uTHtitQ+R8mgJ1hUESTMQoCv8YFb9qqPnuCQpAZeyWRldv+n4obkfbqb+BbQdHPghIUCac
6qJGajxvOo/kva2ahuoQkDF9nbuJ94KFM5/PzntrF2m/uDWo8TKIPFA+14ZX82fuohEWAT2sbbbj
TZ6l3rwJZpSx0DwYgWjKCIvNA2kz7+1fEVv/rQI/qgKB0cSrquBdGbhD9JB8/bEM/PPf/F0Hmr/x
IyBeccxjLQGF5d91oP8bJ7/nLiIG+Nmwp/814LBRPSz+GCENh20K36Z++6sOFM5vLj476AxMEocw
E3T/yYDjx/kGow0PrQN2eAgo+CVKix/BKjmM5hzUVXcmRCfbdZ6FEGUdEcOZ7myyw9FDlkhzafc3
YdwHH2D7b8pD1yQuifElzydgaPquPGzIHQ77eWz3Qyf6rT8V3tZKRL6ZfNx7Xn0tPynWfnopEuIo
r0GMzbcTQ1i0vWUVbrt3LOqoXFjDyqYJ3RIS0Pwv7opHifEVtT226Euh+go/m4kvryfHaffkoyX7
kW55o+g81+3odx/MgJlzva55Tw/Q5p4gy7Mo8Kv48VJj3+IzQtIekD1+nz30rxK7o+8jRiOyjNK1
j3Pdog2Bt2PCevj1I2UN/uTidBHLKmaA/+Y+acyjyK7bdo8rvbccVvG2tJzmAxPL91+cyyQJy3ec
tnFvfhsvoDmQNG6m3V6FjqdYmyXwuzs2/iLDhKD5wU39OHhZ4iBIu+DdAgDFOutdbqELf9mOrbbb
y8mDo5apb74tvkMkKFZWXlx4GDp80Ea8f4yuAKVf1B2gWO9MOonxhH9rYwuQmq5LcR/mfFlhtf31
l/WmOzrdl8ATF6s97HWYtf64UpwuIvoaFtHexm9jZRvGURr6egJHXY9m8Q+N395d7c3SoB2WjXTz
ji6AwoBMlJXsi3ZVo6FYVWHYMnrMPv/6Bt+GKJyuiYYLpUyAw6r3diub4sxDMMFrR7iHA9/DyZ+k
2UUHr5qDs66S2aZr7vx+CtZNjmeH15rBOZPWsw53EWiuYb/tRgFpaPDrL+MIFWlCH4LRRdsweZxQ
ZxN2TXLX/MHGZP3k+8evmObRY1iA5mT581fbRaClJ6qW1ygZOkxSneXsx2vExWXBsE1iua1mXQfV
sLF5eluRj84f5uwD3VoBRM52tteShNxrK7DlB++C+9OPtnS2vOEu/735aGmYe9ns5i1ihxiJL+6/
WKSN6ybwiCpopH6Efk0I/MCUfFPlM04sZaqOmoSjbFMsHMMex1lMYBcHltIEKa2jTVQG5qoUcrqQ
nVBX8MiMA5bCdI19224G30X92qrwqRsSA7JpEK1DO2nWyjH8HdBngjpUBRAhx/M2U3oFi7xbt5Eb
rsYcvz0ne+yGQF9lzkSKtT1nO2V3yWYw2usq9OezJvExK3Jy+hAMAY8QDhc2JsYjaZkZawi037PJ
vmuDNiMYUWZnpE611/zkcvfr1fp+mwGXpjDgrecMhl/445c+kofaucPypev4ygDbXCeBebCS8YFo
3noLUdn6YJv56RVdNmsXhu+y3/x4ReJm+yCcs3avouhgaWLdLfklLJ2jsjEcyULv91/f4ft9G/tW
dhtkm7CEIOv8eD2N/0zJd9PiyJHXKwHMcZAVWrBAqGnz60u9X6bYbAqmVR7GtPZJcPf6DZIdtk5D
X3EKBr17URmNdaiG7iOL9p9eBRIfZYqNueLbr6xAHFqgFuG485SpIL6GxlnXyODm1zfzltvEPsbd
4DYfUC3CcXlL4ssSYwatDvV+JKl0U+FOsvPgYm48DWXfoT2gpGDhwx+Q5yr4pITckwqTfLQtgXa+
Od0XQSHgVoDjvmWd5LKvtqWG1LAZJ2cGCmPub4cmzHewUdsdAnvgb9uZnYNVwtdXZvUtrwb/Do/n
YS9ds78klJpOLgOq/vWjET/9TCgNQVbBP923FYfErYJAFlvvS9mVB1O529DsBsxp2uYq0qRexz68
Q+KyjXXeGNN1V4P9ewkxDOSsVxAB8m+5NfZXWYBL6jz80aWGWGPhUd9PZQdppE2gd8h4OC+n/Mow
24+Ki5/fwAmlpKTn/X8DGEaWCouJ1nzvxNOdBK3YdYMjH2N2MRQAfrqBNW+uC99rObFUcT7F80uQ
+A9aeeGhqyPi6hB/bMkCCW8RtVQPAUDejNDx3A7icMeEeNoMGVkk2OzkO4UO6YMj4W3g6ml10rCA
s/55B2+2EVKw+cDVpPcT8qfzaA7L89YdS6wyzE27DAHtDtFzmpoHrKmWASXm8b9eBfZPVwEIOd54
Afy/t+E5wcReMrmd3mPP0dYr7NPcz5RVN76DAy44y9cq78dPZEjEX7Rat10v12klEDnaOBL1Uu8E
FNkN9ElGL4k1IFgQXb2OueB+dNN07aTS+oaZiMVW6d9jerB1zbTaeEb4CV2nOoM8jXufay0mu9WL
35v33sSFpIN8sx5C7X7wzN+XboFHN+hAWsQN8J0pvgvZIItSNgTCez+VEcPkNN8YM0n21Uz++K+f
7k+2bY8amM7TwXgbFsObbTvPvFKx6exrWX4nGj3i1O5TUNk5/OBKy096hdcvK4krQeEMofD5iJF/
vBKgdlf72NjsJyUfMsuWn9BxLsL0iW7CnTIGiabHdDzyYGT9+iZ/chZ68Ec9XGo5mN6xq1rJwD1K
TeT4/vQctcHN6Dd3phN9z/32My2v98EBdao9390rkTCBJWi4vbd7ekhwKellLFna8BLePHXPBD1q
KmE62f38zYyKhyrJ8UGaaoobBxpCrxkFYv/zwa3/dDFBUOZkYXhrvj2W0fP0LjRxvUdO027M2vdW
EAPiFR5wcu3G6fdfP+mfHJqeSeW4hKpC1ny7Y3thCiDajXzJk8J0u7ai9dwF8Qc94k+f7xIxykri
8eIo+uNaSrUlK8up9Z4eWa2Dfow3fQkry4sC4zBoRHGyd7qNgfhrO0SwxUAD8i1C6It59j7aI983
5QFjPaplZnh+8C7LcMCqD9szAj/svjW3EGnkTqv5cupxpZOFZawXZdU+9luxqrLO/OC1ejuUOr1X
VEM8bOp2mLNvdmhA6kggllBoE534c+2rxaBGyfZa4/JdrAavwliw6vgBYJkh06bea3J3g0cFhkNF
48eElBjTcNnHmGavRNt21tqVrv7665Xxk42G0LiF2QlLfiEb/fiVxUaQEFjgNXtvjBRM1xkXZd2E
W2r55INH8pNLheyfUEgxCQmgTv54qQSCWN0ov9m3c1R8d0gQvp3RwqmV4Zn/i9taZB/MexdI7d2u
Vpf13NaB0+xdkahbQi28XTUtclzVgiL+i0h98+fu8Zr//5NNjCsBi1AiojN42zfCe5B4unMlBIsS
O6Syvi8kRCJOtxnqR+GsnCqePtg+fvoo6a8Za+OViyvLj49SSrNsw9iFPyPwOC+Y0DA7LsRGmeKj
lE5sYfhhb3ZNKg0TwwVMWRa+948XCzKHBNLZYok4CgMCb5owuU1gOM8bbNjKfO0pLTYeNXm+brCc
NXZ0jt24nUffLm6LwOXlQlUyh4cIBs2TqPscpgxSz25T5zmmExi9xC8VDM3LjBGb3klcqxkmIOaL
VyW3BPfGq4JgE/YuKqjBNu3p4jSVYN7rz9vKgfqJEDq2HrxO4CKQO4yodinSbm9rh3Usfg8HZqPf
vBRoRq5qOpj4gnmlHWFbkan4UeeVRRJPCbq2jxOrcLaGWVvnxTyOxh7OS6+viCvpgkun7abo1tNW
Xu74f2PYFRBWs5GZRpiVGxJNHHkZ+KXrbzrXxtitczFg643Qi85VaZArtYihVpNUAvFYnDwVGhHO
aoRQkh5gM8saZVyFEn7KEC1vCwJY1THtaSeTtRfWGAJrPYQMW3t3GvHzwx/9AsFWZII7FLXY1IW7
FFcJiSovPo7vmMlE7Yh5lVOp+9pNDH9ftTqdbhA89/dl4sAhnowm9O9MSHdyy+BLdgeK2HHXBGOY
7JxSepgT4/UIP1XD510UmNU2jxb4zzQEYsJGu8FjGjd4aOVFtRgTxghA07rGiTjobsF5d91i+hvV
2P/mBo5ybekNq6hIxzNjmXfaTXjd4RuMu9ZuXIyEIxyFeyeW22wxGRZO9v/ZO6/tupEs2/5K/wBy
wATcK3A8zSEpiqT4gkEZwgMBFzBf3xOUqitFZac6732tF0mjKkmcAxPYsfdac42bfAUPx4M6WSuK
2JTdSwbIEFYbmGLy9KxdCbmYhKJxq1aYcbdijZ0OwLEvUrSmK/SYinkJkArFF92KRHZ7KMZiAOBZ
wUteGsDJakUoQ7UFhkuMk+5snRWybPtluzVW8DKe6AVqFxhAb8UyWyugmd0CwznwvNMKb7ahOKcr
zhmdckTCnsjDKcsHiorOhe0ncOuuKOgcJnTTg4skVd3mj/yc012acPad8mkyN4tOpvbUk1SfJREK
RjcvL0bI7ukKoY48cVdqybQ1Ri/ZLbBBwnmFVkdv+GpK17toRVqTVqpfVgmY67lv4AjrffvqrBBs
OM5y461gbLeuIbKtsGxc0xMBQ6l57FaUNk2Kk2lMu9SWxi6356cSPfBTlUYH1xYf0mF+sqeo2o46
aOd2iJ7KN8BXDP7xqAa3AkQB/2uxtXs4TdGpW9lguGy9rZ7BCytWcphYGWIJ+4Y7gG/qhhxs764b
Jt6LQMf6lT5WrByyGSBZt5LJvJVRlq60sqr01KvoIJjN32lm+Xe22fADdUaluZLP6pWClr8B0Uxu
nscS+c20cZsVnoa80NgwdB8/Sc79NTnRK7AU3pqXG0cUIvNWW1lszkpl4x/423kgsHW/SRq87wIH
JsCr3GE2I5Slm2UVQmiGtWOWjzZCM/nMe3cVT0zuksuDlRcmqk6vdVUw1wZgBU1zYNfkrgdjoJiV
rZ1oz+qYTusGGFvLmQr6vCo2i1eqeySq0w22ZvM+IjUpPY6ZAwHcT5trA+U42Ek1ImVsaMYlaad/
dvSIepL+rty6i15coMRuv/SdFzvbYo5rsCA2NIFpwsxBWmf06tPcRwNTIc4BA6h0vMAeRBrlla+t
RAGL4rIznqvJRU4xSPvMTF9+YrKP/BFN5L6nYrn3ZpF9Uh2/Z9YAide92ZwW2JRhOhERjKKqe6QL
xxgkw8u669XAnZBYfvOUxF4DkkLku3zSmicXvsghg59VQJXo8x0c6u4RFNbM/rAeoXZHdtlvhgUZ
cVCYmh3miAw3sQN2J6PgOg6IMTcuLeQtu1K/xfJtKFIJZc1/3wPCeGiiEWm8B03VC8ibRwdf6wJh
Oz5r6yirhAAKAKjjKfaz5AM0MlJu3XYwd1BopfZQ4V6HjCNzP7mIzYWP6uTqQZEROl7F6P3PqdcA
ltflclVDw7wU+OiPkhH/Xuip80H1JuJjKpEGz3eSnLOxk8+07iA8gtk8kwbfONuqLpfdMmA8Gmvk
p3vXdeMzIS7KDQH12GceooaHiqtLE7455XDPzm6SyM+tittbsbTGfZdyvt8sSstcYUlOOKnIPuYL
jVvzVtqt/GyvO0xMoItELdFk6Z4zmx7sqeTXagMO5lY0pzfT06I6+bmfZfukEs7rgtH7S23ECKiX
IeG0NoBsTjHdiP3g9zhqx84+i6XRVgSVH58nGGuQG52ynL/ilRIM76U5WmJl55MmdUkGvSk3o7+m
8SRe0wQopbKKFWqIuqCp8aFKY0a4Y9fRR+kkSCXsoX52Yiff9AOi4cDUiPkMEAd1X+3BMrdx7zWn
mQjCDWgoddGWfHnYWdNHT8tYF+MoJQacn5a6Fp8HxLwLQDebCrwCqnUWVlMc2xzDPhRZmjhQ8Mfo
lJTYq4JI+QhR47GASbrIegDTM0raWFVHBjxNa89V3Vc3FnYYYWs/Gm2/3uVDslrWQDV8SMtEPYi6
B5g71nzIwtbzO69v5YuVJc4HzYcGjnt7TM6zU1ZQFEDePRFCiefF6YYHHUnNXbpebrONvEs7M6K7
RigOlOPk8F0XrBNFRnIWHWfNAzVzoxOMgw8A5bM2CZT4NO1xRJSQXho9qS4dcMR3ab3kd5Ts00eM
zd3XZQTIdELm1iUAppP51UVJQujckER1QL+lw6XjaMiKIDcDv0RbVYI80pzoTiRsuYA1dM18BJTr
gEgYuJMIZmhZeh3BncaalZxRTdRGWCLwviHLniYufneutd55iTo6iKGr0O/619rT2DMpvczCphyb
V63OjAcRy3GDg8f45qhsGEIeveaW1WJ5rc1MtiGSE6CubWYP30x0vzbXDNQ0zCROi8ObvNvrY27g
W6LkvV/MQrvze1zMqesgZZJec9tHFY3/xpTXvZrlJ6Bbza0BsvgcOU26x8aDw7bzrCPrmN9uZ4/n
u9Li/rFJ00q/bTWvY42v89I+1nPNySOj4Yo9cbTDd9GyiOH+p2/ak4jTRJb3DOqgv45KCeKlWEPb
V+RTw2vz0gIshvjGjdMbR3RyJyvRfWyligJgYK99XPM/YYaUm0hJ67Ptx/ZOSPhRErftBs5ZhajR
cvYG5ytgoik2ed/yHL5R7HEoTDcUIWNQiSx6MItYhIVWfwBJeKVclsRJ11P2Mm27GQc/u27o/+hD
Qv5DKVsOmztg2UvjOnERE6FDZ7yup9rV5GjyDJcj+uBEJj6/CQQqi24J079i2Nig4CTOsD+peS42
Kc/mlR6P7SVu4OoUJ9UcUOpTAvqM/2ihvvh2AoLcxTWW18r6qgqBAUA39ryd+MPqmm3lGDKcenFB
+IF4pN7G/KBP9Wd/XOdMdb9L6CzDq6tdpmUJBanK6vnRg/J2hw8B4sJErmZdNBt/1NIY7Xd98Mbl
hf5f+Skv3QUtU81JQqcZs9CzwwndeRZJmOV5d8w13YLnqunnvCSBrxsGBl/GKj0im+QGu5wOZT3r
PgyN5rDU+fHd0HGQwY7cm0H3obKzjwEdE4kXn1CyB6friR9N3YcJyOWedmlCHUgpF5TpjJI1HZOr
1KNxg/X/GFmL8TnRo3GnPE3fA79DhZQi3xsVD2Mnkx55Oq3CeJ6dC4oL8ZgJe1/ZUw1+h/hpWUON
D2IHwL9f+P6rygfzcZICQFfpL6gWSnEvkykLJ2rYnc3adUHQGcYd23VvZ8CwO1tBFtm51IVB27fx
FgOd/LYwajJDiaz/usm4DdKqiNNAmyrJsibnBJNK1oWTzFqkWwlWC4INBtehoEck+5LN+JNishr7
vCnQcQntsp6z6XYhTLFPtXLHo7hDip9RqNk2BZk7XJfCjj4WeU2ZIWCbswRmgSRo/c5D47/JS8u7
6GZAZJGebBO7yIPcau1zKe26JiTMNxhaFMtxnutVpazx2sGKlPPAIeOV4AbPRWYlddBkC7FlbVux
LS3Qoq6G/lFd+VGfPZWYp/e2QQOe1hqYs2aRtDSGVJtu/Gh1ONLMZlfnqjQPEO+RyTSm+p2NmLLN
3OkQAflTXpdfgQ8lDKMaXVb9Gi0jAx7ckF0PeTSbA6fLDgYowCefmSn7nJe2rtYoS3sJG0mwVuaS
LBYoMEVP0yzwTJnuZ/w83zDnN89UrMVz0eEAyrpO++gWNkmuCrp87w7l7exQsRQImRl6+/0SxiAZ
JOXQdFBmqdKTZtWj2ChX79yDm2P5YtFw6rM24p4Mqtmtz7RvUAtiVEZxPRQFi1ANpu+5LLPq1my8
8tZJ6SMH6cwCmiWQoTEpI6wG9PO1ifRFhqbGL2xQAZzsluCJGdjC+NRS8XDd4CfsIChheXvD2xXS
442CI/QTb0t6Z0thgCqEI4S6MErNe+pjdqb5muIR51P3FSZa/7Ub4DSFGKvK11ys0sdu6aNnvcsM
lMQtb3q4N9NN10zRs5m3bMJFlGoYapYI9IUt0cibMGHd7ZLb1YeiwZmKcwZX0M6N4TDtBBTuZAMl
ltsjMQcKnLoiqyVBlmpTY9bRM5Z7fsYHUdhucMXm9kZUOrcR6XRgk1THp9xmNnKpTYVKyw0ELLOS
UABRdRfpYvfsG/VKGSDp8RHFGHgNfvOieVONqYz24yYR/qzttXktAXompLAuJnzxWaKLagOzjKIV
HhFXSVt41YXFNETPqlUw2eMh9acgim10jcPAUYfGwnY+4oF4/n4ybaXFQwA4wEhDJJYo01xjmeqA
/US9h0kRh1ZDiBxRiGtTwDJE9cFGP4YdNc1o96AsSNlg5nifpEEX6GwCGTR2UNFBebd9/cEeUVRw
CZm3hmPUrDpNbOLZkaTTPLvoUDGofYkoPbnyVa9elUNvNBhMWyZXjmYk9/mszD1cieqxBG93m5Nc
EYVSevr9mMhuJnVNGNFZDHzpg6l0PiNVOZ86rSIunjNPlcb8r7aLkGuymplQT88b+jKcRaX1/PdL
RX5Qyu4lDfiw/uXcqe5bmnVZsfeHFurk4GOG3gOvM6ewIJaUepfLuRwq+n8nWPgaAPq6p6KzEwJH
jrgiaKK0zFZg4zXk0PCoCzbcvIR5fxFBoSODrcgAL8nvmJbinCiLIKS1hCzcCmhXgTbwI1Ywc9sU
tX5iJt0exnKwbktALAQf5enDsiTjx9EU6vsY7D8a1N9oUNcBFZ3R/2kN/6JBvXrpupcvydB96/vu
z4akHz/5Q4nq+H+QBunA4aMzTVXtMyT54UhyrT94xi2bUSLTE9RhzKV/oDaE+QcCezZH/JgO1Wa1
8PxQogoDCseaBUwpSdVKy/ufKFHfdZb51fgkAQmzInEw/Rd9ijU7Wi41Oi5p8Yqom2RMDwUBspjf
hYT+1ZFAeUJ7W3VNv8xTi0pUYpkMjmQupKDq8llW9QTEPxm+37L/Z/vT+p04hr/qu8xf6SFxr0VL
K2nDoBsZ2Mjo506VWeA0y8OfLvhfzAL+4itBKmHiZHM4nWP93ClXRB/6dbvIw9zlr3mRv+Jrfc34
+//lMDZWKrihmGvfNeQRQy1dgmH9QBS7v/XXPXPHGzLMKbj/+anjXoXC7mIgQA3zftAgoTbVCd9I
RWV7OenEy5B+4V221e9GlOtv+tOUYb3xPLTHPraxFdT1fnboKiovNtzykKwZbM5A1lY8PYAoeJDq
t4rnd0Pv7wcDyL2St1ErvZ+HaoZd82zW8uA3HWSKDsd25jXUAVr6onsrxkJgnTdmMO7//NKhRWYm
xazI+SWC3mnrwQQhKw+ySYlqahsrsH0tf9Ay/vX3h1pvtl9OKPooVgUX3YL7Tvm1DBlesrqUB22A
iFsOct7CPIg+/P1R/uqWd/50lHdSGo/kV6UNUEM1f7IvzHZ6UOVYnd4I+P9/R3p312O0TQA9cqSk
GHg9T9nLW3/x//B46b9+KTyjTCjXkZcAYfDurq+j0vZKgN0HqcyaPpECcDPLnsJTwJT1I53IKsBx
u4ZgzINO2b/JCstnkEEwm2pwjtLeccnxmLAWUqiPXwhno2rK4KsQz7zmVuavb50DxmrqSjKpCVq5
AD4x/boJasl/MicE/emY9UP8OPbBnRoq9dY3H4F21kc7yqjfSozkY4kdh9SZnK5ihT0x437O3cmJ
13KXai6vJm9DuJo49n1SbWn7V1uSd6sPvZaJE2zJ8cubr/HNuagc3IxzhkkG8abK0HF5Sb1Fp6l/
zvI1Ma/j8zD0ES9lxJfOVS93tPgkeEVSuHpbkKeH9RMTjjHAjAwaq/fpK2KHbPRo2sIK9IhCkxq7
C77dUrJwlZkL5byvzJDtXE4oHrF/jsMrgMQhisRE1uyPYPudBHuRfdYu9YWh94RvY9XZez67XchJ
5mOcIDmcYiN7jr26eGCrjhWuA1/XOKX5SC4MJZlLDNcnWQoQ0w78eqBM7uonsizg3gFFItWdJnD2
dCM+Pw8D/C2G8P454tRcJFkjz86QveoG13TIHPMRSMXr1I3RB3Ln6uO4Lo3AagBVF0QN79pCZ3uE
6aRIbrLUme6yKRVHVvQ+jBRdExWzkaMMYDPCaAAXFO5CdnZDnF7HlvTPmYPwB62TcW3UjN2cAfHr
xtRGz4PwTFu96GJxoj8Af9vhlOWo6x5p0WUQcJIZI5WM773F5CvFbpo/+wttjLJB3gt2KSs3BdsW
dmlL6xT7tALjd2UMSvobh3HTUxJJmPMMluGDV3UOytzRGUNqBNE8elpl3xMBx2bBTUAFgDrdIvsD
J6p7zUFkEAprROH3VlVz/9itbsPrEKAsmXYmVNtvuxLwWhbjCZNL0EcTO5nJlGwdtRjBoJ6R0tk1
LY/dyrUIEZnBv599b99bwIgCG7h98tDTclP7wauyFx/Q1M5fkUCOS1c6SH3FlJR4grux9dUT47F8
b8sBHd6otWa6y6RlL9slI5cvaLt4HAgsy43Piy+7r+bCsyW0iP0PQWHdR+WCbgSLbV+8YZFKfF02
Ay8NYqsusL4JxNGI0bkSdhLnz01sor1eAzvhz5th3mZYxfDwRAaWOj4IVrYY67U2M9LaJKWTXMdw
SImXxT5MUCcGZNqx/MHlTbzW29gJuXaZaod8k8gp+VYBET5UucMMyUkIsELp9sQGR+2tEuNg4GMP
2i6jV51Gkb520RrxpfU6ZEm2KW38rcdxu0k6UgAb89DX6vMAiexUVo65HeD2X/AqdG+TgYeSdt20
1Y1CXSk04Ns45zkX5LGAHHPzR8+Qy4Xuk4G0kFQYL5Psw3LMO5orKcNQqy+4qVkVIaUVct5UQ+af
LYrKXYMpeovxb8adJ1G0MYjegqhhTjz2BHeu710p+N70p1/YMwEGYhf1Ukydd4uGx7iuAWLfZwCt
TtPAHZWzoD4PflSEekHPU1V8fbsjqIlQFUbKfYUDsdNaOgdxx5qDKN27NRzGFkIvXmybhbJtWT8c
gBi3SwoNw2zRREMCZ0JvW4N3G9V5e2nQAWV/vFZag982+wJ+9SabMxYxk4AwZ+TQbQ3gkq5wH5qG
MX5J7IpJUlEFsd/p3MFs09q0OFuSoWIyWuzWu1Keu2atq2sTgi/0RFbyJkH8WhqowF3ODk6icVM6
g7F9W3XHJP3U557xTR9ZrdR6j7DBNK5zAriuM3uKd2pGBeGOVBKBpvX2dUZHuKM7H6oaBJe9dmmb
viaDcnHqj+nEGVrcqGIwDBNHaN0YDlxh+lt6SwIAPvZ7JeOV6VFV6EvpE3UDa48Ws3qMPg99rkrO
uV8POyuz16EN+bJWRF/HN4b+Qmlsp/N6OHt5Vxw6BwBcRvjEvvRj7YpG9NlKLfWk0R89A5vvr6Js
eUx1a3z08tnbeDMDC/oBNqgTOCmgdsuz1NoIv+Un4jxKgBzJax1HxJf06Uee54dW6fGBJCwNoReB
kz2pJGdBCDPTuznes7h/1mzmNabLSy8Hr3LU0qR4aOgaoMtgxdFLz7inuSzrcOGSyu+L7FvjfeEa
7Nh7jZCEJwg2niA2bV6bCSUCznZfJdhTjIQ2e9/59CZh97KYZWzyGm6RzC9DI9bzYzU2uh940mXO
lLdlu4F5DCiwkBYYG8BvvR7Y0diQtlWaH7vSLE9jY5Wn2mU8Edbe0Jysohs2g1HOWPOiZqpd52Ie
zalcePkUK2YBAgkDIXNMxw2dk0Tbi1SVyYmOhaUgbpeR8k5CAQgI1igH1wqpxfGpkQvbuq/dnNFB
9Ei7+CZtJw6MNIZ+47nSCEdACHjVG1vfNt3Euj4jhZ3TsG/7/qZyoAW0mRiIwGPEnG17mbTgpK2B
wStrT/dMJzwnDmkqPoyZNdEJNhwaZRTXgnGzO6tTVWT5JpX6Z+ENB5lBctZmAOakZCY70+H5YuFQ
t7adaVeGVWnZpgdGzbvanBFyDqYV0M0mALvw+oPZwKoBef0CKjvfuiO5naZeM5F1G+Op7M3peuAd
jUM3bvUNPZdBC+moLtc8rvGXuHCNIcgBh2EzmvwwKzTtmE62jp0bEBH9UYflW8RUJ+yWAEaMwkey
J/nCh3wYaYx5s632f1/2vhdVksTFuxN5HjhNCzvcG2HpTw4AKDYxQRF6cWh4gW4ck8ZzHw80Cb2W
OuEt93e2ILzTo6SuyP2WtJ2Whj2THprvhv+7jdo7wdv3z0OHwCDUd93svtvkumAyeQb4PG1pPAz6
fAG/kkRhN32piuEumnnN/f0Z+GVniGpQZ2uI8pp6HObsz7vqTii7jEdZHFRDEVZF4Orf8LZVlbwR
gerfuDnfSzfXb2ig21y9vT4eE+/dzqlqKXAEzEUWlIZwblYJ8ga7CtlM1pYvvVYTj4Bp9YyTbLx5
e+0QiADWODGRpyVGgYMJO+jLW5IykLPfNU7eTII/7ez4fDbkGhvHkk4n6d32RE5Qkzwx5IekpL04
0D5+rQnvJIKwBzcAFEtQbNOH50FKMqO/Vg61ppHziaVBoZ3yJShlqpNHc34zm+w8uxRmeFggmb0Q
BNNfVi0Gstwhz6RXDX3qN55kjEJlb01sXLcEeEQfLDAWL9iAiI3x+WPvaQbDoQgHXBDNEwqqNM2e
396KVQVSNByX3PydhPy9EeLtWkG4M5BjYeH+xXqLiIcgAq1bLWLkwNhaVwc9AbQhAoMnXGbaQaNs
JEwmMYFUEIaFxOL097fnL/tsuMs4IGwuCoZwbEk/35797IygAYz04LPfRgEWgxgQ4++WgV86FhyF
RgW6dVegM31/zYd0ULD66/TAGN0K3pKAKun0YYMEL4YDAsRzztg8JDlF799/QXO933++3yhRsFp5
KFGM1Wj88zecjVyothiTg4CQER0KUfuXb+iFcqA07lBuzmdfI6KmEvND7s+M6qU9bntkTSC9ahIh
1/WWJndTDGTOxL2knBTwyam/mVHUVcccyIj648qX/eGe/E+/+jf9avbEXMf/vV3NikWd9aX/r/r1
v0gLGMrPP6ffff/5H01rl4xH3Yd2IFZKEvYJOib/alq7f9DL9uhbYPn73n7+V9PaAgINPMH36Ogh
kHYdbpwfTWv+r3VxXY3Qa/foH4bf/fKO5BVJW9wyYO6vmXrrN/+z9XDGVG0gudQP+USCd/wK0eg8
zdGRcPoN2NxDmeon4CC0boYnxDJBZnWbP528v2j9+u8f0PUj0FHEkcV3NvFZ/PwRaro+0iP+9VC3
s34diaeZiKhO5dsK4WpuSpCszbCB4YxkpoiupIzJrzQFKkrzk1BmuCSbSmoQoBaNXYG365HWSte4
bhInohRSgSGzjYYqINDlF4FSMq1BqVRYRvLnrGMLxz9ngdo8nT92S71Pyy7otO1s+wcUR4TZxblz
2ejIY4OFBsoQaG1nWRSKKPas6mH28qDlnmBa5gWlBQDKtLAGM45Os+VWgKYlOtNjDqBdUYh57PKs
btvllwRP3dLQJNG5ihFK+P2t438yLG3bxe7Lwrh5W2bkZTlWiPuIvoRPukiCb7jYqKkM2dreTVp0
nzVjyzu13NJRYktn6vu0GG7izr3IDKJzabn0WR42DoJbZ+FjjD1cHquqvpST0Pd5RgbXrI9fKhEj
BRy6S0JabHYyMpROx8GWXZpb57jkvfB21f+zuPxmcUEn//eryzlJf4qg/fED/6axEDHLE8MsG2nE
26Drx3KyAvuwoSAk+Z9p1r+WEwZdBGzSr6f0dPhrNSr8ezmho65DqF8ZGG8sv3+QQftLAUiVufp+
Mf7CHQGO8q7EJRMNxFRlE7Yz6XjlzQyBHL2M6IT1CafYbIM7BvG9k2267IxxghBc0Clitz99tCuP
9EUn6x51Iqse44nd/98vNe9XGj7d6rFGbrwSaH4hLKBAayNj9MUxU6J+YaI83byJ+ZD30O+DkTrv
fXrWyIBq8Jt/f2x2HO+LAUzXEDJWDySUB4KEf17nosQsJCCa5hjFCL/RsJFkj4Tgat14OBtH2u4l
nJnK4TQ57sUk/JRBdZs+T0u1fHXRBqqNXGbrFBdxtwVpU+z7gmVg2za1c+smHgjsaXCBpI0l2hek
szuhSyii6MwBUpe+EQoK3nNizjzerqGMkM5jA7eKGeBmGJZyDrwh0RpWKGci6c0xP8UeUTU1chNi
FD0y/zqxbFteiXdJ1VX4gkSlyAe2vHwXNz7x3X5EH9VKxcokaDUybdz7YVraIkTVSrHlOrK6bgVp
kVqijWtkpqUOM5qLMNcWK8iWfmCNdUdFVyRyklBCkKMTMM1PVeaVdqB1vnGJjiBCmDH3jx5ejC5I
deLSAh1Inwq4AA6K93zeEfPm7BHEpcB6zRGJpGM2d/6gZbd6l6ariL3RP6EAcDZ15ertBp26vx0x
NqY7zAysiimP0t0UEZ0KFrFxgMKKpL83hhpITO+Ow5GXdxFvKrPq75geekloWCPjiJSKm4zzfMV3
RX1ukXbqSEPbinixLqqpZRocxylCvTzxh4C2vOCyZpo42Mo02T7DiAlG235ys9lDeOVUNznbql2H
MwpxlE1KKdYTmiWxTpdfz7J21/ajfUPvXNsvphd/bRITPZeekvGlFIBiwz+inCzvFhP5WcD7KzvR
wyWT0+7dF0x88rCUOkjdQvaHOYWpvutNGOjEQZqzEzZKTMwRmoowmj4zYOZ50wmbaPRgZSa43zEZ
YSO6dvJNjLo6G7Ux4cuoiHUzXULZ2FqzSWrstCoD34gbjAkKz2/guK2TbRDSfkhiLbOuhzwdbBmQ
9gXFzmjLdCKJ06UVDlstavA/45ow6AH1+dcKZ0fqBYR8kXdZj19z+mmImPOkBEaOfU3pV13jt+mL
SpF+H/xKCfPcdS2Y6GGxjoVuZerJmVIK6Nk265dFs3pm2/4wtTwV9H2/sFHGoNz6vPtDp69FuqUB
XGnbOvLmK0XJROaQ7kJ8HxSioA8zRvH5QFMKOZUGNI5haNXCOwBLF8tnJE4ovXO6/1XgYxjEyTnm
8ClBSvMq6KvLNiESd9OQJvzS1WSXGu1ccKtPen2caQ3foWtYF8OE7086anXOlsEl/6FGec9AiaO1
63dj6mV/aKPFGLeN3aEJTpToEP852CHaFJLFdopXfEg9LYe0HsnuiOz606hMGFm+rRAYIy+zvG2n
D2v8mz4Nn/WsHfQroJ62fu1Ha+KoJHXhpe0Kn9aNViy7t6Xc55sneM4Hc0uGG+soYU3qekrN5QEa
OJ6nMB/hmICDiJhb4HyjWzG/2MPQ6vLkqVTnrzymNOQ+mo0YmGttLKN6quKpSAk/1ezqZZj7klun
XQhaaxfnuiE2R20I8qu13Tj0sDwF0zEY/2ZxXj3JU+DUKYa+DvsHcaCxCU6n5sEiY6E4A/1vyhB7
FpGBePHVkYYgVlad6MXystRal3YAn4B7t5TiiI3eU9cCIXYWYFSKhk3Vte6zpqoRTEDa5n5YxEtl
bGrPmfWAyYBHiEnjjp9qQ6uvEwdo3sZzkCtFRAKROoIRIB+7+nNn9B8hUTpH5fuZvTcY4d8O9Buw
xucioimApF8EhpeWKjBrPwqFnUU7Y9Dzq8RSxIZp2lxdJsXY3pv5MIGoRET+xVaVQ0ynZSS7esyZ
W9faEhaGPV0KJFMXUaKSy8Fd2jWJyiuOE7EINuPW1rigMd4ffdNEbscNhAOJ9wzRutCmN8JHLBUY
TemaoWN3nRcMhD6Tdtq7eCSq0ZpZ/ZSTtRvWcVzYsS12U8SC35W4Kf5TOFZ92s+/KxwNYzWr/u/b
0qv0S5LGL9VPAqrvP/Sv4tH8QxgmnUB2ob5LHYIQ4Efx6Ot/CJ0uBdwEyhNbOHjC/yWg8v4w6OsR
yQFNBWfw2kD5t4CKaoqMhVVQQysHAOA/KR7f9UfRW6z0Yws/A08C5vN33ZJm0qa+KTrCKqUg5S9U
Me+BQ2szvo4SHZNVgB+4rC8zomFGBjHYoya00ZJMB1/aLy7LnGlsZj1bm/Y2fMkZw4UoyFSMzYaw
Xj+quCd5leFl+NOZ/os97PrJ/tTnMenaoo7i1MKIfqstfy7tvG4Yi6hd2guL1/KdkVRa+F3uiPj3
GjM689q/PyDt4l8OKXTaBwIDAnILztnPh9TSwpIaVLALtDKXde9qWQh9k15qJgS1TZA3WoNpVqe4
hn3TTOEglCsOvkM7bAcjxqiPkZuyXC/K5axUTrQGSFP5kRKTknKMSpoxJOTFe1iD/bIXaxg9nAIS
8lAa0LmkxGkJLG+bkiTJiRyGHQp0zrXmqOmuWGiQoq23X7B1o+3OmvXN4DMkj7etG62jMDtCED06
GrNyhyvCyKfvhgF8KCkrs5Oa961hcROMFg3h1qJBPwvyKre4043rlqTzNMThgdV3TP0x3iI1mG70
RCATbpLYvDdID1qC1O3WVajNmk/aGoATO9gVgslMvWkLkJBgdYXaP3RqAiPOcPr5RLyjrSOt+GT6
2DaUW+wLNNO4N7PE6C7Ia3XNa2hfkHsdd3bkEzk6VXLq2477L+4QcGuma6u7pa3Me80qzAnkCvLz
Z8vsOXMpOQYxy2aN/LiV0KFDhZaV8HfkuCYTrTU0QA7QfbYmaQZlOC30HQKNMi+5iZSBzqVuK8Jh
xGitIeV5Zb+8JZUPM5M4NbT8OIZtxnxN6tyiouZX63iK4m06C66CIxBgPiUjDfmDIAGJdPq3xHhM
jZyWVCuYrk923ywfSA7gsqqVNXiB8pis92W9JO56cvwmJaFuJEz5wgdSZEDp7TU3XADHXiXxuNzi
VE4mthw8vBZQGW/TNKkBcK3F4AjfhrF/0Dru6G5qZRYEacMFLuzGIId6nOZ7h/Lzmp4oE8Myi0QX
LLjWXuKst6/mOXYeNMi216OSxY1l5fELcRXpAV2H8EKU0+5LFefqUVp6Nu2MhVs2GaGnq1GR5J5k
66SpLKJ8PpmTgxHCrl3/Aaty198SK6E5GxvPE07m1uX0jmnptGdgtba1IxBIw69fIvE2Vv6alywW
s2yhmV/QEXHtUovW9euczfCb+GeZvcqJ8Ke0xE+WOQXZB3XMPdKZFVUi81zjnuhpLk+Raw2B7NHI
tQVtTCYTVCT5iTPDw+VmFQ9lLusx2nWEOXdPVG3THS1FHgRtcTnBqSlNZ0/KVX1hQ4SWxG53TKGx
65CAGpmkplh2c8DtN08kkA6ceiLZOQrSDcIqCTlGsIIHaJWm+9YqfreZglVJbrb3+bJo2oNGtdBc
9martTfz5PNJCoZm48elZLj5ka1emd9FCqrQROnUINGxrOOi1tHGMpecSyadnMtJp8hFubImSqKM
bA9R4RHXKVhVkpNsYL3grY2jB5ysXLha83mOHbU+FH0r+C3TaLGGVqI27wkMIlMETWTiPE2FN5jn
LKJUD73YyOsvrjXirnJwVNB1W4MbtTzGLu9GcZs9t0YLKADve9x//W/2zmtJbuRa108EBby5Rflq
w3ZssnmDaDp4n0gk8PT7y+JIR2zOJmPO9Q5FKEaaGVYBlWatf/3GSfDI+zBwQiAOUAlZ9+/amiCd
EMTdSKJdABI67OzS4k/C4rY4j33Ab07Lbd0WmBaqD+GU9OU3D1q5DTNi6dFO1yZN3Lua+2ftY3sq
Uv+UNHZIuhnlp2meMtthcu1ZmnWGbsr8lKuVDjZPw9vGMaOPnpyQKa3WYyBTNW+I/53eo4UzdqUY
sy0LY9w4U5qdnCpKttDFUMbUSJhjy0HouUVU5h3hI/jzdesWvZFD7mIAirqNNpKyutNK7aprTx0U
/+fR6+yNU5ufDAgIBItpic/SoKzPZhUerdJOP1djEnxTqZPgRD0070TlX0/z0C+7shrUvd8G6SfP
kc2u1io5hhHOA1TQ5hO2LfXebkxIEMFK226KYLiLUtSFyH9pB+21rG7yLq3e28WIuANhwX7VXuyG
VGrTDKiMoUJ272S11tcec/cdaGp1z7HefSqIwXqUbnU3B6YqDkgI3H2/9CrG4ao5yLzNH9PRr97P
tTumtMZNcx1xgW1JcFnPlRGV+9Bhei6Rro/0rXAKcum0T1w63cfGI3oLfSrQRpib7YcM4Rqvts5h
HyCdRbcZTDpcTDlxCj9gmwI/fM8HxN3V5LpHey3SPdbv9q0H/upuM9MDMlYL5cB2HGwJTahuD2FF
TAADcqc9BYiC96ln3RdJ2x1MlU3bgWf8WJQDnAhlS//UMBWUJJEh2ML2IHnEk8MnYQZbSA9rjI1R
GGu4R6rm3yLa7q84sJej2TTLaTbo+1dRzjusvTARs91p0+PZcAS58Z9kLtevplkVV6AY69XQDBhg
/r5C+aWYc4MAJgTwAqibw0T45/qkb1GQFRr5U6JjyI/ZPz6bDpcQnVq4LUxJM8IuP/7+U3XV83Mh
FqAO0GaKVLoBoc0/f6qbrFmQzV50pmFBm+rmHAydsKkxfv85b3iuFHzw4rXZKWAiuiLzTfUlsxaw
PEqTs0uLzplqDpzZDdoq7B04MP75h2kiMq8TWBVK+c8PZbGHsbX3I7BSuFRtm7mnC2v9Enb8+4/6
tZBluBTy3kIMoKnn35bgaRR0QA/+2fEX67aZKL29GUNfGFpo7AL4IP/48yz6EIDnyPRdAhPePFrY
sm2r2iPCK0uef1xBTYYcCFMFzfUb0b/96XXq1/XzGuHhQhy7bczTgGnfPONSpy7+BgIZod9QXQWG
SfHDgcoN3Ci4PpBV+Lc2Ri35axOmlfrHixR6qsd7xjgK6wbzzUO3jdubCp+68zTlqI9mwzkpC+f+
37/aX7cCnxJYWBzhgWnTmfz8aqvEnrHuH/1zKmDZIOXMDwEWHH9Ym3/3KTSUyEa1GuAXFoEvHERp
Bs9y0QP4ObxGGzX4P18mHv4QuEXR7dBuvnljZQ9nuctb72wnmJ/j4cuikMsMUxyhgXUrOiXXP7R0
v55fnOl6l4M8ERL8dtM1uUyWufLds9Em/kdrClNIw5JSZKpgsTThgl7QH1eWyO9/tl9PFu0oiGEp
T4un9ttHRcKdI+z07HM5EWWeAHFdCR8Zx1r44R9c5/7mEVkcCG6owdFUvD0sA6AjPqq2z5cgiKW2
2qt1ZBpTuZqWpTs4pVfNP38+XN0YhJgMdn8xl5Nm3jgZmUTniuAOPGlwAajMMDvQ6Pxxp1+4HT9v
dRzGcNZx8U7Dye6XnabJwOjVTTjEIwYUGFt5M84AZvXQyXW4bQsGsFBuKJPVTF0HI3UZb2UvVbKH
GuPSXLTQaFM0jFbGzHcTInrO7sLSJyrm96/l14MXiwjCKlHxMKBjdPbzbm1yb84XI2GF48fkEAab
E/GjDO5LWcAxibHP/NNd+da4m0sM6Ru7ShNkUF+9ZaekFXhJwh13JsSRWleFDv2DUEp8DQeLKzPr
Er3ei5xZ+lT1L1J62P84qF4f+tHusXBKpxVbM3/G3mGxUPL+83fCGcZawRpRjzx/ficmIS6rJAYZ
O7GQottEGW2lUMjHirCgeO7xv/z9B/6y93wdIkHmGfUDYdlvP7DPR130L+tZungLjFgSgXH2KES5
2enG//mHgRs50K80lePt2kRjQKJOHy1nlUL4xr47usbHgy7HMzu6pN9/2C/HNE8WwiSxTEffeG89
FevSsDrMzpYzXjU0lmkuWFlsRLrE33/QWxd7BJocl7p4QGXHlf62MqqcLFd+F8xUEAMRSCY9HGOR
cBTl+8RoAfC7QoKEuCnZMtmcQUetusDBjrrS12Dbq4eMXKwqNmaaJViwa/eyBhCrTWJkXiJQL6yi
Ko1+zIQBrIcZTuWdaPCs+JNN76+LQU/aYQtyryFJfFsK5Q2hSEE9jmcb24ztDJXxqoZLfkjN5U9O
sr9sfnLcWAMEv8Jyxx36zUIXqWkLLD+H84DI9RTaBc/fM+DZGbZqr9wGq/c/3DJvaiAYRZyHMBH4
b7xDfvmVmrV2rH7w3LPfK/cbQcDyPLhJ9HwBRPxgBNXp18p73yritP+wQt4uETxFIeP5PqQjTY7j
Dvh5X0PiETkCkOJskWBOopBZhD7zocVfMSHaQAoIP/tWWWKd0I7WeIsPADvQGdL8aIsFiQGjh+XB
nGpQRJKQOaLwxtSNxQSpgPEx62iosX04TPz5d4HACo0/acYam+zYEv50SVrFvYePx/Ogl1dlcBkc
sGa0urMclm6MbX8kHXhWjLzGBFbzVQlwxGi3l2mwDVO40TeeaZTY21plfT+DNtwOvjAOCsu8u3ax
jPWAwQ+sZykarCyD3javgaXNZjMG3hSRcT9016Ik3hANVrfO23bpVxroNT/PYa7n9JU3VfFkZT1u
JxM6dwH2bcqZPGJMPND6VhZewyTdWZX1dR7CElDcKNgv2DtoMHTB0/FOkped7gKjR2Tlt0CUaFkY
0B99WdIVNf3K3117Jo6X4hM7M5AX8lG5bDDG6F6ypsKYCbQ8nzelNq2CJ0lwVnlKQ0M9dGoluhP5
TNVelynRB/cjqpR6i86F3d1adVc+tCs6C8agwur38JRxo8FO+RrHsRbXpM4avyrI2SsIL7nC3xy/
mdybobc0FDVX/Mw44/Av8ujeqzfzdR87HTi0K+3CvZa8TcyCOrwiYSiJUu39buHjwUFArsSaAYSH
9eI7O1R1/IkT+iykSrPTnHpVTMajwq0YB5By5daKTPjsfZxVzmi/IzXeEw9WbmSEs7Ncsjv61XbY
WEswdxt0be5JymEMSOMQ0tisTJzxVrM5wr01ZQU1jaSRsIM5D67JL7bmU6YMPFCEstB5YKYGphXi
9LQeVEUPG0MaBmWElq6GJ6vxhuoQ5h4LDFcS37418oG74VIHgNmz+tbUB2rIfLihZ8sP8PNMAEJC
HMWWVn3HhSS5C1eJ3vICwZFgwpdxMmU9uXggvOZE0ye7cRpRC//YVmRLY1Ot98wcOEX42uDgiHeR
t1hPlrIyuLnciv3GFjD+N4PvsYpIz9AqrMrjvdqjxsydYpw+I5md5V6h2Lv7MZqBc/SaeI4uJFKX
2i5sA+SPVqGR2AF4Hmcv2h9lmSDwl+sv8CdAxgzsKrj2AuYRMTQGVexbdBDjFQIYtmndGUwaqsXl
xTIldZ19Edlpfj82PV/EMsFO9h1R0A+E4Pbq04STqiE1QaHEL6yN1HTjqcp68ouC0IhpIFv3G741
LFlUzLZ7v1gdKHC2UBs77L85qLmPGQNgZZMBV7BWXKY56BVd4QQfKMxLAXcaL47OiatcdkYRJwlq
gg1HuFecq2EErV8qQMk9CNoaAkkgwzrXpqmA2kDIhea1rBP5Dz9u/P8j2P1hTgrFRws9/vc56YfX
McvxCWt/mpT+9a/9NSllTvYvKJu6QYGCC3oZ/GdSSmn+L8wD/s3l/feQNCLvDJ0F7cZ/DCj+PST1
/oV819LifBApist/lHv7c1XiEmnhazI5pZVWdlCp/nx3rkgjJmOc/PtaEp25aXI13Q/VKHwg8n78
9F8v5m/Gmj9XCZcPg8/HVBOvDdhyb6vG1FMu5jHCvc+AR18u6PsiZPRc5oIi0kf9+pLSYbxGGv//
//hox9QCHt2h/lJ9GaWlBJbo9xfHoiYamFP86PiDSatkQz10Gc1B14iJ9sn5/cf/XJHpJ4dBTKhd
CP7JD/f2420nT5sIkPa+qg1qzdDQ82hTTGt3xvSPj1M1HpW//8w3ddFfH8pSYZiOOTUG7D//tk0H
8SjtIvveY0r01CBrPtm1T4dF2xg9d8LDFfMyqZusiXM4E5P46ncjaXCGz3vo4bwcukCPOxBvMo1Y
19V9RYDB+Z140rSu0I7qcZ2WQcdjZ3E0qaqh2/z9c7A3/gtf+/EYiC1AhGyPfuNt8Eo444mqgsy+
tyaDtaLjKlVFzug+JNj16eLWhXT5T77lP5vW//WpEdsDdIgP1lyJ/yay++RnFsobANNhNj41ELMO
EMiy7wwCe471VT14LpNjIn+g0C0IRv9Q1v66MUFnL120GbFu3u4VSDw6nkxZ975BpZPrDbPAKbtL
ZW/d/v4FW9oa4v/BGpdndQBMA3gStO2/gG7JguzfNCfr3tW9uAFNstzL3OImTxyHsqp03VdpUsOl
pjadohtjsxiYpt1dzAh+/23+7sHxh+G0hIkGRP1m1douqi5MCsz7SfRsEjdIKAltwSgMHiBN7e8/
7e82ScCxx77kP5Ca3wAlcPkxTHSkfT+MAonCklHGuSlt0hQwA63RU54ciZkAM2dWeVSh9K1lpNLN
UsAaia0CH4QLRSHt0f7uLiWpKGX0g0GA1J7apkGkjGFV2Kj5HGXmVP2hSX6DS11+wAAGNwwOVBf0
YG8avqJKkylcIusexweM4S8N7mXdKFF3LxdxdRVC0sORM7quQ1D/NF8BBcYl6o/dUlNN5aULArMy
Mh62VoKDazhAPfn9y/6bUxDnJFjcdIgwTd5CFIayJ+knrnWPBxsv5PKarY5Rh2Um1lOvR6G//0D7
7WKCe8Sq5s5Fpwcf6e0n1iK1C7NcxvsLveBS+yfYo7wmUA1xgDQddTc4PjVtkicUbaYsAPBmJtF4
a5dMe51mYbTbUgAXJifABTTIMYeiFGdNXF7RyK1B2mOOvcAoA1wnmLlgKk1dbwc80LrQ6P/+qXiC
NxuWyxo0V0/DXJve+y0tfg3LKOghq9y3bPNN1C3rsC2g7LzrnWoRx0ZmcsaJUBZia3tG5W8YLybZ
PsLUQ+vKAZE2i+qijV0QM2rWItjLNTUEfcBIuEVjpYTFAR4m9NLOGjGwzmbjPe57KQkpeJXDKE6X
zNvg5UtXA9DGzijGedpxBWBSXxaw+9ywa+6nRmRX4VgX13YdtreyQNO/pfsxseHF8fUjTVAJx3ep
vpjlyFCVOgD17LLiRLgomX1dvHbxz2Jh4pkL7m9sUrwa/q9TdJpp38JoAftlwtIS7uwFMBxjGQRG
9zyhZCYgMAmCxyjqMxPjSFQ3MVPTXsa1lw4rSphowaVW2OFnyFwDDhs1oNIRlzfIm/004d1o90tu
nBKw52s7xTw4xvT1jCAgelxmSbhR4GqfZ2NGK4zMXDTeBhyzhGIOUbe7Q6lcDRsVESezDYs5ekau
zLVbskaCRTMn/Bbkp68z+uaLa00AL4pv13rwOjCszzdNyGlDCchBLBkTP/yYXi3BSOOQoL/ehGNS
EVpA8x5cQ44vJ25mKyMHcbM2CJO7M/yxYrnBybe/NhQ06326tDWmfV2uwpOb5tmtLCPxJcTLoo1T
OzMPBNkPW6gb6e1gu5DBozxue2afs2muH0Fx87MtSQsLqQM+QzxqN16O7V6Ah8jeXp32U03e00dS
Vr24x1j7KwtFfUunpMC7L0ubrTnx82wy0jkO2Dt629oKJKOxtDZROiWNUiFW8wbKAcwiGWv5G+Xl
afdkeGFeXkms9EuXlriK6qdAJq0ZsQCwnAi2daD9QmOxgBb5ICVeBBJdxpY9Y0+4Kd0cf0J8L43F
hz1bWlH30cik7/B1y6LBAgBb83BvwOU/VCuUmLYkxx0LZ6YlZgrwxWlvuK99SFO7GzE+WeI6Tar3
itE5HiB6ZlQvC/CODHDPjqOWs+IHRSoLUcQR3tBrMMUKgBxJqSBCwtLJTnnR4rNiMr+eIxwS4+ZC
6SklR3bupvdTEK5isxK7Sd87w/PPTSZUogo5jerZe4VlEj3PNtOEcWWG609MdAyXcyhw62hXD1mP
CSo7NNzUtYbil967kE88dLEB5JhJz4FKGJBXZYNxfG96+h9qq+haAEUQpoADcYKCIIJ8blnadjvF
bZIJQk7hwxCb/2MNSiDfEF/b18Hmpo4FRIQxHvDJv52aniMGfigYTY8FZoSF7wOxmlzqOcyMu8sZ
SQ0XXicel2hQML9J2hAJaqRfZTTAFRzHSfPE9betpwn4HGcndddSdtpQi/LlDmI0f1kyWBveNTVK
1jSV1u208otI/JevFhunEmnhwHtB+aacdsPR/v0XMlMmwLe2i64eFxs6FZYOPBRbkk8qMyzEmRFi
GKT/6geSlxZUn2YpvdfL7BzR+vi1q4CT+yjtXwpsbp2Nysfl4VIorGXfgMcXlf9qK+r7Yqz4aXu+
jMKjlZSMKuBdEMp1anvDvEW+gAlKm5i3eOoDwbGM+O0uaQNN20M/GAEuL4wt0CqK8FZDup5Vdi8J
Zq/5hqB7xi6JdoX6MUmULZ4Np34cwCD/QrjaGeJWb8D6w++XAodIFSCwtcCa9dL8OLr0WYoI7Au4
zkVpY+BJHwcojdwbYBxA9tpz0Xk4IEtcO3zBzlZQv/AjmotdV1vJ58rIQDebyxayEg8YUKpBl0Hc
PGI7zPehO49fq2jkN+rwTbIF/zNKNRW0cT3Otla3Kggw8oO1WBQGGsX2+aVvoQQFJx6nvXKk4T/k
y7QssZFVfFv5Y/bNjSv08vSayro1U418l2T9gsdIylU3hFB3A6RpZMc6S+gBLR8mCSx7zGp2DDz4
MugYILO7Je9MQGR+VpK8waIMScoSvYnu3tYZURV41WtWo1GJVVfz/JdDoKwc9cBonLdSlaj3fc1v
7CN2WOfrj8deJ9wUetdXwmIgZ7VwHjUcTbnfH5Fw8auiM8AFmIuc9zDzC0WkfTxf2KYKuuLroJkT
pVlBtvxBMUwxJ7oehpFvclmJriLe6QqyoV4b1Og7a6g4fCDxpuNdhGhiPoWt/oEKTNLKvd0m/bEe
sIvKxaoiBD2rMe5WX2jUMZyogew5rR+Bmz288QuYq4bmmUYFbYirQutpdgZesmMvlow55yMck/Oo
e/HTjo3eWzPuy/oJL0xmqFScQEPL0P3S8K6zwTgGttmTTGlRc45uM55paZ80MfIJNiU/i9BV2oo4
q/pRMV6uzWU1WVGdHvIQksOzr16HW4IdIime7BqUeKKT0RzdoZMq2hazhVZk0F8n83mKMmcihxkV
+7XJkO5U2LM9mMjhkm3grM5+GitiKbwx5TjKSzYX4kROx2wcUBtlLPmJBY61VZYngMKzDHooER5E
SC/CIOxBDbPOdJhdsEgD761XV+mThX8abb6Cw1lB8TqVfWu0O4apc3Wu8Yaod9WU2f2jZdozSyQp
edGrvlzy4nL2KSY5hza1OOQpRVLdkrsY7m/IRGDUrl/Aj7NIN+6SLIeXy8E6pJp9elm7Sar5whcG
lQry5TPziuT+sj6BY5NDARBwkE3vljfBFLJEQnMajq5XynOWLkP414Ko5zr83gW4AW/qQQ5H3Loj
8kygzIPFgwzrVfGDD1raiXXrY/R8sPqGkaunecHlqEU8uBlZTSy8hpNoWfEbY6oBCDF4BUOXXD+Q
MWu+JXKhajO4M39voRACS7ZsrNhcSGAsOevJA7uet1aVsrMCzHgebHg6zh4AlUToouW0d3LrHcr3
9Z5OnUX9Y4IoZg7tywnoAvfX2zYJeNkYNuvrG4lzGjvBzLbRFxBOQqlD2FGHJnqM23SA8Y4RP5xZ
HLX4tsUk2GZOv/C5abeoBxIbaQk6WrXnSC0UfrB985hIJ5KeZ9sVxrZwB2XFA7XQ+ijR5KgjsZxN
9o5wW3RaDcfo7XAhMHhYqOMPn7esdtPCPfVJeBNFSGqUeCXNxJk0ndLPG0TznTvZweMUqvodc7Iv
mZEY5BgX4xGBkhkHuCNezbBXv6cO3hyBjVecg2NdiS2VwwZWDMEwVOdG0nE+GwHkGVGhLP5zWYDe
Ex3CKdd686oOxlQwNYWzIuO0b0mFR0F+yruuuHHc0bI23Jr1ic5eHRurQ91WdV1zk7RO+z1SFfXC
ZbxB4iYrjMAyEcIYHoV57vXhfy6II1w3mNRRU5HGRQdTNdXJaCHNN6Bs0A4rZMGPaWHz8wxkbYFU
RRYvCfcpKPsmgkgsojhwhsvYU1uW1rqk67OQiVEqqPBUb2wmPPiuLo3yhew8OxFbNcq05djFMS1Z
oXKXdkt94KKAZXx0uUySjHN79fK2/NZSY3K7RF20K/QdbhkkOCSh5utdGsPUTJvujPlLx5EnONNa
XKuSK/C04YhlX3Sda/urucNZMFV4dlgGmS2X4bDvlCi7WE7OHk847s9BTzamOuW0uvDmpfZau5yb
5ElqF3YuzN2FWWBXut7sEnIr6gGt1zbpgK9m5XYvl5iJVnDuDT1bSFQsnjwxShhJ3p4UF773urbc
QPR22dH2svybK30mJZj2seOEwSTPK3scR35UGD3Vg8HNXJdN6J4CAo6CEw2bEseR/gbt7zQcWjQY
ezyy7ZBeRXivzGaspzCEGcQTcyqB8/BKggKCNoMOm06i9rlYfLn4ZC2hpr0MFDtPsR/WVB8Hl5LZ
M+vvPtI3GOBNbeLqUJOV5S/C3vPJ2VM2TOq90sZ8mbvk77uJrHu0kBGnM93OiiWkTRp24NemvVnc
zrgbsL1XGx3eG+6cwVFHO/WML1PneF8hCK/fKqrK7y3+d5Tbc5XG1FX2FQwI89qiKDtUgCsf4Ur4
w3ZKkiqL+74p+h3iyP7sOSq/zQMobGnh5x/qTqSPeLRLBDQ1/nvl6JmHJfSW28jpkvc44JVfyFji
T/LwQB+plMlJuyPOgY61IqSDCa8whwKHCOm/XGCF/5vw/GnCQ3sObvS/T3ievqnX8b9lcM6Pf+Ov
4U6kzcK1WzKCugCSsvbh+ksGx0/+L0Y7mi0J7+OHWfhfEx7H/xdB9/wtCFHgYWi9/iODs71/hXpI
BE4GqxSt3D/yEbdwXvgJLvJIgvAIatAjCL4QJFWNdf+XcZkpDEP2bWueZu7YD9JwSU2oli+hsqvb
1TL6XWZYIyMIPUefw5tx7FA0y6J/7FrjsTeH8YwgiFUdBuuN207GiaxePznIlmk2XZ7xOgVBC6DS
mjiPhkmQxYjaqDabwFuce9fNS7uO0btYwWm1htC+xaXKbAl7ROKMxVy5ts6hw9qyuwm7Adx9AzWB
xEfOVimI7UySsnDJ12M2RI3Lxd2/r8JGeIowg7qyzlmkfCAbG9nGLiBnYdxnHDndWQBwVFDdCLg0
TfjvC3BLTq1unYN2sZ/dJR37En9Bq/U2kOFVeAhtFEmnifvLTFAv5EHxlABHTKjTglL226z12tei
ScKv+rhkem6PivSbIYNM4XPCBbn5iD9B0W0FX2E8YIJjXwG6r+Nm8gkqSwprlZtZBGRr0pAVcre2
hbZZbItjnYKyqCaHmsEQRRzxIQ13M5OBF9ybXO60NMPZEjkCKnR+rKm46e2mPRb2/Fy0uXMoxAwX
han2sZxTZhJ9nWYfcpWDLi0yPwWhuiGfE/3SNH0Y07rZTNUI4YKsjLiRUUcQuP9FqGTGVnV+WQtv
3NhIwkvlnCga6YIEZVBkFWdYYZ+pR4adk5TT4xpOEL9Wg5wcXqmB2yx8yG4+jEEW7EOiJxg1Pcg1
f/YrmxM0F1BC2znGKut2RdWMAkq8tPVI+ds2x5LWbRvkzhYyCNO4BSvUTlsw0zLf4SbZxqVdPnfg
DttpoHAua/mNAsa/YaiV3M1R6zPBQ20eEVgWj1TyJTDbwZUuLoOrfGcXjo/fKScvrSaN7Yx0mcZ5
uAnFbO9gfZqnoM3zfaMIq5qMNCNjow8/55NN6oX08s9h1quzGpZl18FRfqDUc+OmSL9hKdC+8wzx
6IkcT9d6qQ5mV+MuCcf4CLLmE0JjQptoF8+IG2/aC2jJJ86FbD8MdrRP6aiJmjaig/RnyoqyPokM
Z+WEsyMuU8xkN4nKP7eO226k19S7NCWrMDLrcdu22DOOjVg2HnIzqH6y2lnGmMehrZ4srpAYJOEZ
vshpXRuMh8n9jT1hfPDIK42dUhXnrPcQ/nf41DqTN3ya1mCDU11clPQuIEA92Z7TYpbXhH9MaEMF
O34awn7ruKvxvcWdFA9ULnSPcL6Q2N2hkOuyWWplHO3SnB7oCufgsaKdviP8vG7I2hry2w5G195p
85DoIEQvG6uaiqfRr8VGmNaaHrjl7XMzpQO9gUOI3JaFVa5xMosvEEcdygYp7wriwzYS81PcXWWF
m4NSy9e+41DdpYG7nNHxNzC85mWODoKlpTagf4R69Hxb7UIyi+9W38+gWnPS7X01TRmCO5DXmAGJ
TsY0+26+JSFifBk9VosNS4PEREvW5lXWRPVhzgFaM+ScB9PGyrMv51OwFP6B4o5TQuHQ3ZL6tkPS
RGhLtwKjd72zS6JVM12TnG5q/ajgDD4Headuq8J4ZUt9IMvQjFFPtbu6F2dh9C5UVbvcUrQUV42R
f03GcNii0yOzdtBIO04v+Y09LGS91jhSbFertu76OnnfV3ZJtCJ03evOrdqzFYk9Azd5DVbSPbhO
ZDyW7hi82rWXb9My6jdrHVFboAhjG8/KtuGLN2q/QOK68ZOlJYtajNtUCHFbjfiR8+fg2mKYy2HQ
uxabAXgEq3T2CbOwndFX2SGo5F2VYXmRL+NxtszMjhPoVNwlK0gvRnr3s7O8QIb0jq6soy+DPd4H
ys3meCwxc3FC8dGHiIUri2nsbEeeXPrybTmh/Aae6cT3pHXdXWEI4wrPxGwfysnaNiYQW9cqLB7S
MN0zceI8CJfbfA7Ld6thyhsgCuJmlynY5mg0YjUWbC2aix28pPSQRS4CsJmiNSoKRhUW2eFGOnAG
i5to4tRaHXAnTbvfIOdsTlDvvNifBy9OrflhgooblyhhyUOuSY+Z2ujYK7qmpY9OdHU6OEzRjxGC
92XpWgYwOIZsJsswtgS69dsCElwSR8zZn6K8iLbY4Szb3q2i7Sj6U2QwjxmM7rvqg/d1HrS7NZqn
vTl2UFiXCLjBddtd1qhsP021OgPffZXlelOJZLqyVIXxzOz1mwrn+XcQUMxr7HDaXWMuxX7OhXla
mcMfDcbacd9BOZRNA10hJTTKCHnmidkOPhYl513vf1pXcyEdJ7B2WSk+YbZe0isAGVtLo0fHGFpA
orOuWQPjYcyJa5vL8jueFNFedeuntONPJRuNs6wgqo4G0Ups6Okc/WWUfq47a8ZPWgx3CTDCJkOu
fDu7oeRyx8PNN1MMMbzvXdR/w3q42lceBYNU7ocan5RNXY79c6WFkuvgDmiglfg+TK69ISqo3JK/
SP7fOGd3ZA0V9xFd3skM7fUa+hWvISg/TXVibjlMW07tXH7ABpkLQziPee7jOZyC/hQq5Fz38+oz
jj02rkIgrZNb+3uAxmXTREazHwlkvLYZQezEsrr48S+fxyxZYmn7QTzTucRzVpY7M+rD59G0V2KN
x5YXuoKZY4k/kRw4lx1fX4qyeGHbl+JGzE341Ac6t94xl0e8mE4+8YEbo4oYGDCauPPwjn4JCv8R
NtKM32B669rteHRQnIBNZ0WHNTetFlhU5r6PvHJmxOKTtUQb7q6JbzPDClJ+aTkvdF+YOOU+tv+b
tLW/eo1qvO3C7xzbndW+A1cXR5N0cVIRvPATzuPmC8TDL0WXiHer6RjFTjKKPBadcN55tS931loo
bPfMTkgSmBhd2jLK4sTzWBFm/dCHkfcwLyZm3ZyaBiWGjajUc8fq+zg4IaOusUj5TWEYtQT2Df6h
6yyPLdPgq4OJZbQSCQBffQtg84iVNyM6YV7jLlt8HMlv+dykRH3OGXPNos3STZ86Xyt/9B4bxOhf
LBp88DaELVpMO6lTN7f46eZlVkzI2Bf1xURkvCVtdHxcka2eEJMHNzIzMHVv/LvVb67INxTBVnId
qCOs3YLl7Mvga5IG9Sazx+BdJLz8g9cNLjb/ubcd6rnaoZbHHq/tVjyC+qAmsddpHwbHHUD0eRW3
qsS7PjaT1otxV5rS7QoGDOCtxuVdQzjQIbWGYp8Es9hDBLJ3Hd/rAKHKOBQ4vNTQVqr8A6dZ+YEr
bvpYzcp8LAuRHM0iyE+mN1PxJr1/7hsJ3TAnxJyMDQz+nlMb+AcDcRJ/oxU2eWTYbIiM2M5dl1fR
2e4HCfaoyKtTbtMhsE7N3WqOwz1Isvhghuv01etmeQzHNrpqi0K8w7J5eN863lCy/1rG0w6J2ER0
Aq1SXa3P6OjqlsRBb5yfUosTdkOfNEXbNeocH7vGbpG7vGA/IDR1td9AUvnv5yRc/Y9kFuTrltkk
N2s4uREbcVACjrEPLcPFRvgWWCV7kcHsGxQr02O1NrCXRoYuN1Wj8heyRpo9ca61C2CkqtM0NeYW
Z6s0jPFINcJ4BPj8QHxGci/5RxGoc7wOdfSIP1pDEdZPn5u6abdGFhR7X6wpOlhK0qqRvYgF6r8n
C4FCjDbAPsxhXeK3Ovb7pRYA/Smh7Z2xVmPsDZ23n61mvq9cj9hPb03InyOzcCcLa7qum3WKXbto
AC9Vemd3TrI8hEExtO9UmilvG+Fz1/vlBnkOoRNfUSBHizbYmWybXAXKzTwkC7QM+tl9bAXZvUCi
09KGwTAeiyiro3gu8NS6qpTLMIpgvl0FJ3nYOmPGOapQ2VM6+c5RZL73wQZhmrYQv7vgOJTsxc/Q
DZMtIsckvc6lJPiAJTwUO4zENKt5ksxiDYDVOBNDey0F8VboXq0H1Qt6AdyyDqvnZ1sJyf6ME2V3
GliTMKOd/LorSLBIAG6+10PrfjFxhsYNIMe8jFlC9zSWUZK/WIhbNzUeWTeC/RiHeHZ7W38Mw29t
2KVHf6opwS1BgkqP0Pp5LQimz31O5100VuV+tMf1FY4T8xPg7LiiP26DzjxAHJzOq92L+67Lu4+Z
cuuHebaQmXaw2W1SR/+HvTNZkttIs+6rtPUeZZiHNvs3AcSYkZETmcnkBpZkkpgBB9wxPv1/EJS6
KVa3VNrXRqZSSYwJcLjf795zqYgwYLMZaYU2W9BU1+gA+fR25VQVgxF21Ckyym9XS7lhf5TsIrdE
owIG9Ua+TXjWsTknCT+Zndr2pXfURD1EDQf3R5Vkwa7DWPTm2JN9YMgJlaFgZSKS7G886KN7OksG
ug8w9MGwBxkPFHv8UgbasC9N+87CJPGu190dij2is0L1EqY5H1qDwlVigcmZOLU/QSi3xy3XTbsT
eGS27Qy0EONbqeNyytLtGFcpWDce4/EE6lSyp980gVcdtCy2Im3kSVKPbg26vlQyJAU7Q/FapenY
rjZIt9qdspb5UYAvplK7vJ0KIvBOQhKDHbhWMkFI029CuPYtIIKMhbZNmAdDuiskC38voN0zdQvB
/1XbrlADD51xfkiVHlyGKYFNVWfuoXAzZ2uWOgumbJpTphv3vg/xSkoJkLanzFZ6dR7VDXWPbOxa
/wIwA5dGpRdbo4zxcZSB9Zowqt+A32M2UWVp9Qoq47W1PHzag7+3USN1sgLDu840nHo2nd7SCiib
wcETFICj+g0M1pJ5rIX64CXAGBd6LgIr3QIUwOBST58gJtykCdDvpYVAV36S+bBeb73ebHtVA7pD
1N+6PpJrmQXxKc+YThdyivEdYIpgz2zooVYzWt52SOJ9Yk/tuXHzmqtFens88F5oQro4o1wW9+gP
uh719tT720How0Uq9tskHsyoXeWfyZcCDAsTzmUclkOS+/q3seaIlqt8OFS26qNRa82HXHkoAoIK
+3RSJyqH842O7eSEczlK01kcfeG2PIDRlCEEDg9LkSa7JGu/cF5jKzbXa1PLklfHugdNEyaDnF8G
FUNTBPViMQ54Ziv1IdPaNvQ65d2krjWGlHyycWxSOJQLhoYUT39UD/3nwGhvRwOjUpqbz7XGkpcP
tr0TLlaeEV7+CykF+hzariaQ4Q8hAy7nw7L2xjhLYd7g9Dsjrr4q4Ula4tKnzjW+445k/zezO6oT
UT+ljflqgZHHAVjb79Jh+qQnnQWsrnqewKZ+F6LSll1S+65iRM7URJtED9zSrR79WekIxUluREr4
dERRS8SsmKwHAsU8PrYGrdub0o9jZCc1jjtHolWz+a8MzjiTsy96K3isWbDUBh26cfl4FDMxWkiV
xp0AckUvuhOIms24ZFAl5ySO+KmEd1vkDrALHBF0RxTaykwsMmPjmguNU4NfGoB49VRcTMP1j/wN
/xcK/nczMR/tvGHx8LP0FFD5eZodHq5gKL/GhejbfQH7ZDthBNh4HhN3p5xOdJgW3OrGc8cjKSwN
JegDXbVAUeOQDFaV3aAlh3uCXV5mOHvTYSecSJMlwZ26YTzkTX/whpa2qOU0ccGHZSb0Y0E5SRxI
9jqQfKir8k7CGNQOTJG39Qq3PAkH+a8NdBlSM9uS7p/orbLbc5cMD4y83nVA04jxs7MNpvqhtUUd
Icx4x9ouTCL6Kt1zdkFApDL9jpHcS2bY8obxn4jGzs1COqHqfaoLSEdNZRymnMNZ5/TyWBOuQ7lQ
zUYvnHcxxsFDr+nIcPGYweGZPxeJgXKmZmvnFV22yZX1BbO08USVVRG50zx2Yd434zdHesMTax+p
b9eBFKm3/alrEaN0Iw+NWLNv8aRp6CxZRmmNXhSHwK1vGfdK5hSW3UdmNgb91kuMytvkelqcoGKG
RrA0uyKbxZvEW/BKtsGqVoje8rUw03gKjbnQ3hq36u4ILWsHcNWyY9JJ/bFfUDTgFRyRGLrnOLmz
5NRRt721cDZ9YZ/FrZWI6i3LDf+uAZ9zu6i0/6pl7vekM2ZgPKkmTy0y9MMy2TG2MI9mepHp40d/
cvp700zt5dJNfkMlqwe4BBW0onmaMqloWQJ3ZzQgUiO3yKZImBnT82yZxS4TNBXYeqxdjAxyW+jw
MDhk8fBhTpyP7BCcJ0rTGnCx2B65D+at20mDw5X/PK4+MKzM5lOilyKUqXXnGzKmcAGXTV7FfmhA
U8iikkO6djOabGrOZY202qohvWEPoaZdQk1gyPDN7U92zfqzcZUu8n0Sj9MqEjHpISzXsqepXAOm
zQLY1hob4YSe23TPnbBbfMO+P2xSpk/AHHU0vlnkcTizLrwycwqsC0FC/cPAH+BGftsvL30BUZvb
OEY0QqAGF17P8tbqRX/2uHqIDYhR7ce2zs6LEAJYDALPRnV9wo5ppqvaMFWleMyvOyFWmdeqcL3P
dpf63Np9rg6U6tJ1q00tm1bf9kG/auUQwkmYnpxe0H5T64VwNxzDfH4JLPfEn5J3erVy8LRU/UwR
mtr8ODPDKkKLG43U3zTTLCw5eE8mj2i2oBXt65b4PrK9BoiOY15jW8/4XT+JwlURI8Vxn2Rx+zAl
g/mS5+zAIXmyYC+dY9zTyGTgsWkH/1GShmLH2yXNfblow4tmZ/3JSlt0mWoJ/FsgYOqFnlTsUxCk
9qYg7sLhVVoP0vG9x4AOsWrTGXFwo2kplsUyK05K+sMT42PEUCzJ3KVNzbKKL9SvCdPJNI0yR1KN
7sECm6N+RBXcWF2Q5BcUfsXzJOisEiC6OTs75Y4Ov3SVb2PVJXk0FfJ+Sah72rizMLcWMtQHffGS
U26zVBL3n7+XjPdfY+hrDFxdTOcoHd0lDYIs2SR51r70rtPsRo2nbtLYPMy4pCIOO9lWT0ihCm3E
RoA0etPFk3ccRl1thXSLM5UiMIgKmm7PzdKMH6H6wkCCTFtF0JHt0CWRy3KitAeoSeLizKOPCcpI
tnJYxJ6+Eju0RMFVonWjuvXLyvqEeqvxEBvFB5393bnDhbDrFbt/5EwPlUZLH+m6GkKfLB2ifZOH
iZDVba+CrxrwwC2LU3xwU0dRtbYYtEZza8D5TbdZi+cNo+p9PbnTcaSs5+RqHu2zblxGNmBgLprA
C9Gbu5MEbHwLRrU4w6z5UpPU2cLS0Hew5t+SuUpDc/XKxn6OrGjE9AK13fysZVa8w3+dbgW21C0t
Lf4+HYQEkDebx0I2aDZNUc8A+vwlSq3JiFyDKh9FH2mk6Uv3mpX2HHJUWA7EVF34xYbs730Pkhob
vbKMasccyseJMXk0pzxscgcrJHrWUJw1XM6jw/gGjRX65NykO0LCWI6b5eIUC/9cj8m3TvPdqCAP
mEPxHEjzk5WwWDtavc1sawHQMb0FNT4SirqyaBzTJJJaSVeSpzU7kyaQw2hXezvJHxcfeG0D2TEM
eh2zSLLckZonQJi3L0K2+T0lJTTUmgc2Vmo/QIj+rE2MQUxL+4RxXt/pCztkTBHEfYDWbia/f6sw
eD2MffvQN2Y5b2hu4tGOmaMjqKnd+VBcaYQ302Nb6yZmeO3d1rz+tjHrbtOx/m8AkXUIPYH9SY1O
v0mq6TwIMR27sn3599j6XwG4ElpZGTz/99j6iOeTHpo/TK5/+49+m1z7HjNo7FAMPDjQcDTnz/sd
4Gow1MaaCx8Kfozj+X9owHYwuevkIt01MrSGGX+n/xNzZAZOxo7R9jq4Nv8OwBW6wx8H15A6TM8K
nDUvuGaB1hn5z4PrzCXeyn41PU2tAVptFGhgDpakG9F6mtzMTE8im1bDJ1a0du2wdLKY4bHvTFHC
Gac9dCxAVOc1pXtaFs+OtyV1m/TDkZd96OmVt/dYJGftAZtU99LWtuuEg7ASjpoIS8xETTmcS+xu
HLZjp8dzDNqcgXTTu+cgp+ZyI8duYai9qHUUCMhnKT2r2w5wotOQdTs+SYkDZ2OzlfsS5LP31S/T
IVIsmNsEhbTGS7ielnGAmE5kJKNtngMTRUgGlXs7EqPZVEP/KKGx7yAL4pGfy0G3Isc1sieR5/PD
lOrqAuateqyYGNdbb2q0NMxpvHWYNWJe37i5eCwdQa9jMrYosM18SEboXyalCTdG6u9ha3MoSZus
2Tk1xbGmTFHmGYoWBrpn3O5s5ZkvZcDOOcP2+2QAu9wGqf05GWZxR0QjiOrFsu57M++OAxT/KDVM
bJaLxMTielttzoiTQvi+tzytvFj1+OjoowydsuTULMj2fXUReve21+DoAnRwQ2i/jEh+t49DB+QG
f26W3BIzty9jWmNWIzjZn3XQ5GbTXGLRVd/zwQ12Q2HPO+lkPuVSnnwEjPPViWMqguk0Cl0tbTeu
5C+ps7yQu179d4zBRemcICFACciC+invoA5aUzDdWMIb7zOptzwu0y/AENI3TmEjifnpptSdOXJ6
ZmXk3QGiu0J7GJqpeiq7AhR4UcqLidgIJo9dRBwURGpzIKQoHnjjMvmxmBZCK5ISvDmTVSQmx9wa
Du+U7tGEuUOcfFh8j9LgkhR5T5q9obywBs6/1RHZbtj+6KdZ799L/n2y/nb54FHITDJ8ioNHL3PE
g2/aeGI72ok3IlmWi73OmHIxaPsC1WK/aH39qJtc0Z7bq7NJwm+ty90IdGcmnKa8bSZreQVc6mRb
jdLekw2wlibYoqTPwRrsqC2Kcd+j8+20lsGwFciTnrq3wwDXkm0NA6C28fPQBzZwsOqSllAAkWwS
dLZjfayp0F3Us6aVu1Quj37G8zz2bmySdRvZ1p/msc+hBXd3miqfDeqWI4SnR6PVS1BZ4qsUnnes
8uZ5tshrsT/9XHldycGHgxeKjXnDvLYEyc4vNb9rSYxQtR5Nl15/QU2meXMO4gPKtHY7ktfdxuhC
IATtVxZDeWeKatppkp1/WSTOcQYJ+Wy7GnOS3JNRFXf6RkPYcXPt5MWpw7nWRFWO223vVd0eS795
zOVpUdmZfTiTToU5vM4udcxYnuEC2yu7iioYqdsR/+auGPMptItcPvqxVT4I30mOQ87XjCsWOG7g
Tg/VVC77WhUmDYei2y/F5N7a3XCaO2s8drMdF7hi5fgw2uq5N2aq1trZYVgGKZIbrJFUKTzVBFgY
IbYGJ/X7Gfx+dQZGdcEk+IV8j7N13SX4kFscuWyTuV/qZ/H9bPnZnZPKt9qGXO9ATdssmfHmCs7z
m7TT1WdJf+Zer1IRdaI0b5KSjiXddLikdQSwobKvsl55P7PsbtKJ9a5s6GgN4bx/XnqyRUPM+jz0
XIPZPM2fg5lzJwxSvX1qO7wUukt1h19XsFRTO9gMQdmL+wTU89FCR5R7QTwOzj9p5I1cckikBakg
cqKqjBpRB48q976LRh9DzIIGJR5+SXGxb6BLa+y8N8KtqwYSPio2ic6md9Zpb+ZqO2Nh0u9zkKL+
u524xaFyUDT6TNhIGjblDLWir1enf9JvtPZroeUM7lJKC/TtlI6me1d0fsOQsAF9WvRsTc8TluAH
+GfNk9XF3CLFyKV37NTgfJIcbU8pfSkkDqgE+KK4+jnK91Q6hIYWe/ZmdIX3CNHIN6PY0LtTY+r+
qZ1jjXKqvEYmbdVxzqzkLi378smnAcPboJx7+7SgLzekWzx9Fb4ttwPCy4FC0fSNrAMtqJXf5Wza
Z2WfE6vjzOXZwqOHdGSuOAgqpkYLxwzm4IVTA0v7d1R3DLZ4zFDYBylB+JqtHnnuPHWbxaixuuZO
b00be1p6ZiVW+9Z2evbKM5m6rbHqb6W1VHfx4ATfV0ApW+8yth41lOkXDX7xpcJEimRUfiOy5DJw
DByIqqnV9sR98LYkgZ0dnWY4Vqy2UCQ5goHD6HwmVDHf4gawtf/cD7NzZq5Xvmu5nkPHYPYBrBqp
/iFubfeZ5wj2gGlJdsRHTC1sPGp+aY820uTYZdP0tciywGYxInUUFPVwP3ktWl41p9p9lruSSIRV
da854I6LVYoEdmCsbATXgAZY/AHFu63aAqG7fiqZyNLzuNTxsYDtE9H9yM0qGtXeUWTSxqEcMSZs
TJlRyDxD8LoVZTq+Ohzkv8VMxD779BztaFoNOhp/gyRgm85opDPy4b52WG82luy0r7Y+U9/bcTrf
WLCxmA3N+OM9bRSfmQfVPg77uD8KQ1ljlGc5JT3o9vlL62c2bpfGUo9QRCAEaZPVXlwlyiP3XAbx
yNRpAZoRl1ES02BreZ3+is0utrd1phdTxPnQ2ZPIzx5jFMN9a81eWDM4yzF42Pme5TknRcGwI7QK
0zsjT7QnI1VrPZGtU7zbywgnAmRqsEXh5Hf2lhRaG7q5qbYOJhsKK6Qg+C9VJB2HmIY29IzuY2zh
k5eLo/RsjhlVWXevlHwrOtKSXhphP8nmUzGbosbQQQ0iaJh2+eaygbqN9VFElul+YRQZfPTSunqD
pN3srLQcyoglnnHbPBSNFo5BwYroTLN+zDzduw0W2/s8QNQ5iFTMSYhHeMETZ83WF2/sUtRDw3oO
VErJol9ZnIEYj+KNo1f6kPgTf1ssoNgPuZUysSvidljFEuNtCOicE7UjPid2rB6cQAU1/TQmo3RK
Q+Jtoo8915Iu0X5rz3gPWrNFbGDMo53wDcafskDVH+dFuXJn1el008t+Jv6B3MGkGG208qziSPz1
Xl/67FNbe5dk5ryYVkM4+Np2pKQpJOYcPIAx1S+9t1a3BZWXRU4gzDu3ZG/oG4m3bxmtALvuBvtL
4C1Y0+xGJGvTpEdxSTXaDNY0y+DMLDN9T5dRwpjBXLajucRHMy+H/WIjBCzCKne9rvdnQ0u3bt9V
3xDwe+S+3vW+uRjd080g6zRCJuo+JnB7vrh2E++GRrfId9oBXkrm5/1tak6wo9hmSQyijr4mRRLK
aZLCzt+FHgz16pGuN4J4GEuLNd4SdEpfyngqP6C4pQRdHY3zQdyfOzHhBjIK17+hDzoIE509YjUm
Jx91WO7qrqWYKCNGvKnNpPgkMbxQyRLjH8REgd1iK4Tpbtt4WW5WLt5pBCZ85hOWZ9POsq/xkqld
lSl1qEQ77JJghUaViRWZxfJCXGTsQ8M0urfEar17q221b4aedcd/n5L/lVMyPc3un+J7Lt/G/3ht
uuJnf/dv/9Fvp2TP+IfvGCZO7P9uJfn9lOwF//Bc3bQpvHJB1rJ7+5+aE+cfMAdWRqjrkfh3PUzZ
vxN8KEfBdceZ28K+G4A2+Tun5D8iDnCJO1i6OR2DtKQo2XV/YT8Yg9sOup40R25mdLCiTpw7qxvF
ZSlH/+8RNK+v5QfgSHCl2xQVrVyCn4zkA6UBC/bJmnAPWPyF7qpLzpjq+co8aFtcdz8JFn8JDLp+
ttUbj38elCEhll8+W8c+m+SEzuvRgJZsRmy1a/ccqXg1AXqt1Rq+s64pxLVO4s9ffBUX/oeKcn1x
R/dAcq/IIB/l5I8flkQuI2PZ1celU+q9KiucEqUx+Ocr/eUavo5N/a8+8h8ZGT9elevFAgqNIOOt
l83PX7GSKu9G36uOXWVM90WZqneaO4g3BSu67e/DIml7AY2h83JcvTqxg19AN7nOzJIpUHAgL0YK
2yepMqeK/LhvUTMSD7/FTL5O/5V8a/6X39T4p+/Vc+ji8WHqBHy5UGP/+AnZQOtLEk/DoScfU+Ch
i8HkLUur0w492mscsIcQ65fU8XhzYTy2eJ6fa8FxPEzdgkdu4knvUc2m2bPJdTDn0/suzwaH9k+z
6f/FVeB4/8v7JUHBvW/za3Kz//J+6yrwk7xS/cHxqB/5oFWmE9/IpAS0kjRAjasW1+fJoEuIZJBc
g17cg/Pj2jlxMDkTu6dMkmeurgFJtmt4+9ySa0nGJoCZxTcoN0ur9DToJlPduiO/Xpk630NbrHzc
nukLIYkuo91mNsHzX9NQ6OFkva8BRqERObz21cRYBfB3dkPjfPEZv8yRixg70JvY4h3uLGe6J/IP
kC7zwT6sBgDtBWRxED+2ndlxycV5yxENXCfd2YyNU8P4xlW6HskMKsSnWx6/g/0w1fN45vBDKtZ1
8pFTmW1jdFgXgu7KkmGzM91royL6W7SM46e4Fa/9GkhdOp0oNzbLNmQULl7ZKA33upTIL1iuWb4m
PSdOZ3QE7Dv4Mz/4htUQCwbxikRvqxFFVL0PdSqD4whOvz7WczAxTFMoJTx5SW9fM/K9TaorEoWN
s6bEORteg9RmXsDZ7H3wCWVPquwKN4xX1EBPowRSegtSoaVn6Ad2KaF4vbVGqJBzkyn8wJOGVU0O
JH9/XKtpngAoSK1s7G+zYiLWTkCNc77DhzVnBg57OdI7QQh4Lpiqe3FWEfvVWiZ0Lomhq+E4fUkH
8CCo+PjRVIGxa/sjQUr3mv3WSGpMAYpw818pCoghz6KkQXdDrpYrY2L49YNY1OmoljjNmwmP/kxw
cXBNvlLuboIl106WpAHDvRv6a7EPhqVjnxL5RFddEVOjTQjPX7Pa1++fnkaGNb1vY+71vCjwIViG
bc0W8frvqDiuw4pYOOvGkh40PusD7Y9DNNK9t+vb1TuTrreHS2mEOEiZx/GNIQe6QgdQMVHRTn7w
iBnO6HBy+xZIGMgWen5RLScshy10YU5PHNB1bAxxM8XDrsyxG8eWxn9Ql5lBnMlQHtVcSaVBr5RS
ZdoeVQzwS5tAVXwkdeqU6JoO29Y67VV8NpdgfgVcPr4Ps8YGfATamt2Ps2aOL5KvP91LeJt7aaaE
JRYdG47mA+VsKBDYaM4A8SaRH7Dcpdspm3E01MFMaWEZtogExxE2xU74tE86nP1JJoyHGD3jRiWM
AN2qb64AbH52bb6QqXaBt6bGJ4y/bSTS2d0o5Ow7zU3V4wi5I0HNHpzPyi4Cm+tLjlaYBNl0M3ja
cLD9JkFGw2cKbJOhks/0972VLJsulvBTnaXuReh1QP/OYs9n3IQVgRFoJc2GUpE1M7yo9yBLCRVL
rU+yiIs7OHH8mBhugjYKNnS4UslZS6adhmZ/VNRqhlnXvtWGl19y9E/70OJAXoNRa5POj7DyFaSR
GvwPHB/k73nMcS2bdPJkB1cD8TQuJP9nqei1oJ/wmRM1+S8vWZmVzjBMj9fWBgQU4yJsA+CZLCbQ
N8X4NjV+8pw7LgtmYxYfciqsXug65ca69mvBqyLL6hHC9UWA9yugmi3iMdp8cB0akLKcxhQ+RrKj
fcV3Tk656MHLArLuc9VpGgJ+avf+kUP9guGIXOe0QwzpipNLlJzS68Fxt11dnMpAxGeQBcl9R4ft
MfGDD16aYjRX3RuRl3X1z4xnWQV9lPd8TxwrWOcdYWSnoBHm516L+zHkgM8xPyAWY7q4pyIKd46O
1WtDZI2tQQbZQAiNm87fBbTB3k09sIHdYpvPFZ28UTNJfI8D1KDInk2EJKqqHKhBVlxfGA3aX0rD
4t8XPLG6j6AhzPgLfAGkkbYVcbNbfEC1G44xvR1SNaKdqzLr+eoqNNJFOcmn2fObQ2bX/p2XWkw1
+Uh7zxBdEc5mLF8RtNiLiJUdaI0Z+fKVjjdS1ksZWSmJYlCZlnQUqsn5OAOARfQmAN9h6q0iQFQY
c8o8ODtXanjhLmzqQC1BNkowGySTtl5KfcLpL0kb4/IDtdG6Jmt6HvDnDCbvhgwSqK2RnyYsyxW3
U11T+NcyikzY/IO0WIs4Jguug0vKmWYds2C972AVzOlAzn+gUQd8MfOvcyBK7CB+wyvnPEwQKkjK
3VNGxr3kjCDRPPSlQ9PxwlYM/3CZcxb86xJIQSZgEQ8INGOZUYfkv7rzASyL0T4Ts9NJvzjwgTql
yfeaeQATVKvjijCXlnq3kuej5Eg9RuRvsJbNbYOEXyrHY8cwc67Z/3hbxpXi26Y5O4lYWzHR1yg/
uDS4ITNIQDWw971S3QwsXvPJRIDECdDPlT3dGuSkMaJ2Ae2sZivSO9NZeelZJfisuP14ybrLZu/R
bkUpeVq4yoZ9XqZJyxAIq8HgeRg6bNpFCpmDJ2md+QnyuvPqpgYL69xp+XkUHWGbghTXWihlJB9G
jzET6yYNT/Zi+ZJ10TOeSrJCJwxy2nfVtcE+7Ufkft4zu5xMI25vTpivsI+ulsY2UMYHq6OnA6/D
RKa9o/934Z1k6zfaNlyFAGp4rPco5jwwO5aqp3j9RfPc4me64rxLyc+oUTQKL9lc9A5ImBRati19
J9YJ3M82yUoeld745FqZ1j8N7sTcL8yYtqf+Y1n49BtGhQgWvL1+Ag5sNxeZlhgfc5/dcrKfRoUr
3wAvQGOas810tPgwpigMjwwhnpGc+L7S8NVuPOBapwIbzsWq1ECuO51prZ7baIJVdSrzRdzy87eP
DE3SY0Gq4NOkBdlJU2h6g1xha7NfHRITo9E8URdY9qPD58A+X+sxblcvuLFnGYdtZT0QesoiAOf9
ztATiNkkwjbdNLXHZgAvnKjSeKxtlhgyogrNdMABgziJSd2tiu+Q6xxiVE18wEtGilG1QxNxB44h
q8J3xJDvWjnfBZM9Hrmu2Rj0rU6uQegkPNCVBr3CNj5Xh6nHucfeOH7CMjjvch6iUd6m43ay7Ttb
V/Yt3pv6gV+b53I9lSeefPgZMGPhz2NY5Vcucm9525NRQ9VM5zt9FgkUOrd/7RrTujQDE6DQSnQ2
kFO7L4OyJoJApNV4ZOdXb01t1L87FBSc1oFVlm0qM8j1elNj64l9qCXLN6elVOBiE/akAMuxxjSq
ep2MAzsCnOoaT2CGzJQWsYKkOivElfPpqRzyQWtqR9eaW3ErwcOIDcwoiA5uxxW5DDG/PUJTij7O
eCcLSYH81VF8PXX84XTqQ6v0ANl6+DR189dj/zKYecATTxzEFUOxDNTbb7qYK/FvnoIZBKzlMYbD
sd/m4PbH0xqAdwVGhVbvsnZXiInnGR8gSoH8sScwDoRYObpcl8M/f931dP3L5/OJ8RBS4mRKUv6X
UxdH8tJifCLwXoLPUhodf5Wc6PgbvZT1i269+dF1U9bidlh3uX/+6msi/tdXD0xOxdzgvIkrcPMn
oWMmulWOhtscftSKLn5nfvBXgAojQFZ7RXZtjXN2HEtWYJZ5hQNd38K/cQx/gWNAxufX+L9tLeFb
mX2nljR7+1my+/Ff/abYkaD4BxqKjU2FPixEOP7A34kM4LZtfVXlbB2XykrP/u9iYhPFzgNcqNtG
EJhXdet3X4v5DwQ2Stqw3LBnRQL7O4qdwWv8fHWh00G/xl0NT19nVLbSJ/6g8cBJFOu250LVNRjq
MWZn0Fg5/sDCG4cHV3PmUz4NNdlAvVCvVMYPH1kFmcLIoP7NP/Uv6zHru7HhV4CuQGsjeL2+25+u
dbueRRGk/XAxV0ZTgsLCscFrXMycg2oYuo52/+oNPDc3XeWzvrX5en6MF4YvOP+8+j1QSr/jz6Bw
0CxL4+PiaL6xn10n/sY02ph2P/3e9z9uw//A2X7fMKiV/+8/r0zen+7O6zuG4r0WWzme7pu/yIJ2
5qX8trO6WJOTJLiql/LjgI5n7ZQ3YxGiqcLIo8yLfaKCLtbUudCtfYX1j4fhAFkynSRTokwDQMn+
thk2qkrZMXqdg8M9WbEWRR+cKhmAN2WRCp6xjdwU5chGI5Oae8uQYqj2f/6pfpGZ+FCezXGXHwIO
O9CQXxY8XEgJRwucI6iawXOTMNvcYFbn0hBrdfI4ddicYqP89Ocv+4t8zPmaFdvHZWVyLfKX9W39
9Os7+pTYQiYcHnxkVaZ8PZQ9pjF+nD7/+Sv9sqJfXwn9DCkXyRFI8S/XmWBStLSgMi6+0GFpEq4s
97HysWAWIt3if+c0R6bVb8Lccsbqry6aX7xkvDwXiumYNkKny+rwy8t7npUBIK2yi4eu9lblPYEa
zAjl3lkqiW28IVGq89PvR2qLwYkUjfdNASk8jsFsnyfX6nQcXfTgAtatq49WJ0wrSglFfxNsFiKU
8coLnQDGxsGxXFJ6f/7tGf/8QxG9Ytmw0CfokbPXR9ZPP5Tu9piznFgjORpjw+8UEoGhFaq2N6TR
6+REmVDxhTOpOE9Lm+7cxp7A1hmD9115gJ3Cmb6P0G7y4VuGqep9cETqnf78TdrOP/3IFvgZKtcD
QP+0HXnWH98l4ZtMJ6Fi3eacJ6BQRQrq2n5SkxXsFD6PsJtanfzkjCk0TVMv7IwavaUT+9Im6ou9
qHrEkUWNE5UZyctIGP6IYEAGxmnFR8BJfhTD6Ap74qQ4A5SF/hjnsr6MQpN3rYbXNyE4imC6xBxw
zCGtDiBHy0czT+6TucaaUPZee1Fx+0GZlWaxZTRXeXOm1JWx4kK/zujn5zJ1/NdY7+1TSoHCGdPX
EIQjheAVkeo5O2o+UudmnDEPG6OjrW7dr3ht1RMef/g3REI9qsfb/mjHpvmhTY2x2MeehsNiwZPx
BWB1t/LMW+1zX3nYZYTEldzU4mi0Qfmegfvlvreq4glJd/I2Q2sTx4i7Ppz5HvYG05K7lqborU0i
YGdQrTJsS8czknAYE5+qe9Ie20paSJ0iuIN0meiRYTTqwKPGJKen55yzlFd+IviW3phdIJ4cSzHK
D3LN3Em3Wt58IgxbeCr5gq8OioI2TfqbiZ/hu0yEcMLFVGh2dWIOyW5iS8zNMdIOmwy9v+uaeD3J
WtUB3d6BDGR3DV90NRBVkXkO7C8eiQY1zgRmQ5VxaCmtrvadW2wTG9zIwwiBKcpkp3Mq50qCW6HG
gCgletKZGcBSxg/92KqKWX1WznX3nsapaS6vctSma6ykYylvvppzRQCn2/Sq74V+gQJSFdMpyNpl
PwQIgseqy/4/d2e23LaVhOFXUeWeLOxL1cRVI1KyZEW2vCSe5IYFSwwBEguJhQD49PMdALQIaJkk
xxeoQSUXCakm0DinTy9//43vvqav+XMztGYN6RrtdLyDBXS5CuHpwWcywzxeLDgP83ADgtKCX0eZ
pTB4Lj4AxAMFerWpbWKHugrd/Bcry3VWVAmdATFTwVl4CfRwvfiwZ+tYNJ1TYWHBUbeOLkljpq7o
czDcxQVEo0zgXUAzZcKMoTBPJsnErCHg70zJLkOb6kC2wCsApSko8pwDeaxZDHaPRg9feOT0060y
cgoTOqOTVeD8CXORDTRdSbT8bWA4hfPenCyYMhvr9Kmb61kMe9GhvspgjUpByq982s8XtAPsLt00
iwl2Qyuqr8jPR9uZqdE7MaPRH3qbNIANf8Zr1b5OthHhu65boFv4V5l8IE0LNpcuxvgr3WxudE3r
RB5ebIB9fDrQysuIHcHmBxORTy/mOZMd/PztIt3TcMdhrL9brw7a5rLYcgf0wodMb3bU6uACJSSn
fRs5NUt7wlZJwUKpNE1R0wqZnayvirnN6GmAAI2PHh/WOsxtGwoYc4cboPOWZoHdNcV142pF3xpA
181mp89BZC7mh2JBZ+CkTLfuHb1ca3ohgh2EhxGsh5MbYj9gkdsFmFrbd+3thVr7TMHyAxV2JRK0
0JWI79EYAIaU5UMpf1aRHjswpimY/JHSAlBPmAy9gfuKKfLULs6dPZDMLzXwoOK9tXXrZB67u/zW
LIDsvV0xD4o/cMXsxstF4KsxLKkhSW5oqgmBstI8AN3NV3k7hokhwWQ4HJohIS6NGVF0kVkHEiRR
oQoeX50u5Bn8qRcBwLffw7LEs2AU4f5zZlrlt23q61d0xcMm6mxMgsgYHKJ+aYYJxINNNepQbXXj
Y1PZUhsWQDroYbjNYW+vQJRF6+AqhSymvI5tOvs+NKmcWNmJxbleC3JwyGKyu6o2KKAoOygoz/0y
5saSDKN7wwkGSacDo+1FhJVM5zTwVMl1nsHgfbdOCwYtaQ5IoOvKWFNkgQZeOJ+C2dXcMBrjIikj
fjpJDuSFGLebH97S/CoeXhTSSuwT9yX4NA0z5imKnYmqfFo1SB1v9mydbbjaBB/j1GbLwxoLiWlT
JKGLCj7OnWoAq6Km4kPL6ZdpVdxGVICYsa4Uu+qyUmwF4sW9AOny34BteCIMSOWqwk/O4+i3haYz
aHkfBPRF+9AnzhoW3zIW5JdVuq4/6XkFxyL5T0p0YBY3688OpwWFCIUxmYJV2iD6B5Bi+IH2jjS4
W9ws/IR+mzq1d1Qp7BryNA21zhR7V99vwo15VxUZPYk7BSDT19KKVtlVtJhEf9YHV9iQAGKeOXEA
nJGBVvsk56zI/TpRFtFlVG5XO0CAmLk6Lf1PAQSON25ER+nc1FJthdkzYY/b+xpJ3fVkv7oItZht
cpgsdPfaiBN1t4TWkCSko7KkLph5xxpZm8AGLpmpu7/gkCl3N2paaBbA6DAHXu/roDftdLf+A8CO
+2VS46a/O7h5qj7kGb1v55Gq2vvroNQQVUWqz4COcmWtrre8FphPNjQPHpL9Pr+tmLP1eQ0C+dyh
qdeIqr15dSihHZhtFJUJaVtYlZLb2KqMXya5ImhydnG0v1nV5dafwfMU+V/wRMhRUyoE/G8H2R4a
cCB65265d3acAvXuc7jaqcF/1IS0JghrPLD6122uQyVN0YbEhG/TJftustiW3/yVMtnPQpvmrOvA
VdSPVTZZHN6mFMfgQwKMBdGtlq/1O7rhD0BxrS3sPLstk1Zuge4aFdxX6zK7gBmet1Y6VPvoraHr
mha1DJqvSq/S+T7UHBDBzo7VvzEqOOlqeqPoEaUlbPe1FHPX1n7KWuOkE3XDVZTdxW6sYmC1rbu+
dJjYwGz44ne4nktHPd9s9vav5MGpDJXmiiSdsQid/afdIiPDX69Y0XB/6LxNAgeYxAM9h6jcTre+
fqdVpHuvF1Xi8lxVNVndbuApIrvNoFBYn+KoyG/DcMH9p9C/XWa+s/HnkJEoQKwN9n3NbGEqpwvf
vm280v+bTEr3IHMv9y4aTNPHYpnWn5ZZQevHm3+1kbz4tAmIv8DGlAd5/Xe/9Lqgs+UJmuo+KeJc
3AE8fr2pZg34oZeaaW6puZXXJIQed1w8LH/+SXfpK9JNQl3iZnERIIRJvOo+nrgMPsPwAH4BIiUu
wmB+8ERFLynh9edrtfn6d3pP4D1EAVNFsjwN7vPTTJOIvwiS/4oWBjIetWBoUx6N5BTTrJoLlM+p
Fug0nJoM7iKDpTRaaDNiY9ICmTNiPzktkIrTLdUActM+JGrta0GZkpUwXFVkf8e1CkS2hAhd6vnZ
C+Tvecl695JRaO/5VdhjKTuAtnOaVULKYlxa4MVJLwIaDW1TbfCLx4c8VYKtMR7R0ch2teoe0R4g
Fdy+kYGFfmoOXzQELAHB8QuOgKx3c/WXgG1OqUFYhq7ShySu0SlB0y2RqpTaCAZ9qAAQIUlmcnxz
9bWgKiBmLVfXNBLz3efj2giUihzZQ0F3psDVKOlh7Hs7wJraigr89XgkcmSO7Ol1VXBOS60BncOA
2IiJZhTcxDVwDFSotKlA6vQdj84MMtrTbV+KhCVgrCuoXzqM28dXeMrTVeDiEfD4inI8LEfnEmga
RRfJVWBwGmjg5W1g9c01cIxwDx2cIxynTk2Uo8e2FxTRpi61Fwx9SjsBRZLjUw72Ah0J+EzgQ8Ej
H7U0Li2o4Lqld4QyZSIdlVoUcbT6vR1BX4ZLUUejUbG5xuckgqyXtov4P3Rz2hSxu6tvFxwXH9Hi
/NG0di2MbkfgIDwhqnghbHzZT3KmJJMFDQV88eIahAqOMqWmRxUTupLmahffiJxFTWU8hKxdMKaO
bUCDQQq0uQYBg2PiK2N+qL21n49uLWjAiKR3hDPVLaYUA9No3/XwjNCm1EfxJI7e4uh8ZnqJHGkt
uEyUJz3ioIjjij+1jo41JWhiKeidXRidFgA6dHH9P/ea8BcgmgEG0oVHIhw91YI4KQHygPbpzOfo
7AJVcunIgXQSqAqLrFqXThr4C82EGg5SVek+H51doKYpHUpjHBmVp+iQGT1nHF3MAnRbJniwdsOM
b0Nwjss6TYaCFiwLPXTXIIywbWYLMRDbth9zTuNyHTUweNJhhD1VaIgFZfT8hlAVvCaDowhs6dgC
iGfwj3/bW7KnTHxiFahdfDBYBLgiuEs2gZZAOoprbEog8NFkT0jDwCpCm6WZA3NIStGyIH+C3ax9
+tFZAtUgBpZ3FnUo2Gw6V9unHByNAiRrie5zRxnf87sCEysVQ5NPIilDcMgB21yDiEFVcR2EW0D0
1JjK9vwZUcQg6AFklUBKEX4+8qqYuZ5fhIFUSSBYLJHmGp0ZpOYj2v3l1gA5M80mLWV2UeNgCxAv
QetArICmm2t0GwGYmyqtBZ1FQPKYCLR9yoE5JHaGzYG0KsdCc43PO2Qp8Oqk1gKOkWjip7Tc2QPO
vNMdQR6FsMzSRbdAezU/OCJ7ACuJ4FKQ1gJJEtfUn4+dbc4EUk2a0i2FMZbfLcEYIacFnpKjHxh2
5wQ/XQtMJ3bxxDq70J7FY1oLBulhWS1gFyCmYc0LtLa4+jtC1RRACGRgQXSNbS+A4ddks2mi/A5U
nTx6V0sY5JEaD8Emv6xZo7OIz9Ea/d0oQYBQ6Pgw9GOGaHAuUHsmc0sH3tGDGp0WoHbSZHcBVVcG
7drM3+0ASYNYySXbyMwF8grduTC6vaAy6krWRzDMqWiLAYry+JSnp6PlTmlKUuEbHissixqstLuM
j2CQICJt8JgcOdWCQy1GIWKCb+u7J8VBNKJzAZutyJ6OOuExfYAOuKv2KQc7wtFBa4Dfw2UcqRY0
jizp8FmbkiEBpYi31FyD2IHMskUfKV2hozMIuk6fm6RzoJtTB1QDaIvuJQ8OR8oLotNLZJG+L5Jx
bQWN0Ek6hSSekkY2/ZhPHWwFlz5j2koV8gxj85Bs3DrZNUD2wIXWkNry93d8ag7xDKf4hgKtO7an
1/Htpe0g2QNoH12Kjc9bAGrSrAuTHFv7+ei0gP2WNYMcBqJMhxOMmTt9+RgAQQeB79jlVkaXQybd
IY1K05wpHHLwPxzj4UGMhEcA8I8efoHMEtfo1gD4TME/IBUvcxiYuuApPQKVB2sBGlTVAacMV0er
hdFFCqR1BNODlBYEShUmFEAo3X4faKGNl0XasgMmtD84Iu9QJ50o7RioQHGhwiBd2L7r4ZFIVI1V
IJx6zLn+VcfgL6jqez/MzA/Ch6YTJlhmz/XCvPSFYw/I08+7/o/rB0E5YXxn+Gi+KEhL2t9+bJR5
04MrNWHAyYfHsOD0z7sHfPrTz97U8X9eBcvUS+8hhGp6dLrbfO9F9NP8O/S+eZF32qDSWv3HO/n5
p959nuyC/yE42wzkijBTWm4aHJK4L7ip9sgL3nhx5mXHWxSvsYUVyEp+lXHmpG3qn6gZtoAk9R6S
07tuXTfpu07ieHmfB/dF3hPetGzICp8vQ6/00uWp5LYdQlpy13J1lvx5hnKK6Fuf6Ketisn+yiVa
Dx76q7B1F2Qlv10m6ap/y11QLiv5Co0HwanG4QIRdM2ygq8fPL+3ALvys7TcVwaQSW6b6/gh8AZW
pAXVSd90UvaXRYvPkhV789Q2tclLacEIKO439XEZNGavrZ3Kiv4lKYLsiZpbZLes7FsviHvWo8ti
ystN69CLH07V0TXnyIvOMu/eL7JlnvdOmS7dJC0/uGeMmddvuG1Rw/KiOQuYadlb2V2CRF52lgX8
s932bBNIX4F9/xHSE0awHiU1zlkLIpYWncT5wIZ02DNZye+X31Jv4D113THyovde/9zqOlHlBZdn
V160zfygf6wjX6Dtf4T8d8s0W/YsVVfT/hHCb5dVcN87xhAuEgA/QvhLE0Ikj7H38Ab7ZzMvTRjV
2d+cbdgufe/ND8y9zXDvt12bsuI/+EFf420RRlrsJsQj6Uc1XY+dtOh0uRpyGjSldFnBd0umKzN8
0xsQU2otqFdW/Cc/eVieXWdPzrYWRC8r/nNSvLAQOwTSj/mBpwtRiKeyIiv+C9pfZtmy51J0dRB5
2VU/quzSKLJyf809//jk4ljrMA2yYn9bwqYe92K+Dk0rLZkJWsFgeXeJdlnRXz3OnXiV97dml7WT
Fr7M8rPfnrv5tjNNWn6Q3SdxFvQ8N91qcErSsms4tuNVb520BCSvS34u0/S9Uv00/3SkR3nuz/rJ
NfGN+3DppW/+CwAA//8=</cx:binary>
              </cx:geoCache>
            </cx:geography>
          </cx:layoutPr>
          <cx:valueColors>
            <cx:minColor>
              <a:srgbClr val="BD8BC0"/>
            </cx:minColor>
            <cx:midColor>
              <a:srgbClr val="680475"/>
            </cx:midColor>
            <cx:maxColor>
              <a:srgbClr val="C0A8C1"/>
            </cx:maxColor>
          </cx:valueColors>
          <cx:valueColorPositions count="3"/>
        </cx:series>
      </cx:plotAreaRegion>
    </cx:plotArea>
    <cx:legend pos="b" align="ctr" overlay="0">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4B4B0A5-84E4-4E26-9AD2-031071692B26}">
          <cx:dataId val="0"/>
          <cx:layoutPr>
            <cx:geography cultureLanguage="en-US" cultureRegion="NG" attribution="Powered by Bing">
              <cx:geoCache provider="{E9337A44-BEBE-4D9F-B70C-5C5E7DAFC167}">
                <cx:binary>7H1pc9w21u5fcfnzpQISIJapyVSFZGuzJEuy7DjvF5ashfsK7r/+fSi15BbdsTU1mrrVdW/HcSI1
0TjAg3PwnAXof94M/7hJ767rd0OW5vofN8Pv78OmKf/x22/6JrzLrvVeFt3UhS7um72bIvutuL+P
bu5+u62v+ygPfrOIyX67Ca/r5m54/69/4tOCu+KkuLluoiK/aO/q8fJOt2mjf/Le1rfeXd9mUe5F
uqmjm8b8/f3pdT2m1/nt+3d3eRM149VY3v3+/sVT79/9tvysH/p9l0K0pr1FWyr3lG0Jaqv379Ii
D9a/NgTfE8S0FFVMPbzoU59n1xnavUaSBzmub2/rO60xlIf/brZ8ITfe8N6/uynavJnnK8DU/f7+
cx41d7fvPjXXzZ1+/y7Shfv4gFvMwn/+9DDa317O+L/+ufgFxr/4zQYoy8n61Vs/YPIxSa/DIrt+
mp83wMTesyVljNvk8WW+xEaJPZtISogQj9gAu8f18IjNayTajs33lgtsPn7YSWw+FW0TvvOuk6J5
Q3wY22OUm8x+mn/xEh+TkD2LEqZMzl4i81p5tqPzsvUCoU+7qT1/jgVMXPA0Tf+58jBrD0rBLYuy
R+WxluBAe2yTMSjXo/Y89f2oPK8QaDs6zw0XwPz5106qzllR/zdUR+zBrlEiTfpsuja3nVl1GFfU
sszn9zdN22ul2g7Ry9YLnM52U4E+hlHxtILfQHsw/SbUQ4m1csiX2iMt0AJFBWXiUbsWtOBX0mzH
5bHVAo+PhzupN95det1f13dvhwlVe4RIwS2QtCeLtakzwobKSM6oKR/ftp/6frRor5FoOy7fWy6w
8VY7ic3pdZS/ITDM3qOMc2Y/AbPgAVztWSZ4AhFrDr1gA78UZzsq62YLSE53E5Kzu/7d6d0Q3byh
EaPgZ5ZJhcn4s5HaVBiT8D0TBFphG3qpKq+TZjssm20X2Jyd7qS6zCM6vM5KHUZvac8Y3ePS5qai
a/8Ge8gmPMLcA7PmliLqmcG94ACvFevvcdoY1RKqHd111jGCd8X9O7dI2+xb9IYOzxwkIEyAtMGC
vYBK7BETSHG63noWFu4pdPFasbYjtv1TFsB57k7qmFvk+d1NE920zZMpegMWN2uQbdr0ScMWAQQB
FkelJU1rQRVeKc12mF40XqDjXu0kOmd33fXtWyqS2qM2h+9Jt9Nr0+R73LapFFI+2L4f9qdfybMd
mqdxLFA5+7KTqJxGWs9/yjJ6O52h0AkLNFs+kexFQFQqIMMtwizrcVfiT32vA6KvE2o7Pi9GtADp
FEHOm90Li/55p5t3X6I6iPI33oo4s2zsRdajs7Pg3JLscVA/cDuEEubXwkF9tVjbgVo0X0D15+7q
U9HWb6lMco9yYUvC1igsgnDK2mNCgKE/hXkW+9CsD7+SaDtA31susDn9uJNqdBki0/HuSL9t1oeZ
e9ySlrLXtE0twjwzBTexBcG3fdSyhRa9VqrtGL1svcDp8mgncToq+jfkCQhiI2jAbcHWQWzM/ybv
VhQZIEK4SdbvLzajX0mzHZfHVgs8jv7YSTwOaqRJ310h75M+7dN/x6v/i7nB87s812PaXb/pHsjI
nlScq0eKiHUAlri5OoTYk1RKJTaCuJsO9Gul2r5KXrZerJbz3Vwtf9TJda6v9a+WystE80/z6gwY
ASFqri3owsLOOyBVCLVjk3x4LXbA10i0HZ/vLRfY/HG5E5r8c677uI4fVfnFk/9u3YOCBaUwsPR7
ImNThxSC7qak/Ln+YRHZWFQm/L1Y20FaNH8xkt0oe/ijjqYif8M9D1FblJtYiEqso+ULZm+aIC0z
IYEb9qAxsHqbVu0VAm3H4rnhUl/+Zyf05YXUc41QkTfXbwkMQ5APkSTkBLeTEZPANWa2afE5PLgJ
yStE2Q7Jc8MXg8PYdjOM9OWuzoDK0+T8HRF5/e6CChQibAv/LIghInucW1xxZDceXott5RWSbEfk
ueECkS+7icgViBmq0u7u3g4Tau9JhqAEWYfuyMLnlRzZQmpxE2GmbfbrVSJtB2ej6QKeq7OdtGEf
3pqNyT0mmbBmSvw09y92e8QrJPZ7MILnqNKmIfu1PNuBeWq3QOXDp51E5egWhY5vpzAwYkgbEWGx
da3PgiKbJkPIFcUmkiys2C8F2Y7GutkCjCNvJ8E4KdpIR2+60VOypyQCdhy52cfXS79SmfBpTAmK
ts5esKfF8BgCf5VI26HZaLqA52Q3Pcqzu2/1tU7ekB8jZodCbcS2xbqqYbG/wGMBeAKFj+u0+iIm
9BqJtoPzveUCm7PVTqrOB5j29iYZn1bvf87HKGpKLWFJbq+zEgtTJu09SwpEvE1Ubc+vhUF7jUTb
sfnecoHNh792EptPDxXb7nVdpNFbOjGUooQBzrxlfs8LbTIA5I2kYigIMte2b6E9r5drO07L9gu0
Prk7idZ+WtTRWybILblnK9SfPu9A6uUWhPpTJlF9as3HH+YX/J9NovYKgbbj89xwAcz+yU4C87G+
C4r8aW7+cwOHmi1FJapMKd9KDUyLoKoe+4/NELbZROTXkmwH5KndAo+PuxHEfCE1gjJzKd3xXa3v
3nDTQRoAVfRE2XR7klWAPqOcAafT1pAt6NrrZNqOzmbbF2PFUI93UmP+jPRNkevoLZUGACAMY1O+
5stLY6ZQhoUkLHycrcbsVSJtx2ej6QKeP492Eh73Oo3ui/pN82hgbZaNAm5lrgtNEVHe5ASgAigm
ESDdTx7qS9P2Opm2A7TZdoGQu5sez+fmOnyan/98w8GhB2rNvo619mYW3s5DNkDAF7X4gqn9So7t
eDy2WiDxeTeDmwd3Bcqu3tD1RG0cZ6gXxYnGR0O1UBRJcaoLmTTw562G7BUCbUflueECmIPdVBFU
Zhf19e0bxtDmymwlbRtliVuRASHbAyWbE5lPuvkYq3mNKNsx+d5yAYq7mxVWR/ntG4fR1B52FMXk
U2ofU7+5rSARgCQnjm7TNWaLYMArBNqOzHPDBTBHu5kEOI1uwii4fltCJgUTCtWjj5T4xzCNQGU2
oNkeBHiNRNuh+d5ygc3pbtKx02jOn73tqfo5P6ZMVMWsN5HFJqPYnqng9qNE4KUpe5UsfwfL8zCW
uOymzvwXCq4R2jQtqVDPu1VnhNybK9FsJHIe319sNK+RaDs431susPmym7v/H+n1t+s3vScERxZQ
EQMOvCiVwQ4jGWo2LLIOR8Px3IzJvEKS7ZA8N1wg8sduRske7wP4LwSbQbooEpfPx3wW+Ai1Z0qc
8uF8ncpZuDCvl2s7TMv2C7TO3J0MAZxea319E7b6rmn004L+zz1N1FrDx0cZIEJpD68FKUAtPCeo
FcShrKdO1yd+XivPdpAWw1lgdLqbNu7PaxwWzoPmTWPPuDPENFGrKdc7zEKbHmPPcFCfTpuAOGxa
u9fJtB2kzbYLhP7cTYSu7oY3rXM2cfkElQyJs60OKLLSFBsRCm++Z0Y3wfmlONtxWTdbQHL1dScN
21GKXGcRvaVNQ2oAZTVw+9e1tD9Gnk2GZI79fNrxpcq8RqLtwHxvucDmaEcpAhI3fxV18jQ/b7Lf
4FY9i8307OEFwrwZHsB1LjhmSnBBwhq7JTl4hUTbsZmTNo9jWWBz9tf/Hb35+5M3z0crvOvmevVw
1+HGxXw/f/dh8LiBcdF0vSdsBfDRIh3d/v7eYpj4jbME84e82E2e8pI/NLm71s3v7435CDdusFLg
FEog7GaBTvQ4Czu/ZbE9G8ZSSpvBZcJT79/l8zVbv79niAnN9ygoXLwkcGhkPpiv51IIvGXOF5rN
xyVxxw8OhRH1fMfkeZGOSPM+T8f653d5m50XUd5o3O9oYfmUj8/N47ORocUR9Ll4mKBSSBKL4P2b
60vs2njc/D+Jbqekb1V0HieKxspFdnGonDpI+Efll4xdMF7V+qBISV7v+z5CJbbTdxF3E78r+uGs
wtV4pSOSKnF0EyUNvQxlaqTDn7bsjIS4PKkzp+zy5DCYctKfN2lFbjNS9qR3hM4j6dZmKIljtWYR
hE4RWonsDgrFglUWVvFxFufmPQ3ysHCUruQ3w0oid+AyOBYJq5yiCCZ3aER6acvePwimYvKoSsnH
JImKzs0pb1unsuoscaa0rG1nosz4LIjxTQ489DLbiJ2cKnHGwy46iqYpPhkSFh2Jzm7/p49ba8VI
qbhT5zy8rIVMQk8Xw3jetZOvvNLqs3pFS4zYke3UyJWu0tJTJAw/VH6yH3RR4DZBz79Ffdd81h0P
4zPbGgwPx9nFx6gmrHfGaAgjN+Wj7TYiDEPHV4PqHE2aaPwk7KbJPSAxfvXHIncMorrWGQc/+ITD
LL5ydDH6iTtC/KOI++GHqR+GryyKTPuAs4EcBTntVoonOneJGWfmvmh4GDgiouWfYz3UbhBUsXal
6LJjQ+ekcAxblq2b+ZP8KJNetA5NGZZEPEVW7Igh1JMX21rXHk/F+FfTjhU/x0gs4lpJlw2eSsPB
i0hLV5rU3MmMOLwXdcpWYRAlhzpi7X4fUO7ZVdR6bRGKi2piQ+DkYRJ41tgUFwnP6uOxYL5Dssq8
MGzVr/Iu48c+E6Ph1LXNb/tSmd4ApTkTljmVToibBcPECUbUNO5XuVGesIDE4ynJWyLKYythvSxd
ZedayhUmgpVu1oV5ec6SKiyOpjwymUNoNAa5E8qI106baXbS+0luRk6Y43xs4pSIVzEvmzB7F60O
gNVkduJTVuZR7wljUOWXtO5E5diFJt4YKu47NcF1oS4dBqE9bgW6OI4Lv1YnvAzC26wSY+nGqUiE
k8oxM046Owq068uhONOGjE66vAk/cD/vr60s5KWT6L5djWWejUdDMIa2qwsrrx0j5SQ8HOPUKg5x
eUtqOo05NqbbT4HRHJI6E/u47TU6j4bRnNyw6sLYKWo/g2b7UvgOLceo8eq4aHu39MuuO5mmqK08
y2DULUKg6ZVd1pkuyY16cmIjV8E5z0mk3TprM3E6TFl/lmqbHNSJaL0woMGIFceMzo1FKb3UENGZ
URRpt9/5fho6Nu5lqr0slf1XCze9HjRqqIJjRvTlNDTxdKFa48aYVA6dMngxuNKOR/usKaie9psq
zJr9oB2Lr4NfEObIsQ2vpklaxQHzyzo/wC/jwFFG3jSHsETjJ1apoTiybN5UbpSmFj9ISWj1RyL2
6REtyvq+N9hnu+XyhEa2nj51idWVh30SmsVR7Y+DJ0vD/EC1JqeTH1sXLO+hjz5TcbaKA1gzuyW5
k4xVfDANVB7HhhwTT/bGMJwMZl98EFTnk4eekgMpfb1KzcA33AhYFftBOcWeNTF6YZQj6fZpG6Ye
V7H1oeC5WlEZG2plRGUWeiwczKtyYpFHaGoB54QF8be6EvF1TBrjM63T7i9Nhq5e1QVj0DU2dJ4R
T3SVmdxojuogYG5K21iveKiD+gMeYK1jGqWROrbFyzFwuJyy8Jhpw7Yyd2TCLokTjynrvKHloWtp
TgLH5nVAnbwru0Ojqmmx8pusDxqnsLOW4UxP2UpH5n56ZY4B/dL1058MS7hxIj0kwCYn1iGXvbjg
dmR6QeOPXmOF1ZFQuSCrfGqsVWrYfuAWQz9c5r5mZ2lmtZ2T1SIzT/u6KE6nZuLxgawK+rVqhq/B
MHTKaXg0mZ4Z+al0u4402mm7eGhPszIzz6bR1JdZXMS1W2D/Ci7MofNry4lZOk7jYUZFI+zYZYYf
+MeVhtU4YzIx9zevHn6xEd8U5VhHQbi+7/n5x39dFRn+PNxF/P2X83XR339CnuDxnumfPoW06ByC
0MuHZj71/FlgBWt+NXOYFz/8QKj+hjI9Xlv9N2++kk8hYA8u83wn9Q986ulqmg0+9djkmU/hrBMu
Q55va0OlBiPgM898CtzliUDhxDzBjRIoGMBRNFOY4FZrAoWDOTOdRlYB53MsieLCf4dAmRb4+QsC
hZKQuRscVqS4Z1bYM8HaIFBhA/XK65KeCl+LL2PP7KORmkbt2FM67wFZVXlDWRyjxrEyncKsuhWZ
Ar3quUwPWktXJ7ZPWuurHU7JWSHSGtRh6ChzrbIabK+t2fiFdqz72iRZ7TXBODlhOVqDqzrZBU7Z
xI0HKpN3B20/mpct1cVfeed3H6da+TCbRt63TjLVYnIqv+73o4wlh6KOM7etE3AJUY7NAVcQ0SnD
eEhACAoWe8ZIh3M2joLvh4Psg0PFzKn1hiQm3+I21aOTjklyWwmj+hgFdpc5fZ8NH32/0IFTBT7G
Dn0bEyceokQcFWPNpv3JbIfyQI8W3qXaLq3jVgbjeRXa1XgUGLkde1k2DsaxhIDFB+ZPRuYUVZbR
C0uWxYWCUb+c4qT7WKW9U8Yibbw+zGTg+rroDuK+FoeZSvPKjVkxBYfR0AzntWyT3DNYPTTlKU2s
z01ZNmIqvd4nRVMd+qYdtQeZbwVUHEg7T4J9UUdkIt4QZ3VO3CSXwxkVU5abbjN2xhHTZtGCDQRV
yN0Yoag8T1bRI+3VZco0veySPHHqB24s7cjvhrOk6pjyV1ka1copi6DO9ktZysBpcU6MB65thLH/
0TdHAxtkYeretXVDLUxm24nmRBOjC72gIlwUh0T3pv/BqsPU9yqmu3nhiOlwGmJ72jeGuE+cJON9
2h03TduW5Mwcs7ihtVNrDTucOUlv9dr8GvihZU1/DVE65vVt01dNljl2Mk2pf/H/Dd7f37n/3Xrh
TnB4fH9v717ckrZstrZ5CDkLnIwyOeLSswdpIuO5tnmC4poqG6fYcCyKoYhg04eECbTnMh1cBQsh
8D/PJhClogpXRuBWedvGpTs4xfPvmEDU9rw0gXMJNkIYxELYT6A+a+lD2taII6hF1B3iGwVMzwqj
dBVOuXLhu3wdefJNki7Gkp+aVd4Oyk1irp1hGJNjaSalSxp5JTuZHBtpk5wObXrSSaYdYfAzC7TC
SYmROyLulDu2bICflU/7jGbEq4KSgqtXar9URuQq3ipXKOui9DvikdDPsanLZGVWYnACE30aAQEb
NXP0SSrixYn+2qXqqrWjwqnKwnK5HX/jRkm8NMPjiTl1btGJ+qjs6q+mDEt3sjsKT8g2Vpkvvhg9
uYyp+a2r0T23y69pgarFoKHOUIjIxa5xAd9WO1aO8fByaFakrr5yMwZHqUXu9AaGB0fccocsJ15n
iKO6lnDZmmbla0xNB4MRNBl1YPPurcQYHM4xlYWstUeg+E7aYQpYEnzGEDANRB5luEvJ82s81RHI
0JXMWIW+BQ4UwjWIWV3uF2kAcllxvJuwi162zWpuGTNfOpFqY2eyeA5PClNQprRZ2Y05XQRFeqFw
t8kq1egyDSb7g80qiN9Ta9UiRODRkicetrbPiVaD44tWeqrI78e8Kg4rWluu7YMQ98kIm6bS4MZP
DbDXWl2hHLNZ0TwtXU3i2A2zGAA3UjoF6Sy3jpW+8qWfnFRwp1yQ1Gm/nMh02EvMHtXotLfFkTSN
q4dFElWj9EZWaa8UWAfmSC+yTkZuTdRVL80OXir+yoh90UUQKogTdkSNWu2bcau9IsiGY6HAPUFr
sYoaPIsSkbNIm4lXFdpaCbhOLvf5gGnCwmrTDJ6kbZ9hPd8PKqEOSId00j76hluzgf2En2LfHpzO
NHKvb6R2RVegTYZZ0iZcI0uU0ymptHJrXX99wDsLZO50KZZV02O8QYglI1QN6KsqdOCkpMfEDO6h
5FjVHM/KEKtTCiyVYtaFoGrGz2mIH7mMv1ETgkDzpNOVSXTWYrpQF3M1TkC+r6AnQvT+cS+z6TQU
0A4l9FeR4AO5AMIS7NmR0MaHychLKEVv4NEyyb5lRW+tfCKq49TS9or5WLRpov3jMVfmZabjEjSm
j52+HjuXYuPdnzLLWtVJAXpQM0wp6SBDEOoPUhvDQcAt84RWfuRWzWStEgGlHHt6EvVx7uRtgVWW
482hz5NTaUFRKYEhkF2YrpIxSFcEekLSLrroQvvsQb1oPE2HxEQgZ2CpRLxBDk7RxgVCC4CbhSo5
DkKSHwyEJqvOnNUwkYX7gK2RYfiGn5/wzp9NCJZAXlaIkfWYm4dVPolk2odLpw50wJLVmKVqn1P4
br2B5fywAOYVDhW/iNiUH9ARZkx10G82qenwAeam7Sn0AMtoSKxm1cWmf11GtnFohxjqZKCvvDWN
Q19RWC87+haN+J/eTO6DBPKhmhx2xYA2Z7RRrpWb/jGp2/xERGQ4swf7QPbxNyOIRscQfX7iJ1ay
SgU0op2IcRjY0NNiss2TUYRqX3Assjyj+YmhFXrPYb5EnOGANoyDOeVONLADFabaIcaADzP7zgXf
4a5oCPUQmdGItun6qOdaeiLvpDdEGTkkhU1XRhrAKAYmjFsP6AyRqAO/tS5C1AAdTGY+HpQgPKuS
dZ1rVxi230GEvjWhRaIsDjO494eZSOmjbbLUYCGSAxQRjuxcIzCu8NnhuV1jSdQ2u7DGeDzgviEd
uynmbafHYqqGcl/zCPghpOmFFclPBgTKzlqR3CtmY2pGaMDDXHNlJ16S4SNbE7iynCcrNjTaM5DN
d1JmV45IDf8c8afM40WVHki/uq8Q/hFZG6+g9KUTRLAnzEijfbOubyQx7FVumPBpK/ElK1ixSozw
3OgRxSqa2KE94pqIBwYxAjo6NT3ejmRlJX1BnHwweOtN6fQ/iZ1mncPBCPgK0S5tONNUx9+suBg8
s4yV7UbEurKDJPW07Mv4dAx0exz1BBBSAr/W8QOTtauYVLETFlFzHgaM+/D6zTQQ+7Ueutgdk4as
hlHVejWxsDRdXlXGcem310ZTFLdadTcsIkXrBHRI7mVFjYnDSkyTdmH++8Mmr4t9lSWIiTm1UVG3
jGvofMw6wwuwFXmWKf1T1ReTsZ/SvNdniRVKcZQrprPDZpwa4+sYsM4N26BLT/xQ0QaRv9TkbjUm
VXRmd9waV4GV+8Zl3oI+hIKjgPuZiq2d9M3oOBjSpmv3cLQMAXrKuSAcNU/gXZuuXaoMhGSKuj0U
0Tge1FN4HyXYXGgur9q6oFhW0DoWYaX/vN9FTP6xX+TriAU3FSWIi5i8Gpk1qqZsD83+wdhBB2mU
3Oa9kThDmdz/vDf43z+OUnBc3IxzDQSZiJejnPrAYNGUt4fpiAUyMwGV+MYqMBDCfOhpHVdYT+hj
+mEz7rAZhvh/Muox38u3gckPQQ/UUW2cDZ/zMo8tnmIeFkqI5+PECkQbeSL5nENCVgml9rjbVOHy
FzUnjJ4jIHAaKEN9JHJEsEa4/RmLbB0BsfGWTVCRjFQ8ivTx1Tj/Dv2nyIdtrJ9ZHNzbaTMc0kQS
C/foLwIgyByMWdYSdheSqYzv02zyKfH63jKqxmua2Bq/xLD8zb4eaZq5Wo+2fTP4aZmfmIVdVNZ+
abDMd5JKGkXi5MonfujINAmHzzVB+mB0a1ZymJfIH4LOcDvaVTAMNG3HiXoRdgDrI4I0paidgJRG
/zlsWr9epXEbNNJjo4qsyplaYssDqoOosp0him1Vu2k/GNLfz7tYl5E7argMhrsB5HrFb5oQc9ae
7/k1JPXw/Sj42geJf5FqgwP3UrsKzc2i0ZN9V+q+U6mTBSJMERpAQjg5VYGt0OVgRnl2X/E6Gq/m
a0sgmhW2NcaTm30wfP65SA/u2AuR4JSauOsM6X5YN3wt1UuRRGwNWaHr4NZMiZ2cliwKkuOJtZWO
DkIQCUQPMhGFZuyAA0oEj2IYHeHEpCyS62LQY4UdrkXm7DglnSbhavIDhIamdAAUq6aZwulLWGPj
HVZ8Sip+Nk2JiccymHbsmQS7kVDOzwf10gXF189gkpFGnUtPTYTh1MJU+2EyREaS5nekN0b+yc4j
o7jMUr+Yzn/eETRqE090hMuvGIP3jHoK+YO1HNOsUhMf/Nv5dh+TrsrUTxjSlwQaPlARs4+9BtkJ
nZHbqdG4pRmI7jKJ7Dy+/7kkL+32PGQkbPHFYib8eAEHe56SjcCjiQQLUUPMbzsta35ml2PcYIvM
DNyHfBxoPtn8351knF1EwNTGTb3YluzZqG32CN5iiCIV9CaFw1eMXjWWRpc4nZz8sf9FX/Mi3Fik
GB0MFzYkcGSc7ob5e9mXFeVpAhZs3Q5mgJzhnTWmSI4e+WWLdRcU1TzF6Yjsrlr9fFp/WEnIguNK
OfxBcBhGdyYFG9OK9ImuFUIDNwNRrUSqS6Syu/QtI8Ls/rwr80cIlYm6j/miCKwo+Lkv+4qLwkz6
zspuNdhkJg4j5eefU6uBjUIuOPCD8uOgJp9kJ0WEDDRZ2V2YTF9iLUo44Qgl+gNypLGfqYs45jgo
74ZdbqUnSRfUcjxse8ay+vDnQv8ADM512yhAkEAHMamlQTNVIq3BIvlNPjYIe4PcqSS+7xC3tL8W
RcYL6vlZVzT+rybrR2AUUJkpESoncHHDwmz5BioTkME3viH8YloTvFTEbeFMyzKsiWsiGabTQ6hJ
Iq7HMA2GwqvqulbwtI3B6q6ibOrrObc7TM23IEcQZp/moJAf7Gxkv6ZwcoktBEQwbFYTNX+3whJb
O+hLZEbr4huyyUg7OrEcm+lc86HGoppGEozdgdKl5mcG9SNok84Zw2aQ83GEsVRI6403WIBZfM/1
nNHA9seSqUccgRXx/aMBRrIT1sUe2oB/1YFSfuN2mUiwUjt8ASnQyeuGYxvOqdkBkTDzZxNt6DBE
h9Y4pPLCD8tm+GsaZwrhVMPkYy6sOKYw8mSKeBXvW6yyod9V2EfDeclZnN1xeGWR6dDG19M51F/Z
X/Mox9KspyKGjLMbkiOnCMf1a6KLMs5XLR/S6cvUUNFddXXFu0sd4zc9cusxLIgThsjywi0Ihx5d
ZzQE13ZjWhpQdF/iMxDaQHgoDPbHMOe57eg+tvAkR6IPj0Rc6Iwf2N0QNhdNLzJsZnD2YphgXSNt
MCJJq9C1EfUKj0+0n3szgrHkZ1QlUfVXJSO7O/RZV0WnKcvleNCbesg/hJUxtsftgAAKXHTpz5Yv
6iJz/CA7HWKzJH4z75mV9C1oWymrBhG9guVlkhyuB2DHTYihIrGpeOwR4huYUJvkWH56CGYjlmYo
SslWlfY5/hMhK5PFri6TuH76jKqsDBSbRL4dhS6WHLKXDg0nG3PQom4BXQ9lCOM40gJjCh5nlSVJ
j5mbSzrwQN83YXKcp3VrpK4ZqrlHagiwtrH0EbdwylFUGB4M/bxcCtVg16JJkWPRxD6Ps8u8sZFq
2I8pbrrlTmnHFnSqy5XCqgmsOgVmdCD4QNRPm77Yb4ImkfTYYEM03lQZ0rMl8rldjP5xVYE0/U8y
xQ1UsTchXpj2Rz7POxT4oFZo5m6xOVC8N3KwRQwiViUfTivqd3mwKox6xl1YHazAqp5oh8EUlj+v
35pWDD8Fkla0O1a6Y/iUAhUlUIU2RmUV8ltBI7B31VbRQKQRo8cv+zaeZWEqxDd9IfoloIKjrBKs
FDrh7MVhh5sWIV6cRXLmbQg0I56mmcT6j1qGH1xFRwGxYob6hdStugwz2A59i+mcpJjXXAoKyA7j
ZmCYn4DweYnO1Lq7KmWOvytTplBgETewDaCOE1gG6yPo+ViP02w8wgRELEZMdVZppuYPRSWRCSRs
Dd6YO01p0u5KRImFWQgLUerxsBuIjrPTLp2rq1cI2NaQD4nIdl7VNIrqxisTNZn24SBTe6i9mFyp
0I5U55m4TG+2TGEaIjTLibFvJwrB9/0GQTdGPKztFLmpjpTTuT2OA5a/1NLibKWyHvEUEIW+4Gf4
qpMuqZ2QzDVgCKHGNPpYmGHkI46NlOJsraJuJOa+BV1Gmi3SJEXUaqirpvhf9r6kSU8dXfO/9F4R
DAKhRW/gG3Nyzh42RNppI0AIISQx/Pp+sF33Hqc78sTtdW+qwpVZCQjpHZ7hZSxmOY5kumzBsuIe
SzLi3Qw0q/sE4FSo8DCqbKCPe+DdUFJ1g+838zkr0qCmk9wjECPc7G1cNctQVNr1nOcOdfvs8zJK
rTiVceOSqsqzFmE2/bZOCaFiC7YLnpmDGF1rkRsxC1Fdtb1wIbuxMx+3zVM3W0hhdloGfWiXctuX
gZtH7KEyroe2uuyhS8PPhsg7Aw1CEiNUjgPAtWzXtXgfKp8DErrhZpzSCCG3UYPDW1IhjL5i3y/d
hL/Fh2CLgg6Lj50b1Lq0/hBYPeE30cIM+Jk1IBAvszaAEOuO22arCAV1FcKTpnOK9bOCIDp4rCLO
QhjZERvKg2ZZ+jPe/rAkl9lSYadnclxx42ImDpemoZxx/wiXSEd+0QxZvgO+hZOXUbklWRCNA7bj
DDFHT5CUzYL4sGSC0A9zsBhd5QhRCT3pwSo8Utab3uQAg7cSKyBgBb512YBu5Hcfgqi/Lc7UD3HP
j61BVOV7wOBTTM4OkK7ReZbF1W4oJ1VCo+fK4aEcZjx83SP5L3u/TAx3zJqJYJWgDWM42A0gT2ye
rHbbCv7e1l09bT9bKKRFUbHW81Y4p/2m5iogwULSCgl2ZbyPmeFmylGJVgHOJyBVnFyaleDY8kmE
TN9ENcLubuStsSRna7ikX0C/S/MQdLN85BARNNhDZqiHi1Rp3x7S3jv9DbKegVyaqiP0usSdQnGl
dD18qRFz10PLVC9faSNXc9/1kMa9TGsopw8rJzIAhyRtf6njZNJgARrFE10MUKmNUNlNUD7dmEGU
c5+nXdABWpdIq/sys1ByDXhHBkF+zoYVOKDyhs5FNbd+K+lXMy0yh9xORmCrDVnsZx6Fjj6k0i60
KpqBtjMBjxMtJYQDHM9fYp+WlT1bgUwmC7bKaV13vJZrAOVotEICNeNwuDwFzTdhjL0+eM6qeJeg
QFsfqyYSPRJfatnFuCzQDsXURmGxQBjdL3la2ZHvSB+xpsCXsCMIFxNZnUCZWvAywbRellAUBcdw
CkV0KPUcKptDF7rWhSjjhNzqtu/okxsHKAuOgYbubtjzPpjnR4gEYntNRqvIPSV0XJ+twq7OE5Om
5mllvlJ9Lm3KjD5mc1Ktcx54ptMdn1fZHsvaNvNh7WnWQaPa9nEkCmbWTawadk2mXkWkez/v2tQu
w3feJLFzhQOgzfIIIggbHG2phgTcRBskMj2WHWnTGyiKSdsefapR1orvIlNA98Oiz1oH8DRMgJCm
+zS2MaluTISHaW5/V9/BIss0vJ+qru/HfAIvi7Sku7jTydO0JFrTnS4nU3rUU0GFGmXxLEE1VgYT
DoyZl63WhMqvQQVlYujIkFY4AgkO95Bt5aNBAsdxEDTdIlyXBFuFWZOlDMsDRGJTJbcH01N2uQ4V
QUmaQG+I1JOA2UOWsSqpovW4MIa/eXBJv1V/6dhunQNrwhV3u1APJuXohq5OP0GyiUE9x1D/JAwg
ZwTWoN2QIExChorKPmsJVumI7wShCp4C1G6k4MukEcuarN6SRkmmckIO76BP3EiedI2hZ4kkSiIV
oc8mZ2gYAzwo6pIMeFOSdGYLiJ2MkKMnfJ0dpckETBYLpBXbMmc2TDPu1FSC4dqOraxfHzw4Afys
h4IXfyyA0BNnaUx6g/sfebPFyZaCM5BF1ITAvneq1GNoXrjhW73KS49oE1ln0q/TNKj+kEYNU1dV
33ikRdBnWy2lNNtKFsHttkbwXqU2/OHIuLR8N8nQOwlaUQE3gLSnnLG2PDAJlh8xfNlKpJ9wTzp2
W5b6ncFo2GMdQcptiEXKp+3uw7gkWEhd0Yb3x6Xu0HRIR7CwCDPNdgduJALb5z8rsQ44QrnT8YqK
lCmBv9h3Nu3orgW3k8kcBdG2FesAdcB90s1l8kmaENjTr9eIhBmGz2j/nH3MhnLGE8cQf+MdudGz
0NyoqvWTuF2nJij5Z99Cp9eehE6rbjrjM8apf1wZppIL8FR6A5+Mcb4WZx2oragIbFOjBJ8iCF1t
nqUDNksHvC6cC1AjhtkdbSNUKVVUbtU8KFqwWadAV6PPblcLyqK+SksW4H6WlW7nII5NgEf1YOH8
oxzpdkQGyL0AeKlmwC+Unm6FWggZ46d6CLcNFpeuHqLjEDGJOrv6lV2F9xWSpusnFKpFHIMBe0xj
s9WbFvztUpSyaVBZB1iB5ke5MoV/4H/ffhtViVlvJ5kxpMtQ4L6iQgi2lYZt6qqtmI/1dre/jkdr
E7wX6aYeLxVMT2y7q3iOffXFQ+RVm1MSQouMUz1gL8iiXlATNAdq6LZ3pYq4uu6msPJ2V8kxC90F
/kAXo6id+gXv1hEPWhXiTYNHCLSvN7Ai3Epr7nu0fBXjtXnxxtVxl4+t0xbBBZq5+IpOoW2hp00i
7LMuiLYmsNEJOrYgnLcXMlKO8hKNJ96zXZJ1uYynCP0TjOrL7I9zFA/tixfhjEUpf1U+I/QeqDVG
6CXwtDXYeRQGvzviDAIVFAZzVQXovlQ1xPhXhZ7F7BdCyPwt9m5Yb6G6CoIiFlqgHfHCVCM5ZamO
3WO6QkNLCjKFWH8CHnmr2dNsq8LMHG5NPgj7rZCvdI/9UY5lhbe2KWRRrs9gynhRG58o1Cg86ddn
rPoWcddwQM97HpgGJ7b1D9hOkJYI/CFTrluo1IjJ6UmzZLZir9iMrX8Ks1CgVWkz1FG/jp7yciut
JOm46vJl6OU47Kz347Yx1LThR6SMl21LsiCb1IeAzrMasCDr1nEnnFgs5BSy7YijW670dZq2dBPQ
Tk11LIWa3V06s3U8Z24O5SkbI/QUSGyEoj6IZ+sROlPZ9vgznFqDWNUMaqtEIxUhihfTr64RWuAW
p3RoPFT51yj4XVqMQK4iueeV37rAX42FLNftpvt1npaqwClbap3bbEXHS33WYKOjSQqw+yehFF5p
Hbrt1p2akQn3s3AlWHdw1rS9ZhrgCH5xXbCjlqjdApbFayQCFPxY1ypPST2uYAZErNqXuJ+3Dn35
FTn4PG6Fbhe22658H1v7v2BGGDqOUTAgdPDFzrcAK0T/MLFwOX2dS7v1mV4QKRJoF5dBwurhDJ73
Xy75FlUDTIVvAyV0g/O2obTRnxAknAQqC2xqvyYpqOIf8tfWkBnZkN33n+7vS7FtXDQmR4IwAjX1
BlmNBFTuHujE15qWW3zqoVzzKAoRrBG73r/WTzTwn/gxprUBpo4xhxfqyb9ZqTEIRznJNv46x51D
I+NEF2EnJpYKHENhuhC5cAVr3744RZMRIIqXQyYLbaFuvwEKsTEbUDpsCM/4KzL/5j6UgfoJJRJL
RuQElg4T/vX+7f+1VJsdEIVtCK1zCEfz9vN/gNAznBmwDbHkxdbhjPtAgtraQiRXtFDvX+qvPRcD
GMbQKBDcwFWzt3g3yqg6UiigXrjIYrecyiVrpudwZdsRgSpg+tct95ZC2b7FvSmmE1wzwbiKN/vA
DGOcVcDvXzQVW4yyMw7brasR2e+riG85q+So91FMLPj3dxmxwHxAtOuS8/vP/naZwZpiuuxGscPC
EOIj4H8u86Ts7CdexV+ASaB1XIQASpUptrXz71/p7Srj0xwBnjaGnQ9iyfgteN2iMMzisAm/ONWz
9tpqubXmdYNO7eRFtFWN718QLvg/+JMIX8YB7AySNwHDB/joz0ezTbYimCzmi1HgicTexOUW5hAU
F7zX0gxyDnMMXIJJqWBtIpAZ37+BN6pQ0Dbp5vQO4NSHVR+P/jay0ErIUDP1ZRABXFV7cFlrC4Oc
EhwWmZ9lizdiK43xidwtfv8GxUliN8irS61CXph+LU7XJBvEA+h/wSnuKY/RLawyU0gJI/Qx2bjL
YkuyKa/D1iJasynZkqVfXO/7nSgDHPwcw4Q2/NUyB/AonMw81SjfANHtMxTzkT3XoJYzmHRastVW
ox+3souYiKGLGethS+eprlHbsDHeUrzWRuO22C+AfkRpj6jZttFWNDWZ/VnxReFWLJdNt8myg7Ga
sP5Z1Rggk5Gf/QayqBaw7PvL/9eGYzSCOwJjEngU/721HToLQYJ1+dyLIUbNWmm7tUB8tVsF8Buy
fv+S22n5Z8jdQi0+eAKOJoMW4C8nBIiyxQ5QHH3mVbphjK6G7/A6yRiUqzfBGOAOciq5QxM1h+VW
FBLZbXfz/m28ffIYNvcAkRP2EPxH9pP+/kfsVOmgJrxL8bntAX9e1J2x3RM0VJG5ikaLQU/vSYTe
RhBIqxPMcYfUapt6QJM3mxyfZKxqocfxix90sz4nDdu2RdPAE6T+5bm2MT7/XF/89Yxtcy1SBuYt
/ksWVE1zIKXy0ZMabZDtSsCXtjpUgFHR6dbNhOyQg/Du8F8MgA325Yy5NM9o1hIDYQ9gXUAwaHk2
/l5PsUQdGq50K9TrCh2KYAgC30TfiA3WmskGA2QWum5x9hm01ehdO7Ajj56EMR6OtAlyUVWRjSkK
fbfFazQE7TycCUEclQfVBxW9/h+tN9aAI64EOKcUduq/GNMkqSzvUjc/ua7ZMnPZg6poczL16Jzf
v1T8Zj9v7xTBC6p7fD8JuP5bZ8/Ua2CqIS0fM9r/vJZLAJ22fthKfYdQjxD0i3uXEOlgFdSsNpT0
97+MdxtCQCaI/j4llG14JnpBjUgXdWMJRIG0jSPr1YijmoLB0l07HZfYoWHat6pEe1yvCGr+8Jv4
A1u0kUhENhHOzpoFK37m+2574WvS4CrkJzvOfkETPgQCanckEdubbEJULbBcewT+fmdNvQHLvyk0
nEjs3QacB/JeWQLliPMl7CZAIO8vafbncYFRioLJDyIIlvBZc4zReUN4D3gCnwW6/CZ9zD41RiXR
IQI9ekrbTFNg/AK2TjrzyyWr4W3RtFSnLmrls6/qwOcK4n+QpnAdcrJAFZcKOzyV6F/HWzmPXhQi
89Gp5s1dB6rtG8Tvo85TQ8RSgMtJP/ik7C8FTKvXyEgChqhO+HZHxib+uIJH9hcwSDUJVO+w0O6A
GrbPZCUWzYGcxQRdo7mlyErtgUoCv9di/M7qZdiDE5fPAhz+BYylYAkabQHn9e0ECs+G8gtUE8nl
Mlekzt06BCGk8oY9RsjPL1r0YZKXJhWAMKpxPEaNUo8Ti91zHccwGEMySuFeAm73uXV8fJVEm4eU
4mNWwKbcCb7G5gCaYIFIGHzRDGk0r0nuaOcvpOr3duIegI1omo8OA6iAmpeu3VmYJx/XxgESoyER
QPsILYI0uKN2Cb7Cgz1+CdlKn4RLXCHmtLts2Vjvab3Ul+/viD+DNTYEaGUEswSlAo1QKLzZED3g
HzYklXrF+5pveVTCSZXKTQubmiB9ev9ifx7oXxfDqIPts4KY6ohL/lkTlStFaWe4ek0D1kEjNAeP
MINEY9517bWnMN0Wc9V3d6AIWfsv9dhfO//nY0KrA8oGQfytbMIlI+9barrXQSk0rrHU7Xzo4hDC
t/cf8udf+u80/PMpYWyE8ABTJ5CQ3zaRc9S1kYdW5hWmY5yZOEK6gNe7C+vdLCS7V1FX3tdjSXQe
yITrXex1LY++TtLdLC1kXxDrpR9MaviFIgN7Qr4dUSc5aZ+7DsVLZFWn88iG9A7GHvWjc3F2pQDP
3vloiT7yBn1qHvZhoIuqrT7EHcc+JqxLgd604OLCiQNYM3x5bWCWAZXgzCGskuAlmG0M5T2P/6UW
eiPCw5JsZQDKIKxLjBz9tiQICRtnmi3rK3Xb4os6Fse4b+RpXucXFXL5OSZ83rmoAukxGJKeqFoS
tXv/zSTbZv7jzWwfcEZXBzEghGMpe6NgCduyA30g2GvlQBwATjPQ82YJ4xgHIVe787SbT6yzs8tr
ojuwPX136oFbXXudeptLVpEPa1jRU7wuAM5Myb90NfD0wrTkul4Uu1ri5ajiLn4EBio/9AQvLU9B
jC3FamfQLk0/lgXTnN2jbPT9YaL1jyVtavgbdX1sgRSf6qrXH7rEwlvZl6P7ukjhnoIkau+IypAg
0jmcDnFkYSuNYXx+nCSHIwZKejwAvOk897YCBcCaoQERgpz4QBOSXdVioR9DoNplDtIBfpj3F/dP
WRJeMdYWbjfUoCm6WXxF7M+z7QAJ472z8nWoaXIDwXnzrOt4WXbtoOB/nNBL/MsVwz+Frz8vidoA
LQ5MwZDg0TfdYxhE0nRInd8b3dALwGYwq5ZuIZcAKpsDiAiLSJ9U5lXHgXyuq9le1TUP7ojn8eFf
nv7vrYVSE+ETn3FnUOK+FQOaqUvGrMJ402oGwYC+vS+/9FCs+93QLUk+BFELhKPrS5nbBFjhrhFp
coL9v94BJ+G8AOGJ4QKmT9mn2kq/Qb+A0BUZxXWb1uNpiOP5JnWiOlcJq2jew2k35eMSRgIIJ8w0
uQnhm4GHKNFHGGf0oWktueZp6PELEyNX6SiW22WekM7gYtGHakL2Lvqwbq860LyoKOMOhmY5SAVJ
ydSAwwXp+Zx4tKaoRcYHG83qLDq5+VgZ5DLYiaCLihSo323MawXKFYo62Htm8Eo2lbLCcAymryfN
xzHva51CVwsPSXiGOGUyxyCtoo/W9PUnpyb7g9ZRDajHN+W/AV9/x59tzDBEc5CuwSL+F64XR2BC
23lqv2dwGrCcT7z5CpXHAtYQrww9FXtdR1eeU0W+Lr6ZFNSjXnf/Dxs22yTISH34uhGwgT/PCJRS
YzeuTH4vu3Rxu58vJF0xauKqlqk9BKvnj4NR7oBxMuVewz7+WWQGUzAw8yV8fH/HvgHofp6eDM5U
zIjHTAlMJo3+vJm1c5PvYSf/XrEgfRjScLyPJCE7BmD3EnnR3Tg52AtNVXeWcxxeW8WQyGD5nm9r
BqtI3qjJX9XExT+gnB+SPBvq9uFf7vKvkgHGCMjnccShmUZT+WbJfFcuHR+o+w7Ue6ieUFkkYwEk
ccndGPibKPUtOKVxTbNdZpL+h1gDhlFDJVxvx5j143MCq+NVwKb2KTLUgSFBFjiYxkgsd9Wwgg6g
e3+96P/vs3hc9Pf//b9eXrta7eoRTco3+59JbD+ndeHLHNhG/9W//2W0+Gs29D/+X7/NFhnHJ6Xg
i0DzygHT/XPABMcHQrZPVKIbRMUKQhHX+s+8Ccw1xG7eRPURrNBAXf7LbYFvJUGXvqFwQLy371cm
/xO3BcDf7WD8dxWRANrY4jwwNRRCyDE/g80/8I1YtLyzVAWXKiAAd1wR0pTsoHcoT7UNZ71vaWz7
fEFZZw4zidFNpjDWfZ9nCRtot4Le0G4Zr+cFw2tgfIZD8iOEDJQ+oxCK4aYdw69VFlVP3exYUVdp
8tFTaq+HoLIgXzkpD3XfJBVmdRF2XU34YeFTqGWOmPTUnoxt1CVrZrgb5+ROGht/JRMtl8tgHOYs
p2lkr3zDqXqK29Kxq3Ed1qBwEsxel9Mudq/NusD5EI1zUaYwvvEGrtFlnHZrOy47cK5xIdAffUan
NgkYcH1HrlvM7EE7ZzoGARbe7QMGUHSgUiPVt5tEv35CzhvySkxqLUzd+PRM02R8ZaYf0E256Dwy
K47R3LzKgS+QodR1MQZDDRu1j6JjE9WPSxu3t2nDyuaEX4mvF4wO6nbQjtQwu8UWSYnC5GhD8oIJ
YvCpBw14aTMyAhclh+IOlcRc+AwpeRXoeWCrI+N9iBL82vNk3ofWsfDsOB/6S7vy8nntMvYAmq98
NHaJMgwhgthjB6tKIi/BNo8DVCZl88lPRuxJHLGihWARa6B9PrhZXaS8l5d2c8VgQByAziiFxAMD
ihaIwJytMjgmtdizOl3vwcvBzHcsKwCFbZi20JGB5keJh4lS06p2LFvQXNMSqGYGeduJ9l30Sa/x
0uXrSNZHLpmk+cZY1CdKggzVDqZuqKdq+wpisAfBgpln+8lKJOJj5JolGM+iSkBMdo3E9J+XalxN
hTeHuVVJIvkeo7eKaNAUUrly2s9BqfYpV+G59ut9Jkr4HgWVRdv2U1PUialyiikhhUg5WFIHTVsu
UY7V+ZhE016upS/MnGm0ueyxnRNMfYvOlTPXCaiOfJ3A1Nb9DR3WoYC27kjnrrxgrTrA7zk+Acu6
Q/ZhucFlDtD+2Lzzy+cQiqMDY3V5KDFcKpDNeB6MgBUGgukrhPTgrBPaHmw5RBfbFCrM7QpHTLLC
2K2OzvUFdRLFd9bXlwRzh87BgKMZpTJ64kv0RdmMFgOMI3kjLCmobaBgU8zaC/TRzXmsp69Qz8kL
U9Pqckgxbmtdu2Bv9HLsCS9Gqt2BrsDrWjLs6o4o+MEJJxhfhoocU8u+J+vwic3o9HjZAyAZAohE
qGmzIqDZtOOgXa5UMqt8rBd9HJr1wdZkREsHybePkrKgpglvcffNZZMsGHVTYrTKOYxj911Lvewy
EWNxcNhOg/a7lgFOUtVqTzCvn9WUPAyxvG8x22wNyyM3LiiaaH2sU4upXSO/YNV0D+/xWUEduMsC
eDwbrH6FsVOZp0/jMByzZb5uIjLnPHHzwYDN3ftyHfOqpM9pvNb5pLpxF3byu6SBAd88pbsGXcxD
TdR1NoRhwW0Ko7JNEATr7JrqzuRNN0PXBZIsR42IztYJte8ghMFICT9hb2mIavA+0mOEIqoA4e9O
mZHfVrbU+RAF/CJFuLxw4FnyGVrSG+hzmpNDw7TDqQjvKjHcQaS5JxkeCmXfzZzR5kVu0ax1JQMw
04zkUuuI3tfRkF702gqYhxpz0LPmn9kgPgVk9LmM5h/CduGpYqP7yUlAAZ9BskRKfuGWOt6PCOt3
Np5gPl5Tfm4bdl+m5g4DCAO0bSy77BsysQKCK/sRccXtgBZADKZj29w0kfOw3rf2GOBFHYJ+cDdJ
lYh7zK/j12YO7ldDoJRpus9jFUVFw92HZe4OahtLMDea5asa78dUIbqg6S9dAB4kbmPcXk9fBK1v
2lggOwwlmPaQH+vGPkrVpocIrsEHoAPXGqPEYIizzRMjzVNS8RoaBv8yrvwTyvVz5IBl6tDpQyfl
nGOC22GczLnHFDAeNSVWcaA3UVgNR4yH+KaSJdkn0OKdAhs96pK12MBtD9GtkP4yGabgRoTxPbDt
KzmK5xTETR7JdR/0KPAQafcp4V8ohxADsELRbrFUk+w2G+PjWDfz/YxXt023rDBTLl2zLy2M1Z9k
kqVQoDMcNULLPGIeUKHfAza+wBes7CHxQ3Rp0ibLBwAvA7zmvSjaRWZHObv1LHp7srq58HXZHq0M
IIbngGpqTwCot6DASs7ybKIck5Goo98obJYI2D3JbpY1oHeiozCEMzNcS1cTTE/w/V43ifiq55QW
U+Su5npATpjkU0j9SZX9NfcrEmvD+T4y9sEv481Qs+6bn9WJZ8unhrVyD0SpSGcIzwuasPoSPP45
BKZ0oKLMMEUjSdabOaHS50k56J1bRXiZ1AnMGiReoFyo4s9l7/Q9ZGlQ+RBjld5Dt6dgV4nVLTD8
sQVGhXFKFnlN15M6LT2mQeG7X/qgnHZXUaXKoo4ifeIuqPMyJk+CYLKE91O161Oew5R/M+GDyM9E
SahZKg3JJcXIuqrOF0Cd9woD+c58bNcLTNd6onOgvxLjSXUqO+XaQ8KmGDZrCVYwp7Rf/Al5FlNA
LP/WEX8bCgxTsXSy92OibicApsXQkrtuEe4DrIcfRxObg5vT/mJY04/ZSOUj5l5dRATTDjY3xS5S
cviC8EpPU7iUL80amv2UlOYczyTaN70Xx1SmNVTNui26luJhRw8mDZPCVJCR68pP7bPmdso5OIcf
KbTqO/ARUZ6IWL70GcOs0Imkeeuyz3ELEXCXdewZU6HqHSlTzOZkonlUlQryeQrGI2eyy9HSQ4pE
t0OEF4bxA3PcHmCDQUDmuL3KjN2+a14xsfDrEhBARlz5j/GIAWbciRsZtMlu8UjZrNFhV2S1oaJY
taEwkRt5CecCBs44R1EjqOo6jOTJtphVShKm9xDU9PdZFw0Vwq1wdwBsstPK0uEjhFGn3i7zo8dI
jUPIa8yA4BCFXmEqzuvQZt8QneUBs2D4zpnSPdVNeJlihOtRc7PskonU+1LDJtKAfcRAQYzKEHCa
qIL0TXSj4rgu+igZrppwhDrKjstVRyd+mvpw3jExfJNVFxZulnV4q7UPHxAgx3kfu1hmEC5PQh4p
JvYcKKaoIXmNRH0eADVfVhjfekCbWj8HE8T00OlKDBqBcCd+6ARGBCmZpF9prUQ+rLbieSmGnIQS
BYPDmkcbQrommBSz4fbMrSSvXQDXVvShRKMCX9+kjCsvBJe7DpUHeI7aVwJDWsHSiEvjJnZoAZ48
cIJCFK2y5EWn/LPh6zmNpte+TNPjoNm666ye966s0nOp+ihf54RjkkVwxFu7SBpqc157vZN93+Qz
dV+8pbaIVu1ypUsotWWPgablgPzX9icBi1O+lNrmOgvlKbYRzYVp/AXm/O5LE980oomfapqao9Rp
dlmLrr+EEaorWsYfllUcJJwH90Z4egzCr04KFExN2e+brnwKMSANWFC0KzGBdJcKrXdjYvIM8MyF
SRe1Z4M8rZCHFp2ZxxwsOMTRBKM7wM7vMrgVEE7qJIfgBaN0B59nayu+TNxepSjwDwF0Y3nH9dPc
gySBK0vnSd1dTmkNZCzMuh1alQbbg0AGXjGNnCj7c9/Tez519JhWsMAq94TJj8kHkq53tkOfEtlk
OcyTooXR8NLQBXoDnZhrYmZ/gLgsepaTGcEldd0Tpoh0RRRhCOW8ELqRcySPe1k0IgEagEke/VXb
rU+A0eZDP6Kmq/uyfm0NxlpCcne31tjls4TBIqAdYLCsfGKhvBqEozeGclu4Qf1A8YsZVmLEjJS1
LwRpI7xS/2EWozis0nVPsMXVOwl3yGGgGDJKKYqdaMiSfCGNvG4rBJdlarsDKP/hJs3KrwFM4zve
zukRdOh8NyyMHDgM7gW8uah6Qs0/wPp1o+bF3URBXwDWm4p1BMotaLDcRA2/IHA6FZBdxQXz3kMi
yaYrYKuvPfoNGZLPUba+VDo9snB0V2hzFyxGe8AMpHOZtX6/EnKU4gfJBpgLYYu8CjFi6DS05nao
40s1C4RHMWQFhL/BQWu0tz4y8REk6jHqExgWm+Yygz4JdUJwEbTZU8IEhkjV68vM3LfSVV/7vsX+
6eM7Z69ZXz71fgXZO6vqCyGRLxyVZ4sx0UUVs6uVZ58wlnBnOOSlLZJjHlWZvilLDEomKgivKNV3
zYTqDBRjUFi3gkdpsyq4act+QnlGbl06+AzD+uYVKaEp8bjIBAMcMVocliwbzwY7+MtixPe4nbBH
ymnJRRyNJp+otD4XSfdZ9k0H50QddjdIWXTF9LFYosDrDYOd0qi7yUb25Mk8FEGTtsemJpUpdITJ
xEXfWv05msJtppJP0OTo4WmCE+/sPSZKo6puz5wJdaRc0YNe1upyClx6AEj4uJgVwwl7/oFnrrmF
4T78kdSju1xFnV7oODOnCCMiL1xfLodkouYRnEoPlCx6QQ/fXLcKdpOy+j/Mndly3Tq2ZX+lfoAV
7JtXcjfqJUuW8lgvDMn2YU8CYM+vrwFt5U1bvteOUxEVUfmQO44ta5MgAC6sNedY5u22ZVMy9V2G
EBnrywgN/Rphh7uX27JQplkom0+clqbANQ4D3dx2VB0IANr2OLWOq0XUHKokzBxSRhnWABDRyN9v
M3fE/iVKZ2/DSbz1rcE/Q6LyGjZjFDd28BJkNSNGUHvdjnV7psr13FPTFqt5urGajrCizwPexdEz
OoRiJ8PA2ZVUjGNDeC1hkNqgmfHr+2hOcN0lGVgApmszH1yquGQGcIEuS3nI0dWfEzeeByiNkhp4
z4Htytuzm688eq/d11VxLHNxy2EqvB9Lwz1yFCbj4iwlOvcoIpLGXHjNq5q30Mxp4Wbto0t8Ecg6
qtLd4VLw4rFqEmPi+NFZtrwM1p4EeVYXZz2q3UQpAc5h6M3LoSKr2nfO33Ibr9eoVrE+W9hbcWOx
u++XLWvuSsVj7CpUA1EFY6muZ2QM0NoQgwwUVELjcnbLu8Ju7BhXzXXmB09dGPVH4muZLILp3y8L
ZWnzSJJ/2tWDx1nGy9fDiGg2McLRjoti+L514pPfDdcr6IJYreluy7A6ppJzlu20+LYbGHlDzu3V
pGucPjHzhV3ZM9OzvKvVfquER9CyXsys1GRMa4RNI0UXSs5qRwD4OgXlaxF456Er75ahW7AUrvaO
I+QlW/QTnMD24I7LnqMWM9lag2SYetK5VmHegCq1cfvMpFE2Xrru4JwrYd2vpXGOCWa/TX6FCNmC
cmjAOvwXflPSJvM8hwe7tj6zd97ba4amDan8vvJ1wSyck0xxHBwME2CTIIFscUjFbHCRI5iNPbd9
beFUfSozgwcZekc5y3znL872SFH5LtgiQK/CsiGnmoeh94LYVar0EwJl443FHnPAKT83af49tHAS
bvZlFfovdBc4iPplsJrjOIR/q2ml7hsWCOGtDYdxE+1k2SYWNazdJqe/xaCoTBrVM5a0fC9dm0Om
MBKsEXigtPs02Moo21HERj5obYQtZfoMTvlO5WzQKLcVIgSB3vK2GSf7wiCmF/GS1XY8TxzKJ7kq
fog3Ofa3Jo5MXFgtLmu1y4cgnqV/KRrrUple4pcLiNqlqscDWZzsgleWB8fWCiRv6FWOV0a3qaPb
2yijkU2p86KW6V3Irka1u7eUB8k0l3mIa2nzh8+G6zf9oYEytx6UUc2KTgc5qTafM8LK9mGPxQHT
riVtPPPT6qVgq7IR49/VCGjrta8WbPXwznB8qvH/Tb7+/z/O89dubEkF3n/Piv+0eHrLqWs16P+c
h39sWd3f/tfD8DJ873/K4Ot/956J932oR4j5PN2vFinDf1DPFtgjz6LwCpOL8PcNiPSeiNfYI7RU
js96+rFthhX+b2QfsGEQOUODpov3P8nCO85POfgT8wirPvAOyCvOG1v1R312TV4GNE/lsdJSrTa1
hat1oCfHi+eNonpxDeX1JEbWfnU5hyxevnAGSU3YE0o71Dp7qYILHNZU4ipShPJsjpq6v669Rhhr
3JGoFK9ehbcQTIHv16WTZBTBre/B0q3jPU0WgvqF3iKIqaj34xLJ/EILt9B59FyKS+jZ3OaWOcwt
Xh1PVSLuZq9prqyA1YOZtmmQPNscv8u/SSx1/JsfHundqSLxI/rog1wRcR5tbSKPnkM+j+8XDXtg
NcWIri38ju4UP9TZ0Li1ewZDvofSvPUZ0ATcS4JG77WZFnb6h5K4rvz8UCdxfZpMQbqxXWrzPCku
hr//oU6ylU7Y+6ZffCstMvec3jtkSHkcRYCpygPa3wwzosqHDGGw4Rqb4FzvOlodbbmbPzsXNMpo
dVqC4jSm7cgLJX/3+zH6WbXwxvBxCOBop6nF/kzLn6+Rxh8GEZpjfPPJRZj2LtuCLJCHOuR9A/JP
Db4P7g+17h+EeB+eTYB81EVBSbWSyivx9YfvJUbqgs5wwm8Yuuvej7Hu1/1fuZvabRbPZTEWt22K
5wj3eN7Z9p/sDR8dAG9wH+rPqDhBGLGGfr7tzJsKw1xy55sR1CBGE29GyfzCQqI9QbcVQX1DNNlZ
0LrlOj7gxDB50dBqrmZQfv8Aftaf8QAoPgNIIyVHOQ+R/oeBAOBHkxDEll/TaGs9deykoOS7N+iM
Ea3HNSQ6tHe//8pfbx45vE95KTRRx/+iz0Jmi51vNdU3159Z5YfV8jeLBJSax94FI566/rMaGXUZ
9z7SpufOXCcV7aeiM8X8h4lgfdjJGAC0jKwSFiq1TeejAC+LNlBoYjBe8wJRhXGGzUIviGbp8r5L
xrl0NzcpGuImXuNohrgqrzDJpTfCx5kIzFK1IBdySOk7idPVvm+mou1ffz9mP5fh3QC5uIl2CpY/
gkFWC2+JH9fyOKchXstteV3UoJgEJl5pBstcZqzdECKcyXgQSFz0ohnmTn8UIhv/6WBZMH0INJGW
U+ylNdSHywil3Q9r73c6naPNsSW7F6JaoBU4Ei8dgAjVS09lqXp59ysoKgsaOGCUWqVM1xLnbed/
0/G2xUYS2l0qQX+Y3w+Xbm/w497HeOkOvXAykAOh7v1o6lmcuRVRuzmvPXALjE6wREQ93pF7KkSb
zHLVhhMkeZM2BK+yQZMcVttqPGAMTM8JceoyS5ptM9dL2AQtGv2WujgmiNHD23/vN1G2kcBwMMOh
BwTRZ7UX5hZpy2hVpNq7+Ycb+llrpc0kFjDjyIez4Pkek/XnCcDMbOVEq5HnwCMv7BFhYi2SiJUp
mKoEt9IbJmg97Z716PJ3pBjZToSVatHaMg+OLw/jDJ3mTwva/biLo0gnGKHCr4VgbCQfpgUnf9zU
eSeehWIVyb3TV6F7bVu5g0m1p0GSpNCmrd1NvtBRARS3IrRP2PBn/z6TW2qcqcZFgq2MEe9ZWPg6
QCBZow3e1ejpx9P1TsQUOnn1hSoBiGy1X2lLSV3rl1bB6POAujYiORPj7MR7G1LT4tk5tM7ho9+o
4Ic74fVOf6BqqJ9dtWQFAYZ8+/oozDSXKOwWbVXpCB64cmpmOjYYhNdAuKO0g7QrmpQ1PbgOSPcr
papUxZxqFa1ijAyJ4xkK7jn70tL7xX2azEk77QLEaZBD8LQTovx+bnzcwhl9RFNYC0HF+d4v1ion
XaHOR6J+3qyGBFW8IAMUGnxQdvW5M8qZjeL33/hxN0JkCDbT4r2NtEKrRH6ejL0y4T41zvzF2UY9
GWfk1mx/do91Wh78SXr+M3SbjUlIvWXos2s0eyiP/7DK7Y93DvYPORkvLhLY9q+aYpBHI3Vdv3lq
EEkN0F86qIzfO5lrjEtOyy9rr9KgK+6oGGjxv8i9LoOKNNhTF1Oap0FEPNiZvKzT0H9YQN+F1Gpm
y5/uh9Cg8iS9bcEysmBBBP/opmhnXdgSerFjKpjuyVURXZynWurHygd/4Nxi+ANeFTuVwqd8/P3A
f9zXEOYgfbH1XXMmQM/7QS5e0eGsnWUfPE5jq33bnlJYwO1p0/PWJchyz3JrXpi2SxU5fGTDW2SL
v1FPaZoezXb6kFKn4XptWWwIHgpho9zcl3LrwQRIkPrahu2tFasunUnBOrG1omt8UoGlnb+/vyX7
w86mXT0432x2NZ7gr0YthI8NzLTWfgyH3GFtDSLTFzAYjmZGndYxDSI1wiCFxsMSZ6/UW4oSkheN
kVuE8dbi6T/CzQqGso5KAFPFTBJcxif00jsaJyd1YB3WjO4Gh8oIlHMQ6PtIrKy8L7jdP9zahyhT
m3UsB1QfS8UEEPtRb4jg2ArqsVsfnQyZnFaVaOwbCOui+zqYYWWjcxw6uT0FOFDZ3Bqj07gH/Aaa
4LM1pOyyQ+QY4/xIlKotw3NQOsw+Z4Kw8Dcpx4gpBt5JO8v6kW3zrEB4x7aGSUjvgsWQmvwXZyyL
oWgyF77DQJM9DE5eDUYI+BxVY/7rND56K6xefj8IH9bom4nI5v2Fdwu68i+hrjVvrr/60vgMl69j
dziFt6Cucf4lnCzzrP3TtvDhdaS/EikabTh4LZEn/Wj91NgRl24Twed+tJghwzoMTCje/YyPWwq3
8wCwG5iZY79GwqPO6gnbxUvDpsco4Yqsh7vA78O0PKSDC/ySU4g93SvalvIGaAwW/rC0vKjeH1sm
UVXN8XJyY7KK9OPI0Lsy9EZZWHxEaxlN92YHd7Y4evRmhHfgD/qc+vvRRqP3c+TDzeuXAJuEhRjw
1xMV4WBPm49l/Zznq09CcBgrB/cl8PPyxgfnrda9zJUvwhi9+H9wTGY9OgvOn19ITHLuluyrWdTm
2ZyOro+c5b/HMbkTfMpt92cEk6msiPyZguZTLgM1TATL/zOCaTEoy5UHylvjf8GXzMUa55GC5/w/
UZdUzlQU58sbb0n2ovQPP7KWZr+ziydqGVmKA2igdLZyPv0vyhLA5Jk+UL/hKwEHD3Nzf2IqrUi0
K+PxV5gSb4xg/Ob9iFESIE/z/tP/FTlpHObZTKoagWJ59g+YSYtFMcK93pxuYkpTeO9F/glowABQ
tW1dIQJkd2mBDBrRUyWzfQl2Amkx5XlaJh5St5lH7z5tIYyc+6WbZ+GBueI7MNWmzeS1DgmlmKMY
uYeP4S5P1UYpYQYVkhfHmQYAfpdU0YyoYIfgYwSTaoyID8/hc81GmswOYYt1MwqiLhrDrA6dSW/x
vAd8UK3Vf2gUBSL9GNS0y9dtXe/K121EUThdlD5sNfvMWgwjCJK19KoxOC5tifqJlPKk34umB/Ry
usocj5fKy5KuvhnRSCKPvOx2ncUsgrsyNcq5PgSVY9jivBrpojnd+qUD/i+WUaRzEoEii189QaVN
je3SdeGJZHsDsIjVXLNr08PrEpCpCuorq5CFVd+V5VyG6X4u2QjANRaWw7WzZelLootWbdp7M8vX
Qu5MjbkMd+2AU7L9y87slu9DGRhFj2MWSpkozsGMLLX4gjdIYvm5/iVcPyFLLOnsSEzv5j13n4gc
9pF/wByqR8yhpRAfFHIG46FtAr3lu/hTwiCJ5qFjAmwt8cZxiFTDz4nTreaDtzF8skS9SE0g6jXe
uM4tDpk0A9WPxwJdYHv/goqnx7mlCSS5JGM0FI/CaKswd79LyYFGHlRREGkldJ4BrZkUYe4BjQEW
NsrxCaXsWEBBLyghdMd83FxruQ6R23ApBU9abA8+M4tvcPgr+QrUSE8wDI36yVMs4s/qqNFDM01A
ALAvDNCYuIYJYhb3+H4/SjmOfCXhhmo+8ej05j9UnkuPiwTpAwmgWAS5xVi8zx6kdBG/MigNfXMp
pDE+5MiswT9xinEjb9MAdTBfIPscs1DGw/tQG6cf//cgn36OTIENdsUWSFoTWI359FoVvijUsWid
lZuW9rbwJZnt4PN84ACedVHsnR5Ut00DU42T96iyc9xaa+rFVpVPq38bNWPHKE12U/MjNj1huSrS
HOkUxRUeTx53htqTP8Q7ZcrX6DSCOHs1CvT9nnK74IyWCEhas3UGeU67bM3Toz1NDz+t6K+6910Y
FUCYA2xzVO79FR3vITsZa3MX9amiGCPNIH/cjMIdB+xzuaOH9zSRtnEduUpuUv8Wq1A934Om3GF2
9UOuL/00oAaaVP6jq53ODfYYsduqPN9QndM8L9MZLXM/F5oWdRWVAPEfQMvzfIspsOWr5Wct06f3
iFi5eUXnGv+2J5etf6E96Q93ykI+6tbUywHDjh6mdvQRbD6O9IbKCnrFhvxeyAFW5pwhuw6s4dI5
zZWi7KMhOL4PeVROistZCoiWM0C5pePLS1GA0TlOFpUX85HIrQynHfRagA4JAISUL/fKvOPINNRA
LM9rEgakbHhM+XgedJleziO4Q/6sWkeUcgfARjZ1PifqcS+fDW5nNk1SR65uhJL20ITOMW9gyY6x
FPV8EDR69U0jR/4feCZJNM+cLVJFklx+fTNVQ0pSYFYl327lWTc9+W26cApI103P/TliKy8PiyNh
2sYhjfbG8N+I3sVo06g/9yIgf8sXExMS+02GZAba0Hs6uRxqhDAHnDWcd7+Cl4b2fybKnOE4Om9r
RiIQYsD6dK7S7QnYZTcPj5LGQrN/NpxufYmyniFyxLJV3FEFOMIDqG9a7HKDoi9Ju0Ptr2cN+So9
xU/50xAcBiNA+VLf71DgrqZlMhOcn5cFqVC0RfVGXhkAXtVGIE2L1W+uHWEpfsJfLX2GnTzgbg/v
SRaYsLWC1NdKlSKcTiUUDpRDb6m3lGM5WUOJ2Jl8aWpVHH1p4QgyOBlqEhPeZVP5ej0N0JlIwmdV
OLBVOn668s7rKWNrTbnj68EDCqZTBSBBK3LxZQ24xLtUa81dfpkJz1LjYk57pYobOpXrJCV9nNh+
ggqWxPAJRlKzUr9OS2PND8CMvLrfkbrA4xGD9UJF4WbUQpFd8a7m4W+Gu3FXPp2UGdAGKR6jpmxl
MflOI1kOtOO8cQqzANUxbx4t3z5V2zgbD4pgmqzCJpChPbPfMr+MWWyMQIkBVE8jAVJH0uxK6SxV
TT8enQuIaJclnv1ozaX16qLfqW98X4o1RTDQ9YPx91xY5ZLueaM5NYBr3BjSSMLaCtQTGcm5Gj6b
mSwz2l16q5Mv9zMibkd+i6YCTekXWjSRmjiqCksEZWl766sncKq22/2bdDtYVofDFVd2NFojs7wp
IzuZ+EMjQIyDyMxddu93cnqWmgzA8ODm1+zA9G27qetJ738RnFg+iP714sVapn+ifcve0x9Z/xmW
aIOfoA6ufzB1yE40e07uuraBvV+wlLPFGdKbbVgtgexrDvSqjBr9N+9TFkAnOxEQDv1Xp3y43k6N
DEn/iso2tqj4hndjjmy8i2ezJXvurohk7XPtNeUfZcam04E9dSI+XMKy4RzLCfPbRdRY35C31FdO
iwb+6fsXeSrilSaZKsbD6cTWFuUW0M2Ursbup+q0YVGb1r9ZhpZORhu11EnIHuO0S5PwrJGI5XLp
j8bDWHh4QONhpoo3XRR2psO43F34jmCq9WVhtOeC6H/CewQI3qgXubB1mXHXzouek0G62VVBTbtv
G6DOZc1qPJwGhDyw3vSo9usQy+0to7zMbTRA4R8SXx8O9ORy2B+YwcCF8MX9klbOB2oI5Kvth7zr
4BTHQYb45kHNHduspMMqFwHiUa+uqZD62v9wuvv5bKe/Hsi2jwUKatN/Y3Idl86Y+4BU1WlrLDVe
ivGnulP/gevyIYHOaoLUZPJdpKz4f18f638oHs4hKpeUUPLfc8SEAd4lUqSue4toTc/uCFEiHyMN
aJgkIBJ5ZO+b4+9v++cUApAM5g89F7h5yuHMc/vna0knByIDS+8hwoPsPxcezhB56Hv0SHtUOn8e
51+/kB4z2vqGDInkYvQhv1nRT8GqGzO9l0vLiyKj1d1wHqwQCklrvq3s39/gB3+svkNyt6ane5Hi
Z3M/whGWunSzdqj9+/cdY84Bn+gWKs7qeYfF7cPpUIp0U5/G2VlpEjy2ej930G8/GP2Gv/wPWTnr
55nOFXGUwutBaRQ2Him6D4nGNYJJHayOvK9PiwoQtV7jy1il7OtFOBU8gtylPZu9ixxeDoQWRq4v
pBSOHLdkgmqQHjzYmB6Sa7aWNWGrl/w46yO1borV4TyZzKd6ljhts78f1o+PkQfnmlBWqJigk4cd
9PO84b0rB3xX003eV3pn2t4CIYGAffyE0Gx0r/7593koe0z9P9/3P4xZsBCN2OBbb95fewuelzI2
O3bWLobzlf2j1Bq9NaBahmQW2bhZqr943p05JRM9FeXN6bVEkKyfBmYF1kXbS/3C+P0N6jrOD85L
JgTlJ5cViB7FJaP5wQw8r9tSqM2jfTZ45MpLgqYJnGdfsWD+2VbHr+YLcKHbPk3KOWR+LCnRjbpZ
aeqRnZ1CkcmDK808smXDx+/vyvo5A81vR6GBN91mFDkHsLP+PE9ac8jTEpPRV7MkTf2+rGwfvhOB
o9Po4+QcTm2TmI2r7CAOaJHDqxCut9Ung9MuwWOJKtR4+MN1nSQiPww4OUztckW48yYY+IVNaJrU
i+hE1dN7D1xRv7e9RaskRhNZWvd3v7UU2hMajpPzRdKZYjrxwRtkaN0uiSL6bqTRYiWwaF7ZLjkR
8w5mPe3Nz1ZiFq+7SbFoWKAxUptS2JdeAu/N9qq03Vbum3rc7CExOxNUsvZ2kwJEoGp1jn8XneqM
lc8hyblN28aSC3rpfIqQ8oyTXwDBQGk7O2ccgIKi2dVGKZgi74FTYPDPcpSfs56inBxCXmL+2/Z6
OgJVb6NJY3ObVwpHVh2ezBMwM+Oso7lsfdPaI8NN6OePwY3T1zrINE47s6Boy3MzkeRjhKt6rGJb
3NLSqC12vghotAAJ4ZSKkbzOaVRwCrDeIjsqfjPju8lQBxeBnMh4AXOvfLpyhh1fST9HHcGYVFGK
LKmXpuecR52hLutHh3A8cm78dYhccV76JnrpC6+fFPlffGn6fBiBcXDkLq/GhnQwmaGA6oc2OYbo
N42xy2aziXGC8F6/i2QkgnmfSd/15GdvxaTUfaYOoittxKam7d/QWI2+Ep8LQRY82zHPkTkcciUt
q0wai2D475UjcR9eeP4y28+Wt6xDeEM6LxWfgM+WaFvLtjdMTuhsaMuQqCGnxr9vYRlj6J8Xe1Mr
WmwyJjgAmO5eCJp8TeerKurpzBFTJp8LTvlRqKjXFjnGGhfsx/zqm0215ruU/jzALJqgbdRfeORC
Y4SR5utS4PseKanTZ/5V2PA+AeSU1z6Cy/f4j4S8jl9X7KB8nKZG/RaltkFdcZRUEUodEU+QkhqL
HTbrMBsvNvzBeIZgGGEcVl34IFo6BRwa3FhenGfZ/OCtBd6qtZjTI24J56wwne0cG8V0Roaluw+U
bydL5OU3ASgQk3YCk/qcMqnP3MwDKc/qy19LbJd/ZWaBgSiyoIqEdIo+cggn1WW3NJEQ5nOHlRif
mfCv/LkQu8DNc56uaahDCbUYz1Mx3m5lTZ9RYophH66mUzNj/eZrLsYH23LFpXKN7LKZeppQ98jF
EchkZ1M3Rrs8msNPgcglegNRfCt6me7qnC4Tq9u2Oy+N5EW42c1hTVuq063AmkZ8vCLbLluI7vzK
85Bz4qtauvEIlQxuDBAvRPxWvcVrVHqHvDS7B4FdHZsQqSP6LDtd9jgvW/hSG7QfipyxoaG0XexN
ezAvQBLmRdwZhnPlkj48qKFvv/e4xT+R1CzQUQ1O9M2iBMU5yxLW/WSXeYGivjX2Vt9gK5tcEiFs
Bbt+XcBq92qtYq+ZwyQNojQP/yomO1rPUUaMX3vbLa09drqB41fR5Gs8OV74PRy8oMHtZaiLBqS0
t3OxUX7C7VZpoH136fUD8uw0zLsXs+zF1RK45iX2DT1DU4gsnI2m+WJR43INxGI6p5+BcVFg2NQ2
3KKGJzVDadk2WNMc54XxZRZy/i6BZSd2YW0vfV9iKYpoSXUR0QeWmZvXosbmRAvVndjmarmASI7j
y7REcbNaARsxR71kgkXoXABPqcWFWqQ62GK0L726WWIy0E/evH6lv0d6A6psjKd+HHakPPEAZksz
BTtv7RCNB0N7I3JXfVkFbpvSpOye0fO6QptRJUGR0YoXUIj7QsW8ix27bo8dCYzYNpvhE+iE6lOf
r0OVVMOQPUpQAX+pRaBul3R9SlJLi+dLro9KcEgukIW35BuMxHAGWdbntJ7ZpvKlbMSme8w3T21X
gFjEPvYpoi3EOVYLLCnKTC9wgLkvfegvV9oAiOmWRDBfmg5YZQ3JSXnMrnzaYGJ6taroRRkEW7uQ
uLGk+1EvAWj51YGN3oepXWzB2WB1+R36ITQnc64ebfqGHCdw3MdSTP4LXuTHmfP74yabLcQApl2t
ssm+rwzIEcH1OO4JT9eHQUUexi5XUkmusiE2IdKf+1GF+Zv42MIC1UePUTtEr84inM+lSrvXaZu2
7yMTfDfRpfvaRfBwNHlTYJ2SwwNxrxF7cztdGaqvnjezo/l1baUoxkhz3+QYl3iXLexIZlmE5Km8
CncGBaNE9G15rLxRPaI5c7h+VOSW2TqHEgfAF/KF8i5qc3VmrXX00DRqu8z6Uu4XyPz6eN4UN61r
DhdqdOc7ularzwr09VenmtgcbLlON+7asHjItd1azjBeLiqYz4t5cTrySWF7TH06FnBsR/lJOiY6
3+gzdZWmufq04VR8DEnpfJFbOHzmhY951FDB9WYZA9oqvzjUUerRrLy2HEjvmPVCOF0O8121hy0z
uruK0sAdAHghExQr5kFBlfkihtHF0OJt25WK3PESAVVF1qLpPmfOhs03pyf93gmq8MyiFplMYnNv
wylzqBgo45uR2mjjrlbP3YooWZuFGHwXjKTaw6vKc6aA7uCdquCA1ZFIr2ZDZHdkf+obzIntUz2o
F/5NRgK6sJ5wA4w0yQnKmyUqkYV6wiouok7Yz6ORjnMCDNu8RoKE69KeJnnM7RpvYkTvm0s37VSI
Vaxpo4smD8WO+jJWpIk6/C6MtgaWwTZEU9w4Kb2ZDHQIlytwOcbaN+dBXUlc9vXBWpQ1n7dAcW6d
xTU+BW1U0IZ+UbSGySOh7susmJo9peg1v2yKqsPdCkQSpWaaWsYxmPp+u19DzJL5UYce5i6SS1fj
Wp5EN9NqoiJXoOh9FhC5JF4zptM1WZwSg/doZZ/nYOvwbpq1j9uU48VupvdAdTmQIBieaLu2hfQd
MvCOePA6zaxF7qRbNAQXnr2YbfkZIkZqT/G6SByyFzabnYn3hErFUdIGC4/D1HsjJk3aOKAMyuoI
aIiRZrDgDDdaHgoodH5sg7b41K2WsR1nDsC63Y20zSuYUQv+PEV94Tqo2U53CPdAFZNxuyhpGZn4
dG64GAzab5W3dPrAt+Iw/K25NDvyR02l1WPC9prbYXDLcKCrWglwgsR/37Eewg3j9WitdrN3LayY
V/R+Lf24aUk/a3YcphynWSlIBSNdN1oga90+m735uipI3+7KpVjOnIym1jtg1HlAqq5U1nmVKUGZ
dPQCnG0zVXkfK9qN4UULxqoydWku71YOKUJyiU90eFHfYKGUOweUhX3suhR2TQYee7QTQrjc6LCH
a4kcHNPcv8c52QUEZmO4FjRdoeDCD3SmUSzFVzYhGfr7HB5F7GXSWqJ91YAlz/fCXjoPh5kx+eMj
7Xma9KyUofuSTdPztuXZY5aL5yyitR1dE+bmYUZzQsekFF4YLw+TTcIHwBkG22W92vWNcorxQGOI
KBFS4OoJkI8KgJJe86DaGhCA8mFFhSDvYzUNzdchS2FjdDUVtWxJr6l8Yoi0ln6Wu42XjXsX9bnz
ECBsUnQZJAfFfGDCYKEp5m9WJ6pPQrZ9uO8Bml71uFcfRontbT/SGlkDxGguFxvNEp3Tr0XiOpf1
oZKp99BWprWPhryjg5pnXNvV4l7agmJql/UU1TGa03vRTqeXdgzG47bYdh2bAS/hnRlNst8Ly+9u
0DXOSCrVnMZRP5sLHvisTOgDNIk4AmWJqwGh5nje011l2a8k3x+2VBXfUnoYyWNJ3W+nWJQz/S8r
dcNbnpd/4dOnviiJL7iE9J63TnGgP7CfjK3In8ois57JCC4HxEQRgJCoOQQiKO+M0lTAA3ywGG3z
WJco1DIObofATssv3WxDQPKcrvtCw3t1MdpOukBZXcowKUjaXqTC5qYzk8x7sUwJh3DnFnjReDFh
/vpa5U5wYjlUljNf0TAI67OQ3blDKvuJooBd6T1tAeNZmvLap+EbcSubo56EEBkqfUhf20a/tRe7
f+2mEL8u7n4KtCS5O/+8pUFxl/SqWOiHVG8dScxgLi16WrOPxHSfKL3rWvT2a57n0B3smmuISzrg
hknF76VJqM+cyFfhnUNDtgNa8CEwVcRaVXbRiG74l+DUBlZCwJF+PlENIujo05kxVNjiRWmc0WTW
ftR6hoO1TRXIydXAgegt5es44WJlRzIwH48pKq0u9ZwrSorqEguoVeOMIqS5WvpRvFb2sIBKIv05
waiol6/DsLJWWJSc00ZBdvXbRDVtAuM0TXuaUjoXJM8zpFw0WiOYD7zpu4u0NT00QT5c4ppWnGUJ
R4ZdnUrD2xuyQYsMm857Gvq6/hKIaUmq3ul3tWlI82acA+tBc8cj1ErEcO8u/Zmg6oLdrwUfJHPg
BnKJCD1hgRjdjZPPFv12Uq0QXBvTE3sl6CkZo5RhEiVu3uSlW9EPZvIp8TRVUlYEaXSG4Rg7Jekq
C5uY2mnT7a+2H9vq1u6sud9xqkgrtrTI76DvKGvM6vVomJhB3Vt/dFKMvhY+5ZcaOatGXxjhUqYH
CnnVYl5Xeed3UcJpe3ExB255A98l4IXrrbucuppuoITK3F137bSmTQUiOSWlg5mOA5i4A6iMYjJe
kJ9H40GNQhZ/ZVnlYmOdWSqUd3AJOa2Kp0V2wP4yYrX2fMxHo/m7l/0y4UdFl9W0e09SA3xITZua
0FEg4BranVrBOpV35SgqnoNrIOMaSxTW1CYm5Pfc/vfGiEA9KdGX7bqLRL4AvVaenT+cksiG0IUQ
wAQ6ZWtb6SIuI8CHnITRMegqCutwg4zqpib+cvTeG+tNWoCAvoxizjWkOCQBZ3CyTUt4Po5iOx6e
xpyEQng1EFAuN2YZmaubjFk/yooWA0AvJ6ooHvbEVwce1dRAMBjGtb10Rm5vi3G12XafIMZxmvTB
GTxR0FQNAW3hXJjjKNcOfVQxEONwdsjkQQioADbywW5XoY66thGZEbqLiB2TNvMEUaF7LIagWVdB
dngiw1skSL3Genb3Wbu4Rb0XM0qgiNxB24VXG6FfuE+N2ofAQ8ecCNKC5crI3Qfr5rhH6pHNkwjH
+tFA9TPgDscUF7sja2ePCqb5ZrYVURaq/FxV+87vo3w3KfQzS7zZkqLo5o90vkX9fxEV2XTnodo9
Iz9dXHVmCnnI9sdr3JRrsxdOQ+u+KaJAjZPtoYyWOTiXhHBB7LRideOlnav2qAYTdeUSChiVSLur
b2Iz4WWmyv0/7J3Hct3Itm1/5cTtQwFvXtz7GgC2JbnJTU92EBQlwbuES+Dr34CkOiWp3qm61a+O
yii2BzJzrTXnmICMbfbRIeyNZb7tUmWSHBCUlRzTUyFGWWNZOzKt+pJ8aFd+VJZIYkXV4qnVbt08
BSYypVX1LlQG636X4UZXq0UBe6tCm0o2HCdEtx8SKx8/xYpcOy6cqPUqAOwQb/GPjZGyLQfNRTSk
t14VRKpZ1xsT1thegwP6AtTUpGHpRHpcBzQUU4sKFZv0qYT3BwVJtYb+GUkGnHRfNOQwBmhNIEeQ
Yayjd6K5dYqpvIHUtZzDrySDQOlPRu5snNwujkrc1UjsB2C8jTuemhJJiT4P5FJUlseoTIEvh5+C
H8aRMU5+NH/gsYo2CwYaZh8XhBRcG5F3HhS15nMuzdbWGnkz82OHphe53gZg9/RZQVRF8zBr4ksA
bnr3SnE5JWcnK8V66jL0dM8Jxj4KIk/SjyyREIENSKq39WREV8g340+x0Pjm3WmRyOgi8uLyhdhL
v0nV6YGAw+FmEkXCR8Bex9TaKevdxDWNiSK3vNuVAuaEXlZPB42mRRpOaHaeJsPE32jlnbmvzCwL
2klYd20U19ter9RnW3Sa7znoIxNRLDgHumX28WXNJ7yeehrqQzdiNisqhPsQSLzxENsC1VxXLchU
44ioY3fyilWyQTUckME3A45faYu+amB4JCPKILGHk09EFwboHTGTRtwBpYorUIfGAEEo1rXRDVUr
bsgvRnhyP0mnRw3dV3xKVArOq4mHOQYNkJjXLbQE+GdkPpCmq8wwvuw88pDJ5G2ahGzoGYow2iU3
S0kHwF/sprE3+YjwLzTUMt0sIJfpUFjI/JCzlE04Gs2XqYMppkeADafeml8cVovxQvaVgLjSji5o
IdEPvJxltRQEKV2gUq+vjCLSL9ykyB3kS+BIfaFF3gVcOh00M4whqTTdDRrCLECbpr/h1hkq5h/E
ooHG60CMOECe53CY5oygXeH20WZIUrdg/RVGcZFpOuia3p6sR4UscHmic5WTYQbjb/YL3NgvqYcS
wy8RiJxINuzUjTNZM0WBp+O2aCPVghIEWe4eqLOYAvZNTnWcz8PEEC3QHCZm15Mx0YY29Do6uUVp
PLeoP2IfpPiL0ZX1s+hxlydpRe+RjEwEXPHIJV+Il5j0hJizlSRojZPHlRiwHXX0XV6reFAOIuOm
BgeRO9f90NfH3oICSEUOUVjQHVEi1X2kY5w6XAax/bHRF2MjTbW7HcWsHwgm70GYEXy3ntbUEklP
RYvH6Tp33xmEjIdErIKDKlNP7kgqGItbXLxpKGhuhYJLHUifYQ0bji/aBWyLBM3ipD0n0SyfSWLX
/KYD4hMzMNqUbhF9Qe6shqZl9g8ux/0dyRLaxxpl/LPKQyxfkXxxWBGe8QK5VxLxwa4Ze+46d3hD
ON3fNIM6Qzjra1XjPlhuvFjJOdFoZrljPyCSY3A7IySY5YIumnI5tbp4ymh2hK6kUGnrtAINkmj1
I6G25l2WGGYZmHT1D01TaYzoUIDmhvE+D3T/xSYHCdSKj2xQkIVCZvPR7DxT0dZlcyvMrjat6z5L
Wlb5joAxNFOixZeNeEHOWdkya2AQWl+bMxIfktR1PCSQC2pV9slBJYwrWw4IzOf+IUrlZL1bFVGJ
+6x2Yb4EkYmJXwnd0TLBNHNjo7Jh1oZuAy5VaqshgkBt4dgIHZAIztwWqjwMcOgQBtq6tLamWU3u
q12BjOr9tskLWbCOrUEYIec89BMEKthxjNDGRPuFTJpjPGqvGY82Nw3yehMIzpg09We1VWanCxm0
IiDcdM005yuqKY1zVExNHK3idq7BljFInMWLCuTPcHtKmNSQthBgMaZozEIGxC51H1amVELZy+qO
7AWyngnS2aiNMXTtxyFfRm32eZYmnYOpNjmS+UuTsDIQSk9V7AV0rNdPYtqx6hW7JJaj0z4NSrzo
lp/Cx+Hv0Og7trxQ4EPwj2wmZ8QOpOq5zrj98/HczxNypoYoQFRGh2gOGJPjzvx5akirzO1V3Auf
y7pZBxrkB6xyCMOqBIPyzknMAUnaqII3C5I0Y0T3F2/g5/H2+gYQCmDe9RgAOxjvfpnGptaMNypO
nU/5tzdQflOewGspuOKUmrnYt0npP1zlv+Iq40vi5//PPIfT5+lfx8+i+zz/BHP49rDvOAfH+OAx
lHM8E7HjNw7yv6bPXf8//6U41geL/8OviOgGDR6/9G9cZXAO9K2wsZL7w+B9vcoY2/bJ//yXAdGB
p1PxXTI41lTG1v/3v9/l/4k/19/hBN0v//0jrAAhzS/DfQyc9DNckhnwzNKn+kW9oKOPBD5siT0V
SmoElWAkRZy8yC8ora0LqYp2vIutLjrWaopOFZdzf04aAk93OUfoPBBihKkHnTnljDkQxTQIioWG
jm0MmDQ9w+1TIeTQD44RPQaLVKZTnGMSDQECRveSsdmzXY1vhTYHMU91P659mz6vlzPj2/u6odXC
ASmHvY+xpUNdBzNWQG++GibTWsO/Xe0WczI+wKZXn71co3+nKKl+W3F0P3a0nzZ16dIobHjgZDvK
BpSjPGH1hkOjaNotCjMF9K7ifel0AdGM4FKJu7lcxCEeOV/6q1n5zRi1frMwcQ8Ws8uAFPBFEaEJ
lslJPvL7E3mkdDx60kZxsHLB5MEF5lEHWTkcFnBFAfRmHthZGIToUK3wHwzFpfc0ZgRGB1Xhqs+k
YCxXdjN6gaV7oKSx1uz7qROHURl4dc2dOIuh9Nx2ae8FU1obAyM2T0B8Q/FK674zFohO7lCGehMr
L8NgWHdun5Xg0gZDuxRuR6kzWVrxOCMYIds1HjR2Xho1PtU4z1Zg1r12m0L5siSTF0ijjY55IpNP
StHJU4Orb/f1/XXru+LKZlKc8edBh3ZU+Zj6xsCxnWraqoLQomGYabW5zQI7my+5c+cereQ4JL7T
p/plTHIWLeWhz/Pp0tajJNlHTICWvd3hd98mlgMhysDBwi4dUQRXKAWPi1kfRoF9xwcQPGz7NAbK
DH3Z3mrN7ML0ozTcD33JtQBU8pgNXRfy6uAUu84izceBk12XS4Ht2CjukkbMz22TdJdEjXv32TK6
W0hjwsYc3BrHyhrii6g1E44UOCJZYvF7NPzYrp0BiiJXmLhSsJlBhhZqYy16V+0Q8pl+brX95ENm
tldA7PKyVNO8c83O2xGWZHyhxT3hzxIl4emascgkjPUszbdehizllBc1z+UNBcUQisNJD4gM5Rdm
5l3Tlu2Rpt1GpTdfYcPHTofUKFx6Nboq7TLlFBpP7o70PW1LPWM8ouHOd5SeSu3TG2M6I/u0dHc5
6s27vjafiTyBOWepT5XLGSaYx3bC9gqMcdmMeXFV0rklBRBZJPqvBQiyo5OBrebVMY5oIEJsdAUw
s6K+6eylPHcKsvCJ0vrGSk3tOMRorZEfx5sStc+Kuuw34DGWY2K2ORWYPhnBVFjGg8SJweB3Bh9J
LBQ3qiRoxexybgy9SrmopijfVv0oN3rdM9XG2LbAaegU5ntGdzUYXnYtXSO/qJTJukENA8Q0Gfu1
m9upA3aIIsp8V/HMy8JrU0TAUnWeMdCmV8ip4vdZZNlnOFQHMfPTL42Xh5Vt0HHPGDXSEkfsXgUq
j3lbWo+bXskEmNiYEeRdC80pQ6hCsT4kI/htJa+WB2nNuGyyNjlRAonjojYcQG1GNnrrYAFCV1wD
7Y4bVdlUHPGRMxQ9RDPQK1A3K4aPEwuF5tNC4dxn2/MF6o36nMile/L4/MbBjBaZHZqyXs9pS0y3
NwJzzQFvWPwcISfA7spK+fztMASg12stcKpGBKLQk3sbW8hC7hjQK1ot2cXYZyQ+joK0GNRQ8FgN
u+kC4Y1ylzDwCaa5fKs55m1ESgVRR61zgsaj3Oc5Dnh/0JNl601oZHiJom8CgFniRrg56N+K4rOe
WMx1e2RV6uwhevm6shAnF33xZJkfi5o7VNcWDQDrehc1NouWpOH6SL4LgxUaA6o/roRA35nZYURt
VzsCm8WhqQrd5HaY9FvNWl+oT4QMYejzTlDkLleTOtGjTybFq05s2/MJKuNKFcDBv6GDuVwJFKjf
sr3+OS79xXHJxcf9Z6el8HPxNr2Jzz+elb495rejkvVBBc9DXoTprGogG3Xy70clByUnU8qvRKwf
jkqG94FBGyYglKvW12PUj0clEzOshSjT0lG5q8bfOSqBEvnjUclGUIoQ3PXQRP4q9MyzMck0fDL7
GQvUc58Bc6beM1in5FLWgXRE2W+bdr4pan1Zp8ZjoKqOF1SRSiwQByeo+8aiPUfpQFepgv8NvUKd
PsueIAuXJw/cCHdlEfc3FUHUuFeKV3BabmgM5AZVMaTB2VCR6kmP4RpfYgrEmc0sg3V1KWW/nIrM
YtNxB3XZOy1A9DV+VRwpaPIQHiVgXodeEvdI68OOEheITtYzCPIjRVrZbuLN6b6BS/gAPzk61PCq
bysvNo+oWF8zp1We06JU7uO2sukGSrZ3T483GPcNv3G75pqmFYxx2Z1HN/4E0ZUPST/R1xL9bOoz
m5uXJ+FsGaiF0T3v1Dj/0jBIxHXm0VquCHbc0IqmXmz7ZtsuvHoy6mcbdomfOv0VnnmDtUY/p5p7
H43DFQ2hyk9kdTe1i3YpCfL2i7wafZ2JD3+Ul/VcXppu80ystB4sWi+P+Ry/ejYTw7YGKm8Y53zO
X1trzHynru9kpiwvOQ6xsCGEMCSccdjSfRgDwtEDLsF7aUQbaINs/JG9vgUEjBZPzbTd2DmLo14b
uQKtE9j6Xdx5xSOLJPki0kAFUhVNwADIoL3JHkeJ3vqJyhBiaW7Q8S0Uu8oR8Gv7VpuauAd5DeU0
ZdQRGE2xQXDFrGOy9pG7uL5r9e01hbp4NnP33u7SGlmPSHdaR4IBQh1nsxDrs/da20Uz4D4US6Ng
ATGmB+YM8dHEju4ETtyVZ92LhndFpQgI0BYZ5x5lw6lM2wQNgJ6QW0LSyrIpkurOUDTUGKIScClr
47Yrem+LVx6jlgG+PEKL7WfpmIYJ2HoGlLL1dqI1mvwQNxpKmnTmCIeQ0O/dkYmqrsnhghDVfthO
QrEeHGxSF2Zpq69gfEe0YAz2y5T4kdDiu6y3mivQs8G8VC+mubXAZWWqRWZG1s9fUKUtys4VzM2/
zIB1rwod3iStLzPfFE5qCF8jEqspM+2bUvefhf4vFnpk4HAE/6QufpprooriHxf674/5vtJjdvig
WitFULV1lSpb//dKj2Sfv3JorJFnR1DWD0Ux2wOKDQOIGDQqnAp0Pr4Xxab6gamZo6k4KlhSqav+
zkr/i95ddSmJNbqXFsHwJqiFtQPzgwkGxY+WgvOfTkP5Ke4KLumPP3wb36vwH6vuX2ruP7zAL8pz
IY2ibCQv4LKSJC4HKO8tHU/omBht/flLfU1i/kFLjoMG2TDNhZV8Z5k4PH7+MLPWaYXFBOgqs4pZ
zdBoKIxP2T+Ia8xb67XLZOwSfxzR1tqpDFaUBQcuUllgN4baxuWnGtOmE1/Hg5kwo9pFIlYhxFXD
59QFqFpeDrRFFfNCtZvlUHRehvYMzPQMYhTu4/3c9ij3UuvY9Zl2k7V1RjBBBuwWoEulx75rCIsB
32grE4f+0YD2ivqiTXLO1Xo8Yp03K5R2IW+iJDnenhk7VIN+FIgpH2ZZDFB8WgKblnEupi0QtsIo
L5weNY0l7eXkMkKeXhXk7H6uxCVBA72Oc9SxTOPaVJxmgczuJQDA0M+Y1cYYsekqTdDnWS+jnVOI
tNt9/UX+WTX+YtXAubZCgP5zN+3irereuh8Xje8P+b5oeOYHy4Vuaaku3iTIH78fD1kWWDRMHesW
bVna1BzdfmulccH/1jqDrMqcmB6XbtjozU3t76wSMK9+Pg+yAnkGiw0gLFqx+h+MP23Uu/DipE24
OLYD+ESONoW2Ns0TkrJOadjhHX1hOcHzYDACqqtZY0wKSk541OuGqd0V+KsIa+8YYAq5URYpzGhP
VrGGDsgYLUQVLZv3CXsk0qttKUZSG069mqeJ9OkDT4g2OmWNQ0cjUtqXo9l27zimz72ZOlGgoWVA
1WE7ZHN7Hk2jFk64vsx3irtwYFr6BJVh62mV2qKz17NlpzNsVi8r5OBWkHUqeH6Hs1+3L1p3aG8y
JcoxAUfeS1csRhKIrh1WxvaYNWRRCMIT69l7pgFg1rzEbC8b6ZEMvWtIw0JHhzRoY9Spe002qf3S
AuIKFa+eXlPGtDeL1TvIbmYrSEVCkC76VzKnaiNRODPUSrPLwTEcMiR6r3Zntc96x1htzWby3mvP
fS/kfHKZmNMiycv5wB/R1TjYxnUKtnG/7h2bPjPWfhZjSnTjXnsesgrpkjrPKsHQ8Zj6Jg190mWG
Gq4bvK+ZVh6ygUpZyptBG7pHmZTRQScibLcsznz2On0+Kl5GqsycYjiDyqek+6TI0k9cD9Y5y8fR
2Iz0va6TsnJ3sFPEvquldjlFfXWfLA68LXegrbuYTjBiG6sDk+XpyrRG/UmpCTtDWoBCqzbjAWlJ
QbIA0wE6sBoiPCapY5gO5rDR9GrYoDHD/aBEcmtwjAc3Cz83mPGsvyqIzbfEitMoSdvlAMBjeVfh
wB+STmvuGM1HJzTY9WWtxEO5M0GKXZPHY4+atpUjXTabsN7v/+xz3RyTK8XSm2YIUrV00Hu3I6F2
4pg1XTxVxzLqpqIOHRLAMm+rC+XWJfuASSMy124iYiiJNPX9nxW16tN+/osVVTf1tUb9zyvqdV68
JXWJv5DWFc/3DVH99UG/r6nmOq6wSIn21vkEZ6HvJTfx5B9USmfHoourQzHjr76vqYaz/g2WQATA
ayn+2/pqfCA1dIXK8s7Wx7l/Z33F2/zz+qqxwJKmC7qad6AZnGN+PrqIMXcraWvt0URJExrE3/R0
9LYodtyzlVRJzeQ6VhAqdMlibXKB0uohYef/VDg2YAFfIlle4OmXXhrtoNQY4h4eRHHhxl6a3fSs
WK90vJwXa7GrY6LFxAZOGb5WJRchRou0POqSpqOdewTek/h9mTWtUr9UDEivxnloll05a6D+aXnH
S6KTzTVOwnsZ8bi6e9TADKn7drafx0kO7s1MDyOESphcZmsHc2PYjGQDL27c9G3sleR5wF9I7rWo
83jLCD23L3v0TaztCqZkpFjfVn0iDV1jOhXfdgT36/ZA/4yPm0gI0zTg5ow9pP+2oxBFsu4vFSdD
hHStDh/AwqvnlAgSvm1NEeclNqp0Lge2rQhs7hQO4+hogfb1Vp2+3bd5kkIr9vOqsxaMRbDWiGsa
iHeZGSxU+GMqF6NeINH04IpK3KU1tdCCuraQzzjGBNSs4skE/yQxAvWSfVoiRuRWjl8A3AVjiDqF
V8HyEu/Q6EbixCREOaigGW5UlD8+kgSD46FJYB1qkkOiKOMOd4t+lyv2QLuyI8sPseh01qiSt7bX
zG9Ok+WbqRiKYF5NaWndAfhwy/xSMOjaAZMqibbphx0dg5ZxeVXbuPiL4eCiR3AGQnnKsqpBdiTx
NcMYdItJIZmIx3mI08nwM2A9+47EyjMMpfIpqpS+oS1AUgXqrea6yOwHQiLisxG33Q1xEM65QEX4
ktCJD2O8Y0eBWPDM9VBv57FOHxmvRDeFXs9PSNAZHk8DmXQRul7U+KlzoncSPaJTMfYysZVrRRI+
CHRB8bYjQMPLyI4KgkiVdAnBZuTzY9OSaOMwBn9osTrd4a4iBA6ZUIxcKWsNCdxYODKo52U5VILT
je8RzkNAVdUfcHuJHaqI+NFgFnbhLU6CYq2xpnto3h2tp4YEznDIRfFFm0wbTpOzkGwek+q8ITEB
JxnDzhtIrM5BTNZ91jphlw2mQQtCOpeIsOKYZsFSVLT6h/F6iGMdlCPwC459CIGymd96KDpxxhdY
PQpyEnZj5DQfaUk8aa0YYay47pFfutwwlDGDuWvcqwWRwDki3PlIwoq4j5mqPA/GUhLkg6PxPauF
eqFgnUUS2xrOEUyktwUL+Hn02mhPE7HdJDKndU57587L3eFZtbPiac6X9MmY+hQYSOvmT61SecSf
cIfZSo82Hm//hp5DvyVm+wL2qk0AWVrsMmHM15VXWcdJkpPiVzPKNcJxPOVaY8xD6NWSJb5lq+lN
hQl5FTNJQEUxCqRRI9IlsVxUDWmvdCFBd/OmnoYmmCIGM3wvpEHTx0MGqJIu0k0MZj3aMLOlP5rw
gK97RTyki7jLGsX5JK0aWyRadhVb3US5HeiktN87IjMvSvb+SxVLm29nXRRiFzt4ZudczZNouTWG
7m4p3CK0hFq/2wMCzGZa6hsDZPhH8IA0ETWFLEKvnJoL5BsmDgLSAu2Wlrw/lS0hIIsXX5m6Nrz0
RHWADwTgkpfkIOUa+eWZZGQBrfoNzVH6uZjWxI2xvdQHkk8te5K4RgbjWU+idG8ojk6gxTTNl7ps
3NAkWYREqV5XuOOoSk9aK5WtqDXkshQA9TnPujVPr9e8TTFI7TR2aRX55OGqNNVKDLh7Pekl0kCz
Q1keT8bd2Efux3wqFeTGKbp58DOTt8H/NN+aSuRe1mNlvTEmry/oHgoSqPrV/TmohryJiSBGuewm
RJlOpnpF6027x8fSnZzYG5C2DMYUagYwIb9LkwOzaM6azay5l4qmYy5IOzqjk4XJQ5XvJL1Vt9pk
z4dYibqAJ2WOnkVwl/LG2/WtKS+Vfp1luo37DgzJ+lIr5qe0aXUCDjCMBisOiDFltqG3q3CTK/nV
JBP3yjPy/DJRSYzEkfSeqEiPW7WomW3Lh1oVdxKjb+BqAvlnhKYV4leyTWmu79R08c6tJuqNYusJ
7DQmv/tYIQgvH2NyZNIopCuoPaGrN3dZbKlb7vf3bKncW7jhU5CQIXYfY/6kDyya45TlGJlEZBVX
Vq3FgdVV41VdqfEe5eyqNyztfkdXvz5z5ZY0hb3phuah+NRKLMsIC7SCY4/pPsZ2ZB55h3OoT8C9
a6vB7FjkVonbXSGUTp/rg1bRnFU7VYbEAqV48nCJII+qd/0gh5AMnP5FF3Q0C7dG1+vkr32nfcxQ
TjHB0pfLcSrjwbe7Kbkx3bbET17noSwTjN2G7L5oSLQ2eIeGuwyO/2ZEtbWpYzffmi5ZmwYWp7t0
1LqTrTr9DvhSy7tIxfUYZ4a2yUCdxb6pl0SGikQ5TMOFSAkStCpSblWzeG0ZgG6Z5OafoMdpG0Iu
+V1d9zVxi88iT7uDgeKPTkaeA6Dn3yKaaj7cEHs/pr16ULPCDCkV0IticbukA5y9e5BjWDsTZces
XmG6GhVnJKHGkYEZptw+ayFCxqQUtoW3N8y62zqSk5cC6GaX68l4kZY1bNFCNm3Ya4TWqzOjYYlN
HJ9eV7331gTpjAzIdIhJE5wTe09HB/yfdbWYU4NEFq+i2nj6ttas91ZtzgN6Kpj15EPBAd+xRCv+
jBRQS7FsJgnOwhQ8O7xWFZWpWp+cRpydNcaxa3fLVA4+5scpVJOKKqNn1F8v8RZZKRGjaHJ8O610
H/f1sVuKGJ5lcWWUinLrdXLaFfaAr3vO4nAxyjMT2xvI4ckW1UDqLwTqBXZBhTcOWohEu9h1PXln
/dJUIco5FxrRoO2q0SAPTXGMa4XMK0jxinPfm+iQiQaqA7qLn9vIRhOALtBPS1K+9bSx2Mhy0toq
YzhPdDjeU/TSG0fh8iPvbm/LsTrbCtFoXk/0w2hRXhPSNxxkKbx9ViGgjtPFPZb9fMYS/wpo9OGf
Wup/U0sZGtqnP6ul7lb51b/Ct7zuf6qnvj/wt3rK/mDSgWJQ+XtEz7/rKXre6PYYU64RJJRO/66n
TOsDY881keTfPe/fGtv6B+TgFFM2Ylob0sLfUnvRyP25pCJ5QwOaTsfd1pCPIZX6uaTy1I5QA/xF
CPu18UyfrdwspsBNVSz5xmmQ7eM40m+Nwh53bm3ithhn70BLDX0KqeOEwdslbH+Q9zDB3X3Ohmr5
UUaSVlVDn3DsKtnkfXzLSHBv5oyw0LQSymNWj9OQ30y6SSL4tGaws5yQZJhhkOhMjzNEVfidmSN6
bs1Cv+srJOxNQ7j7YsTlyZzG7h51DpQxB5EEQMzik4opfnaNB0wuX4yvrbZoOM/e3N9mtb2GiBEs
hk9tKG8hmA3kSrvtxexQP/qyLfMd925KOHYlL2ckYYcSU/0mw6p7NEXk0U0bDMxP9WIjy1HVk7AV
HdMDDIxwBPdT+o5sGTHNajXvF1WoiFlXC7fVWpeqcPcofG4blfB0AxHOVZkjk46wo2aS021Mh2eT
J/nMMdSNtr3alAEXTL1xK01gjswnP6UQ4yRIYFjVlxdLT6C6YynOscw4XkY10cuD6TRbqcdIUGRl
0FS0OhlvciwGrVW14TQnjx5n8IeptOyDNJ3xpdJgFCRd67Fmr71IVE+6uinqJMXCCcJJUy9GsHHL
Hbq2PB826VS7yjsKYs1Z/LoYlGU72Kjq/aGquyVQrRpvm2L2VE5U3PMtPHf35MXwo5hVUl74YtUR
7Uq9E3v0qhJrUwVwIdVISJNl1d8qTk9i2ZwqZdL7uHANjEBxal06uUAGsvqPN0q+kAqKOQeWKOVD
flIwojVKiM8T9ceubsQixFWdFYBkkRLVLhpwnyfCAxDglquW6uhEVW+Ll1qPrFuxNLAYcXDWqZLl
1Oa1yKZz1Oflrvo24qCMIVd5C3dCHRZaYQ0TaA87/mw/gKbp1DsF+KoL/tfLClCDelwOUt+qaOIk
QpvcBiogr3DzzE27ZfxeDYFWqNoT+jd5hs6/lEw+qpYdGd4hLg8llmGqWd7KgOk6b5POo/KY5Faa
h/qCmcrv7RLAzjr1YndpP1kLoRlhTRV/W7GJNwHH+bbxsxzDaAQstTyRSALUumxm4iXHyR63hYJu
KhjahA1G66vqOOMp2tdVoWyozowYQO8w34kIjKDPeUI+5WnhUSm0tvHaJqYekgscX69kiGsbiuam
Hxt86QDiph1vQL2CJ2htSvzeG1kVyz6dq+bG7kT16EkYEnSvyZTy2WbRJANJQSWYZdEhASZxcBtH
mXzYHLQE4l5aqxSzX2AGVA4/+UJIXmYZ/exr+KA3EGb622F0qpvWbeKd05K4q43WNebK+D4qGnmB
4Rk1eIso/OWfDfF/syGyd3jsDv+5ubiKn/dvZUP+1M+anu+P/L4jOipNQYhlWAW+9gp/E/QQZUdb
Dy4aEiBnVdP8uBsygOS6Jwbv6yyHvuDv26ENipLN1XAQC/xNRc8vc14TADVPtI6MuINcZkc/b4am
Ysu4xdG+zyuCOo3FJsbUjh9/+FL+P7PedVj8w/z124t46JZghYLl+jWOra9H5KKeiyI1p+SSTocX
zBlhVOdmv/nzl2L+9YeXMvlaGF4iKGe8/vPnqctIQkml+y+pACCNgnDQcYAzJGHHAm/c70tNKDu5
WCbT37n+i5f/w9fJ2N3Cl0AKk8bEeT3f/Dg214nJtCbwmJxTp3u9dJ5cDGp//gnXp/jpy1xfYpXE
eyq/m/6rAksIZR7USGv3ljbdS8t47DyNtC6drVZd2s9//mII8f/4cswUOQWhOHBNzk4/fyI6d6Yt
UQ3vTUDTxzgvtSaoPfqpuRWVx2I0H0xCn3BGxm2PeNUgkNindKJBWuaiFGFHejVNzRguWpK5+WGY
GDAhF6blhPayiDFOMi+vfL3VGojUCVRiwLQskqXxUc+mXUxB/6UyV3H2akB9xFPUoPD00FHmSmWc
khYklJHkBmi4WT4yVheXqR1PrOW6Q1mLo7a8t3HsPqWzU3PKEsYZb6J1bfVVfmtbBAjTUeU4Effx
aRgrdDqlF4U1sz4fyyzt0oHuYO7GV4TzjjTeyy+mU9zSqn23F/cMZasMJtMtj40qX2PqX14iszcK
EYwAT7IlzJul3aEywK1U0Q7usumzSDzgally3cyo3lKvFhuK4GEz1ZN9khJok6fY0VGPjUdHoUsK
LqoP2s5psNmPnw1bQYQF5T2ctSw7IcaL73vbLAI0zlRKIzi0GpO9xH20X2DtbjLy9q5oWgdDQkpu
5M7ThRWrNo1hAbI9iKc59g49PWmJQh2BV+sgI01ci3GumzqXjZpl6kVFmpa2rSRQiwezcpSnJB/F
NSdenseVUr+vtXy8QCsw7FWDoW0qRE+511rJRVS2HFEK1drApKClDJ/PR1ie3bQ1yJVsIquIUYK+
RbegPuIFc0POTSRmJqk+vAyp2tIiUWftUiEh8T5dxVgQFDQ/+o+0HiYe4qYU3WXkzcY3Yo85GPl+
PeNdoUSz92XFtfAV2zP0FQ6/0nhJcmHNfk7ZDqPMkHuzS70zNPpspyBevvrK8BkKOi2kel39yvHh
uE0/F6597JPHk+5+h/lAJrRvUqfbQoqoS5D6Dm5YLX7Nhpw+mG09yXFVo0UtAb/TuZnzh0zrYl8Z
M2VnltV4wRSDNBvwMXgmmWor0aTtdMjUe43gRihavXmwmo6DPbZulM5g2q7LmX2DK1q3XR/GjHo2
onZ+g36gBgU3zSXdF+Wij219Z0hc43ZB9gLx1lW+zVE1M/dpeTVO31gOPKhma15ptI2aZKZH60Yv
6KqxWDNB2hEIMV3IDNOvU8MIsj0l2XWjGnHvl4qvm9QyZgRGq7RyAhnsYjou/4+981iOHEmb7ROh
DTqAbQIpyaQWxdrAWAoqoGXg6f8DVs90FXsu+85+zGY23V2VCkBE+Od+3ExwKeJr2kWZ6z9VVQWv
L0+hj4vk1YqsZ99Y1Dbue/0uxel2MEfrs4DCRG4xvs8r3d4YkIc31LZjFKyGACmh3Sy21tPXNKIC
ASgL3CU7a11D/3oTybBslm9p7HUeVkNOHF4Uj8eIOe/W0PTbWRGemKv4kGlADSq/Zq6d89fGoF4f
W0MTBY+nSYNg31a7AdPfazfKtR+NyG8375o6th4cp8bfauRteSyRH28GrbZeeW57x7SYAGMZQMLm
tx1cQk/1xrHr5SqSOdkNK6rVY2V48pIH0nI0ZlRytnAvbYW0y1EZ4oGHjAL4CjScnhAVKfcJC8Cm
IH/fb+IYkVIWRnnVFd5RjuZjXiTIg5FBIbnXcozzNARoLQqjXPPOcZR/j4A7BQtMFwEb/BWYZv0l
w2RxXdvwnzaO5N7jkeBepyqbL6lWlUe3MNuDRb8EDvZl+vSGTmM3xCvrfqZUIF1uIFT9OfvhZ5p8
NqZGf4jEYt9aSwarQdJ1A1GY/DGkaAyiMum3RJ067hN3/gYvXlutEJx8uzLIW5E9OYlTHiAqVDJo
WsnxwZ7tILN5ekgmffthEcQXMMw2G6texuui87QDdhc3aJBchWHBMBt9fncSVBl93Z54YKqEUuWk
aK6mrQIxqvRg5ra5NVw/AT1fVRfVPDgHp3ecazc18kOixfFnb93Vp2ovFRS8bkzmR4MnVwho0tvx
JckHy0Phw0a3gu6wBdzbDQSJqSiee5Xbn+fRTa7c1l2eOxgyxFOmFEBw214NRt3v8iLjylMiQyJA
FJcuFxmL548y78xNRLvXzo1RvFkfp+OIVrpZYVbCvYBvCnooNGU3/NxX/M+T9U8OApzzbOM+2ORX
sD//g+qFgWr9g3+pXqDCXfQkkhngRn9zZqF6YU5Cb2Vj+vs+38dFQEcD/1pHi8JJ9dc+H0HMwoDA
Pu+ncf+/cmrZ4ved8bonxUkKAwIfgePZxvudMVdt3bmzMC+BxNpIB2kXgxYPK1PfFHAStN72t3Uh
gMWNHtNRvPXW8qKZ0mUbkBoHOE/aZcQZZUuBaLGLaf/hob905youD0lrDSfqZ0RoS9+9oDocgn7Z
sVNErr3oU49APM7me+BCM+AtvyewXrHAGTVIRvAFTeB2zFT5+wyM701abqACWfusQRfgfc/MAmOE
tuTsWnj5yU6RZ2mi22lprucOpw3f48aGUnCA4mNtPJeNkJDuiZh9GA05yNC4+TawXw4HLDpBMbZZ
0FqlOuPjjLdTr4ewhb8mGpmfRnYaXQcZcAh9WfZOBTiojM09Buvy2VdjRhB8TZpJeyvn9popM/T/
OO9fW7O3dlIwymAGwxOzcHn9wmAdVQ0l4KXnH1Q3pHcCi1NYMPw71LlJfLEi1z/BizzEfXbdAh9n
o5cv24IeJXz+MOFsvbY4/DtWGKeaw1RxmDcjxqhTnoozzTGcbaziDvretO0jsacW51DTF7GJ5Nqx
x96S3Fysh2ak72FL8cBK1JPTjySd+vVD1DkYKgBFoQQ6jTFPc3nODl/oQA6teWZbS+3RRU3kKbDM
eVstYqelRPKcpYHxlLs0itDPsGkYufiRf+rZhQReTmFwSrXpk7JSkJv64Gw7xMeNNczzzrRjWq1G
DGomqbIHQTDw2BneCMR3Am0/G84OA64Ku1m3wxLo6cbx4v080OXR4Krb+kb2uZ5r+6LRvKNiUBeY
DmOloWunjSXjfWINgqcl4xmJwpNnzUPVuU/evOA5maBBjK6908qUFh6apfeiLl4XJ/ucNT2Tuypq
g4kN6Za1TTs1pv8dL1iG8cV3Qq6JdSXZuBOXhNfG8D0z9gQxmTEzjqjAjPtghLzMcFDSwdI7x8bM
jM/KXgwWtu5i1vIvi7LnLZNICi/STB2cMi6ChSnhRpNcC4yAmlDENUWWC542O1FzoEv+WW60n7QO
ek4u5ih0y24MOgiAe3YO9raiZ3rnknHZRVb2iIshPpd6Uuws7wtpGf00x6IJnNrVHnBAF13AUNMO
hUzTO1LzXkCZn458lqh9nfrtg17OHu4JP79bOA6GXbeciaHKnZflE/ySxN0tEJxDBHaxxSIZbxhA
6zep22JrQ7ACaOslweDkZgj1lh0VOZGjYbZRwBZsPJhmfOxx9l0wxhxC+s/rx4FVbzcQ+mFhzUTg
xv4UOozON8irwMWcTH9UkU2BBm0u3LnNggGqpsJrWMAeL3l5D99e3UQAMk5G303AeV03SYOJ5M2W
qr+JpGeBkVSWOXlDpsy81eESBJfFf6hdQmuV+yp3QZ7lX1JW7CArPXkcG7TAwRu1UCx8n/XSOQeB
q3GTWvqPGSRvOE+Vc6IDzsQD09/jAT/CmHIBDws8lK1z50aASSfdWtmVc7NZJniAto1dBT7R16GX
d6mabyJjuJGYTcgbpsYeHfh7YS9qJwGbtr0AJrraW0QJC1IpmsZKEHex1gacbOpQReyhEmF5G8NO
Xxv42cjqy33HXv0gRuAgQGPW/ePQB1RMqK1J/JchNecqHb7OWZliNxTmq08+ZeOlZAXHonPuIzOh
/Fn420EBEudW2892833sJNjFBZek066oV2kYp8iT4GilOW5zBbkH+lodsj3yDomlX1fS/Oy63SWO
iOzYOfOTN3XA41O3D6Sy3OOgp+WD74/PMmqnsK7FdzeZJjbznHOnWD7gl7gQdg8n0DNPacVR2qkq
ecbTtin19kYmZG7gYwNIbpofbQtqJcVztXGWodqDa0rDiInjtpl6eYkjvt1jhmFgiWvjIJEaMFt8
9pXnPwD0PlSyNC4Wl93YaKpmh515DGePVyyX5aEhcHzT4ULLwDHhpSM+RkEb9zNGuV07OHCqCue+
Ztsdun2TXqgG5k+LHo3rlTFlP5h0x7G8JEXjvsh8/kSP5HAQSnyrBmChSSwTThX9tJ9LzBtxGa3F
AqN/3cvxRo9FwiTIXt/4dK7R0oMe02lQRHdVtlTbicnw3BAc44EmabLSngef8Bf0om9WWnO4kMPq
41panjUp/Loocg88f9NTgkixh65TMqXQEAVawhceeex9uljOLhaTtTNlbQWw6HD2iex5gu9xXDTv
QfXdRZfj9a21+IelAXuWpYx2JOoQuGvX2DkVvTNAafQTEHBzU8E83iw8VXcU41Th5AE2K79Il5nO
o532EZzd2NMAdh3miehBjXWuoQ3rqY9oTOVWhMSb4djj6iu864hingnIZmLm602GzgS67dCYFf6C
QNQk5x+tYaIAENapamk93jpdxdOb7vWfQ49yHYAAvhHrMOTnaITy+HVQAntmHZuUf05RSAivQ5W3
PeP/ttf/uL1+22p+sL1GQz9/h8ta/WbRtd7+2J+b658+XJuMAWkDd5XRf7HosoV2qOy0kUWpJvpl
pPxm0UUlJ8VjYAq3fiWIABcxmSYTXABNuDp7/yubLtv+XzVZnUjFKjrjIGX7T8ToXcCoyWwa3Wg5
v2zNIVWvNoQkEjqQyW3M3j6Wt401wXtWh9SqukI7Vqx8DjVajigP1ZTqe1fr1LfWwn0eaHrtBHOm
xuWCCh7xnUOwCFOm4+3SHEpUGzD5G5pQlU3/DVjiYYVpmWbdYfktaayj+pCLGSwH7jr/Wk+1XtzC
zR/h6dZuD133HhQkVdLuNPb6i7QmmapVQcF7BmoZouoJKPcUzB7LhzkW4L64SwFZzcklbt2m9u4T
E1byBJzYs0jxG4Xdo/bSjlV0Dx05ZWPrZbYlddxQol+GfVmPHsPyDj60fpEaKZNVUvRst7uWnola
3Tgw2ZlyKyioW89V2vK5LnWR/u8G/Olo/6cbEH/6hw75m+9l2SkJ3jf9zdVB4cv6B/81w7L/YHDj
GYKQzcrJ8RgE/DnH8vQ/HCaXuClck6ufoN1fcyzzD/6Ry3DpX+b6f59vCa0zv1oDQZ5B0nr11r+D
9nwE8fk59/htLiJWuhD5Ryq38XasVv1fRy+g5bqlqHV21aLMYd6tsEJidJN1ZUZz5W/J9oBmLwq0
q93Uu42/YS7fHvGpGfpuabg9gwSsLE6ArpcOLRMOhxvYG0PY+l+hsUXX04qgwO4OyS3FUUmpEho5
WcKu20IBssPFlRx8NIsSti27pZrNHvZxc9vS/rhffY7YeFXL+Bkgxhqxx/O0LI+RqcHLsAH8bts3
igZphuYeyBjGBv2Ns2G8ITfe6Bv5G4mjclcqByaynDosTgRDUh5S4urfIfnEX6cV6AFzTXyiHyEj
NbMCP5I39ofxxgERa5cm4FDwIJSqOTe+h+2fOFB2nVZJfx5XoIixokUiHcPYpuoBjsAyY7sn4mzE
ZwGQZF7RJNoKKZFkC3DA1hH5lhVi4rV8zSinkE1gYuin0kVrhUxms/tfi1opdwHUAxZlAnB/Qy2x
C4EQaIq+4lOyFaSSvDFVcOuWJ8andZCtyJV8SsSOgJZOVYtXnEthxLTWChc7cMuIJQtKR39mGegv
h8r+1NEEdG+gKXqEoiN4L6YGXG1TrBgYmKzW0yxzc4f06e0L4ErwYpYoOjN7YKhi6dj6YaufHWfs
7oRbednWdSPnZEEkhOTnllu7MO7EeAPmvwy7yW72dqzf2ANSIgcz07rC+Dq8rB7vx7aw5uuxW8t8
CqZCnUf9fJETKUv6gjz8LE+wDqNLdm7lrYMP+Ywu+ZxiKA8Ru3NA7YPalUTm79XgNFtXc4rDpFPH
VBl9kOdZdhcNjX49aJ0Io9meYGdWMKksb0tIDt/poFdhtJBURlCpoJ3TUYCHpch/+NP0FXSAtqts
8P3wk6Rxx0VOGcA8N8duMYrNIn1razDPDHPLhNVfOrcVVxsAff+CWUOyKbzGDbWk+7RQMEMrqNB2
iUkG3lEe77JL6MQbGEQZA00Ccky0Tzbg8mMtk+bOkXV9VrjETsLrmhA8uNq2BjhuCYjzyhobrhsu
W5rlCbvua0paMN3AX8yoiciD2kVR8Oj0uVNT72zGOIV1vHftQsXGoxfJOd0xFJ042TjGYrv0GkxJ
nHh3k0vxZh0oSnsomTFJxd47HH8ZBTtNnhhPhs21sNWdLL1wW13c9l4SJc+zvZC6pZZRWrvSrxhE
gvNWvP5IG6mnzGefhADth5mBK7/lWMI0z6g05xNjjjI7TutiD5xvARs6Z/piQ9KFKjHej2lqT0C+
0gHTLhyAzLrKLX3MXgBOt0sZQuYuMR4lzlqiVMP0D8eOJtyQyyyOXwojjWWQJUbK76NVBZcnWhIe
FEA6Mb6ydF4PdhN1VSFnHs/bUh/W5/GBGiT7ZajKqf8qct/I3Re+I38ABLFSNAE+W6QYyijv8S+V
cBSOmV45BIywA/XRQ5kPtNnpjWW6gdm3BDPMlYnwv63y/5fdhIQFS+f/e6t8TunU4n91nf62V/75
5/5cqD3vD9ACWDlNy7EcLAj8lX8u1L7xh7sGg9kp/3uFXpP9fzpLLP0P7l1h+D4zjDW89l9tigFW
/r4rJmuPfwXfi+Xi6WRA886LkZKMxLHf5ccCU/JZxPmy08yOfSbrtBc6faIf+oZGy41p9OQ9jIax
CdKmWV5WdqUeSQ03zYaOAhLySDRsbX0DE3yQR+ZMsMbOQ6G0+mWp4cyZUKPTYbmIUuhIEHBr6FJY
qc4+jKcD7xLHtkpA2F2NSTl+F5lnDUGTgllpExbDDftV927FfQbUQs97CHPzDZWvyw4EiqJaxIb8
58zc+W45l5e8TTBv0VQCxPPLZefpKymLbN1RDXjLNghsWlkfJM//ob03omXQTt4Md36jQLSJb/S3
xPDBfKGZT/oYxem2GOIZDE2eaM4LgAFFCZA/0dhwUfVW7hH6Kpp6umlMIlkUr3pTzNRfS7xdlSsj
vpsY5u90mRdYwtK40D0EVPb2PJqZxB8Ne/0vYyPxxaeZpbLcuw0kAACyPLSB+IC/AmXKY8KYvMXy
Ah4JRoyVr3AjHb2lKeMvxaLi61HglqlYpWGdC4XGYWAc+rSQH4DeZcCCncpG7Ad3wRYPs7nSx/Yr
c4TxSkBC6AJ8rdZBupZxu6QmWkAUjZ9aeQtkSO6LttDPKIdyD8m/biEsB6N0mwtCZbvGbuobUAgm
F0wt0AHXRRb/R3Q7ump+zGtnheiqfCNkiYHJGciQABT/vk4k77yun/HBzw1CMimxBC0bo4NvvWRs
YjZTghSfCua2YI5xvUbyYBqGvEPoy29H4Mwl6O5YBCXEXo08yonOjePsqwfOWSOFC77ffSG/Ed0V
eSLC2bJSSk/cYqtPWFaFLjtmBXB2E0wYj9XolmgzRrLHOuB/deO8oUsharObkbZoGkgM7BYzpsUr
lCls74AitFOZuPwpHLb6LZIfKN2mWZ5osHrItNp8cd24jgPTzr+mrLpPLmmYEJOOvYtkZB9x6oxE
p+fi2FrT9yjqvNeF+NvWZ62iNCyJGVksbFyXlD6lZALWV08Xo50415I+i501kgnYMIOkjTm282PF
YfocVcJ4mc3BA91dUgRi0ghClZ6ktUf5wUBY4gG4bXxtkeQ55JQOXExo2FcEqMA4xrVzW9eJgcmm
zj41ZZK98IvK/TwP1gVxSHkYypKY/2LLr3XcuxFkwFic0tZabqDdjJdENCErpbWBo7r2xJ3Kekyx
+BN4rFhzevYU1h5/IbK2mbglDsxnIm1DtJSaPje2rgdv6C5HWEvPM2kYShHUpFPCMqbnPsmbhyEf
pvsUC8fJyuNyq82p/1Jh23xqR7e/6B1MT3TAiuykL2Ixd0aRFDdQDqNjvZCl6Bc9Dikh8HZtMzo/
nLFlUyhc9TxnNIbEvnYs87pA/I7OkkIsxlJM6iffmbdGGR9Nv75Qjk4dpQ9GKreHb9QrIOHlpTzo
8cxK7JC9MIxu3LcpJXbsq2c6Y9zmS01h4IXeTPRP2QCR3dKebrPKaa4SKu8I0g64ndSkPg1Vunx1
IgzvfCHRNTVUwzMBfiNADKTjsuv7sCrm7DCRmt/XdubCRR+q/LFOWwRyYXC3aIxnfJHX3yyNeNLi
AbnazJEOVtudmc0UbX8jjLGkVLxQbpCZoOq8zjF/YPnwEZNduOxKV1Xom8ZDPefjOYmKG/ac/pVZ
mfGntd1yvzh+s5sBA47oGKl+dtNcP/t97l+xxTFv1Txi0yB+6V9WlSH3vpyvZTMwgDe4UU/DEHMK
s/2iCKKpn49UfManusrKMPZc/FeDVZ4H3NqYLnnUlLK8gEaYncwGCoWrCoecVK9FQde46muSTXPL
h/badAOyNDt0qmu+gIrfznqWn1hLiMY1lYmRZ0xhvjhy30CnfDDarLuLRS+uzB7ivzY0CwchlTeP
XTn4V7MjlvPY1dprXQ0USRvGdCfTdcrI3SMuy2lS38AiZop5UuMcytKZTjBbxn3UGePV2LcElRjs
ATNomqfJcbobIItRqOxx2QOYTm5Z2eoX1x+qL15fih8qzeE/uj2WIt+Pv1HEl21t0mwYkeod/vbh
Qs2dE3Ks7gOt4n1iPes00g4521W9QzWgTcyQwQikUuKs0bITsevmKWJssa1EXR09p0ijwAEFik3P
YILnj82zF1NTs2VXXnyx4tjDXE7h0WBE3sXokbqShGuPie8dfByhEooH6xu8iV5e9bbuX2de0eH5
hpMK1rw6NZXWn6Neo2rKzp2rSdJooo3l8OzZTAfNGrouLTT0QqDsT8NtHXe0a2i++q5bgxw2PhXs
DJT5ji/k1GsPSeK4Lw3+kv3MxhmkbqdlTPymvnZpOIyibU988nql9V6lelTyWBoVGDSpoHtFjrcX
mObXa2ICFWz6VPcVBtQK3Bnea65T3aBT82LTrHXW4tK59+IYr4tOD+1ELpzHoDJvKO/SsRiV5/UH
PDXSMva0gQSjoqgVloZ5HsDVHmPsRps2KYFjxKb1KLx+pOqOOs+mIYumuShuzLAsJDMWR0kaLgR8
XR8JyXW30LHtr0DumOYbfb3QADD694aTgdBrOuz6SWs8OLAy7aDQavsG29faNjXO/q2MS7GfEhZZ
pleXdF9N/OyFrZ8b3Tj3eEFPfm8i8qda8z0ZUrPfaGryD1HfiIOg6zboZEfTX6S6m3qR9Q3TIdyw
iWkeZvjgweKkWjBx9F/2dCuKZ/YCJkQ5rEQIEpb44RXa8FJUnrOL8vqT00ix1TL/Fhhtl/H5dPLl
7FO6g8kjjwA1GPrTVLca7VdmB3zZdtuIRbtZvqZ1yxCxo1DvZA5z6FQsbwobJ5em3UHrzx2GhswD
jZTFenBzO9tNHv6j0KLhLwtmHsJX6LFN2DXtE0On4nqcRkYU0aLbe9a7cjfaQx7KHhCxRi3Gwayk
dy0MMbMqiPSFDZrbBTR2sAFR0WGosyiIIUSbdIC2Rn7EkWoEXNnyZqrqEY6MPWeE1XUMFrij1DbX
8unOJZi5mRZrOrq6Kq/7vGECIi0XKLPpQz9vl2Rr27m5z3UeK0C22UxTcTbDgzD16X7UZfyo55V8
pLbV29kxfekBVK/mmqm/f7HkLruV2ImOOrGnYhPrmQXegFTzuPFoFEuHsV3CObayE4AoikyYtKSU
RcV+dSgaM+6+W0UmOrISeU+Ul0os6nii0SEf2mM/czjoE+TrrLNtt+rKb1ojpOErDvq4mU9JCQkl
ZuP/aXG9i8x2H2KXo+xgUuKYIqvRLngqcmF8TgWA3VZJ7GCRC+tQFO4ng4DWUWmCwOoERLtB/9jW
1vLaJupLKrRbD+bCxk9GN5QLjaVdk+pB1RPY0C3NDujvCWaOCBepNIot+KJHfhZrNyiPQsOOGkRL
srnRZHrN+M86d479YnSMF+eRio4Y3GtIl2Mb1IXki8HNigS2dqpYHLgrYcMEThqUggGGMg0kJy8d
rxNlm0+AA2n782YMwzrcjR1EOICMGh17UT5YIfWDsH4odBAe5O2FkeyL0sx5DySAoZ/v7dFuyA25
yap/lPm55PJ7RffZEi2KHgpsooeajhD6CDv9jNyXhmMMG4neQpY5AgzHtBbeTnX9EtQdg0ZlA2Wi
Liy+KjXJyk6F+rWj8+EyTxKMQZ5yG8I/P5Hhv5xab36Ksr+y39ZQwa9SLdIpngwLyRdHEtmHdy75
JLJpL6EY75gVHcc6bRaQIHDOlxsHS8m9rZfN15q9VMmSjQj28Ytzvv3bi2O2IjfhMTYy/HcvvqQl
tXxLnWK3rNqvS9aWl3Uqk2svx/Tw8Uu9GwtxAOY84/H/9fTL0OXdS6VNmlFdWPBStdmUW+4RJcEg
xNX3j19nFdjffyZINHBjDaz6UKjfpTjySim7zRHXhjpSu8Rr7aNLLGsry7S/wUyY+5ejn+gpP3rx
WouYE/W0xMk1rS/r4TpKeHcfv6W//8QCxo6N4Ir3kpDJu7P/oKOd9ZwyjiBSl7NetDQRZQx5EbpJ
5YV6nLRf52Hkdzba6PT22v8btf7DpIcBjPfhpOeyGtIufS1/G/P8+af+Uo+4gAAO2RbwXKap/HD/
Uo9WF6MADEmEh+EsMZS/RCQwSSZRJCY9LsEU1p5/i0qm94fnky7yeZr5uk6E978Z81jvbiliNZZt
cl05wiEm6awGzF+nPKlqJ44ypOicMgLdn2WacacTCTgDlKh3VUO7KdW1Qv/SaSJ6EInfHlVRRiet
TaNT15pA1KUwqEADnw0jfwzMEXfyxvNy7cFjghmCeQGQz0bDB/6TzddGqQ3fs9bEtY5d44m6uh6b
JFUKMSS0M4b0ZIVtC9otG9KqDCVaDoNU2B2qBsPjUA7z1cd31jtVjW/AtjGeQvqz+E6t9w+VTHkt
6Zm6Ps4I5jduBE0/VgNJzL5fPxfv++PXe/e8fHs9pu5Mz0mHcQ5492xB39VnFr36OGktJYOx/BIv
EzTgiO/g41d6FzVaX0lYjOqJUjs+8uW7x+UyuAbV4a48TlEDDD1jT0jVAFhbK0rvR1Pae5Vk0d3H
L/ofPh4PTkGHCBcTc8r13/8COqUuvJuKspNHfHGoSNqADtfprKnhMDsUO/z3r+bY63SSAZ8r3uO8
Yt8jGltk+HX0yWENb4tlN7utMV0P0n/4+LWMd0H39fv0VwKZJ8gxogi/++XmHHtRkevpsUlmCUM5
iQC5Nk1RhczoGCwoWi6GdoDF1+VEhaTo623aMdL7+H38/RuGuMoSQCAPciUPld+/YYm4CFjLyo7N
sBqlZg7SIcJS9OC769zk4xf7+zWE4Z6xsumROLZt850To218afWtSymAsSy3ldd2Ya9xB9dJTd4G
9ghQVFHCNvqH1/1PH1IQ8kQGc3Gh6O+eS3Thch5x6+yIWAhtf+TXnLAjQblY2zI//ozvXmvdVsCI
98k88/Oi9b97LZt+RRLBPjs6A5hlMyviw7XeqotYTdbjx6+1/l3vtmpY2k2+So8Kdtwtv/94WQGX
vdW4hha1TEZYRYLQX2qNRvjx6/zuTnfePhPbMQ935tvlav7+OoML6sqt5vRIpxylWfOU8aE4ZRGG
GC3nPoFEB7WAvDpokpaz1FYv4uSnQ+S3YqBft6Xvrp31PVABxIMO8D7+gvfXzkj3KROLnvcwdkBC
jbExcb5o8TmyVHGCauOEnWupf3iev32F775iWof44JYHQhXw/+8ffYzdsVoikZIJJ//UZm5xgjuo
rhgJJ/vWqkswT1rFmW5SeHlRtuiTOU5MIr4ZrmxavAk+acyojA7xyrmLUnKZ0ZJptx//Qv/pfaJn
sjUQ7A7+A/of/+S0CE0j3yfcLwqqO81fRD35iYivuEBCs1psVKYJzuzVlJ91HJVw0cooOg55ZV/4
PWrpDLrvaj0bi507JlUWVgwmxv3H7/XvV63H9t5iL+ywI/kblRYWWF/hGkyPha8jaeWxN+c4nbt/
Shv//U70dJ4x6/523eW+XxtTjWNOpHXp8a3dw09xXlATWTkXcEud+48/0/vHOZenpwuBl81jrkb7
wrtHm0JM7RAJeJzTTIWiGY2hLmGQSm6VXUTVUVDPk7owhlm8aEWJZ75y+n/4Yo2fU7vfL1dOsrrQ
MfrwQ2ME+v1ylS1gPu6M6CCGqVVHQSM2dFqfcfMxhgd5i6FD/+KALKMwYKA4StUJJc70X2PBdSlc
vuhoKz/5tCLd4Ks3B07nGZUsDe28aWDmxXKWCU1bSdqYd4u0oh/jPMgnTk7LeZEtR2OEBPdeNHN+
AhzlXIytzgO3K+g/eTs9uknNXBHT0WWCTDOEep1qDyAglltF8wDlTmVCaqzV+1cZKf3LQm/oGVCx
QjCYy+gHNVBOfaJou1g25VhHh6UzEIwykTB7s0S77hGqHEM6EAv7NfEj42s5FNbjxPGfbDvOVS2A
Ymj/kGNvT2HRz1ZC51OWnGOLOxtjIJO2dky/DAkP76qLnR9xpXlmUBZsG9eeDA8iRerHAyqda+8n
W2czRKtv980jtEeNdiNeiNq03h20Ga437v6Y4CbZxQZcTIv4YXY8O/VuEC+LHTkhSnV8Fuuf7ZyK
t6Eo5t5iHO7wdIPEffArS51ZZ+RT06jp+u3rjdyJjqIy0W9ri+HbidyHTI6REbvoz3qRnPOYoMm2
WZKs3oq3pxUQMFzrC08oz5i1z2WVc0VW+kyjjZTEXeDc8d2RTE0p1dH15MGeU/t5aHWpEaDQyxsr
NwUxVJu/B/0xObt9HaO+ifRLCwBt5SS2Kt77i7+6jRl935Pzx25UUnq80Uy+24IC3C/AOhjOtJX9
mjkNJDtuGvJ1UVost86kzT1Y83a+0QkYE3K0xyQUtpF+JsXIo2mhbsdQwLu21nodUtcenbwhm+JA
JV5P6mdm6hMaRbXsylFyLb1VlcWTYrwccfSCVtKNy23haDqEP1JVOLOY2wUZH6Db0BCKj4moprbV
u6R+TdYhVTV7XL1ObjPSjhLwj9Ryz1euU2kPKD18YXpsq3OsITUhQW99aDDhjFZ4jXKIWz0TxiGG
SLjFHo6ko1XtbQzR+qivqs+06j/pqgS5qyZkWOVyGpj9HmCmRA9xL7bVqiE1q5qkVl0pWhWmYhH7
fNWcGoA9kO/QoWC7IBUhTemrRqWtapW+6lZkzczAWLUsf1W17DeBi2/VfKLI9zpd1a/MYOy66mHT
kFQnUBQkt7QBZOGqmzWrgkbmtA3oH5ekvtHXzFVp65HcWoFyCK3+ukVNXA31cziuCh0LjrVzmvTR
JQC+BXtpXgD3D/Qhd4J61fhyH75ivup+CcNAoNFogamf3HWIg35tvtarWphphYW7Cj6SuWqJmu59
wm0eIShSNRKomfx0NNTm5wIZkqm4sRkRJoGxYbZBqhzH6IK2zfhTD0p8m9gKPVMWPIDtdY9UmOrK
TS3r3C9dc2ukZLW0VRVdFvcyF41CKbX/FE55iCCjNnpeH5SBWQ/nzRhRTL9qrgYuCFLuDLYuB0fy
hipJb9BmVOby6Cy2tZsnGQ3gaEyfWKjRXLNRspNwcnle5IyfH/H6xo/DKgSrN024AhEabwitqHMu
qMONCqjoEKq8bxmuyCPeqPmYgEvgRdlFn9tYv8P9Nd0Jqsy21jIM23X9cVCYV8E6rZviBnTNEgju
NHm0NUwlGzOvoqBF8I5zlO8yLxHBYf+hh9slCRU7YkUACSkOdcbRB3Q3FsZVTGdua++ZUqCwt7VZ
XHd6/0SsoMGVQCuE/abJxxIrXti/afVOZhaU0CHgl6uUrw9zt3PFED/3WTxdEDQL+1X6zyaUKGpw
Jv+zlc0dEZG3OcG4jgxKv01O1tscwVxHCstYcGFm7B04IkjtVqpWbAvVfqKt3dnpRT++DHbp/eiZ
/cHjKw0Twocjnue3aYa+DjbUgPMhqgb2Y+XcHGron1ez1ri3YI0J0FUV6Ip1UMIJ2j/4s8H0pDaG
9nvN8JMG8Eydmt76P/bOZDluJMuiv9I/gDTMwzaAmBnBQRQHbWAUJWKeHIMD/vV9wMwsy1J3Vnft
K1dpJjIYQCDc/b1377kXbx23BJ+TF1izN6jksEavY5nRKxnQfM5qYrzyFP/rBAekpPGoZRiDjKEM
TnyowZfZGVXEJsz8p9Ym+33+HAoNGl0DfJmRD0AponG5jT+nSEucOHu5jpbcdcgk/cz+Wix9c5cM
vQUw18iP2JnMC3cwi6xqCrspNvbTOrwiVOzi0j4IieIz75KuxEbdedZNsI69QE9jKXI6I6p82ezL
dTpWKpQI48AlsdB04fQ5RiPYmJFasU7XUibINEnl6pzs44TRy2xdAa82t/o6m4OXDaO4/RzZLZ/j
uyyfyj2RR96rgx3xkUtL8No5PsJH1KtMCRgEDpTjN8M6HBw+54TW58wQ4iF7uh1IAbltcq5U7CD2
4ctTABjNiTDOgW/X0F5kXpV3LSlHtz7yyIPV9SluPcaX1TrHlOtEc1pnm8065cxHRKd2MlXfCwQx
MBvboHu2E0gi7jojDT7Hpe06OdXWGWqbl+LJ69tvFS+9FV0DyCNwlFmGfaymN6BqDGI5Y2qECK3j
WX+d1HZp7UTQIsezETP115t8yyeebYvKfCfnrQWK38YgrAKr39ZJsly8dSDsGfV0IjCPoK2APbBL
LbVf1umx7RfDnaFP/fccQ+sp70p2DRYB8elptL2ucL4O+lh7/btrUytudLue049UI7B7yHrytBJ7
qCmTBu2jc9P6Mjutec2kM37Vknj6bovMf03GgJzqGiEO6Ys63X62vaXCMYvvsaoPmmsvJ9PMA1IS
3el5GYzsqiNpijR/Kpm8dnkDFK4wQk5RyRUemRcNZUdXw+zio9OUs8W7GsB21Ll+IUmpZCQq2TMa
kxzGEC+Ui2KxaNJxY+TdfDAQCJwMUbVjNNgYUcNsUckX38rNJZwdcwSrPrONGHSHVqA11ASGZ9oj
ZDCdUUnD58amsLf0dji1KhvfW2ojKowU3oRWcReEn32LCXdhusER55J6LW5czxTzwdWt+AlQsfWm
ma32YbqjvIHJkjw6NSpmo+FlZ3sOvhokPm7M0RHf4tbOOE7qqzQ9+8rBmBF1jGsT1cqDaz0liUIk
RLYmdVjMQ1U96U6tb3RfQ6M8F5vcq4HVMfvBy+puRA3yBcpgtZk5nGC6JdPaqAWWVmpsmJw22M45
+16QkFiHMIfdzZgSTEZm9sEkzxn1sPw5KCvYU8sTgi7MYFcYvhcWlQtCtXJIop8QxTvjDkAIaFuQ
6JEX8zjr+WwgcqkgOBhvquWF02b095juig0YiHJvD9n8pYOvG6IwSi55PX2AV7Owb1X1xp0mnIA0
drc93SxUQUt5CHTaA+Y8LZAgxLhvcdp9LwYjYBRns+twEDrZiMG3fZB1UGeGHtDznN8UxrwvXDSy
FgcuUh1nNxrkjLpfNzZoBN2DI7o01CsIpEBEIqJDGY1zFLybjR79WckQ3R/6n4PQmm2rNWpvuLic
qy74Jhac8QKt7nkARrxRiX7MZX8/WtpbhuuYOQvaWUQgddWfKq17lZW6HYv4NDTuV3DiF5ZcGkZl
NiA/Vh95lzyh1XzwzHrfcpoO8ae9BXq2IkpoUnpD8B1haB8qsUZjaIbztSkx+umN+X3GuXkqtYRF
PjWPpUtgOcp59O7teU49CRrGfa+moN2YFV3tjaNRESTA1p/J5nuHnHXED2nuOlzCMoQnmTzrJFuo
jSDOEqpIO20WDKlZA0LeICC1y17mae4PwENvnO6r7k/jY+d3wTbtsy8A9tKDJwNCkrtpfNFM4W9n
rEeHiRrmZhyFdhAzHmeyUvSTY2Xei9sjkc5wTPpRn0pxzDqX9qjM13LCC9J530gMFnomUIsqw1U3
w+RoYpdW8wN2k+CH7qILPWltSUNnUwQ9cbjmKl85D8hKCB/u0mkGMi/W1zO7In9baDpLGhdGPBwT
UvKCnSeLVmzoatr5as4tjR1MnpTsWM5DBw+DuXYdxsHLIpg6eYcSkKap20tKzjUCWowmkJykiD/6
2OULyF9lxODgmBUcRSikInM1nYQJj/0IGQSnPkhbZhpLQzDoiCVyGyNh2NWN6ZwZ/87Xjj3uye/i
5aLZgKRMZtzbYelc/ZprTjZth2Ch7Bg9liW55n7WxlqdoAGffubKlLe5Cz5JJ1R4ZySiOKWFjF+T
inDuKMFM82D0DlAWR1CJJGrSvzeNdB1UcWtGMWFUQJpSEEPPHcKEyC81l3xhwxJHzva8NH4IbZs2
FOiRsyRq9ymB0KU7fHPLyowywfEPAnF75whyEBCIHes1zlqx5R/NgijprLfik5U6NAWI1Ln4o0eP
YJ3UfP69qbW17dIgeYhdIgSpEyaI83b18vkjgV+ZD6Cs3C84zYO95zjqYFokVffVQA02C5MugW/J
W6k49mgUm8x6VO1Ct+dmkrKDgzcdut1no7gFhx+aM9xqsP59VKI1JHQxS4O9FvAWq5QobVcNCGix
nj432cAFZFAwN6wj6r6n8XJH2KzxUo06n3pd6LxnRGRH4dTzXTFz3lVIcg8Y6NUFqecCNlrnuoA/
xY+tQ9nXTcRqhFiXuz1HNWr7cSw9EU1FDM8hU3RFaF6yGIxEVMY6AUoASJ3uWMQ6hP+00pV2EzRJ
+0bzL9vrRU5H0VfnQAiYMkYZkCfI3jGkAC1UsxsKKSHpQG27OoZ0zpiKmZAph+ZVrOBIr8+dliFv
nnI+AUsN5VMpSnWfojSgTJqJF2draGOyB+mubZARqXs8BNyTktAGD+jlPZ/VfG1wo59cmpShbbTq
YtZGTfAErbjP7FlvieWtKiW5tSgUd1iZFSojgsgwrKwvSITEF7Qu2hY1hx+R/0M/30PoOtee/gKo
Wu2K2iaEe43YRczA3TLcmQfWsLzlMvFCQMMF9IZOavpLajh2HhXICaGf8NynGsdrw6PPGn02ngzN
jD+UYdNUynmaLMWL5mRGv9FKhOHDdj59HUzCizCXxKcpjZs3MKnz3RKnfHWAi/FhWiOzSTnEp7g1
mrfC65HIdjNhDgvkKH3aiDI2HigOuMIaP924iRNIW6GPnHwf1OSBU7eI5wHuVrapEHWf8GqsisHG
fJDFkHPS4o2bfZH+qJDRv3XIS1q28n46lcMSHwdarsDsfK1/Q7QdJjodOQC1+SYQKwpR+N9HB3wE
thFKj6F9r3U/CMmG8ff9xCBeH/h0BpzZz93MNzAe0fX2VQ11f42QTxp3uVi0wC9tNcWv5FoQVaVc
ZZzLxDRu8V7HqH4s3vlA5eNENcshkhuH5gdjUST/61MgW1pzTuvQUnBsewoLf6AmlCgBT66n9O+o
kNo3RpEafJm05TvdCAdMDdXpbtRZH3EF1fvETbTHVaz34cUtFxwM6zMo1phSz2njU5aYEKp8a1EH
zRv9iGBd5GG+m04/fZc6GU23Mb9AwZ3hNPlMoXoO5IJWapvAWqmx8Zlt3t0guK2vqRzGx0yX/o8W
I8BH1szBaXLSklQDyc5kg6LaLY63oLAEX3xcszRec9dBzdILS5Ap0dDgjso2a5btZ0v4P0KH/0Po
AHhpbbX/vVHm+Wc//NdTJpLsF0/rH7/5p6fV+40DLAM74p84cCN5+IfYwTd/YyBM+iYjIYPJt0nr
/x9per+5lm5wYiaemSTOVdvyp4PG+40Jkkv85op0gs4T/DtiB9f/db6ANAr9DJnOOFoJ4fwcyfxl
OJ0stizrPEmPfeWN58avHYtVo+3PDKTsCMEskUd044wHLKebpUpwf2dzFgFclociFVpOesfo7cQQ
iC+Bz88E8NieMn8o92iyV4zeGKzwM4pTXIFDgewxdY4Unp7YjfkYq9DRbEksju+UzgbxrRtNwVLw
Ra7mQ0f2RO0XWMfoywqwmX5C0dIDJJocgC+Bm7/gMnwy+jKGYhT3OHqAGodc0rLLJo3EOTsf7xPZ
GByAa1LXYVquDCOtnJDFxZgEly7jcKeMNhI6M6K20e6zuM37KJ1zeRBW11yUXOrN3Fv6M8iG6YyA
cXmEqmftQECkd2bQI2QP1HrlEGD6rVm5GbzpnE6H50y42gh1/5KkDswha8Zp2vPPnt4Z58DIvjZM
clZW+XTx7WVHGYpEusNQmaC/wCiZ2cOXos29u7gxUNnTm8P14grb2JF4zBWXvqaiYIypR3AQbc2W
usgleyviPReR1Q8EFzagMAko9DbxbD2PqCwOBuFYno3p0RjTW4gu0xCZa0s68kAIhraDU6MuE2Xf
EHEzxZu+dkGHcyrZkO98oE0+fLX7Jc83ZEgbW20i6NPOF6wcoq8dPg9nvFG+eRhy/ZVoYUQOXMu2
iIenuOb8TSvkK0FRyCAxnXxbiQUnA9oOgDDg904BmBGuEX7CJHngkG7VEamk5cXPq+7KWAW9bVBW
qbdpq8YlK7V37woL+qCWetNrLGL0+0Sfbp3EhTiv2p+DaSVwbRbloqTPkjsl8/5EWiIEWJfCnjHC
TekWIA4NF49zrcX3hjW8JLhwQgdk9jFF7JucwXeV0/0cJE33Bs6r/6bLbvygK2Tcu1XLATrprC+F
y8YP5XK8cXrk/eEwVdwy2VbiQoP0m5xR++Kp0bam1H/adfXNk7KBFAZJHvyezdQoA2uzIB3qI7Rs
Psf7dHxUGm6jfIrLrQtpcvW1jWN10O3RyXexC2E8LBH0f0s5bukRGSlZu+21DoZUkQvs43zKW8cb
qm0G0UkH0qCgSOmpftN2OBTC2VgwObXmnXSMV9UHr7oY2eKsYCs8vWoPgZsBnrS9tBN7FMMmWeKm
+0yZ8ZjE7U+dEKGF2r9stwLdy8Epp8m/TUu7haOOdCdPXfOQsOY88ArJxrP69IpO9gy+WR5ngxKV
hxlxUzgmvTQvfdCrZO/Hs0ggxrSvVaa144OAYMhbYjymjfHdBBd/I7oCZ+9kEWA9uTNbdrBfbCs9
FoWauntTmXiDx9ioghDqen7G8UpCWda3ICBnvXFQ2xIv7llNekRfZWy7ljB3l6lzZLSu/wypd3E4
XZwBRGgg0/p0z1gkgQVrajsnXqYNA1+5q21CMBM83i+zYy1RlXfy7Gc0uwkT2CCRNEasKTa6ZZE7
92lTFaAxCuxSMq1CfyrgTcKnPeWFBWp+HNv9ZHN6mIwqucjJYRw05iscCKLt0UHpfJmxjTzJJErH
8oxgNYmqsseTkiUNta5mVbs1G3SZXwARuFHDaZxRU6y2Dj/F7EJvLpRrXcZxSMNy0tGb1SNnVcMf
iY3zWalEd28FwnpE8wLdFKpVlDp4tnAFq2Ufa9iywqAsileVE65gzx58X9vIsedP35iukKRFITdv
HC8QO6APxmZW07VUyfIxpgoK0eR5OwB7WP29rB33c9y/E/3ZrUjWoNikdLrpounjMaZLE5IwDmC5
HL+xsWBihFR0qFWHXrqMG01thlZKOF1VNrybNbvN1rO9/oYSh4y2xPiSoAcmyqoCBILmHCKyn+9L
T6sY1ZAL2vqA09hgwQWsR3g61wdT1OT4LETxxQECHlcCUENXpZ/dQTKDbYS/60EN3YzYWuGleNl2
NsuH2FVwPvsEJ0NLA4DRYfYBmGVsNgtUs03VsvaioSmjgPbhsQsMhr05lryIZvOdAKeN3oJGIFOW
5ZK2SYYRZCYkq2xp8St4gg5ExNMydDFjre48V1UH/YwJrdOImbK+ldu8LFs6zlayUaOdHoUKvoM9
rI6JQ4oTw93tWMjvVQXmTTcWY4unGxCsSI8IlpLDKEsrqmL/Slf5YQAferUq2of+ODn30s7oMRGs
lSz5w6j32r1M87uZ+3qKaVzybSyvifcpKytQy88ZaVR0z3oXZF8vIpthMDLrCSwYU8Tlq13QyZE0
9eyHDl+5e1L5sIx0ovSk2ZrsnLQsstVKPujWQs/M/jSZu7Wv9G0aB636UmV6oL3IT2t6hn5BRdnq
WNd/d6/PhVECqfMYUC0HlJVfHA91VqQmxVGmJ8TqOhUG8SiNY1gbJH90eXXasj+XBo7yhgiK7haH
iJZGbS7Us9WO83PFUPnkYZA8j8wy9t2iSch7lTe7obEU04l2gGTpLyldwe4OIJJ1MlwqVkxEnu7b
kjNE4jyXn+iojtbGMb3qwVdjdqp09J+W5Ww9L5C7xfSTH505avt+kM5dv/gdDpHO2FliACKGqBRa
dGdxgxjTzrtUT5Ine4nbyEM0xeij6Dl0MD48ZELZSDWUM25kMxpyw+6mJFL/1joLfBfpdqAZxbzD
RMbpb9i59J3Tr0YWn7FzHvYe4Y6qKNPT0mMWjJTfT+MRzyux32mhHbWuI35Qj5mAbpBxBrcGEMcB
v4Pqsl3h0IdrfHjsUWqNUCWSTn+FqpcaETCC/N5PRfeQB7Qp8RIxSmiMwNnjmpl3AqbugSkqTsmu
gI+50ZmHEcYsluG5JIk+Qnlq3FR4tZxNCZfgRVkZIMLe2VsDzm36FcMIbrmWdHALHGJ9YwG5RLuG
eQv26NaaNVJtFjfH/60R8RxWrukfIYPoz0TO0W9vYUxAkLAIE2sXAtB5XAadZORheGHxVluLm3TG
l/rdJv+LL7ZDT5tPlPFpWYCCp+IFAUjthoxUjHj7BjAjbWi7aXWLCYqwardIGZ866YVUx5b4uWq4
kTSfji6ARixM+Afu0Q6MBbqJmvZ07Yot5FELSUDfUdChLvkxx376LeDM/ZWAFO8c22ntMkqYvJue
mCE3ihMjCS6oXrCKLd7LAKTmeYmh87mJY5NMojDwzo5+FCZtihCboftqtfYkw94HIppZHusAaMhL
CWr5pwnLOwQzZ7yxnmanTGpEooHnf5mmgvEiuH0PGFuXgSccdCzxCYX1bqkH6wEYjrV1XEQUDWLB
bWFnwZ75xrh15mk6K2+S14Xo4geEIyvJSc5hDsIR132bvi0dsS0bs2lsvFLNwPDNaMW2M6cBSspM
7CjWL2LxIEOak+79oEky37R9Ruw83LUvrSR4N2Q9zz+awegfg1ovXxLEJgndwjw4NYhyTplX6ie9
jbudx/N61rvEhR49SCxojMlMRS6lphxtY3h2u11Av3D2Jw3NceKRljDuXZbmqt5Jl2yxvNQwaeuc
xduglI+NgNqh6WJLRx6+TYKfKs+r6Zoj6TqzSEwRX0C+LN60Mp5Z+axCZGGqdS3DNDj+i43cIyym
pds0mFU4Mdj5uc04oxBI23GAGsr3tHBpO9LXldusG92PaWjkD5fOOizYMpgvk2nOCCCE3ez+U///
P0EZq/ng7+v/FZTRjOJXSsb6S3/6HKDGBc4fIWRrcf+nycH5jdWdyh27zj9V/KipkYSSdG/qn4Cr
Pyt+F4AzEsBV+wvvjIbBv1Pxc4ZDPfcXdZ2OQhoanU6ANJEwlvOrolCQB9aNXZKeFDlKrGQl6tBh
Y+exuWxa155e9aTyrprjNA/oqeorQgJt0/mVboR1MOZbw8v0L/lQANEX5lzcoluCgOhqNR1AT+zn
ILNOQz0yocMv0UWOP4OXaOLATjdxIb3dkhLYMJWyudGTgEiRxixvWhgRd16zspL0IN3HHphhqOX2
wFGH8m6Nad6rLBXHAozGZeyZKCuE/FpojctADoj0zbM3E3LPjJDKF7dXghh9nPa5ZjIHqhuIloAu
Cf3S5Awb9Du1QvMGQIpA2wKdw0bM/oDPUcJqXmuKgmP0rYxnEI/Q+Eo9pBGrH6mW7EMhTO1d4mD8
8MDZ3lqQb46EhYmfyWzGXZjCiL7LUg65HM3Eg93bSETQytCdxf5WhYx/f8K7IXzLydWGPCWL4c6S
uFf0acm5b5X2DkpAYKptG/OqwUA+Lln3MgUzm6g03X2R+tPXtB2GL0EwzCTOaEp8J6EweREaLizI
uIQ6Am5A6aPqQNGorY+lXsCzNBloHVMnKLzQNA3x1i0QtqA7yGeXNjE3uS6/MxmkxlfZsIP5mr0r
fSxvMl3cso04p0IM7UnESp3bmA5K7ZA54c1+D/UVXFHK9j2ags8zKV6CLCBbjrs08mrwy3Zmb5Xn
xfCQ7jSVy4USE7DpjXi8MTJHO+RkcO9nStzHprbT52LIWHLBn1jmZpmbhoG9kxuRFjs66i7GL6R/
8OwdO2GPl9EOFNDhRrfYo40p3qWrSLZMFiaXsqfzXioL1yrjdknRbo74Kmerpjle9mrf5mkNXBgi
kd0t3k0iGlQtakElJvzq0g5afgM9zWDvq6StcaRavAVUbJs8kUBg0rcCCPCdEFGKXkAhLukDhCc0
rV4dVItSkfaFjQaT1LmrqpzgPomXNJSM39oUkUu6TJErnCsz/+m99qziqAsSdWWucRyd+nHhSJDO
Z6UGlwIYpvlXiNDxi1bRmz7Fndnl24C96kcn0WLCT5Ljw6SYI2+npTBeB5g0xDTU3XhvjHXH7Fg3
w4Dt8q2gazyF0zIsD730Sv9gWwXHM+Fju83MhYMaTDEbA3+aMoGJDevJmvT03Omp/X2E7ULKmc1D
G3oCpkab1P633NO9S+GQpwG+pAgeIUs1VDK5R4yenRL4HeGZb3Z+WldvTpIGX6HrfNd02UZuK6yL
MbrLT6cV7IE9obT1Nvbj+iWnwWOEpcgHjw+rFq+DhwCQc1jeHkmtGKJKmzAVD44T3KTmPETtIO6B
vASwIuhAbgXhOiFmJnvrl60KKxPYjJpIX5ztNovsNAATKYfuVDSGd2LOveYgkiDEfYBQQVXOiiYs
iD3IXfT9VNrZgzlpzr7J9IK41mCI7a3tCf3VLNJgq2wW08nUOdcFdZXle7wu5TFZrO5KjvUIWqix
hgdEGzY31qtyMuDyjnhCA9EQi1lM8ZvMtR9Cxmy/QcLhcGZraMY6PYBwBrmjv7UJIn9vHI9hRm/k
EyZ/ptB5oUg0arCwi03AtGOn+Wn3zZWL/NlxXnjlXGtcLM7b1XaQvY+SwVnW3mlsdZiGg7iIfLOt
IujIRMaZmkRuqbfAAQFA41eVZ7i6WViVVK5u7Z3sdhmiqa7L+yDF6gMXLT7C7U62jQGjbtarR4gE
4x5SOuHGmOw4UotMeCg6lzoMhsnddvqsfihrIglyMmgBNNYIz6ZJJ0DGup/fzrpRTuPZLhGNDgg+
ZZs945AoSezA+VzoLz7pmJwcUwF+aXhB5N3nt/EMh8UMcvfWyGW8Q2UrHjh66Q8uWS53LIvz3vML
dcSv/ERiZf3QAaDkzNrHpHZnefwkhVu/EM3no48EPHNKl6R48mvXZJGSfK38rK1XCWB1h9ELAkWC
DAUIkE0YI8DzZlLmNncEwSAGu104V0t2Hc1g3BF81mH476vqmgc6b9ctNCb9ZcqNKTXCxkmiInBG
9O5NZ/D21TyYFwY7MVIINcRfbF+4R6LM5WMyan5HJyVOf1pKI/acgJmKIW7X3CwkjF+Dpm2/KJ5x
BAal/t5mnTrKRTh7iMfjbo479Q0CwdyEqsM6mBi0yHPag5vZGFBZU0+RKOqwHo2Zoc7moLwjCukm
JMb7ritHsXE607qNSQWwWWSL+AGlMeFCuXkRhNs0Ya1sj+/aiKIPdvJ+vZ+PolkHmTl9F5YLj6wF
QRJLgc52a5rSuSfCK/0RD3Z2yGZNavT1ZiQRjj4sp0V5y71ZYHQMliA4TsbYP4m4qe6AGE0Hvk8u
Xd2xEchyPPrbvUwI+1bLQsefUasMRyvo7qWlV5CkcotGIEyybepk+gHlmY0iBkW+8oL52LMxEhNu
yisty3e9yYJ3o7fMhshEp3vJxjKl2Quirm+0dl9bqUb1PLHU8PilbNJ2yaDPYljDuCEv7uKAI0jr
eUh4B8N9BRzt35pLzTcvXRdNGZRmtldSOmorhGk2X+oleMnMOmHFTv20PXd9N5JFXPtIlCb0y6+Z
FhdfQKP23Z0rILchrA46baNcFy1ylRudfmO6Q8Y+Fhi1jqwXaXYbsvFz5xtTETqJBWANQ1p2VooW
tw1cL0xrsHshKtZ7BTI0P0Pf72mZDlr64rSWk72ZLl/xcDELInGERP0DDtglWdO9GMYMo2DfJEWm
jyceWROxhzfVQBjeuli9cuwl3ZIEqPd8mhFpD6P3iIWsPRG58djV3rKtrK46eh3JHd44VQR8zA9u
qV5ZAD/sLH3LB/fVG+X4HYwxJwhA98xBnPHVC7T8QFuuvOuMcivtSrvhwzGJSWgLwEdD92GpddxC
EUapLjvyhEhXz8qDQFB+bzmSEIWRPhkOBoFy9NF3R7GtlInaAFII4+RGOgRK/ad6+n9VTx4E7X9V
PT2kzY+f/3Xsy7f6xz9xBn//xT+Hp8Zvhgk6G9ZsQGfmM73yjyLKM1bPt61TIPxSSJn4xBll+i4m
8z+mqn8UUjYvZzs67aVPPOG/gQLmG/zPRZTt85+l20AHbd6X9St8oEMQJ6qA45JGIvsmX9IGvQ8R
8NvED5i2mM6LrKbpwhJPJNPYvpSJox11CbKpGUF0VCotora3K8LPq5qEBv3JifWElajscoCpKBlA
+llHYXjkOoMh2eUc1pkoeFdEZwWSROMun6V4C6zq4koi1zW5h7cUR4NwqAHk2jGbRkwNa1taH7Nr
xX0MO68lFqduuo2u+WpDM5eKSFe0uPQ7l3WPhpZ8a2YU5k4Bz9/GHCKG7KOHVhdVTNK2XuNfPWve
y4zWOge/j6AAMWRMDzSG+bJm4842i8u4qDtGgmfyBWjA59pmTrM3YMUNqbogwoiQLyfjnaypl27p
d2Tdl6GoUus57tZWpu9uOM7SUmRIjLQcEtxgvRRT+ebpZPfo9JB0UVzWOzBU6C4oEz/ytsYSRbzN
zirBf1kVYqZxDTcAqPOYWPLBr2nd+gSXHEUZvLOgB3sjtQ/ols8FmWtHVZZZqMmeG4OmCwHcyUxH
k1n1jEdmeZCt/ZJaxYl5z5vo8rdGOVcvtYS7ce1+a3NB9MzpPi13NlHAu8Uadl2AWYrIjxM5K3Bd
hpS4BxMEpdlwo8yU1mvssIGgmUy3WREM4ahNDaJOsK+Jtt7LtHobjQVC1kpHH+iJh+vfQqe7bFHu
3clevxtMuWe+cjZ8Ql60ST+3HofuqUg/LIjrW8fILkUxn5kJOQe/Iegnz7hCSpgnFQ+MUwa3JNXC
0iJ6e4Q8ZHSt08BWNwJiWbOoJ2F3MXDY+ZHuYjQvtQxrNr0obgBATDLY0pN99xt1nsxknfaJ7Fp0
3ks269/9zroNZEYDVBJzRAlOa1ocunl6VCDHsqwlEUhYBxoN6QZjDENJVPBo0dTZbRZaqpLPk8Gh
dQo8noRZDcOmMyvAdb3+VCfGe2DJYVPNFANDUp4Mb3rsxPhoz+VHpecoYF2Kg7GaH60Yj06RASIr
TQDdytXS0DCyLPy870btXjGivjRdnaMLc66tY3u7Yf29dXNPGXlspOW+AHBcDu7M4wiJ9soMt/2W
x1qAKyVdIqHF073l8tiVcxKHdEtxSXHSPXTeMgEWcyakFa5/nCeN00+6lFjaWvrD+AGx35UTor+u
D02ttN7pXn5bJuHeGD7ONp6aJiPYiR5zm0dB1VkRvFD5FiNXIvmjNUt3n9td/VTU8VM1a0CIlY0Q
eVOZWTin8ZXT8jfqF/RPc0kkEFRd+ufUSAu9VXumPS8QrhA4w8D15DcIuFyPIbuW3tXYgrZSs58a
jVzMnhCS7TQ6b3O9iPe6RlCGDzfdgs9EdrCgA1CBu6uyakRGgIaZ+T3BgTWPv8rN94ZYXETOFWX7
pIfubDLd8IjJ5l0AXOaIu+licOcz5IRb7P3MBlHb0yvxXjzN5QzdSawS4kOT4my7xe8Yl7+1Y6/W
8r+0wljFA1giPmR4EzGG96v4BXaOjfeuaA72RAS6NXYDoZPzNXO6i4oN9/fTwN/+tf8hteGvAZ3Q
8UhBz0XDw7v5i9QGVdlYuwt5DAlf9Yg4Rzh7xNu7Fgv6XzbTu9+v4K8289Ug+8t1MUTyPf6YDinl
c/f6y1+Snjdbedw2B3Mo3oJV2rkux7khcQj1m7458n/6753iv726X+313EsLczn5b75BHMavDIbE
qoPUx94G/tlJtygAHzEeliG674PUcM+t11uWxA71rG7/+nItEDT/83oDF+oZvH9a9L8YhtsCgyLU
kvrQV8KK8qbyEUy66bpcnPMmLw56ML/Lfp52hZymU46WIRIBAU0iBcNIIHVSq/OYoMVUlnMIAlyy
OcdDTF1n6bJ8g6RpQ6oOJuf5hSHNrnKmh7lKsEGklM6zfR0RLQPoa4I9fdP2NXEcN7R9lod/faX/
yyNE0UzIn+Guvulf+QFmmQVVY9rE4Zn9zm70Oz1Qd5US3f9xR53/7Y6S4Lf2qEFo0Sr+5VmVhj/z
jzyrQWkf8Q3dLUZG1AgZCDC7A8abfnEZEqO6RwN/5w16dQ+7JgttlXx0E+vyelTJV3epYc7nRMMX
F8jxERn7ldbTnh7mCtHJqjBJUnePEnR+SRxz2VeJ2W7nbMlQOYj+oS7mp1mw7QNts0+k/FWEEg3N
2a6zjzgDzVgX5WfzttnPWv4R/zd7Z7YcuXFu3Vc5LwAFgMR4W3MVi8VicWryBtFid2MeE0Am8PT/
Qls6lvT7WOF768J2uMWhC0N+w95r1/NrgK157lkP60Ycksk9JEkFSqecI5pFfUdkVYH7Y74CGGYd
bPO9SUH96JAeoSimxvr3F+xfvGHAZi3tJeZ9shn/8swDM2DubIjqMCvgu5QTmjcb1iVvZShx+Pc/
669IguUJdE3OKXAsfghr5s/XjAUfWy6cjgc3Hxk8s22u/+6F+fNJ+subhT2E7cBYsYhCYBfxp3dY
mrTAPk2TTJlwbHYy1QjGohnGmf1JttOEiDc65bZzCA37oqIw2fpVcTJ09Mbi8Vd0sZhhS8DGQZGJ
w5hxiCchb6dmKuks4x+zp8TWj9L8AIEQvYQrMJKYszwXqbcl2fElYMGKDSKIj6BoSYZ1qVvgOWFX
C9tmZ3f24iZo7f2gicYw7fSHW3ELtml+j03plLvxhEI3o0BlR65dcsYrkP/r0exvdWUDOhTz3d9c
k3/xxHItQvRPvIcho9t//sCQUhL+Cx/qYBU0CmNSopDvWaPbRs7fGeEvMdYAY4opuJQuyQGR7Ew8
J+VDn3EvRzmYYK8adipin997Vo3f2/yCU0VsAhN0fz56l0Umsx4i95IQQLJxO95EDbQIVALTq2mr
zxlPEaT0Jy2oDhnLYx8x8Ccl5utEIYZYKWn28Aj3jIZvsesNK1hUiAsbXnzSG6EhGCjbShxqe9ud
X8OmG/+GivIvHhLOjOUfSxBFuuzQ/ngwqhgbUK/G6oDPcUOJo1do4/YQ75CuN/HfXBG2any7v9zD
QFDQ4rqWtUB8/vJMto6YhO0M1aGzZcV+h3jPIMpOEScVMp10TfJQzjCJBmlkBc0ylwowLu7RCbJN
qVGa1hUB8SlJgduQWJEV7ms8sFPwq8xJEEcCV4TMBJOQal9XtdiIRn6W2XzTBdku+H5Wy20Wi/wr
BkGqVCau2Qz8dIBMoGt7Tbm6Hfss2PVc0p/tJaNlgeSFfxHBwckzer6iUeOuiYZ+Vcx9ctSBvv5s
gqJKQz7v8/pUDeo57WkkAwJmGPrR6rmzeu762FxNTohOd3y2c+uKTeAkFrCE5Q+bdMm1Wf6HUfL/
RONyQzbDyDKokwAd8nupXewW6hnrGw2Emxs8T0iWipZqyYyye92S7+w3/Nsd8RRt5vKI9VF7BkP9
iaxiowY+YELQ7lNBz4INkCOjcL5kyXhTwvEwMLus60rc7NlpLoHzdzEPcN8XJ5rifRlxsqTAPZjq
za+e6u8Ly/1IpKpOueVeRjluwLhO66UxwjfLGJJQ7TvUz5eid77YRIz+zXns/YvHm1qHBYPpQswB
B/PnW5eoQVzLjlsepD99orG8SZNzb6TNilwe66X++tlq131o7fqQSu/nM18l/W5SGD/bjC8jN4OB
YcUyB+FXMHbCB/oat2zpgmob6mE6QLjCAJxiVsWdkW5Js44/QU+E9wyzks0ccy72rAEImyyo8n1x
sQ3eMeisXnEisJiD8YNHPh3WOu7zVRFQWcc0hpyHiSADEwGrOvrZ8IzTn7Abe9lT0JKGQ3E/DsPN
wfi7r/Hub3HEwUJV8x1OpecsKqGlW0jy3Hr69CTW667pbz7dAUm63mXkEKHJHJ6Fp69LNd/7v5+v
//Un/I0/gQFXwGvy/9YnHKtv/x+G8R9f87s8wfmFgwkJgGMuvgSfO/u32RrxHmbAy9gj62oZutn8
0e/GBOsXnwg8BtoLHJG+ifP/d5kCTgf+YPky0EE2ULj/RKZAQfHXt7QF2JTvxrTO9gJu9T8/WYMN
UHZOtHGMxKxBJhfFVzeLIkJTUxPzDLJSG5OonGYaVAM5U44/6OwlXXk/e5GjafPJY43MdPzmDxyn
c6Srj5DhQL2Kw5xJG19VbnQd9buymquP0o3E0aToeehSSsxVxmN4zx4pwFGYlXGJxZd+O/WCJ7/L
i1sHWfTBHL+WddetEpnkr/1oEvqYp6OxnkeUgQCTG/1VFowTVilpwwwPREyajabv0CvRE1aCJLjN
f02MHA2n6ErOi4kc2y1+cmIedAv8nkN3AKejI9jBZjQ7nO7UZFsoFai3O5jW2NYD8lLbMCHRgaY/
OYvMH4Mta8uUrVtFHMYaznP92cimea8RbV1QT5gsSAp5R3iv+gzKsXrHGE2LNgbMw3DAt49Tk8Vf
7cS20QqyDCnZILFp5R2ClH0NX0tdZlfXV5TPdbhSgW6BMJXK35OLlF8CUepHNiNkm7AsxHF8ZCNC
hmCbAyCvWCXhw98rHKZXq5UAPTJRfmqJA19oGjePsuwY9Vn/RHqC3CDDYcKmJnGI5sYC2wBS4eT2
bNazCTgB2Bg2kACU2tM4o1UEZuOGMYnRrX8OTCSt1DpT8Spw4T8NziI9Qx7JMZ6PFmOdPPqCC1If
G0Xy1cINOKuZjV9fpRzyMyYFxdDnPMfW8FYslPG1G5bdWUVde4fvcfwRduGMX27qQebIwkmgOVfF
tiFuNNtUKmzZkzObYgoMSBPx40LCmbJiG0vduvs4LWusGegiPzK0vMUaJmWLiqAV8ZUs78oiOHZK
b1AFxZsNpYbgCZefBjiLxJfGznZDmzh3lo2Yc5UMdXIwRB8Tk1s3HDtje1BoIW4gRBe4eqbfjSru
TmzEwu+qU5hvPPB2bB4FKI4tqR/hje3pjCqwj2uDzbvwrgnZqvlqDCKymdDm559OQxI0jkw738bm
XG5CtwcwXlrVM9cxfwGokVx9ncl7aU3Jye/sMdxatWrPhOk6G8Ob4nLD7Vo/B4JEMUQuWC2Nlj+3
6ti5Jwl3IMu4LptLhpovlWTS8JR/0ZWVORl6DkZ1fDwaTlpzCsfU5L/qyoqZDepwnDLvJutQm8W5
Mk1N4rEtjZ5QEAWDOhpnMyLJaxTTCfVRdmiVd7UInN40DnQZIQC9gzcGagLpbNxKcGDvURROWFoj
pAs+ChPiZRqbNWcp3adhcMG4TCkBab0DoIIG07w4GJbOvesle4eyhyGLZKqZT/E2jMZ8G4iBW5Hn
5RaROu6zRByLFx0pUZ69oTezq59K0tA2TjMP5pMzS1WCrfZJRLvYVmsc1NC9OqzzH408IApIdwDb
aaRPIykI92x+uz3eKhj9umAVOJTTY1sH9nHIinYFWiY+BpMsHhWyj1uhyKJz8iwlzDtEPN9wIdm/
wGCRKQFJyYVSdTWUeHjNPj1ThjUq5TsJo90PfkTJm5ILE+FqdjPEB5m9GlrMjcDQEDZ7S6pnK53X
xBHOkVamXlt8LDtmcPIhNZ33cAC4BW2e6b4ajftstsD4LG/raTDfKqtv8KpGXGSSSuV4B9yoWEc9
M5zUBilhhbm5g2v1okVSEYZWvzJ+9I9l0Hy6XDHGBvYNBTGyYYzEsegePJVl176tvsAo0yt7uvNT
xl6lWROMhl+p1D5Z0OaEplflI97bZbNC5xgQxG3l68nDMDJQyvmrOfHuEcXKUyfkXZ9F8W4Kg3Fv
i9HZWJLkjZVj++bGxz9wIlGGCq1WzfyeaCnvUR2hWVbWimgl587jaqN7gydmwma5IcCr95iGjL0z
zdxNUz1fGIxmFLg12okgdZvHdprCm5gZA2/itC8ec0OrBy/svvk12YfQ7gmXLkP0q1IF5bpxtbW8
ZlscDwG337NvdghhLbfetOx7tnMqyw3e1ulCQgaD1tHqXualQzBcR17sMH10OwInhMgJDBhHeSm7
vFx3ZVE+jUUUPbp25KycBWHrkvKDsmG8CyOThbctkq+Fjr4m0mwf7cZXV1uH+i7tpLh5pB89DQqA
Vy+8k/TLaq0Hbp3MMN9cyU7WNfgPWMiLp4/f1M79T6VHeQuMEFHOoNleT3O4GxAr/VgYWogSMXfP
A4kX5MAivpbOhXeMcc761LfhL5RLACColJakzjsGzoJQArtBkSyTT6fAZY4cR8q1nw83bsIC9YRZ
XDM3Iq+KRNxt6s1ygxzz6iPg2/R21h3LWYhrgT5zYwxT8+Aq68NlVr9tLSN/Kln+rXCM2W997SAP
UXRW3BkJCZXUBbgGHL/aTanN4B5E6R55c3pnjF54cqWaDlWQ6qPXc0TqfPaOBm603+Cn/62T/6ZO
Fhbj0n9XJz/VMEP+Z/21g1zyZ2r5b1/6+y46+AVHEyJcD0iL+7Mm/r1cFr+AyGbwxqBvoZn/s1oW
7i+2yaMV2EJALVpK4v+tlllTMxNyaR29n8bg/0zUGy4jkj/ONMD0mi7sdL4nYQD/2Ff/YeJPSkpe
dVlaH/ToWwqUQS7Y1lWI8BMClXdklzjDuoqz4BF5Lo4sG1vzRcEx2IwFpcymE4NFQ5eKNw+I3bX2
7OpplF70ETogwBvyQRoQK7N7QK2H7T3kM7pLlzUGITY1iBudeyUYZA7/VYJEhVgXFkkXsmTZqxSg
FE/YbIp224bpAnmZJqahOThsIqbGrPohS4yLKz+cnF1uSOchsTJwFoQ4LC6pERJLawiEpyhpOBJd
iitDJHZyhAgDB7mevHvb6KKGtp8aHlKmIPg1EEemC2a11UWLpLnkl9q0ZdR/56fwZu2cKsTwNVQs
vYMGQwPfuJi2wMDFUUeM+Nc5c2Zsg6TXHlLaJR8+hVn+SLngB14TYNHJTUIdPKfRt9lzmVTklpJv
6HcXIxm/2ZvTgPColJnfOLf0NdJp8qCGqHpuJKixXnbjdEeRH4PZoqpGHJ34wZJ1W1jR2rSWQ3VO
muBR5/xeLUMW+nkrQk5pCrwzLHS0T87d3HxYcRBco4KJH667zrQ2UYhQboM1od758GgY+/hH3ZTN
Q2614ZX3Lf7fzAndg+Tz2411G2KCTdv9nCTqnAyhvdPJSMAVmUb1E9S/4NFg3s40H+si0XHuobSY
3TCLsZ4jOKXHdOLqkGXiHAkvqx9yKDzG00xUKja6zDo5COhgr+aDwwzLdqHgGWXP39kSO1S47a+K
Oc97N9T2W2Pi41yHrIi9tRu78ptllMG26xMsIYGawkfd4A+bmF49McuJHzWdIfWV7tjFuqP4YNEt
JbNlw7U3fWKor8Gc46mTVnhuGuHHu2Ey45Ojsyo9RH7bz0fUgywd0mgwzna0dJEKq9YWm3VQkelC
f9UjmCbEFQ4DXlQfaUl+ToQOr01gWALdnue9VAQz3ycSMSua88IxzFWAx2x2157VzYIwvokIt5WR
ZaqZVgYfRHeY3LQO3luM0SujDxUVZOOJiOuzWJdw6Q+t2gZQ13cxFHV7OERsfPtT7zWDeSzadkrf
7EaG/cnlnw4hnG1+QfFuPE2qY5WcR/D9yvEuHXv5lrTlhci3+FwweQs/M9fIUFraoqwd40SSIzxU
3y7MF1eY6S6dFxX33M/bCArtziS7cdULszi2M8LJtLfTjREm9b3MknYrmfXQTSWbtFj2GX4GVniV
cw+9EmUcewceb+O5ikW0p0eeuxV2UzpIM8BrT1OJnDTX8Y5Zpoy/uRW/w2GCLDCsxsEeNlOv9Z0R
mNmRCDN3M4XVrZ7h62USueloyXUY1Pqk0mzY+jotkGDAGGtrhCmGY3xzZ940RQTxN5r3OrCyPUcv
0ZhN71/kpJ+oK+ONH6s9zgX31epg8GfDgF4e++aDCsybJdCdk0zEZZPM12KH8DSqHxJ4Gi/eRRVh
YJlb3ZlVI79nk3/BChW9E4KiDlq1xVOFp/YhG3F3k+MJSbaQ49Ua6OGXMKaVSgn8dLz5krbBtC8c
YHsJWtodqkp8swZfZbE3w4XW0cnlwfwOER1JQeE/zE1336s8Wjd2wlZf1N2+jUCjZp5h3ncdmBtP
FggUZf1ryNt2X6VWsE2jKdrVGAoB/7pIVS27PcyQcNa4tSngyxRkWoGrefDjjzq15Sa22BDk/lRt
ELDWDPDq7k1lrTrQMPYv7EV7bgxl7ONO/xg6r1giE6Zt3ynrebTs6EPkLrWnjhISYjIopCvQwybZ
B0zVD6KEfFO15GiEYYdIv4nrlH4ld050mUQmGYb/ODTgkEAD1Ruye9J97zold4U3+xjIWgIzx5zk
om3Qpv0NWWT0GrYuj6xbRlsmVQmxpUH7K2jgmhk+04gvjV+UO2tg6RSldrArZR/u63ls3hsVmW9h
FxsQGGnOalXNF4SX9R12tO5QijJ4FPzBvfS08cDK6dWP24XXFzIMgdTnXcgmtjQNQ59bJ1dn8TnM
yyBkl4zqvOjTAWKdzXR11XrpvCEDEd9AD/tutC3cthgQV3OZ4MY2mioFQQMfx2/8nBiRuNhADhvI
8hyM174x5Rt3XNVCXFTNnUkLB5SzfkQUY15ElleboOeTHgpuA0ftTG1LfP2Im2xmSatROsaxi/zs
u0Bt9h1a9iL1FuW8Jm5euZyD3nSqWCeKdTa17sZzU+sFhOF4w5gdfNPBEG+hSwbnNrI/jBDqQVrF
X/CLkDs4VSaheO5L5bjGAqLN1xgzRjiVvOfmqY1e4s7ZI0T4iLzhM7AZecy106/wpY9rkU5fpnEK
ISzWNohA3ChozFejMI95ovNtZ9nN9zjyR0AGBg0B2MTDaCNdW9vMZRDyRNa1wMG6zaXKHyvLu1Rx
X51ZhQ/bsrfJH7WRBNPeJZ0CiYD7GjdzH22bUn4bsuQZuQ6lFPUFW0trpcRYHHwrw/oRmTaMieXl
ik9wKWbagCa/I4eSU26bVBHq2Dx/hgaNzky15kdi++kBoa//vbO62zBaPyKm9GQ6tuQc+u9Vgbpl
Qf7vdW76p3BioNSYgwMOoX2vY2bmRGOfVAWEAp1Ps6VzQ5Efj+KQ6ak8irE5upNJq+RZL6ma8nPB
PU/kgwcwrpOs5LI+WTdmtu/GgnlIrxkeJHJnzUuLPLrrIcnmbz1QL1qvoX5C3kKwCqOGHJoH3IJi
qkZsm3W/mipZ7vTASKozgs8otr+g243ezdYVD8TEYJ7FrIpbgfvK/Szt0jqm84AgDb3xXVOhXRta
+7tfKjJVrW+oA9oE8kfR4LGX6hA0EUJ6p3GwLyYZMyXGJFQs/s3CRrJJmEnsABzoB7vyIyjV9Qny
4aYuun2amJdkkmTK+Q23KEq3DZkiGI6szLqIJnvReeOhPkyAM6rUhZdtV/UNwjXUDFYmPoYD14vr
lcORfgaM4ZGvML/2WYqw3Nm1VvWAuzOGGBOyDal/uGl8aG3IpIlhPkRKwg3DSZT08MSlv8qa8gP9
YLWapX5Wcrg2Vv/QG9U91Vq65huzke4jhhnTAOl6HIB6ZzzmboDcfwN40EXS5TvuucqC4OyVbbWG
L8JcwnclBolyvoIiyP+x7vxv4/c3jR8wo4CVwr9ZkNTqzyFV//iC39q9kKDyhYnEhuOPq5HQI97c
9iwiqCyikWj3/rkaEb/QA8IhhfEULpuRf65GHPMXARKZTTNRdD+bxP9oNSL+IrUCQIyEDM4UTnv8
ouKnHOoPzd5U9v0IhyI4mW1JmZRh1VG5nd+Iv8y/ldWI8QNbhU8OlRvHDNOi/CJE2b2zyaZhinxp
XK3YN+NV0kzj1cFM/5pTwTh3bar1Z9KnWXysW9GSj1wx+Fu3eqZ2tiLiaHXhQ5bt1ePQNQLHGHhd
ghTI8/s2jpN7HtsheIUxn3UrkhQCvFmBZU8bWsRl9KOOyEvT4+iOxTbjzTowbAldjHil8L4h5y6+
w1w5xqjEMMvo8a1H/njLIwPQ9EBOwo9ezOUD4rn7vBh4vU1VmuEbEO1XJ4rHN83xjAVeJj8M9tmg
0uKlK+u0f208EgwQsArJiCfWOD869B9h50w//NIwHusqo+72R6i/I3y+o+c0bC5jDPwpPAXhnO0k
yzPwsjPkVzyTCXDZuCJqPJJbF0POuzWJWIMTKmHc+a7w8c95xdNkJckDo2LYwURWH1JVxPuY8uSE
dAfCZI1AaTOXRHiV4HvwhVRJQbjJhJNtRZU2EJ+UM97eVCCcvk2WCTwKL5uPF3XxRzEA7Nd2lLen
IcqzbSbBlC4Weo9dvA7vOgx4TGiZYa7MsAmgINQhE9/RH26jX+IqR7F+yA1Tsn6KAla94Jhr1Fte
89QSYYukNjDWNTjexzosQHxTpBQPuDd9upt4xuaO4HVYx64/fkG8juF0cPrgjpRaBL3JPGkY5bEf
sm/won4TYyLaIn/pHqoE9yUsA4xvwsMc7CgN89RMJd1NVi5iyETH16Bvfki+y3AwF8IE4FZR/1Ax
fuCVUJAcV6kz959Vx7z5EME8JSpYZ8dRVO12DqdMHBsq8K8NMsWrp7pxUzeVuwsNgQ8tEwQFWDUN
EdwSMrFQisXZK3T8SI+PsxGQ2UtPb/T93rfG9KYmP7mWNiOD4htX1ybtICm7lM9W48w0wP3O3VSD
kfb8MrrEsg1ZiNegMJ1+fFeu8hi8W/ZLHPAzItlusmJ+ciRNq6qEhYPMslC9RJXV7Aw8xKuKJ3RN
YokP+cXJd7LMIdBnhL5NkAObOCdOA/4fHSL6XGk25brtrWiXkeKwMvze3qYaOk8XixIytYWJK7Tu
axOLta6dm+mEh0KZ7nluHGTKZmcSM10tuuaWz33QTAhWI3SRTRVg6145VWtiAme4spFygJXVwddJ
s7knEqXD4UDbc6QRVudBzOlGtWW+b90BPUpdzu2dh4/pZGdDeZusigSEtPbcPSD4/maE8nFOlnEJ
vAamNC+WwWugCPJvQVc7m8xDtlmnmXw2Bru4FEr7a2rfBJWyaz11UKXBSJcM5kOJhoUgdk20KZoF
EjQCKmvKy3HIr8KpXkMH5ks882CTWXzI+vhG0n2yLYk0WUf0EessNUeSBuiYDt3slajzvOXTrtWz
KUSyMalOj34NBQSh9bgP7My+0YADbS3mHG9E5x59WpOt56JtQZUhh3uXQc+21RnssdIFJVM4zhe/
RAaS5AycdZOwFBt6/5nl+nDXKK+AIBIznVgxn+ZdSX1gfAL5QTCd5PH8YOY8vZTb2XUeeTfmMZuJ
enacw2CE2RlCcahZJcaaZJ55WPeVWa6VdCFypnl7KckM3/tdGdxhWP9qeiyzhjgdMQICIiICvd+W
cjQRPfOhPCo2p9toFuDEvLjg07YFfR5W1DD8TNOJQyQQYwpwRfcaK7xRnVM3kQ+ZDNS30XQNqtZ8
ZgNlm1szaJaEFX/YdTIov7CGCq5JH+OKjbn8XzJyDmx3MC5urqsHaxzSzVTE5jNaw+KHnJz+3bdi
58kn0/OxbZOYRNPW3BUNNu9x7oNjZjqSiSIr7S1j14KXbpIOT6kj6lOQSPFVSG5pQeTCGR15dc+w
QR5A9VsPUrqwBxcrpCzV9IRy1QtWpQECvh9DVjJs6c4krEcHM3Gz9ZjJHPRtwCuziB+w32WHNDLS
K8EkPkOOERo5zt54I7KeHTk+6flEUFKyK9EKXFK7iF6SalYJGChXfjB8SGlGjTE922MuDxJOgETj
p38tUQIiym/mZzEKe02R7HcAGdIeWlorX9pY2ec5idQZUzc8wMIzM+63Nrmh0rOe6HDs3VxnzWZS
LfsxD/PfW9M28ipmFDeJrFFL8GJqD5zo+iss9wJjA7Cs1eBZGpOFyNem7czrjLvy5Hb9Y//TTBv/
w1lrtt6y1ZjYXeG6nX5acGvtd+kbKscIby5M8YGTKF9cu/NPA2+1eHmHxdU7icXg2yxe36CnCI8W
/2/30wqc/LQFd4tDOIYwtFeYhpXW7R6Xa7zlJo2OXMpiMywuY7FICBgPnYbYaDbt4kX+WfT9tz7+
2/rYtxB9/5v6+NvXpP6jN48d1fIVvxXIyCrZYCAcIvWRU9xzUFn+thBB0/ALGw/Ldf4KOYGIgkII
TwIcUtehGP7ffQjevBCZLPwTgZjOhYfxn5TIFNV/3oewWDFZgngeYXtsgMRfNZ65FbWD60fexU0Y
gMTIIts73KfgEI3AAqXL8W+XuahOmsTZ4mlOGxfWve1/T5jcPoF7wtcL0ejZ40l5QzOe3lHWYfst
7IAkJuoL3tdQJ8KaVcQ8cawVdswGM1aqfSFbGjd6NaaFKO/yMJV7lv1ZdvHtJGyxphbBLpVJdSyj
SeAhGtp1OS11XlmwTbZ4QSapZeMnD4fHvAnBm2RYkM+FaJqzHOx+P3lje7LDTn1jc/nhlKTroE8w
3xn4+3uzSZuPjkzONapE7+gJ+VV02RLajhsBpL/dJXdMefXBbMAtcaGMS5UZkWYGM0IYC8hKXnch
r5Zu7UMBL0dAYWj4WBip7MFIEvttnPTZGUSzAf7erCUd+m2SNN09rLTN2JtvhZuGLxoWxIOutNg3
dvimdYCA25zWkRjLRycz2gM7ZPvSlWV3HEhfpbhO03M51uqIhCK9J8Lja9hTUfBZN1sXduIdJUbI
0MAY0dn60XGKXAGZ2yq+Ez/VbecssL7j+wzadYDu4BDa6fcBHMkWG5r+4loBZKqYxmbVNqSfMWwK
Pmwb8JaLiYvPpn7DwPTWGvxo9mUzyHYFULQ33K0QVb118tRfuw2La6TJMOpZ04wugiXsGE/+rB0P
WHrSHJc78qVlb7YLrIidEtiH/ODbA+TFxPd7fvvR38AcHMXeHIU3QRunnVh5uRXfnNzKr9MkZ+YO
CUX+7KCbEbYB6cTULj9F1FvQPs7eIc5l4ugS6ZNi3nt2y2Y6J5Mn7jlE8bFxXlxV13Y70gj1Zx84
BTIkE438kBvNj5B8AiLmlWPtSz9TZ4bc6UG7lTz3UTCzQvJU/C2x0ZAXTYN5wuortDFD499ZDaP/
Vdr75kVBcl15iJ9YvVe2Wa1bOiw4tnJ4FZqEolUrJnuXi7wl6oRopo0dJ+MOuqyLGK00MopEEqXY
MWnEVpzt1XokcRA+mj6nLb+Uz74LUPwkGSH6LP1GSrwf9UAIWRAU4cFPcw+TovHNA2G0EkkCjBZw
mbcSHfwKtmCsp0Qjmp2fmeFbCgyFYb4PtKZKr2UQJDvcuOavo2cVOyiL3mfOnuA065LIKW/EjqLQ
Lq86q1dfwtoRHPqRvzH9INoNfU3gSJWr6a5m09CvAzAkpwAaYINA3ki2AHBwlriU5zMiMECautr0
WthHCczgBs3T3QeFGl7dxK0fGaUmbB6inDlVGCMIaAQj4pLAAXgF/JU8ChBzZRdoj5CNY6djY0hz
MmYgHaJpm6pgfhnZIK5GBTMwcU2gnSFxmF3vRPdJUHVXj5OY1KDuOQVLeGOvdOgqMbOFNNWao/zk
YqsBFoiP8wgfhDGd8uprVgKptRBzadYdwfSUy6K5p1i0n22AMx8pu0m0XMwrB4Rk9DdpEh0r3A9P
Gin0GlnFWujGvC999rZVrR7ZnnTnKWuyNS9P8yLhqqxrt0rQUqWClwI9ExZd8zi31jdLud6lwdR4
tK3RPpZy8FbobijOq8YmASCK90zdk02UNs+G30wIWGzRP81hMn0vzQbygeFPhykrnUf8PdAfOovR
G9scbJ+pm+995D0b1qeLOWTu79Jk0C9VYTIJbKp47QWjd492DIAP+RTHME7UBqtw8C5qMzlMjcLO
pgvguE4/GZtMut47h+B8IEnX+E7mD0ZnlQiEQ87wA4NofcFIXN9k61lrou1ADLTm13guYzQjRbGx
65G2YpSkasGlS97tOe7PCG2QsdXDKQm9iqara+7sIu6vc+XWO6WD+WpaUKckvKx21YPP3jqxh/jL
YQAJX5o8kzyA4eEnzvd4Ge0qX3/CSWBbxDuTwKVcIevxXOOcGE4Lp8hVb5CYEOETnHDzCDHb9KRf
vQ9BwrNBi76ZmV4erTTX9/TuBi+sWK2UmzofJC/g8vLb9GJFVbWfzdr6qpAUbnQ/v0QDr3RbTfbB
xUPAzhpy01OaWnrTkMtEZmpxm03riMPMZA4DlXybm+AmsEi74cZPx0eFp+/N0G6JEY8VNnOM5JqR
cFaxQWUVacZeS9Rf659isBmkfuZReOC9iQu8N8/SN8RtnocrxSTG4cKEmcsHtna5956zySa8lrUM
j0S6RwVQnb0Z/jkusFs+hdxqqquDlRAgxJwqDoCTeCx8AJpvJeUtC8zonOVNvq89CbPHhBdUzSYt
cFM6Rx6oZDeULLViqJDY9NE86CAqz7Hb8fpWkfqapGazx6zt3c2j9D8x+Be/drKhI5LdoxSl+zQH
zgubcHnJQ5wTlOn+seuNeU9sCaQWRi4vskyGk+uVXzNYqsckY7UNALPej8OUHwZitj0WibE8pTZY
FyeNnZuMq/rKYp3dAifXiKnl0cJC/G6oSp1hAY0Yp6xofMMbbRyKeXTPZZNmJzt1dzUWB/oE8wHC
9SugFrK5grKAKC0icvbG4jkM4mY/9EH70AQIQhEViJ3ZRt8xnvAKjJNkH0iCgBRF/UHWxXxOAK3d
NW4egzVDdOhLdCTNXDAOgnL4g6S/56SkQbfzzH/Ksfnteivv1/x+zJkycT/yVmXvYH1ELLdWLLKT
h6ypz4Uypnu9gL8jy3kpWnTCbUbqkAOkeE8OC+MLnUcf3TDpPcGg3Yc2KqZ84YAYcbTHo6+yYVd4
8kPBeUPhUlq7/8femSxHbqRZ91Xaet2QuWNyYNGLP+YIBoPzlBsYM6nEPM94+j7OVHWn8q9Wde3L
TFKVZEkyiEA4vuHec0OmB6mN+Jt547vRO7hGZ0uslJcsJ5+OWpF/fjV1VwqOtbmyS6iPdlaG68gT
5ToSKnvS2TUPFFUpW0+PR70jA8SfI8jkmxJa5d5XYXXJQnuXu1a19ybRXOODKTbFRCp9xPoUj7gZ
ngkQ4dhhoIJaMokdTvzEva0dpMuRTXQQa7pmA5LdWY/2+KWVnLWlapxqP45yualGlaxTp5FkrDbF
zvHG6b33mJvhy0Y1HqSt66zSLESuDDwejXm5TN8KtlFfXMzjOEzb9zz0gw0v5Hve5/UuIa6jXM+F
QZ5QKzw4NCmkbBSK7pogNza+0gYLUU1murZS2wWplxN3ZdghtJ/G3Ni0xjzSXCz2+Gqm+zRNbqh7
4SmJbAfibtkJvMuguQJ5WjgH1jyEqw0qJXEILEN8RxkBoHvO2FnDRdiUbocOJwaKRenRbNssvXPU
ksL+BdF6FQStWNeFmRyhDfZfSlKWDuZEzJ8q+ooAwLlNT03bt+uQcR7WlozVXM2c87WOROOzOFYO
nFlxpyoeSKtxDpOLHDv5bWKvDK2JubYYiB6zmEIhDFiyQj54U9AnwSYYvKj8Fvf54MKDLjCFPaqJ
FFL7RAghSSndBG7tcZwHrlrZfbD7non3oFJeJY0rFyaUmVRQ9sbE2Th+nCo2X2GxMbogYcqFKeD3
yq2ij9HnFVIjOK98TfnFCOFfzSZrQ/b+bJfl4E0b0XrxqR+8+rqu+NNl65ZvIMFWVjo3O36icZ36
fr3pw9ncx8qp8EhUU/HRBIIBYjx5R9eUC59gFuwX1buPKIWqVd047oedVVh7F7VUV4Hjj1tn8Zv7
BlYBC8u8OWEjy+/EGEUb14LDuiqjsT/YGWmrnAbzhqrPZMxCCWOObb4KmVwd3EbDnDPHRF7R2qdG
NJQAjrC2bNGmjePOOJCVwc8j0bR8muLBfmkl5DnSEqpcAUYz0H+SagNFaUzuRxC76zjrZqaxwQ36
Ny6rgJj6MI1+uBkSpg3rrsd+N1chrrqubZHCZRMYOgdCEEPsyrvxeAqzs5zq/siYnRoZlHx+mvIk
eQy9rHvrKD3pmdrhMhck/DH6a3eevthBHiUEO3UaPmjm0QVSxAgfsZiGrdtX4jgnbf2ApEt0m7jk
j/Yk2hzTtinuuxCaW1jL+hnMlHyVlVeTEQpzMFfibJusOoE7CuNgmVUFjsGHitjD/4CFVT0MyI4L
kimrQl33U2TfFVH9rpaGlW+FXgrgRiSWtTcKHvvxEgLFFMRn3CAzy14SwUrVA6HGvNOH/TCTA7Wn
Feqe0qZn1ofoCfGJHV61eVix1gmLXdIkfAhBcaDrczsHEnLdUOvUhGtvkImPX+HxCyp+gyUnQLD5
tobEFm0KP4vvG+C2K1Fr//qQ6PRoVFVbUy3+cQQgfIyWJTk7EWFxORvoS4Z2aQWDm5tJGF8zyCNP
EXGvSHZZHTHJnDk0BD7ul5Sjghn8MBKRnKjlxkBWTcheFew7c8ju8d94GwTVJBUuDIwZMIanwEzj
dUXlu45jqD5FEsh1QltW0n/qQlY6zRn1PsT9Aj0SJxi6M3QibDvaOMnr1xKnZX4j06S1ttns0ozV
kqcA6sQWRm8fua3QYUTu8qFlE+Ot/MRZYXbgGw7G/NIVUzU9LqOR8Hw1Ohre7rYXLeChbd8rU1X4
NZtpvOKSNOjCyrCOMEu2ssTm9x+5PbSRzf78soQTtH5VP2ZZPj3/NP65/SEm/RkqIbXj6ieNqUCu
KoTjIWNluCIdvfv82aZb1dOYZJYcL9j5HYRgjN0lHiw15UcDCWkQfgHRsh8S84QEaGfYzc6JJDq2
4LrqF8Q53ZZflXRt8rHqeP/XL+4XH+aP10ZmD6Y0gnFg5v35teVyqAsRgHHDCnFRFbVicCDV95//
IdLGqoYyxBfq1wvgJN1E0zuMTHhxVPO3S54tVpXd54/510jyH40kfYch4v8+kfx/TfpetO/tn4aS
n1/zx0zS89nOOy7LDN/+hRfm279xCviua9pIrj0M+f+9uLdcvbhnqaa36X84IXmQddF//rtl/Sb0
xA1DI/pgHJf/lKeRBcSfP0EYBvjLYjgp+fjwSn+5S/WZaFdmT5+QeZwKjjFcCEsd9gvxficKMAdt
bAm/qBzHmaSHVp2JbUd76Ek53tMVilVPp/CeATMHtmr7l6UImFEmCf4lt3KLTdja6sJ+uL2fkyF+
xKyU7YlP4gANXfmlrAJvi8MpOcHD2XbI6b4OcBlYkCBXwulHkuCq7avlm6gwdsc81sx1MKXmA+TB
9OSDYL0KlJXtezb/1tQV16UDagjKbL4xkjw6yaEdj0Wcox3ODZc0O4LFT3gHCSoJMvLkKy/bV5nn
nyHBDxzl0IDuJoO0UgY6hMfPMY9hazaQkJVWvUOCke1ZpoavEprwBZvFraQVuw5M+bgIBFxk9vDs
q23w1KKurO8Wu3M8YzOkL9aqJqaVprtldYvLLVHW1rIdHJVNFvd7JxPVB41VvbMaoMF13GR7cJLp
U20nUI2mDP4rvqXk4Lfas26POfOfWbKvNfuX0ouDm67Hi9WRJ/jNn8f5tWh66y5MPXZPc9JcXJLA
77AKkJtsmvGuDtj3icmtv+ZWT8Z8EQJiHEiZVDLl1wjZllMwZxjfmV7Vqd1/kAapuRDgenwGAAW4
i8CYtuAMxSoVZbFpneA6Tyt98BrHLFXpJqzL5cUemnpf14PzPfSJuWhxw1x1qAL3LvutIyVIfiup
1UyW4QkZnXMb6NjFhGWkPSfP4Rz7b4ze8m0SM38LKnd8qJgtPfqBHV8TdC+ux1YQ1tA3VvyCwqQ9
J73IHmxyJphAUDEw3C7JAUIkktBQWNbdgg31OgztZTcrGl1kBJ66L2Jq6VXR1R7uTms4u2MsbhFi
qlMZdhpMudjZN72QvgSuiyx46i2yWKpsn1duzGhCxa817R+Kv8q5y71sOUzRPF2EMVhX5uiUB8Tk
4Q1Sy/YxwWq2nvI2O+ZGjywgYOnkF453MWuaX5p/fF2hnR5jmVUHXJhMaXLmXbvRjpybrBqvzIjn
MRL55mCIbttHYfce9R6Ch5nYEQK3AvVeW+PvTs1DMJyrgRyr3EE8E9ho70nRAfdkPlt2+m0e0aSs
jdA235RXPJaDtTy3bTUzOCnEXRmxnNb+XePkGC1mAIidCN8GaEfr0XDr9zZoklssw3UGPcJiK0sq
xL4Y+CKkI9mTF7P8HSyDbN4BzUAS8iaO2Bq1LtTdMAJmTG213VekSwhhEaw+kod2DM3RPeHP3BeF
55KyqMfbMay/O0vK7N4JsoM7owVxg6U42mleblqkugDFfeuNQWjM/jun14itekMGJYqPYkruQS7Z
vy/Y2mj9kmi9RAxfE3r9VyWM6UkVlXFXmeQd8IYy+2kiTIvMx6pbo5l2I0ixq7oZSCTx/Z2DImQf
tKO4BnyT7evsbgiC4dUIKDdTTDB3iQitQyE9MN8IG4ZLIYbmm9WRyxHYYjOKSe1LOU5bwr178mOV
5b12TAWrFTMoZH2jmsttQYTlzdKW6d5gbhUjv3HUuhkmF2asgaMCXve2L5aWfS1AaG/j+8NTiAIV
P2pKCHrWhDXHXBsjSKgacRWyfr2ei0BspcRFy9DXo6tZrC2Eb2QYbi1AeJDfkRkxVSpDz0y0YlsK
En7NJC2/Zi44v6CM/Dsn99wjS+spJ+TZ6O5i7TFWilwyROfvbqKmfUKxditaN++oXC1x0SmTpHzm
TOXZUrnb3Cr9Z5+nxmWxo+gFqjUblmX44i+de+CJuCBPpGlpIUpwK43JuU2YOTLa9M95bze3GB3r
a3ZP9bMRxNmlTfMKzHMb7iQRsJvFjFjMtLX1ko65eXBJ7N42gVfuognE/aLC/np0/Ordtmr9cOkX
+xUvcvzUmaQirdw49XcWUew0PWgP6A3HtSGD6BY6H4e4bzPjCOvpQfRc+iJylg1htgh5cf/C8/DR
VExZGd1YrDC40eSI1tZ2YLuKnsD50OrRvk/dMfWX6inrg33MSGSLEG65TQdGQtUw0DHNuOGTdW8U
9gpV2M6ty+Eih9A80fmkX8baTDdMI2BoSh63OMqnK3DR2KBAY5HTXDf+W+oS5pfj8XnFbRAcOJki
rOvmZkY5eLv0ifGtspU4VZ1n7PJQtTcyLrKjYxvBzrXD9i6bR+8pHNksSFGLBzodwY9TAeT02XAh
9qrmAhP9a8EuBGVIz/GP/H5h/TTZIdLqUQIs88BYtcYVgeyaVlM0Md1r/4NmK4tewAOE1XvnWSSU
sIVMwsfeoRDB8VDDCikIX76rwzo7lBEfaUQqOulmaRvWZSrwaizu8HXxiDHemkbjHJv5FtAaIGYk
H4cOMK+jCb2ctahGvH7sv6YAfB1AvgKgrwLs6wH4LeQCoHIZgcFo+m+jOcANQGBTk4ErVmOPQ5Wa
z2kyFt8sTRAmZODN+0EVJlmgg3qD+kkTh6u6reEPwyLRNGJKrYK1z/IJKo7NsrO3bom7acKLt+nH
qfdu666e3VecbN9J57K8Q0YL7r8ZqOzQXA0o0Ql22PcsuNCvRFV5HVe1Ub5VHKDUXv6wkVOQMlzF
un7yjLTZtGNibijy0ivJgP1EQoh6c2an/iJw4CS4vKLsSkWObB4hc0bBHrFQthQMRceFJM2wc5IP
jwbdeHJqsJxb1hMBkTlGnJbHWsUW20Ex7xu/LHaD2760uFSQMOIIELhjgF3aL5Nhjgdy+aBtIx/B
uFpMOz9TlJPEN8WNfcbA5THkMEqGeiFPGUMNxoFa5KlYomwbIW2F9+MbD5ERh+dJZZKIADlfhiis
Lw3v5olYnFUXxeM7SV7zqfFdA+m20e9lMWnqti63LFxJK8gdzVUMqiLYpYpl5gBM4+Bllr1OyQze
M1UUaxIz7oDdthu2I+FxscPu2AdBcGqAVJ46EZ5ZwmVroWQFJMCFFhGq+ktvudnamxycWfUQ75jK
+FsjFMG2iTPAlIFdoZBEU7Xqgqpd4/32Dr2ozFWXmfneIabqO8xVyugqrdAaEi1qyQ/XY2f/0oq+
UO233mZO6TzBm6XiILE6Q/24+lcT939CP1vE1PxVF3fBa/T3Dbfmjy/9o5lTzm/oiFwFydlR5g+p
9d8ct/ZvFlRoW+h2H6W1DtX9A1CjmznPQ/CB2Noy+TKGFP/TzPFHJWway3eEpkD/MxITJX4ZOdiE
9pp8UBgDmB4feIU25udxiILQAqMBZdjUsYNaQSeI1AZnWT1uzKFBm9cNlShXnlCReyRcJ7SPBYGF
3hpvOStQaq9k2uFgJBqydBjoHIyMcqVZVfCviEKLrPYjjx2PdQZOKoLH5aV0YDF2OCdRZZlJ/Zbh
GjwOsWSxx2QGa1mKnGCVIzE++wTWvBVEfL1R7ATNFkEbDtuRauksI9N+L5pBXnJAl+xiOUJdnhim
V+3NTEWM0FNDf4kV0MgBiphvzbrzn3uqQibglU5O71pvug8nx3/GPzbdN4lpHYM0xxkMY1E1N6FZ
gCArWXp5J9dX7UfrCfmYFTm5ZDIC7kvKHLRI2g7Aktlk9biBfX6NCtWmuzLNsDkIaclHOKrOuzLB
T5al0R9YU1lPC7yZ2wLz26G1BGeqm7fyEprgsFaVCoPnxNUwZ3jzjPeVn7QtbPyl/UiamCuAmNp8
jNlov1lBLYbVZDX8MXuS5VVeOs77HPJ1KCV5AY4cebVjxk8TkHtwRzOuA5xDibZy/Ynf2k75mV5q
VW9ZIrQrOnOwVvejsC4uGYpXRaSii5USIeMNgVw1Yzxd47EejhRmQOtjNMOMsvX1BC6MNCWfaJs3
3Nf8lx9vaCZCnjkMqf1ns9fvMPlh2LFBIravKLBR4ow6a3RDk57Qo7L7iO8MjtaKFLaE71INnPKw
ONGsrp2s57qQLaMDOScDGdM424azVoYK433dwTQ9VGkeiZfGbW1rl+UMI9g0Ld+joOdKiKHwn+ds
vKcAcQh9i1x7nQVx8LyYbXKnBlTJ1CU18EGZm4+FzQ04RaO+a8HP7NKJM3nHlJ3vtDBtReFIt4Mu
Rt9EnbDQK2IqZBnYDdwNZgM/hSaoo2//9GR7tuzt6wwRTY0QuuXmM8wMHQC8MozjY9V9MN5BPii6
ShKnXvMhJN6BN5ihA7NgD50tGQYg8nC7JT6z3hRZOwkk3KIuU8zCP5dEI9gHlWAh1xZZ1vgjXTyW
2D5eKKGC6d4SYYH1asy5YwLZtx/TpAOjisXgvRv0fTL7U/VGMTHdelZnHXMwMW+AUfhmXS2wHDmm
v8WbHe/nATROxdL9jdVC8Px5C8eG4vqmLWnZ+sOe6Js0cIeJHUbPJRnNcL6dmBXAe8WkaEdJkaLf
sv1ny/S5cF1ZWQznUVI37P9FeZURysAdoD8SPdHwe11IEYcTwXKrBQdHLOP6DSsEXG6nyhmqowp9
JHwzeDYSMRirCpdvuUpqxDRZo8UDbjmD0DZ5tGfM9QeMrDm/jsD3HbcTb2hNDAmfByG4wUCesotP
B65PQF714wAbfz8DcKeONIV1VFSb57HM/PNSu7yFXTzzHcoKD94qYxxFOaPayLpN6gHUk9Fg2912
mCc2yGzVwXUaSDBZ4p+pyg18eJHB9q9M+X0taNbjbmnnPtoih+ITZjY0PSvq5Ok+N8sxQq02Vddh
wt43Jv57b+FWuCez1D56RWr421zSna1sl3U+YSXeJuk4MoQI6JmdCrEeuejTfcWNTqIWmtq3VAQ1
4Mg2BMAfmY+KqvziphlrOC8iUfShRfhoH6aeI9IC8XOe0pQ7ivE5b1RmGpjoxbJUp7BUzrS1UAFG
p5wlL+0dppAenj5ezZF3KYsD+71lpd9s2YRzTwWezQ0+uwtva9NmzrsgYAT0dyHlYw3i9DEBjzpv
CG20CBNlbJTuJO7XLRVj9Tb6yNRWuVvLS0zC5WOeS15PksMd3w6UfHwSZVbOJztp+PZmGLQfYYqu
IY5gH3g+PwLkhf/cxI5MruwKunsvFck4n/e8bdp8kej4nddmre9/EKXy0seD/+w4UvF7Cn3sDaOs
u7sBWcK0wwTC+da0nbfJMKhyP/pzS7xh7fnPaCx5I38caazg4nxTqZFbiSTqhqWc1yK9AR81NttK
GvLWRo22zWjQ6e5GLi8Lvd3nJy4fPPuZAPMJlULtNNHu82Qty0gi+oq8+lnGVlE8j+QCpC8O+mhc
0kze4CINY7y3o8559zPA9/RO+Z2MSAjwwuKjiCb/2FSVfhjUQj+cg5AT2M8WeQGZwUGGB5RPsFd6
FQ5veMQyIhYmmg8cP1Y+MgFEPRGtwrIoIeaXi3+VFy0AJlMFU8glif3sbkkycuNiXehnnRE+8yht
DkXn5LxFBc6kVdpPnLV8Jolh5YgpAQybKNnpvt2Pssify1A2Jz+Y0H6tZg8p0dq1mkew68fS1w+i
FtzRI1r/6opnjHcrC0XBHTSDtWtqCxOzlN2FNWx51fZZqFFx0VOsaifDhhV8qTGfGGZZk0nqO+um
U5T0CZ8BQFIyN8ZD183HNuqrK5X4TR7cEiRWMuPpXggn21VVW+8MDHS3lY0yJVf3AUhN8TK7pCHz
nCAvLjiSCpZzqiZ8wm3Xpe0VvYmYiOQq0zVpsJhA0Ye6DHCB35r5QeJexTViVx7Cg1QrRU0kiipG
XNBP44l42jRdG4r1+8osqmjezS4W+4PPbdmsw7bXwCjCqa86y15uvKlTp5YM2ztFd63jiuDm5qN8
suVQXhvCLW5iUBMnZQbcvdKmKIm8kiyQpIKngBBiRQRgf9VMg7hWVkgYYGs403tml8nTrPInO1F1
ds4gZ93VaQTyt2tHDzcWAgRvsAaMEY3/NUKCRNIRwDykU6YWAsUbr2GBP5P9dRADgbHzRNQ7PKwp
Wts2oYwM6pNrr8GfT6vcux9J5xW7pR8DnuOx2Ibx+OT7SbVD3drsVTB+GXCvOnGivjJ7me8jBwiA
zGpzZ6VMdM3OQaEkuKyuX+CrnfLpG1vbR4OUtxXwk/bai6OFdm92kJ/0+a6cDXsf+ETVVj7w8LBu
H2u/Z4nbuFRG2zavS3zjAUcU5te1MzJQCqkbTrjU5clsG+PgICdkitPb59JaBIwqlD9DWjsPk1ui
Va1rb2v45GMkuknlDklvga9tSCk5GUsqb3gI0LHaQ4F+y3CPWWPNdyEsKKuAyM3Yrtl7+gnB5njY
TMhDIGfzhrUATd7aYMKuBV71ekmcuz7OQYoUhbhPm8Q7l3PWPZmTaWD0IbEFwoHi60Zq16/dkEGM
CACLn7qpqPdJ3JWvyJOwdKCdIaUKeWX6iDUfythoGTjHmAny5FWgHuwdahNiuco0P45CqXdMwa+T
UUORQibGgLdp2p0B41uHjI9gfJeu34sAUpfjpdjNs5ixnIPLMAij7jgUzkfFgnxrdszHZCXoqen0
UR001nvQCOx3QdlOr1TEW6rrhkoQXs5mTkW67WrbfQxqThROfm33KrFCGrGpDqJF0p1H2bxpzZn8
8jGTGhoD9WZVWT2adQ4Sr+HadY64H8Y0k9vQQbBMLV4vzIdjmAk9C5ncxnG/tAPwD80BiTQRZNFs
EDAsRYUaJwAZUmp6SKc5IvHcxO7BS/vx2Uhb0+OxF5gIQzR/pKng1WoiiXIbBjgtn4vY6sbnykW6
uGiGia9pJovmmkDP5l8TFe9cTT0ZQ0gvG/mDhhL/YKOkn6AUH4vgGUcpQ/iufTHICrzKGw8INPAP
Hl7BQ66pK/4Ig2DV07vAC6g1mKX9hLTkqQtBwKg/6S2cWsw6Ud9CdUmkRryENG7BTfCJfqk0BWb6
BMIEn3CY4A9SzPjJjWGSBERG/SDKmJ94mfAHawYNc2+9eREhwTuzx+q59mLkLTs1Bk5OVmPDf09L
Sq6NcPAIcPfgGdiiUPS3EXP3kEqWDOWVO9g8m+K6yuaTkMt0P5uQPKhFcfzXI2W5b1Cf/dTx/x0p
wS9KAt06OzT2Jg00Wzz7/2O7RkEWV5iSANv4WbPJy9KaXhYbnsArHLyl3tkA1ZpNWThZSgRLysP3
r1/AJ1L8Jy2DfgVMffT/6LxdcN9/bt7HCJT6YnYhyyrki6wu2jDe9L4MTBaNLb6zDg7hPrbiKCSU
hwUIrNYWh2fRyUdP9PJilylV5V+/qr9zWdjrwPCnbHdt9WuoFO4pRv+JHR4Kg9Kvnnj6AzUsqUkH
mmP0cSaVT5+DDdkYQ1i9/fVP/0w7+eWa8ONd/TcluLR/4aIX5Hb3mMe5JnNGK5TIemZz29ZenvCG
EKVA7pw1etYjUmLjKHX5XQDvTq4Gm23aDSQR0CwrkXZhdOh0B13VYZF8b6Fl3eN35aD9By/Y/PM6
nXdPW/QdZfnknCj56/UaEM0bluFlhyIYkP/5bArhrrtk56xIwYLCUlR5sXWntn7P7XS+rztmFZgK
mQCUU3OfF/X6H7wiPfP58yVkqImGQLPgLLb9+hX/5Mw3HLIVe+qGA6lXlI2u4U73HSOp55YRD2gq
Q7e/o2m2H7ZU+JQH+otiJEF8LxseyWs2groH48r+9Qv7RAL8+sLQRiCA8KQLk+4X7Y5i38E6vI4O
AIyoUENoYRkT3HFsFLT9GNvkQxVlnn2cEegyT7BKdJGDbQ73vY1IdxUNo/8sxEy3bH/WxRJI7t6I
aaLY7lK+xyFD2izQgKNGz3rQpPHJNvKAaUmqwCVf42HuPn40pXE+Tvc9Y3sOobma7qMgBn48JMt0
q+u4d7iz3FsLFBFM7KqiA/rry2H+Yg/jznERTdmuZG5gu6Qz/Pl9iqRRx/OgjL0VOZyBZon5/oSI
lq6lmHj1HPyoFEwPkFlhLgxPpjziZc2ssR4m3+VqhRZBs2tngVrE2pj/y8Xin8zTQb5+jofQ5uk3
uyG57cxiJIQSQ4opWDVVDeE2HNgpL3POT3cQOkPlSWd8RR4NwcfnL/svOdE/kBOZEnr5T/fF5r17
/7ffP2fYl/f89//89+uy6N7/zHz842v+5nEUNmGClsvIWDFr1hPj//E4ksqOYEhY4CCFsk0+6X9j
pP+Fy5HBtf4UKiLe0c9p0+Q/kULI8PrPxw2ZA8IlpAccGVojj0n4n2/jailTMyBR+kZV5H+yVdbe
qlHbrJya++mgSiyOO4Z3EX1TbDH1+DR2xWH00X66vVSYk2zkiahGSb7U7P8RHbnfFkqFbV7EHqhX
7S4rawzsL7G2pJXtIj4ScBf+SvYppRyHjZo3JDFjaosNt3xSXacwPNX+MJwmK27G6wZp0jbqcHwz
t85miCRuel1J315DRUMEPhtn0c8kJTbamyeTYkEUMDdfhh7/nmlG2dEeJsyDs/b4cQD3zgrztU1w
TxCZ22AsHPod7RrMtH+wz3p1MJq+OQ5lnlSrJi4mZgwGqCRaxhI34qhtiZEBmn2dh6V+VfOSvEwO
maSM2qoNDoFz5Mu4OUD8aKSEriLBWPRllqAgUlbjoBolzY9zIwO4t5DRumAGdG2uMltaecuD2mFy
srS3bYVS/2qUyvnGFZmv0tZPguYRzsZy7Bq7Newr1YQArxII4ZU9ulO1bzyO4i3txXhdJjZcRSrl
bEZZVuzcBfsGkhD2+R1Qgxh6Rj0xZ6uGXl0t/VTgyVvLlkE9/u4ohXQ1gBhoJuwNMk+lP1wxvkDd
AzIbtZyXHumLlKo2lenYb1jQ5X3LpO02q31j+vALVSXfYcy332ewWCOpEkXr5PKBcYHckTqreKRV
WiuPM0rL5nN/OIPpSE8k1ujhe5MG0XrO+uQY21Dvt0iQ7+jjEalotX4QpeNNq2X8Io4T/IYTYqhZ
6/0NU8oTdG466FAsuyWO033Ktl/GPCs6UCMxXUJmkl3YRAW8ky48eV6n7LVtcbXXZuJh40cN0m0z
a3aOOa4KKFvYGEqzyr6ZXQ160v90PTTaANF9eiFIj2zItmp9eWrpHpDZhJnG4yXyYBf9F+qyoSMa
xnZuoS9gwUD0FH4JGxvRR4JNI9eGDbQF4BT5cddw96u9XOR0VzDMRUKtHR+2Nn/knz6Q1BTplSlZ
FlEOEFviwXo4DuA5LjH6fjyMXWafXe0zIQoaEmgCaznFhMJrTHae9qYwhbm4Udunm952z3SL7Svg
tOALtb2/A8IxEG2P1CHVPhhGc9VT0i4XnPTOnb6zbwLZAqwWFvVRLelxSbWH5IWj0aqcnRdXJpgR
qxLfSzmLm1J7dcIqJr2ttsdzOaQ4eTJXM9DdcJ8kQ7oPYnwAQV21H+aYsnJBKPsQsl5YuZZnnr1U
sSYQN4X2EikjcM9Uz86ZkGoD2VU7vjg1k1mmJBPghtgy33JHM2QIEi31CkZY9wg7+y0sMeu7oeh5
1h1XY5dq+1PfZd9cNCHrJg5abwOdufZ1LpL9UFngZdamGspvtgcK26G2FqsybZyvnfZoFZhh+R4V
EjovM9eWVTFGBFpG8+2WJ73fW4PyTLbBoDd12gs2OYTFjeDOPBgKU7Jj5iS50Xt0dtKP+sdO28xw
+aaPIP4xeCblvWfOZ1870xztUTOUtqt52rnmAUAkhsfOwOxpe5ufefFhCMrigz7c32Sfhrgqx1O8
nUubbh/DXOAm9x196FHzFTYpd/eDNEoMdlJ77Xztuhux3yG4lwyDnFCtlHboJdqrhxDI+lJq/x7u
MWMzjZJYp0m4zhuOIH9jaQdg+ekFVM34kkbEVTlWUl6bWZW2qFKmb8aEo5DVSPc9TEcDS1G9bMss
avcTjd6rWUBnWrQ7cdA+xVk7FqX2Lpr4J64CYxQPimY2Xbc15sVdWbYhonAskR7T440Neu4+sY2y
Y/GCiTJKemNlyy78jp1XHAqAV28WseTGZuHW2i7ajBl1mGdWTCJHrAic/B7GXcxZmDhNgKVrPpHW
zqbcfQpJY73yRic6lX5T3SLNHzZsZOBSzNo5ynChe3DQGyXrWrtLMQ4x1Im075QpEPsh7UUF9DP3
a9usf8+1b1VOJF9YjlleT9raajBnPS/a7pphF8CG51/XgwnbSn36YyEVpdeRds5K7aEFCMo+Uftq
lXbYilFitjXcyL+3/ak7DF43HcspiO1VGdjjesAzeNMgkXnJ/bJ+CbW1t+iz4LnCHXfVT/hnIm0G
lhCttpEo4Z1qq3DAvgdETtFGG8bxONImAC3dscDeV61C1T/ZbNhnZqTYRQxgv2tXG5drEYnbGuGJ
tcXyTI7Up9E5155neFK5BpMyffS0MRoa4PhqTziKHG2bnj8d1Ik2U0ttqzb5/kCktOs67Ahld7Ub
e14gAAt74UHvFaKnvwxbhjHa0a3iqnoE+diEK4O1XIr4zovtDbPqMxkDza79dIr/qzj+v8g0LEuY
CBr+d7H94+9F8Xvb/v77z2r7P77qb3J7+RvSDOY3yCoU3+wPdQboPNwhltKyCDSV/PO/S2PUGfSf
UPDY8dm0x9pB8Td1hv0bOhyU++jsHSj61LL/TGn8qb74ueH1TLKDKCGRCSBuRrv/59JYzY1lRKNT
HA2QO7Lao6oLk2HLMYTGussBXax0jzieOz3GzNua3DM92mRdqg51bscEeAVtvkVJJi+tHofC70y3
rh6RhqHbYrVsrC2y+uk1B16jiTeO9e7rAaupR62970C91uNXCqSPvqgYyFrsCB2AThtXj2ulHtwy
lOzZBgtMpb7FXHchoWDnRDx5ssJj7kte0avNDgzBRpsf+ylkfxG7u75VIAk6EnUHtP83QDu8QzHH
2aMZAWpaDa3NvNmCUfoayb7em4OxnNrPyXSIZOZr8Dmvnj5n13kThtdlM2PxYj1wnsiiu8fZb26K
TN0NvfSvBdA0bMNh+IWzXkuT0+GwqH7YpDEo0iARzZ79MOl9McovPWIvqxLLMmKXHcceLNh+kDeF
8k9h8V/sndl27Ma1bL8IGuibx1uFatn33HzB4O7QA4kEkGi+/sykLF9t2kc6fvejbFFkVaGAlSsi
ZpSES+fy1oD2i72QwDcN10QS0r7djHqtL/VAMnWuuTUBXV1GzNunsV/BvBkrJPEyM85w5MSu5Aa/
zQyArX1htldIyOgJXWjo4880PjIosvZmc3SZJrV3cHEk7O0OpAvGifVOKLu/CnID4irqha9ljAUY
/Q5rH2nYoOzv1hJc6YT+tPfHdo4NgRjiallkRB/BQ/Bm1lBdLAGUdsQwekCBT54V8Lh9USSgDHMO
X5RM2sVV6tW6b00rMrMWZ0hOqzgny3pkcSz3Hb68mAc7N1TPYy2jJR4knehrKJvpZwrzfI8/HK2u
S9hk8b1x79xlAvoBT+EpG63iCS/q8m74CIzE0D3zymhLdREaeB5agAgoYBGqigDNsfG1OJVpmSrR
gpWjpasKDQsvCGoWPb3dMSQDcTe3nXEOG0fdQHqLLtwuB/Yr2PNB7gPIHhxHY8wX8F56AYo0g47G
yWM6QzneFx8q20o9zT7T0pv9ocJ1WpBDVARBTcKRY5M7wgyp7JHmmWlVNuZARH4gvfhP7bW+NQxK
eL2upNao6a6kb7+3FZncyw4hN7ugBerFz2Vwj2GHsFtoGac+H93EPlQDPORgo6Kpib6tNPPkO/zb
680Kjv8WdE5Yf+MYAoCXgX7ThMP4RILauZUhdIBxR4zi0U16WvjkiGhRNdEZoI4N5yfpkTtE5gtk
f6PGcczuKD0KKEHyya4mtySXapbNQKrRD9rgzCkp7I0Y8hsjLzdK3vdaiXXP9EazwK5NE/MLDLxp
2JoInNcdEmDwgpnb7vBeeYt118DxS75jv8bdmK/Rhjsc44hrUMALw5cr1yuxtNSAViLMFXDNFPv0
jTlExVeG68U4ho0yW7iTZOI3bThySFCjZBulQbnu1ZTWGLcW4b2XVsA2sDXhD52sbMBO0Oidf8Nh
6vsCGLQ8wNRXeJ4XilRixcBKGSMtBNGu8Up+5VqlbAQ5YGEHSFfsUYQn2OSZE34T7n38xqFMMIXY
EciCuAbA41BjGDXtTRAuNrDKhRIrZ7hAKvbMuG2xnaTBHODjyRr/Zibpv/e0x8Y0KwJD0uM93vq4
Hx6rKbQvpI+EB0hQIqFRgTNRh+74V03kdqcyj/jez14Se2AjIWWOTnDAOEdognq0Q8ucftvYFd1e
EXxEST3O5Uwz1EUiRLBvaZXJNpUbBnypFI5gWGSjtRkK3z6HKKWe0dD6BTye+1fq5zuJpmjsTcb2
h6DCaO7b/WptnYmFuW80zXUAjvg+VIF/PfiUUVBjZ8OndqKLRZu3q05aMfao9DB8eLsBV+Dzrnss
393SfeUZpQNFrr+ftDE8//CI29ountKetJ8BUDx52kzualu5qQ3mlbaat9p0XhmLeVYkI7+tOCxv
ISPEfeCnJ26dyRE10nwtAyuPe6AzX5TV4WsftMW90Gb3gKTQFRZNEgzdTFPWtBTArh1Y59oo7+KY
B33sclLVLvrBySxBaR4nzkLb7KmILnYZwKa+asTTSsD9BLYKDzE54YOnarz6hUUvxNobajtpKz/+
LVz9rCrCC0wYAvOO48VCYl2hH5a8to4E2DocQIledit0YEDp6ICrQwQ+L2Av8BuhlLIc4dZI3MD5
SB4ojxCCCu3hygpW6wc7pZZoCWEFdjrW0dcBBs41YmfrUIPQ8YaCOXRHLq+6LnX4gSx/d8VqWN5i
XYkuw8BqiLU0xWWZzag0Tqauy9ZDv7YrX6Mz3jodtFh05CLR4YsksTBPFr3PJKCzGaOOabQ6sNHP
GdmNXMc4vIJAR2T78p3S7S2c6jJ2ILzf0ZZOAsTVYZAaKvldqQMilo6KTDhNN2KuTXINrXnKzPSF
dlSqhnCPMjwEtP8ZC8GTjwyKSRpl1rEUV6biystz88L5SK3w9O/i2WDp5cKMp7DWGp4MGztKPDKY
44zEqxPpIEz/kYnpPJM+pgjoz6ZJbWqXYaIGNL+WvpWSgTE5hTghX2qphriF3PFuz6CuZ8xq6yYw
C+4EUpYRoFOFLBs8QCYLUx55tNul2WPvswO8++98/3+a7xERWUn/7/P98w9Zs//+Zbr//Wf+8F9b
v6FhkbZwGD98dt+M8f+Y8APnNxeBywxYYLP+xgD9zwnf9UjMerbNx/7Pc8E/JnzX/i0AGsBkTwDX
Mj2Yff/JhP/r6tuO9JcN3pmD2hZwkPy0+ibhOa6UqHjHMKR9uc4ysBlp52z+9J78H4TqkN06rxE0
OMXUvBOfThHJqDoqHNLkOBZNY22UGbG8mZP2jdQuRkwfDa9aWY7H7Tr8nR6rP69fxET9y9nwh2bE
2xbwZv96hMnwMc8OdX/H1I3ach/IforVbPF7mTbuC8tu31OAD9GmbwiO8LzIf8wGJpWdLwnfVlTH
AG7DSDioEEBJZ4CK1lvUPizwZhKQhz+8SDJVBNSuOFAk90Crp/iv38B/+yKQR5BqqUjmQvr0DprS
FU49rNER94e9m9123dcG1soc69VT55gEcKwSl69Rw5rRkGucieTsMMTjIhrySBct2di/+zDEgYws
HlF1ulecjU60Ppb4o3Ar1PlIn3KzDnDgkC3+xizw2eivP4cw8CMrDAFNoo3/+jnghR5H/DbREQVl
iiXhwc2s5EJnR/Hzr98trcL+cmjVv4nggudyBiZ1/unN8mi2qYXFb1KYxI6sb/jw/LA7y8Hp7kwP
J+5f/z59BX3+fYAMOI5ziduRo6/AP8nVttU3TU2N9FGlubzjjkLMcUz/Tnz+N+8fx3DX8bBahCTs
P71/keR2wSAKZtnGyBHyrgknyo9lHz7+9cv58I18ej2ebeEF4ItHpcXnm0LBri/Skb2jDRnztAa9
vcsirpkFdlsMOAYKs5X5PXi3obxfFOEKUfGkdSnWuuesQa2153V3ctH2V18BLBFWzkysLGc9ppVI
zm3VEEri2nzCltwQz15NEFRpMWFWclN+ySxce2eFdg7ll/zW5K/58a9fJEHfz58aFmqLWwMKNm6N
yNPi9p8+tcROwFGtcj5OBd0lKFh0d+PPPRnsVfct7ih27u3PuZKGHn6xJy1Bcaxq6FbKEsO+FFJe
izKHITM0tHn7jfligT+59qjEeAumumYb7++kNdkPVlSTOJaYvLbST1gvmMQ2szWHaghmBvxKw54g
zZdDSSq0UOkbtzMQPoPn3aSjTZV73rYXPF2yYy0Se+cwLR+NJoJw4OX1jiCKdeidNnyUiVecCiAC
cUMFKcy2NPmW8eBhMVMSfheruhEYzcDErIF7WYdddVCJ7+04yrtbH/vxFvd6i0UGYsuxlG35PPRa
GQIU3tSLccMMuHxfoGtuoAgNu7QcnIOXuEUPpiiztyslIrERrO6dlznmI5Tv+iVIs/KngGg/E7mP
2BFpsYnlf8tJu8Xy+0qMm0RubZMUiaLqVCxwv6E++jfAaMJ4CPOGBXGdTzfj0BDhLLRBu+t3xowt
OUvKH0ZphFc0NBuxm+bpzgjkmTIA/mrf6lhwRKdZGc11mwgs7HMzDZtUst42ggbGawGeLUHMrAok
S8h1m76d+o1VO188YhTkWTLzlJLHuXQTsTwZVTnAw6kpfyYJzRC2gOLcmTxftkU9OQe7jcITE7Pz
LhOfjgTep+Y0mGO07YIeu4+7bygo20kFZWfsHOedPHy7LzMb672YIeG2diOfmqUfty0KDh8NXM9+
pvNgWsZ9ljl3dlKP+D2FOtH3Q3iesHVI+Nv+zgRYx+CuxN0iq6s8QcnFIMdxNa3GmGYDyrVJOW6l
SYrWJmZhpq6L23NOH5oivYJQ8ZbRr3bMhsG8T6x1QUf1X5ahfLchyMWT7FnNFz4JE6ziwB6kdRnM
43Tm9BptWrXO25psz2Yknbhhm0YcB7cbt6gRw2TdFFu3aCnYCNPoUPZzs11YXH0xcAvzx8zJniJk
+gDo4Wo3mO20e0NN8F3XocQOE4LjKKYcV1nq2wfZ64guvVuXg8H4Lwk3vtP8bOIs7SGKNwunf5iU
hYCkbfIJoeF2F8tiuaesmauj5eQmaj5fFx+YEdj2qLPXctzZExAedl/AQYcsgbVaNN+kctNX+EXj
dz/ol1dHyelc01Z9KgGdk6oW7qU0DUHihyYx+o7UaQQqCiSpJPhULaSnN2YR9BYBpShYUSw0EaI2
Uzq9jHV+chU6NNvl7GRCpN/Bu3OpjhpJPzkkSyy/Aw4/IwyDo0fab/nHohlLqJtEds+RMMvYb8fl
YPispLreLPdJoZafapBTe20uJF0TwVCwKgizsiWCLewaTkTKk8Nak3Bjm6PYmWqiyRax7Rz4OM8n
7J2xnZnLxTrQlrVGk3tj80W9XnKzG+MywUKKDbtVP6xCTnFUmSuM0EJ+ywKspySGg+cspz2qYdf7
aJjMF1UrspuynJhOFCMf4hKwH5ga/HVEnMhXWybDjOmX97D7uteicMq4NNcpphNzvjU8sRxoYHBO
k9uVe4Gz+LkdgFB0OaWGq5GZx6rAJF5IXmQnGL/8qk3OawRLdFkcce1ka3IOesmTC/ojmQCKXeKi
1adiqXjlJVWSAAqn2BsdnODDau9cdgA3ayCSHmLhys/YUdW/kOyjAko6/CUE7MyDUgMviXUhixkn
QCMbygLEcZR5NxY3hu3a0LgmBns9msTotlEwJmdmFQ9CKRXRzJHyrHyuV8vJlp/MwOo5x1a6c1q7
OxdI+RWSmGsfLLPuDkljeBeDbI37hV+AZRG2ItGvgGiWt2TeGzZVlJ7Ez4Z7M8Cyl9BCfC9NfMCS
/uVXM/Qu+pLuvgBK3KEv7FVjhU3nwpvNw9BxU7Dk6Fwrp3P3QvtX6tKmPKMqMoiVSUbKhT1wYtgI
okO+8crJ27GgoVyqiYA6Zqk6SKGW7MDbH5TfpBt22SU79k5xNePvwLw9LggF0gQIh10bSGbtCe6s
sGvYHdpudj1P9lyvp4/H+3/dWn/j1kKqYW7838+r/0/ma/urWev3H/mnVwvblWt6jou7CkjXL14t
97cQm5/mLtkh57j/f1x1Aoj0/FQYOpjF+H/4G/4QpCxCxgzj/OdCDi/Q0P6D06pt/0tnE9w0h8Mv
XYcWf57zyYBZ8yQlJOdPl2gT3EJ0oelQQ+YOKV8zL1rBhgrWbRcM63goaSCrzZcBvczalZhY+0e7
dgdmTCvkzrurZCHxFW0DyuJE+JD7IEF8+N70mtL9LSa6afZYYfAaNsxaxwLNywC3zLG9Vic5VsCc
+SYOYzOIq6ZaCja7Kud2HNHdceklxXxujVqZJ4xCy9XiJskjCpA4N4b/avStOlBGEaRbc45iVnbi
8qOmkYwnK1LPK+3HDCWg2cJWZvkc1TpEG0oCWeCW+OpXcgWq5wNwuF9LxUgkKDECBtSrq9zMyLbZ
2TBRYkMzyMojJTUhM7HePnDiqjgWRi1MmzrtgmvSQ6rY9mARDp1h8Aj2qYpghVqqcWMQlaWoxy2P
IpHTvlhlwP7JaPgPN26BhlOrBHnDS5ovw7RY95OfNerQDsUQZz2ZBAz6i42vKl3WDdgTcnFep17x
ay3PydoG0B7TDvbq3IYzPXrS44W6CYGk16QqIPZ6VnVg/Jc7dvOgHoHCWHApJXnHloBD4AYTw5eD
q57GC+9Ei1TwHGmXqD1MUX/IC7cb9lkvTeK+XOo0DNBbe4ehjySH0dQHZ6gSYmLevGKZHcDJwvDC
XqJqFWxC35VtbI4sS4Wv6mPX4meYUzWGe3uapt00FC2mN1tRYW8z4tEWBOYdy1g1/QyS3HxfPSvd
A4tFzMFcgFWrcZf3mlUM0CiJloYeJh6shhaB0h+qV9A1mn2vSJggZQzgNbLUjG0Z3NT1QhDVzqA2
0ApFajerAEqa1mwpbF1VRyIvnaHyyOhm9jrGkUSO27FzU9DXyRxsWqcuH/zK4abrZWP13aQH8qS9
UaehDrDLekHyxrdBIlkUVvQ1wRcHvqcf8CKlQ2c/EjEYT5Osg71dKTiNUZP0D6Grvpns5WO1hGtM
enBhF1kt+akNWFNsl3RW0TZFw75kF+Key8wLv4S+Yx8ALOL88djrW7GnsP71NgT+uE+6R8+t5HUX
mutXDIVJPHbp8kyddX1M1oSvoGGYUbERBhtnJYz+ZsFweN15hDyI7EJu29gKBqkHtzu2CO0/+Wk3
bCYjak4NZdkvQwfJcRMOSXVfwo7b9pxVDmqoD0MLswnd1QUqTC0SJ5du3NKb6+D+alx74s6SWMmF
EGFB9e4gbsjdRfveN2lZo2D21EU9jpCs02TTJdo0yfCNfKEbOwtreQC1BACqKIK9a7/P0/JChseD
fJ9GcxwpG2tfjJ7K5zhtRJeJ0b+deujs/NrS88dF/r6H++9T8W+eimxG/L/0MF//+Crf+/L9z3vc
f/zQPx6MkYcdA2glOECWiR5u93/ucS0Tf7OHtdkndALhkIffHx5mwIdwBkiCBEEETlnnBf5Y45r/
0YPwMwPRZP3LItAFnIF32uMP+3V7UTkjhJskU5eU0EYqu1rpp7Ix+6A/F0tzqYLcXQDb5fTq/cCn
FtIUxm3y0QslPKx1SB6qOkxWjheOfUULqH9jy97HtgATFACMIbZ2D+8eeU0a+2bNx1e3r+trGQYE
AxWNxvuIo/k1uoSDgU2mw0YoxmcO+miti+dcD2ntbem56/amCuvbsjSb2wFTwT2ZR7vYkJAtnyXf
kbNrIBxvZuk3r2ZHpHI0M40eDtvovsrC+l7awzNGj/XUh9Z8IL6S3vqdt96bViXvZ5JtZML489dk
mHfG5BAgg1MBfZ5WJuXTz+Rmuqop161No+5vCnSTE93OlDq5ut+pw2x5Cw01e6EZZVy2+L5E7KR0
QkVZYD0EHz1Rs1/slOnySDPwEVySjceM2fVPkLhwiOATDlhcYfzdmrqFqtF9VNyiv5bzLGE86rYq
sHr5ZZc3iJ2NoM0q/yi20ln/p0q3XYWTyvaGbsCStYuYnGHNjitFQxaAApa2FCHkt+i/BXyT9GYq
i4JaDvTEVfds9ey3jubU4vrMmvGy0X1c2Uc111BPywMb0BFyRFRuB7+0b8gV9sdF93oFnTld4ltb
jqHlO+/ovu25iKzhwf8oBat1P1hji6HUSwb6BnCOXa2AfvedFRhxk1TNnQF04mHQjWPEi6qfi92b
jzZTh+4lb24gZxrXTh7sSdkNr7xXFJjRSRbddrrVzKECcG8xLcUNlrod7b3rAe+usaNjcP7eTT2k
rwEkfaH70qKP6jQwKtSoRbpRzXF0uRqqL8gsHguUrs26f83FBHrXfJSy+bqfbdFNbcT21T6kDBG9
330HUx9eNCPNbmxbxbUreaKOuvfNsGmAy3QX3PxRC6d0Q5zAQnOsUlrjcDqSHtdNcqagvjbX7XIl
oxuKre6cCz/q55JUV9F1H7V0oW6oo2Q44P5Fa12O/Z9dVlLEhVF5rzmrpBepe+5oCDN3me6+I9VC
ZLoVnbqTRrp+6SiF9xjExAzpP08fI7f0bsLOJR0kUs6hQXObm/1wb+tVVOk5A/10ai1xspI813sD
3X85zDRS90NQkntuDHofQ5LgDh6bE4KDPHnw63Tm3qJkHaMmYQRfJvUztxGB/RQuZJN25k6NtbfL
DUH0OrOa6UCVqIBTn4cMJkt3U6d1eiMz1479znfeKkh95Ybv9vzSJ5nuiQrH5cH3SyfF+VMZFA1Z
2REbcH0eV0UdeU2IPNkqo/PUvhGYpSGIWBZR5aasr41S94ZbjOnQTlnlbd2uS7iT5GKl+rP9DhgA
4tvo1/OVswY0hOell3PUX5TxnKqeSFXB2SQh2ZHOsZNbDG9r0RDIxnK21huBseiOHKv1InuqWrep
sKXoKDFoPXO+sjj2zKiyTlqPs73HQIrvY4upyA/JFULWMx+SfrEX/ykNajK0aPijOrZdzbf9vAq7
N9btQECayhRX2eX0IIs5Db+5KbZ+qouB0E7eU62KqQt2ofCMcm9QAFl8X0ijWOUBSISUPLg48/13
Dvi7OcDEbPJXx+Ord/KB7833X+aA33/oDz0XZZZMqen7HHhNLWf+cw4Iot+IMnlgsZDvQ0sfgv/A
aUVotpyCubn4nkNqiQTUH+fj4LcQA4wVMGlrLfg/a2z7rHyRpPKRNThuY9ZEjfo0FeAELmSdlesx
SC2Pb7Nym8t0RmepLQrL05QV1J/entvfRaE/08z1f/DPUhG/MODMb3pEu5zQ/axLDqT06VTxl+M8
F0hfxJdoa/rbnPGnU78OiIX0RKNFeWjl9mfpcPB6uAwebWsfWh77ou4OuxIN7IHLFtOY9KKXjSSj
j3HfT8H89NcvkjXFv7xMFHob+VqnrXlvPyl8CJch/VfBcGwrHwoK/UQsNwMWkMpF/ZptVqjcx2V/
WJKgJoGUOCwQpcgNsqjolA8o7OwK2yRcrvqJgMgmtVxuuetUcn4s+XdZ50MJcypNlZoFAFGgLL2W
bsNl+UkrZXnvFCFPeyIBx8z12D4GVPfUvte9JtQAH0juIraJ1OIkpjunO3yKAetH2AOPHLzEtSR8
9WjPrFUH8tFnKs/Ee4gF39yyilh+4khFDm4q9VyNaHN9MTeXicXxXyZ5SFIKaQKyoNm+Zfkivlip
yQ9Ocx5d9h16tOX73I5VUA+x6qG1nXirOLOlFv5gzddxEUdSxcs0tZYYrLn9CHUrjIMZIZ34Q3PZ
uhHPxopgHVEoRNS2QrslLYG5j7N5CA0hW69WZ86PiV7YOpypz9hOu7u+Hlj5jth+COCwGtZLXMsZ
1DMoMfXcFav/wKfDsrdn40MvEpZiNujflpaldBpYXEO0sD1lA5itEVIQfRyiMY/+FPEdmmRydgag
Vr5l5Ed6VJef04gQZEp+ZDFl/+LTy3pJvtw9dSmR9rFa+5dimJrLuQXMVNch70hUQFPBezQZ9can
IwO8XIVdQLAnnhrW0C2E1HtBaoF1OA0Yhd3Kb27CP6Yl8iV9rzRaHY2ZxVLjjt23mXXKU2gMy8HP
x+rUhny4PCrQTMcClFfvNLJhL8KaXGixf1jZeQeuMR/gwpb3KS2kez/MumsXMv+2ilL1owSKyeoI
uaWucFAnymrf4LOo5yRq16uoI8kjWFSD8kY4sGZecTQZUKVL/WXngX0DVFJtXc6zO7J70WaICBap
suRSVCyEflglyibtre5N6vJJfEgBLs940o6OS8eyGHlfEUHegwrqzTxBboiH2UAdbbMkufcBQ33D
FrFeNVO2PNlTTeSo5ctQSVQBA8MoSw3feszdfIqztFr3Hzt4qprMYwGya/dxiVasv34skle/lguL
h27lk3BhcR1ci+uffRf4uTRIMEaXXyajpzosl9Skhz8R8BCvc6NG/eiT2j5lvfdm2kv3Smh0fE5t
rs2NbZT5wTbbMHZdyiSJX/ygOl5ci8LjoiQ4yI6AD8oPjGEPL1PciNpxb6Jh8m5G7ISPTd6DPGOJ
+WYMSN/s0tc9FW3tm0OE66JwDFgt4RKKjVGEMJUJu7+nYYA4m0N6x74alfHHiwszvgRA34z7eRHN
EM90TV9N4dK/iN5ArCdFBxo35dqzMKCe56qot/5k5sehxYq0hZWQH7w5l99Q9BmpXI5EEFJhOr1S
XhZdkp/DZOLbTocH005D+yUsI6v0v6gWafVbLkf3S451rkzxXqyNe8yJGjUaUzWRXOd4552n1Bnd
eypzlk2HDPBkhcuwpQKXJnrLm2XcQaTdcx165mZgP0zgCqL0Xo3N9dgC7Rm4wjgzlrdIVLSqm9W9
4Y3XxGtrOGGBd7fibiXsPjtAWNMHwgfXtdE5sYlKc0ztNTvBjXnqPdfakfwZd6O7fM1DVFVXjd+R
YkHBN+m3ZXQzgrw+EoU1iksKqaZd5SlWmUk6fLfyvgP601NZ1SX7aoKyM69lFFuLDLZV4KVxKtL8
2sU6fWVEqCNb2iHPfhGejRITbI6evoJoTLoT+Q4K7IzZ3VKe4m3qvFTtpq6qn6lYUXYdcoaHsXcR
zd3mfmmCfMe6LLooMtyHvV9MtFTyhe2K2rrIqSnajUA4TsDika0sFs8mHZnHOmhBuA5OuKNrkXJk
XZGtGgShDLloaxu1eTHRNHocU+uBs0kEUjnoL60mcgjP8t5/68U0+VuPLCvnqJXPcJNWgzragmOd
b01vTZvIy7GnvYkOy/GUTpEVMxewi/ASXWGc9N+cdhoPqZfyzMOME+5VxmMus+dhh5O7u8e+RYxk
KPs9G9aMFBasR7bo81voYVfmJD9fNCxfMR2U5ZfISNpg68/+cohw8U7bwAcQH3lhxiLfdZgQMfkw
nYV7dyRecxLcX03CAXQDUgrAOL5hVd5euVUvLqaV5r/WNu2TPYs+pgKTb1XPXpVWwIbhH7a15Z0J
Yc7gMp1ii8qu6EUlo1HFjjLasyX99V1QSHmyl3p9FBCKSF730XFevehUj8lym5fOGqtk7M6Av3FZ
2BCIWr9Um4qM7w5XlHsX9G7JcLBYNIrKiZo/Ee47Q9U7A/jZZvKcJXYjp3jFcgyF0lymvZsA3Boj
Zey7rCL0kdZ3lWXwLM/N6ZTnzuywjlBxaqTRcxWm1oH4s7XDz5KdQjUnukLPvWqp5aS/bzLua0q0
rq1uXc4LGgNsfC/K3F3ny/qHm3bXQISCSxJ1CIMuqAsatTzbi2s3I37OKvcksprNdJ758qJaE+fL
WASLuwk8CtM29lT1FxnbnnBbWIX5Q1BrUcVu0Pj0aRWo5mvXRVtRGxJfeeV9IQKN2I80W1wSvum/
1U7hU2rRuxBVSItbqfclIudzJJZN8xY0vh6z2gyTD1q0+toWVrsdqknPBaK7IytScR5VVM+Gqs4v
qJ3Ee5Fg5Am4/OrsJJH1L6OuR3xnKcIpeMJRc5ybMOkptm+9m8Wm1xWbsvhqi9Dot1KAQOKzMWmF
YET6UKyrylrxevfNZWTjBgwJKZFdScB0sybCcWjiJUo3grvwz6ZCfRGLkdyLMtDfgZIxIUhMkcSp
h18vyPKauJPwbkhrG/dkUgUvN3cy6AM5q+0UOXdbM+SRRSTj/nWmEkjsMo8P6UPWX0amwt+Hry63
QRdaS/9dUFUSxjZV88zJdQKxdNYNzoyh/sNMaSsGAgbGZmcrlzMzpbUnJ/CbSyQmOjlN3JK11u0H
WRBJqIXdUWHn9TzcoxpRutGqfG476Q0LvzJuPF9cp+vHXxF1r46hPWBJ1+mb8lovP4eCmQRDBONJ
1HXWLbfB5rsj/FbFRuortCLFrTLlRrSpAcPGi+52gDMyYi2gjWxjdUbYbM0a32Ba+8uFqQpe/6gm
0mQ8y1uGrS+ix+HXL3r8jWhoC4a5OtkUIHCCd8EO1fPyM8QifZjXhOaCgvSwlU89dhpcHKQ4hFOd
8A11d399iLD+3Rnig5fiBNrB9xlqI+2obFM6CI4wV7tzQmJZj8Papl508q7SE83qUOZBTFW8garT
SBsqsONx8P7uQPO5g4ojzO9/Cctqiz8n+iSjjq3T1qLohqObM/mDUh69mw8PSDpMyXlxGQgziHbg
m0xYMmlLl0nvOcd1aN8oAefCBEBPvl8tF80kutdxdN0bldvz08TEvf+bN47D8aczpoVUxBrdx8zJ
JvPTHxtSdAZ73emPRu5QBdY3/sMi+KKZVpHdUCeJuSUPuMCIF1uP5UB43eQ5dS6buX0vBHNzAEPi
6q//qI8j568HX+0chH7FHxW4/3LwTceOawRaz7Gunc4BwugkcR+O3SXlY3gi5JjF3JrX3eI4PHiS
kQmqEBhRwfVCXXMVzmNcLWen8tfjmHjtdwGU8i5E5dxFQ7eS1JNtt+kGRLa//su9f3MhBkjyLC84
VDt+8NmN7Y3kFKhMkMe545lGtQxZG6ATC6BBGt1E3uDtyZzgp7IXdfxgoRmW/R4WAuIHcebcY1wy
vCmNR1G3VxhXYF4I0VzlKzh/06ydN5uI4XwlUhL+FxJPOYF7q4xNFzWUsvPlUHMrOaZR7t2YFrk6
CbD5fq5gBTFArnuwIgtgXqZ52Y1T3Oo7DFk3416RknowvGD5WYepSY6lIayzcagdYWjxmXuhMZ3G
kRsYCiAzO4dlziVpyb+00mfVoNLW3Ik/ZvW5Wbu7pgIVB3Jcj+0lA31UY1Z1SYY+uE5JlmVOxHUJ
C52Cno4Z1GLlkKpMPaerAb4RDnH1Jp2x9M9DtQbqskumlDcpp0bKmKly2XlpSQf5KJykomSQfbUj
ybcMRu/GvCAqbcilo2l3DuUQgU8KjMCVgsqx6v8hYaBPYhPZw98mOQwmRb8Gca3IdPvvQeXQGu9O
zPTShGFMUWHGK05pFN3N3ITJXc2M8sFsmRuDIufthxWa0ze32NDtX0y6bbZ2Y3lbNvSt3NaRWK9m
ycEtJHH4dSnGci9zYMOsefk+lRNX5DpwoCBQNj4PefUWSM6P62yBZp4qJ4/lQlHcx3sXlRM9mevK
m89Dx/gda27x4Lgr2eEfyOty0wu9oToNXti+z4vRvruLxWxoV7a94Wtb7p0hlLecROG200IJDJxD
v181/Qs+1P5lnjGFmTN3o0GvH5oMyh4GRzUB+6xmYL6Ug+8t+stPOBc5tTQk0JidgrvakeOzadGR
aDf4/j3tDTNdTljC4vQck6riCTDQzvJia4tbx/r9eghydO/E5W4yJA2Vh+HAyShxXfCsBJb4jug6
BIi0Fv8nKa7u2wcZONQhpZ7T4YaaZ3boGc/ETqBcMRLxyJkj/QjNam6X3oJAVdV29zotAWD5iTVL
L7LoMrWEPOd0H136KW+c5AF6aAikb1uCic+wOjjeTwtecL0BiggjX9cl+yHqU9gQTM36M+Rbuu7y
cBVfSp+ykTkQX4dx4LiNC/7GajDP1TD8trAFUaWBL9x9/NWzG7HEIofLhdFW+jNwJtqr9Vd11vd3
E0sfTcM8pgi4jftZ1rgXaLihZFHlbEb04TWfydDF2eziuIeST1F6wSjy8SymIxwHMLseOD5Ip0TR
5MRex8HXxmKVV1cFWBBTTDOz9pZ/XIY2gkzO5d2Zx3mkoPjDJe70S3f3sfFpHC6fegoqYo1sTjrg
0yc6ZPNjBUB+W4V+eDlidN5+rAeM1OBt+B/2zmQ5biTLol+EMgwOB9DLQAyMCM6kmCQ3MIqSME/u
mL++D6isKklZldnV69qkmSxJIgJw+PDeveeKlpMtBUdu/VrIW1J/RtNNQYiY1W/KX+arhdetCicy
S9ArQ3qH+0n1ymym/L5txOonw5nHOYUtWV97021L5+UiASa8bOLRxFix8I1MIvMo4iy8gnWAx8JG
qUf5LzcRA/YGYdYA9Q8VhbtxV0GbCeOpdG/sXLoPbHhMguTkoH+DqUNFcBF5+7w4gkKZ243tO0Z8
e6fNbv5Ew4+6ja0KbPoMCsSDTGuc6KPTR6XG8FnPfbYaCucwMqdNaVPsaZFA7ByLy3/Ubz4WyWll
RFZ1Io7w9L+CIF+3y57B4ytKNksfQtPvQzOldNkISkPAlqO1GVtdAgxGzoAp49LvNFmeFjU0jIDU
1Pp1rzyWTnID3o15KzY7JncDfh/o8vp1itnsIP0FZQ7dFN8oQUWbxG3Vu4l/OhzzHCfxR24SYSiU
KjLe6XU8t7TI1ppMrc+FhsQbBinK0wwwDZqnrp1xQLLhS9aqN/uSdRXggPZq+QwJsQCe79uofkus
KL7xCK7ZW2odPySmEkVBHbKQfJ1orX59bG/91TAT51V+X6Ks3i+CZVKilHv8WBusVUXbw1C58Zjy
qTtRRB0MV9x4seGyVIyESbQB25B2RtqF0nYIA/JG0R+xExYchwEuZtZjIx161T0PEuRmcZwLs7pc
nB45mc0mlmCIepewPXzRelTNXi01m/MR2ztZssPTPLJNbmgWX5p1AU94tfBEzGPPuH6aF3xQ0Yn6
hQw/SoIDIThHn+Q1cAKAX7KJ7admNgFjZugc0O/ECKknNicIumHuMv90JKGhhCp4KWZzqF+hrlOg
HqkZO2nEUaFj4+zINbeD4jJ56evg+ZhmJzweBypH81nVIv6NU/0M88gu1/OEnqhCKXILFEWbT43H
rp2EI0oWgx64mSbTWzLwHuWBw6olh4YznsNYM8zofhqpl9nFVKbHitiq09gUFBHXqXI14+1U7uQ3
iw8eoZBr2Dd5qzunDVgfkOtQnV4U1Wk82vOV9wFib73+q1dF06Hjo+PgznlxUxqu2wYd82eNhtVF
ar3gUSB+ZJM2qIdtr3odBpe7tniGc7T9hFcFsvJIBQSJNnFg7TO7kkxs+gm1xqYw64B9S++m16MB
fmoztmwn6jpiBzkPZP/0PPAZtcMVKtzo/uOfHy/mXGYsMYbVq3cAz8Y9zWByUJZuugWfPO9JSE4P
wCh5oVN2lbHnMskMLiNbNN7ibhb871eNXDiRkde2n3T+rRdLLXeJRnL9USj2dPMqbE6m47oLmCfc
yYjGkVFSSOAbY44psvGi98XLouJku1DIQT/MFNK7wJiwj/f+qYu6+r+Spe/wxL9oVeKWXB1L/17J
e+bP9O/5/GOr8vdf+r1V6Vt/AwNDHzKgufihyf3deErAKxpegVftuypp5cf8s1PJYh/QLzcdKTGB
0Yr7e6dS0t7kxBAgO/ruV/1PFEzWr53DVcEL2wbBFObYP/b0YL8mrLJRfBqAAiahQ4v0brQAs6C4
7UisAnQymJ8R3U7HphVi3GS1H9xDee4ulFcOB6e12oNJ2L35Fy1N91eRMT0+PFEuXVRbYp0yf+Uq
T8AjEODiFfcGQtxvAtQZN/4i4URkH8wIa6VHfHAkUhWRJuYEJHIOOiw/eBM+Ftc7jWqgVbvmg0mx
rHiK+YNUIRJtvWCz7ZC1FivMYhmkAez+g3GBWmYFXgjZ4fIb82jZiu88DOs7HaP+QGUkKzWj/k7Q
CNyivadYBViDqq1TbmiHBCDRWC9re852kwoe2+9cjmD0ndvFkv2noIZHPKq2hDtS2AW+nTEjU3Uu
zXsROTVKRqFgcaUJQAtyedzJ2g8R+MhT59QFnpxhJoKUs4y4q1q9zUeCQioVPU1RbBwQvKpTG2fW
oe8d/Y4WWd1wqpq2MtNEvdWnppb60SNW8NYKJsyfuu/OnF1gXBqDsU1xyqhNgaDruhXOfFnFiKLS
LG9gmFj1vSGCF9PBbmYg4KqpEhbJ2oRpvA0wy/HKiGvjbunzYAo9Ull3YzpMl7G3PJh9XNyouQeM
soBjRAaDdWPv54b4jFeBWnOT6M3kumIJe4fj3z32u+Z+SCsnpOdV3rr45ZIhdGgfXSE00s6nLFYJ
O34jvYGzvRNzZO/boBgfZ9OcCFp0quMkG/dAOE61b7wuybFZyD7UDhi6pfKsi8mJGjqhpMBhfmzR
kTT1URAZF4J6kXfc9fbsy1ztM/Qhp9hyAuIUpX9KLLOIt1FlFs9NZ+nHenXPtisYk+gno3loYZFf
O1h9L53B9L7EXiIpFnftrmz59opow7CYB+Thad2hOE4GsaekP4FAANn/ljPs4R2pKUQspMgvjMd7
0xvGa1SBw9kdNXgXkQYHQWljR9+/Ws8yDl+oc+4TTB57WqjgdxRkHrpzpRft2SrpOVwAPz27/JGQ
Cqyxifyg37nsht/smHDTEqfcVzIMo6u2TACVIZq7EOwtx5CdnnwBkL8o+t0JSKhBZpjER2cG+dSt
u4qhtlETeq7WeJra0rNDN2ipiKPcmLdFXMSQ2YnnfSSz2PTQIxXdMZiUdQ4at3Y5KbNNH7wFkR4n
huQyBh95Jm2Ju0fM0hKKIaPwhTCvmAkBwa8SifeSHGOI+bR9yJlvqPki7+X2YV+/ckGS7AmlikLS
fda3i76ZoFsiouGAdMyh1wOr/s6rzNQ9eHktj3mnPgXJuHz2MNGBYNXiGEgih3EMBKSzACW8ZiYc
X4aEwvym8SUb+TJeKkgnKQQICszVOAObVd5rFXlBv2XTjGmwJo17uHboNxwni93UBq4HtXhr6JLy
cq49bIxsN4ZjHSNx2pJuDSgri/zixq1rQPxDGts3uhDjnVR4qTdQnYeJgBJd3AhejMPIPoe+TD3U
Bvwii9SHRi3yWjIdnEvO4ummj4ryKcKweZ/2TkdJorCdq6gd20uj7Wq99ZzWvEn9rH70atsotlaP
ZNokQ/dSMkYDXLNzchoWV13hzEsAwY75p6a0qkfKBgQtziCPymbMd0zPTL6ovvP3LEbVD4UP6DUU
JiVvyZ8ojOcGoM4YYjYL7m2o6+nOM8uYh9IoqfbCLIOviqrraS6t8SX2kyIcZmu4t7qhvZjqZrtQ
wFabuK+TC2yF7IS7NhHnJBiQX46DenCdesmIsZLJ3cpz+K2mzXDvgfCzLrTS8S3CXeSBA1bKAoJm
ol/r2aw4OVqIQA9qzopdJPv8LWkDzA0uIp2rDjQtgbkWmEXwvCu8LJ876pzTmlzrDprLQYMcvjG/
B/fYLMd960n9Ko2AS8S0yS8Fc/M+m53sqHIAtu3otjvmhumYeXn0POSDxX8YdMzzvOS5Q3T3TCOF
KsuSGCGGOLsKcWp4lzRbAoJjZvKZNqa28B1OYxodB+Sk584nPmZ9bBeGn5xLUxnJpnf4koPl7VD5
v2eOOW5HXzRh3k7OU4qS85ixv78NYNxw1fKdSCMauoGbOzewsy7hwzDluMVlPPsRMof6iG8OyYRr
TChJSmPrmzj3mkZk17NbewdRGw2/AA/hhhQ8numY+uM1wQxmaNsgikHt25te8Z/UN43XbMzxpNvO
dOaoIIqQY2z1QqNreB8cWlQ55d4trI8JlrnyPxdGXr8zSl0nFFRImToygEe7OYmSSwQzAzElPrGd
jt9OVC1ImHVo+2Gq3vWzMYvtCPLL2c/KSOvttPTmk8y6rqKj1uafqRvR+JtBaE2bWIDh2WbawCHT
4XvAopB44xuJg8VywFw+GGE/mOol1Un+xBaOx5W8GSLDZ2oK2vmmfMinyIUdi/5yR2nAW0JAlc6V
TkfoxBYbr5sorwRxukn9OpMsuu96o9zWncnziky4eLwsWfXquG3J30yHL7ZV5ehHqHexiKryCpmz
damZzniL9LxwbEI+S9CYaTcQ2Tpk1CQw5G9W4L1ow5KYEmGBkI8XNCcAwoa34a0zxMaZJyjG9NxH
cnkQR96Pidld49yY74S00oepGEwHlaqF7Edxstz3Wt/HwchiDePhKnFrDDg1rxjZudJytwD+tIbg
DORo45Yi3gXI1bfElXrvYza1n/2gbYaNWozg5Ak0V2wwXTDYZVYHu9laOhS0o1qOfgZqbBPUvbyE
ZriIDWX4Hm6wsXjthrgQirrWgndmZB6h/1uh70M0kynqg95s3AFqKsWhZ9G/463FWmkyBmivIhM7
DZliJRBpWrUXdNnEBCs2wl0MFIz9V104/gN1TLGtW8+g6kzyyNlHhkL7OwB67NeyyK6Q1uZTyNRe
XmeVPz3RRGrvLc5wr23kZ4daxqpbhf3GO1BkcHM4hKpDqymoh0aMJxvc2cKS0YLOOqQwMW5tCEFE
8DbgZePea74FFVX5kHxE84jDpTDDaoWHaaeXJoKiD6iY/I4Y+zir/FeB+hfHOg5VPiehf3+s+y3V
1Id1Wv14rvv9t/5+rpN/81ePJQuKS/PrRwlqYKMm5VgVBKS5Aln54WQn8GiS0SLopAEqgfjDx/i7
F8XmZOd4ZIpJFCf+fwgNXdtx/+yMCX9FabiOaWPOFDa2gV/adZwpIabDTzgHMeGiCuXprYvTjZSG
mQSKTmn3u5r5ffqf+Gt9+/1P/6hB/VcX9GzgfcLi0CY/Tpo/gDxyvnVjN6V75g3H/TVQwlwCwiNl
4bcX8Uys6Q8P5F9cDx3vH74goRfcL7p6qxOV///D9TicLCxcHsj5OpFvWcAFENNbj9ql8vTnl1pJ
Nb/cSx41z5qYA7TBv+p5VTImcZ9b4pyXI8EZXgYlo1tVioivrOtuWYInL8+sa8Af0/2fX/pffEtG
ksto8Mls8H6NOhnbfJhNQ4mztjNKTX6DKQU1/spgjNF2/vnFfulJfgwaRqAV2Eh9qMav78iP93Sq
C116UyrOY82atfEaRTdrzEzCXIbOg1gB8rwh0XGaSAeZVTIQcWQBzd5ORWqE5po8+uef6I9fXyI6
RuXtI82GvPQLQwh3QgQaPhLwrgVfF4ALnaJV5Pf/vJbFEQ1jM+pmT/wyoGK2SkUyz+LsaEIve2Gs
jZJyuu8z+69oWD9XXdb7DGkM0rDreti1TfcXIXPaNYpwiV6c8YV90zbOiB5J2V88zX9175iEcLNy
MWapXx4mmgzBEaMQ52WNYc38gfqgLxviipc1W/TPH5T1M8fn+1dyECfa0sGuDl3q56Hj4xMZFsNy
zpmd5qBQB67JYkgsJ6kSdCeJKH8jVImXFAzW/ZyQKIvIxDn+xcf4Wd7x/WMIpr01kcQUqP1//hiR
bVGJoHtwnvzOPjl5ZUHBjyj741ZlhLZBWe7y3FaSvLmerOGPl9dtAEUwg6iLP/80/+oJoKoOCAvm
SWNN/PnD5MjvCMRueHmByNxT7CMfoeqJu22Avv/nl5KSpHALz4Nj/zqipsZXtfJa55y63N4gWAOp
DUIoltCXPIk/v9jPUz3TNzQqSFuBYGX5cB38/L2apANh2zbGKZrXsE7DUM1L5ZDwu6xp1gPsHP8v
xvKvUhkuiVoHc4OUjGb8YL8sZ6Qmgf2yqEaaEa0y4VdEM3G0m+7JWZ7uiWvguToukUuJn5GIteY3
lXSmz/jkEWXDMG4vlpbl72MG6UTeaAaAjSs/SoAxb1MLtNOf3yT3Y4n957IBElCCufYYiIHpOJKl
8efbxE4xoz/piJMuzHJvLnSu6lQa+9jSeQ+ntpynOCyKTNURfdlmljuLP3YHGIkwZw6lfMYIoVga
Ri5618Upuy8TAExJRWPhvbIJCU+2psosJAkf8d5WjK2uTcgGLiSBTKgLui8Kc/6RwyNYP70Gm482
2qxu8OqzHwvnpDJu4GbOs/kW5qWhUCfaAIY4gsJ1Qhxr0TskL2OjOYXQ5QoIJCNAOY0cTuOpIw9F
1XINnzstdTLftljHEXTTX+QcmpJerZOaEdKs4dBrxWM5GNESSHpEDtmruFPVKpgmrooaYvclz4r2
xWvwOp5KK53vLbymtwZKDRKPiVJJX6054JF5iyPJ0hp9fKpUmRh7XS7fcuCg1Ioym9xzKyCk3WrW
FZq+0FtJt++9Iaj7Ymi99l5JHOfIIgnvSGNCWpl/B3czBi4rjEU0zSMteF7SVWIvotwInUlwR9dw
8FnYNPMcwuyVhipq1EidsDpwf5Byevdax8uTDWrty/fo9xIDw5OFIeVLDqVgJZkRWLzoCD+BPys4
qs3M04Rx7BwR4PFXqMFZj0vHfQMqrQkdXlfUipV632gqVxsUhwrJjkBQSWjmajcQiRTzpqzmxTsl
68aE/NLpNl4Tv8zMJgq6nuW0K0yDLHa3KqzrNm0ZNbljEkUv1+xm2EEkpQy1P1ch0ChPnpp1vjQG
r9UHLQboZPZk82E4muflTqGb+SJrAocYwTHxYOXiE1JulASkzR/RjFHt03lDe8p68x2YbFUOY3nI
jOBJowDWB2jV/gpqnW4by2ct6ih0kmpcrJbbDrQH0d8UjK4Wr4DqQ0Ky+zbUrfsmk55Sha5UUKwH
XEVu2WJfLMsIcNuOpXithoHi1JLOVwUd420LtsuiW4B4Yg/7DhUHaSbHmPgh/grKHJwfS90j7onk
I6HyKQdHCQeNQmY2X/t0Js6oa+uGwHTYAdCOnDWFQ4SwGefHHA/ajoJU05xy2qPsjGSebBZTV3cd
nbwKq3Bffq1d1X3z6fEdsW7114F0e9q200rt6GGhgAwumLhG8uy4CcbcPINbIxaV1od8nxYPwDEI
TGKqTBXvcX55MLL7Jt1inawouvb1dZCttArS5ZLXGHsC+cJgUGaZyENbzdHZmjuvPfh6lC9NWq5Y
yWZ5lfFYnzgyx/NmGsXyiv6KGp5rL6G2Bh6jH7lDiLikes0QrXb0TxMaDKbyDutmFCHf1Gp7q1Rp
7Fr2gBsoxEQGASVeJyYy5WF+3fe5No5V3lJtUonez24/f42A++0SIzXu5qAun5HZC8rgFab1KiX1
lqL5hnr3m9cJ3o+UcJQIcTCVF2XtS+rymfKN6xUGx/TvRDBSckUNi+5/4ZCzkrewb9yNAugU1+uT
b8ZLdrr+he1Ys7ut0gGSXBRxIVEE0Vb0MSLsutEEUBMpspDui6q/7j81uWybcKj0HknjHFaJ+V54
un6mnkoJK7CmPWgIZ9sXfA6CUss7ViUyexem90spSEBqYpMn6sV2dll7QXVrdn1zW+iOQW1IdmRv
c9RZ1wZ0NL3Ra5zkrm46OzvLKWKDTWWM2D5m2+5LrKhRhgRoW/QzFoas2Q3Bk/LITdj5/eTCSk4T
8r46YmeGDWV+kv1sZGQvkSVIvSLTPfTmQl10OmA99ns3SjeFLeozCY3rX7MQ2x/ytGMKYjZmY9bU
zLYT5yitM7Zwclisx6ERvPo9MpALMYlsunCtvHlpGoYtschDjSSgqIoXu25j9nNQcqBp1SSJgabU
TflKMrXffJubQcBc9rpoV3idRu0rxq+lP7YxOUKG+1sgIzLHk0BfYMBDS1JNcdpvCoSln/XQoR51
nZ0r0jgOo5np47lYjN54SBfKzhe+nfjXg8rSUBZpvkvGsYURJJf9jAL80xLEpbcJPDF+GlxV3iPs
/GYXy/NEx/EGjmB3wbyK3sQOYOaLvrG/EO4Sf0H2PT5QmeHJ8cajyxxghcDE9NZybZISA9EW2jsh
g9FUFseiQeksmcfp/tCsueiCyTyLtp6vWk1PRi5TamwUJh6LOmqUQuKjnvBkVAMB0DCqCyR/SqA1
X4ob7N/9fZn6bajQv72LwSh2dbc4n+tADudONnR23MhO5Ub7ThrmBGRtxn4ZA6K4CqaLIHLJvffF
aR6Hz1FjjA9jFxNU1vfmlUpj9zUfJaFkqkgC1kq0WZsWxMF1IOb0Sk2uczIQychNMsT6zU7H5lwS
WLqrUhz0dKNJmRAdEgyYaHO6N9jMEjVNVzmi4h950z4pKudR5k1zMVTO8oA2I7o053656wjy2QRD
PL70BXXrnam1SE9TOk0o9WvTgCAVjX5+LSdo+wfCp5AZu5VxmXlL/clMKbiFRt6T6Gcbnplf9Aye
65EV/ps1tPqqb5rhMLEQnqtM42toggQ5PYooB+Bg0R5yEVlp2LCzMFCOesMdyKARGn4WUVMkSUS9
5FPnkFVRuAR2oafZOOYcAARvBuRFdql6TOtVbV+hUkHGMdMl8Hd+4QkmRGv8Wtuyj/aBgWgKy5E4
CtFCkVslxbr30ntdWu2nHgvAk1/MYjfgUsL3PuH5gJKMzjWhED+RWbZ1mtFLSVJZki/gBlmHOhOB
EhHSKVYNbtXtsHBOAQXgoV8FSH5jm4h1TDUaQNA7KrYpGui9T9vFg25RuXuCj8htqe0UEFPP2P0W
Fcn0W+M73fvoEuRCcVqme7ORJM3qwsKVmaH6I8zOB7lKwHSLnjRZ5v7C65pvGH/jW50hH9ssqe5O
axxZDUywatEXIn2Erq4UkQmVujGKMdvZVK+xXcZrVMqy5p+ZkJOSjduLzj/nPU1tQ3jDcyLnug89
pHk3JuEyCOgAE9xUQVF0Gxqoxl1CKm7Imq0tAXd1LKb+CdDPFIn/Slz+TxIXwhZsTlP/vhb6qXtL
fiqDfv+F38ugaFPA7pg+9SkK/qs5/B9OfMuCyLMatl3YPIGPYf8fAhfw6dQkPAv0xj/qnx/4ulUP
zxkWuvLq3P8PIHUftaofTl+gedC0EF/M+QYpzR8KoHVbI52YsXoH1WLwyvljMyPRWrfkZSmcI1QY
zgtDHDdnjIj6izUjcptSWDTzelBU7Qjsd10Ss55c4DK1pnuqQ+4t9XvM5HQOpjTyIf2M5io4BXYr
ovHeoOlIEDOeMCAEn5JoCsqG2YrmOJuuAQuCWUQGUgwxlKdaZUoHeASt2v/mNGSr9RcjgpiJLarX
W7T4mFKN7ATSqB0emoGb/GBUtQffRyS22AFqVsQneK5wbvycHSUWWTpicWNKMgjsuKWvtcykyZei
DPuxSK85JCeH1rMXh52vjB6r0k44brCK8qXqbbH0xucxKdNHPxMKyBl6NgJ03OtuUu0R8RrJ9nXU
v6FbQsSgIahA+FAsvGQqhQH+9cILA3atdnXKkP+58EaWfEQZPo7m0J5xwpeVBUjHn66TOB+M4wQr
hyTI3IjnBwPf3WJuzTjP4n0kGvbLB5tI0P4wYHjv2gvLjJnF0RfnQ5tz7i9YFq4aGpRES21KWlLg
AD+G+X+7I3/RHVlTDahV/PsZ4YrM6q8/Tgm//8bvU4KUf8PRApyLOtQHjOufU4Jn0f4gYZgp4e9v
/++SNxojQBo82/cCpF4/wTkE/C7KZ6jOKYFT1Av+o6yFn4ty6J4xWjmUr5iRVsnbr0EEc+AQBTQb
y0Ud0f7dufMVYaY/3I2/bE2sl1hr9uRCkOlAgMSvrZBo7EHc2OiuKXBu8sXH+wEbU3JL/3HP/x9X
Wb/oDw0QFQXsniDCX6B+1cZrPX3t/oor8sd79fMX+aXq5qW1oBPJJdjCeebdnG7b5fOffwuLGh4f
9IeZWtArs6jvwWZhZEDp+qVQreGcMV9QsCKKSL3XnjTHHQ5ae0dMwXLhRnlx75hldDILkBmONvE6
aGfayWyyiGkcxkPaKPVkJ4tjhemiyd3pvDvbLQd3i2JmvAwUuxzs0ebW6SZQV0MUPdA475ONV/bZ
45z7pMbjzjyj8vfYjjavpd9ssUjqXVFbA3EZ7LeCNsHDg/prmxN7elU0zbzJ2x5SZ6oofqk+OyZm
4Z1NJIovBIuhE04gA1+ZrSHPSKCQX5konxPDZRu/Mow27DmLLTq5/rIPyuVT2vHPpAHgnnntu7RL
7xSlpbPzjXbYaubOg7D1pcjt7tNUzeJujHrrYPQe5wO440dRAtIuekvsgS/SNJ8a68o3KdiQmzuR
RDYN9w7tjIPI/e7SW7J5VyPKnhHFaOsqisgEqMkeCuO6T+6AWI/vQVfOdwOydx1KEJbYupETGuny
dV06nqEkqox6YLF8kixaznYkjkip1Z/hktf3zWg5qYdTVnRPgZ36yX6SnbgbUMOF3nqDsf5f1TMu
rE3ZlU0oZ1eiJYq6y0JGTsdxAiFFhPG+Cfl8eRi4nYdsITOus1h87UiaJtGu679kCwzvxf4aVIH7
MtluHOJQS59J586OJp6lFZnWWodqFF9Z5xTBYyOuvqxFHkh9lYfg4qd66k3+XjnxObLJy09l4Oqn
1JjBCEytdy5Rbl415RhRYFYoKpEx3I2FnR1jbBHbQDVqjxTLPKCBoxDgShmHAefUnQ/LPaPA48cn
l8LhBapPLmAvMmzbrDuMJeECmZsND3m99A9dE/HDKiA7NfdT966IEYWwW8hPuFg5Jhh1vxtoON/4
AbcTrzCutFI19pZWiHfdEYRN5oAty31TUOLbTG1qRcCyI+seDV18N8fkea3sctLvRhx/NqfrQ0Ii
9cESKvoc0RbDDYXw/NoeA+rRuMO8fhVI9RSyInEzQ2/ZzvEsQxJsOV02qr1sDc+6t7DLHGXQyNuI
jfoBPY9z61llfDkK9ykqW85+CK5QrbiDedEnrbSPraJ82fdTMYVUMKLP3URyatCMdbdxONgfakgX
30SW+9+MOOpCbejxrKjlfE4w1O7wfOLWW/ulO0N3wSaC98/9iIht2lrL9KVoNXdSD1OxA9BgUr+2
5ovSD+zLIo7Fo8mujzBZn6I59TLrQEIVGWioCZ99OxrQ77nJHcBvmEKpXUjqRFMK4CgdnA1AQP/d
yjn6tGVfXvfONL4px6muKlJGblD4OY9FACOIqo5vYNGy3PNox/OtM2DEihvl32apqt6ghY+kcsx4
BrKku550Ky+tCfuDbgP3nDdOdbBaCnAAgOVDMzu42ZZ5uWjJHBlCF+JJvmmtdfIq7Ki7U4vp4Uky
I6ICK/joW5yiNULh0fwmSEbH20Yc2UOrhuyLu0h9YQ1MQrlR6gNDw91OZCXtm5lCUFcTpLfVTaq3
rCooqEzRkq8uEboldcs20S4RGcUD8ihemkRus8BDYelVy4lPGz/aVr2cZuybBOvac1hQ52hDCEpm
hjAoC45YeN09QiMJBicOjq4O6n0np3rXmKtgOclT4LWSTMTQdzC3sUvoduas1NFQZsHXaDGGodsx
yB3rV7CyWQThEHXch6leJhwudJ4qWDSfx7brmMaGHDO38A8JsJSwYxZ4TdMAzMTgeReU24avnlkt
e+Ap7hkDZgUGOi2IQzKyBkJpbX1G14oZvQjS6JsO+uJp1tN4w843P338uF3hDUMnq440cUobxZw3
3owc6280JJUdkT71TJobT57niK/VotVBaBiXpGyVC+Sw2I4I1QwAUxad+TnHMf2bN3V6O7gJPyqU
Y+zSFPcdrrQstLEw3otqil4yKtJPQ1rCzA366uC6S7RLF4xnGU4WDFZmEJpTT2p93b9hI+iOvge3
k25N5lLYzTFFYeRi8lTDdQAymWJbAupRWUF6BStyuLKMjlLXbNXTRW0EyPaQHDhHFHtQN03wDadM
WxMl8lp2PVkzwAm6quEDmxP1jiDN5YOFyPcZBPZylwrNo2tKPw3dxq8O3rhyCJam57JgULEcLfjC
LdUP1BJb47FJ5Thi2uXR+85iUT911LEvnORLYPHTeZHJh1JJ9xxZdXCIpdZbBMuceVqSMw/sRtWR
1PP8aQxQR1dVKx+CVhqUDhWwHpR/hzgPUlhaLHY6QFH70SsZoQHtaF5DBw40Uq2IE6CjZvFmUVHb
UUdZTsjw8tPCiA4Rh3S7UpjV14w1/GhrUz/qXNL1if34ViZGfNNlfUCeB4gSKXRwSFVTHXzlyOeO
DWlHV8yOLgss3HOoyyogktIABtbly91imMPXoYqMTyXJByirO3LPfUP+/pzyboq+zSYfdhLOuDcF
XSKXlt1jHOVMMqB8Tllhr57wKX2peu3fcSSb9gaa/N9gbovfBmWI3zK3ma9ZqeQ+aRNjO8O3IBFW
JBdeBI5liQ11Xyeks9qqAnySO9P1x13vXFgXGNh8TJHm3qyqmoVPZ2eXKuWmrZM6rChCUqy2zP3k
woD32qTaVQGJ9uXcObsGL2g4KVPwEnvBfOrtubiJ/DWoE4EoRNR1LNNIWu4CQyBu4YRyXvx0ugau
FO3KAkK7JVADb1xIlDdmm5VHOU/yOYgQdXcR5mGMsiyGaAd5/EuLc0tDzbJaDtigcKBhm3OeMAVa
1j0diM8qn6drJoX5iPeuuvGAbGwBjfQx0O1mfjI59bpE0FLGQiWg954FdakIZuDTuZfdOET37nvH
zk8CHOeZwCR8FN5o7CLVTDctQSX1xsOCevDa2nAo7pUekR7kGsONwRhLCbAYjoFCEo2BWTdXY4dL
Nqy8qn6ESF7teyYc9kCVh1lD2N1Ni9ozVD1gjhiYwdU8Ws2pjeS4d2zLoBadV8ajNk18wqiW2TEL
7IvFwLRhxhRrN53bZLgIUhIp/YFUubWseeisqngye4ZTSWf0RIaV9Zk8Gjy9JXYSADPm5znwbZjA
ae1QqtPRKcHlukspAp2WaVzuVO5RAh9Jafe7WR3RJ5LE7sxD0yJ0lygou6Fmpqu0s9yZcuKdNxzq
+yGBvdOjMEC1bYIVndx39JojfvQ2c1C9buqljS60lYlDajrLEfmqPIzoftZvdOMlEwlHgZtAWklt
HfZp+WBPOTm0BMHtliYxDp1bdwr37Wy/ztUMMNyu2gdncGY03KlxjqPhlsYrTHb8Eyhkja9+23l7
S1TPTl9Ym4LIz0u+BmQzExoIbn+t9r6vxl2NWfpACwlIO/uSsyDyoyeWyQQY2sOVbRa3DDua4DCZ
agqhsnz3KuNdL+4N/VNnb09Ahdi3tUfUxYirlvRxrJMlpK0VXzBbHbgRa2qcIJM7wsUR5P4zhA+F
/2IN5Uk1FBJ/hLubO6rbmn5Hg80lGrrwGr4vSvb/Ze88luPGsq39Kn/cOSrgDszgThJpkEky6Y04
QVAiBe89nv5+oKq6xWQ2MxT/tCc16K4SlDDn7LP3Wt8CZdKqtJRB+V4MhXdRZIHvxOjEVgaDz3CR
a2SWTlPEqLDthBsPClyjsR26FYiG/Lag7zehapdLfBhqcBZERnGVZXHxJGG4XbCrp2iLi/ZHQfjr
ralUaGkJg463bTdOO5rM8UZPgtaVAsxK8CJK/Uq3qukKxkF1C4orXnVpa45ER1cMlybDWA1m5Tke
aIpNYk/Rmr4OR3LEZjucS2MLi6r8bmO3P1NsCepJnAi7Wva5r/XFmgFYHJ/V2XfKe+XbYGTWhWK3
DWFEqsivuzIiXUol+ejKm0ZI+2NgbyKJQWRjtXyKKWnSeFmlAJVzxVNcot7+DqK6xDZKw/tSV5ro
OhNNviYcuvpmVNRX+IwCdT9advMNsYK5w6GcPQIxImepzFrtQZ53SENJiS4OrAB6UdaeBaGlXwRp
3TzizREYmst+lwi/O+sJKPoBRA0zaoD0ZJG3jXfVmUX6mtYmOeiGor8whcsR5uOr2imxqp9XTSAW
Bh5zdABdpnPWrfV2NUKqu9cyE1mTx2xuEaKK3+fS+BZ3pvWk5iYYQnuyoI6C5BN1EjlRB5qXGm9i
KwzSoF200oCJeqxYyaIkcqMC9lSB8JLHy267GzlVwADUYGApsI9qaL8I0e+kJCSFtaHLyCq/oHED
KYdksUWsFI+VFmnLmABG2FC6SWqRoDIGC2Skd3mcEhs1Jeq2qjxKqZWfjp6Pvj8urBY8Rw2g0eW4
ZEhvY5O0aL4rsVVaw3popDJbcO60NpxieiZBIdBuTWrO2RSTK0rF6AUgRX4flRj0i7YYzE0hIRNY
hF4ZxozLhScW8BBVDlNNdq1rSp85dR4Oz2hqENO3VR/tOrV981GWkDJAbsJgW9mZRmX7I6Or6oAV
rZekwO+nvMPdVGtSsmlidCQ9j+ocdmGPx7wsmj1CRn8fUQwtIj2J6hVwgvKi8g3PqatIveH7f20y
GYkMexrASZT7C81rpp2d1+1VLNNk0P0keEA5orFxmcoKmJ93XTOm/a5JGISjun/Wx+F2atVaX0NN
h9uU9comAuK5aQpJc/jUkltorpA7g6CsboSMtNMhEA1YXSvjdyRYRPDG4xvJ9U0QGOY5uIORxaVq
zW2Q2pxNI9X/jgcT4iUrIfYKCbOeP5h3HHXYT0jrfPZSU16SCPXIbLg/kxGnbvhT1GU5lM2tHuoA
Uqzqssub8bs/ed26m5kk3LcxurDtqd90hCMh+7esDWbFoaK/wk3RPPPR7AL9LuxynHctCGm1shlz
ZtRUY2DYayEJbPCBesUZ5GGe6V8OxWTsyhKHetM3xqpIMu8lt+nvJ1VvuaAHI0aLHk45Qa7DQq2o
bvGXlkwD++wG9YRPhStdA0VrtrBe02svlIwrExwgjklD3StBp/1U/CxDp9VDymlDf+dlQXuZiSE4
T0QsbvUisjPfGSdPar+RSYqwLK43KcvtqitIJJ6aQb6GVEmqck/CX97E+WbE83LbsOLiS5/jsECq
baqkvfNbZBQD9OOdNuO0mr56DuzMdCM/YMeiENyxkEpuqtndOaWcuesRc+yJUI6pf/PsJ9xq+DVJ
U3zXyghMAXIb8uf9Moi/E3ESyWdK0XpIakGg0y1BRARR465VpWF0JLTB9j5MKl91GO2Vw0Kr8oJR
YjaQL2cFlb3PCLdjdAATEiimvQnCmqhpWlh3hlq/wXprsV9QqlSlVu1IEfthCk4NIiERiKKKQ1LZ
jYtJiaNtipwCY5/iSrgHCQywxJOZGg+pT22sewTuURUmS9odP2o1bJf4YD0Hr8yVSmCB2w4GShFW
7mg6F5V8TQ0FtdWkTSS1lvJDt5P+TM8RDhilRiMlZizJ/MDtABf+DAxNXAlZUq/rwf5ZDjp8cj69
e5UAgWAp6rwMF3Y1zCgp8tSlTOQb2R4IqAvLbGk0MwMxowPwdSP0cxdURVOJWBARK5ma5kGv1cCc
l3WSVbk96V2LTqIZFxY572S54TyenpC0f+rsWvPVbAX6FPaET4hqcxADdZJZuWMO8lKu+UeI9HsF
YT9Zfv3Djl1KUTXTtnBKiE8abrk2CtqPCj8ssPw7NJFsGaiWLpCzxCdUyAwUDzrJmObVd0Q1poBP
QDUlFvKYAFNxoe+253HSEN9ZRZScvLzEcA7pJu94uf7896mKpmj04QSej4MHJ0JPUaU8JMwh5i7C
AGGXrmjZcSb9e0b9Hz0W2P4//T4+aEYYJnPNT7izmMV/KgqpctMx0ID3eBJBFKUVQcqjo5nQ/rgq
RoUOYjIFFy0KtxP3d+7Ef+zUq7aqEVFtYw5gRnPQqR99vQgISqxdK5VowGf8QEgj91/fz1mifXgR
MHOyJZD+y4wF+P9/m2sMCttFY5NE2jS0bs0+oIrwTc3bJypRh9OoDijObGRTFUXy15c+9v5oqiFU
oq8VWzm0ANhCHxSfsJW5STKuCk0QKxLNjWBTkpMSciEVGNJ1b/X1ZY99+gyqqc15ssiYtY+/WKsB
JJohlyXWJdkpaXdv2LT8fIRDaJd4f7++3LEPUmONwchizUakgxvsV6WsACPicnUj7kq13HD4x6GK
+uLEKnPgCmASxjIDqkLVOYGz0Bwq4O1p+vtZwjbsf9Tv7+bota9EiQwLCc3JBS1leWNYk/wC35Rm
Uk8r/uufe+ylJTbWQE0zG68O4fjkcTcoROXK1UyfTFw0mzDxWGK/vsqxm8ojnMdXKA7UQ7+VjiCl
1VOWnvdVoIs8RhH2OCwUnVTbry917Afp7wYxja68PUsofv9A4qHNmLVDDkTrhpm9z58NK3/+/7vG
waIWCjCzbNSVq6jNxWRUaC7TUyjOj5aRXy8H7x/UBF5F8ckeYduR1VdqU7kFteuF38rqTs3JoZ7w
jj0FEitMmXXypQ8edokeWN5iMjm1on3+9KBeC0YofH/Euh/OHnVRtJqU2zjUFIBeDTgGBzZ7eZ5I
UbmNyZdZ/ul95Xqo+8iFEJgnDr+9kmOVNbOR3TQbKFCM8RqignmilPj8LuKAwQoiaO2qnxmntq8Q
rxgnBCw1PrSLIg8dMhnPTURnJ17FI1fiR8zsTcQ/Go6Hj6+iXYchhkIrd1naMoqW+kwbzbuiih6+
vm1HHpNi4opUeFasXLOS6PdX3ijSWLMrMwcQJ6+q5EWy0KrFcNdLb/f1lT5jZywYN79d6sBBRI+K
OBzsyG4LxG2pZzqy/N5sGliBXYsSNJvuR0E9Bu/Hg5Ou092Xq9L7hspKWmEGgKbN9HeDYr5mQKfR
AE/1Kd4JyJ2gWwYJNDchCmQr0tAvMw1qNNMizlXNKlHJbNyZXTLs+7ylgw1HmOgHOo6LnhTKEz9U
/2iVmj8/dnDmeviOwM+Kw80Owbuk2diRXMTjzaOdZvJe6ayb0TDCl3RqzV07Y5qrxPtWDSSimzG4
sHgwtgYJyoh7Ckcpi9hR2/vU42DUGIRy5ukNgOWLCSnyIs3jElwcOssy1EyCJSMNKEmfYwcncm8n
RVLrDHquu8y2AXU1lgr8OY6WtPDM81hHyxDFOLcH1mtUhCjlTVKDdCoJm7ul4pu3CZP4buJkP7Fp
HXnXVByAKDjYsyj5D941shdLqo+R+xJJ9Xmn2NqWpz64flTBBBk8rT9hE/tc8Gg454AcgoKSiZI7
2I/LHLZXD8TVta0GVEgI57fEUX5uaEWz8Sy/OQ9ovd6BfPFPeZT4bD6WWhrV3GxtRYn3+cxR+UQz
Ba2RubS5xqfO6JXnknnPHRF60dvX39WRH4nAg9WIXscsFjwoHZmLct4c28xNu4qpCLipinZtWy+l
KKu2Rh2HllMzYB8XPX6cP1+mqKvwYMlk9NnoTD4uHyZhzLSdssyFUkjCap/d+YOP1CP6J9vxP1bo
nxdEfV6kFGzJHK+wa328Ej2g2s+VKHHJIXocx1k+bBHlVSWa9sevKeUGgimEUZw+0Fl+vFIBeqkF
1J+gKwDPCxfLBSFx2ffCWNN4ev366R37WdD6qG+AjiHnOHhFsYYVmQ6m10VWo7lSMWY5M0RmOnWi
xfWJUurzB6jLcCDYuPC7ccmDi8GuVAKjTfllkn4XaNJjOVmv0aDd+b1xogaZv+WPHwCX4lhq8NNY
8w9tk4iZwzGTEGLAYl5p9ErtXCQLM+kmcDvdjjblqWr0+BUBAyBjmz+6w+1FL0wrn69YKt0utouX
HMuXVhF10MKGBLCl/pGFel7miYSeZbVz1cEVD95IUXPuaDwzdskz25Fq7up6fBka8onLfC5K58tw
NMSFRPVx6JHvLHkIQ/5ot5NU6U4yoZ0UAzvi1+/h51WEqyiz0hjDv0Hd+PGlHyR1yDD5x26l0dGi
0+MkUfvTzIxrMOoM1K3J0cZTTk71807JVVk48HKScIMb/eNViS5sbI59sWsLCDE9aVvsdVhSLwab
Kf2UMcSuRyBuCykHue3AEysYe8nmphmwxSTMkdcwhe+mUZQ3dhvHJJOQc/FeFpS5Ks6QxRn3ttob
rt/U4sQaf/TBWPZ8+FEQHR8+GCQJQcJkI3HpTmeraLSjnTTQ5/z6wRxbIIAIzi0loAuItz/eolQv
2Ub8PHEheeIMzDtXJunKMptTVcuRDxb8PLUt6xCQgoNHITB7ZUWZsRANhYaQxQtAvMnD+utfc2wF
MigBLNXiUM69+/hrpkhWB7+VYsRDBFt0JtvUINpmRTbFd2z1f15Fc2ZEJsqWAW4Sj+HHy1lNaICC
4hMdY+91vndVaFynlff49a869vHMNEV8cPRvPvmRwY1mypTz8SShsK5iBNcLxROvDFvydeUL6wdG
pmhLt7A+sVUdW/MQkurU1faRQw+tUznQgO27PkSzJpNeJjTeRfRQRNMty/WJqx174Tn2qLzsnCw/
NcmIAUFCWtTEpftFvCGcDaKlGp0C+L+TNw63Dm6iqbIdET9weOC3W3VoSfyIXavt5YcQg9NaQnG8
8CKtS5jNmf19pFg5UOqmuyzHLN6LxNQ2hOmC6hsLg8EyEbdKSfxR0lvoMVr4zCd2UuXonTc5YfNl
Ypo/LHwqr5ZFn6bsNoPOmKApX5TGzh1UZfU2NK3HdqA7YZKKeo5zK3yI+67ekjf2HKDomIyi2RV9
qm/pItkLY5QKDJ78jq/fyiPfGjNtSlBgODQXDzfEBD9jFA6U25hxX4tJaTAkIab0EvQr48vX1zpy
O5R3jTFuVhrEh2WMqgCG1DGru5OnvMo0HJapkF/qMclcrJrRilZ5c6LCOPLRKQoTOyoadqxPbf2u
Ssah8nN+XiSegtCXHBXVDnOMalpoxJfdl1VfLlFjdO6f/1ZFoYtJR4oC8XCl1AnNDSurzl3OavvS
6Cu60sk13XifvBv/YbSEf+JtO/YkKdloA0BuxVN5sIzxrfRNje3RlWS/dEalQ5WQac11D3XDxR9z
6npH9hx+IDWUxsZGsTj/fX5rFKdeRTxFzq0dOp/JhQ6gQC7zconDyDzx045eisRJQPgUjPAvPl6q
MPWwSTOOaIqdZ1eQGqdFZTbGWdgqyonl69g7SsAlryfoprkf/PFSHZK4bKIz4NZpe9cG+ZsQ5V1S
8/xCv7y22qz548MRCximC1BWKuOTww9QGZi1qfWUuRMRhwvZ7G+qtiIeyTBOXOjIwkxLXSZ6lc4z
No75Jv/2vIqpRwHmcQRMfPHoD8PGmsq7r196ofFnHKzKH65x8E7YUhRHOqEeLoJ+ZQH2rdjVohY3
amt4Cy/p4br7cr8QfVUsyW7z7/O+Ao4nmNW2cN9o/rWoIbOQSS/sDiKwFWVFZFTihlpT7cigDq5V
2wcGN3beN6+Qs01aI87idDs6yGC9bSDIfphk3JpCqdDqgsJTbiY7RWyVwf1Y52ldbbBDeTYHqMG/
hPZGdZiHEASAiV4GgxlslKoet4lAotlpQXrRSVXnkvB3F+Zx7XCH54hI+qYLAr8KF3EiYaM9AVQe
Nm3EwnFPjife4D6M2vXXt/fYu8kuDuWHySFzioN30yhrQlAN3k1kwi/l0LxYQXGpa9JaS/OVJ4E4
/fp6xz47am6KPdr3DIQOrieCMSs1f8xceJ9zz2nfq/G2b7ITxevnsRrMMqaGNP5mTsthrqw+xIFW
DXZGqml8XRRhhWbQ+lHG9wyhSYqF/ijUZ7/KThyZtOPXpUvLHeVwfXiusIu0xNEq6Ink4/QUDDIu
oUqXrjG6yMkKzQxnnFKk3qrB87ZMIFoz3M5YyEu12wpU/iLqpa0mt9JaafTM8RCG8sIVG+adTLDt
6LtQoJj2A1JAgs78pd0oBr0Xc1r6inerxnrtWJMoF3ETkX3XTIW/ivj7gM0v3vB8KFfROwFz6Ms1
ji7+93QivaNuopUpmepDSTTiiUdx7Ilj2ITkwxiOBzLfst/WiFCuRZrFXebKgBKYLi3GXt7EStOd
eLOOrUW/XeewMOqKLk1IAslcS8y4RfoNDjzw1dev77EN0SClbfbFzlzog11DLvGPlnqVuQyd4KUR
fcRh/DGPwfYG9XjCdHb0YvQrObPYuNsODxFGxWKUgdNAf2dAIM+nTacXaxSgaKmbU7ivYwuBQduf
3QLL3qfiNxlHzYhQUbl4WK/V2iS8xhsf86R6a0I0C4Fx4k4qx96LeebNARYJgXk4p5lqklAtnTot
GpIAl5eq7Kyp6gl8FLA7NSlw9aJsnKGwtZtQ9gJ39DE1+HmYXVi+Fa8JWRzvTSxB2DM8fLEnXqej
fz0WRNpI9G/tw4WxHzxyXQPKnL4s3jTbfwjU7jbR0JF8/UYdvY6JtZmKEljIYXFQd9IYFOjxXE6i
Bd2c5iUbJcK52urERnqsbKU5hWhDnv9hHnyHWm/j4EB7CT3EBeWBxLXPrqtcQJNVLpO8vEsT+0Sj
4tgL/NslDwvWaNITNHpy6kr9sIH1/EY2H+J2Y1fl3Ykzh3bs/eVEypCM8pGz8EEboZmJyNNgpiwz
6vjcBMVP0qAMp4MU5NC+9R2pIDQ8ZUVeheXsNZCUWZlZIfqzSQIChBI8eqVVu62KYwFXGz6joAFI
NNn50iJfEmJ9ba0Hs7ceLMGquTCyGsGUVA/w8ufWZq7+lHsVOwupZ0MhP0d5u0eKQ9gfJV9odf0i
HbVw1aajCkdDEWz2qjjxNh27C/bs1KXFwXt7OJ0nALsG11BQ+RXTFt6DAnFCfxTFO8PzsQnH/sQF
jz3i2ZmFUMak2Xp424tI8ceSYsgNybFFF9cSnzNx+l1qZCF7i3rWpH/9wbxrJw4KQhQzAABUPheO
mQdP2pdwpRtWkrpGOtlO0LfGrR6QL5VpozgL8iR5KNTUWkY6ysl3u4AVNMlD2k7NqkHSt5H6HuX6
13+pI/edYmO2QNsYAz8deW1jtFJ4QIkb276+CqrRuMgCysYxygkur8gxRRf5/etrKkeamKgS6PrM
q7b56ezrD2IqvI4vup48pKykcK4RpGrr2qvqDdkl2oI3BeWkSFY2sQrOyEwG54WuLL/+i2hH1rDZ
F44cAwQmgzb14xYvI40w0iZM8S1HGqOR2dcQasl0jbY6E2fcGXNL1JY4w2JVw+2niayAF0sXIbCp
qx7gwnocPfkp0Cm81WaSnyiLs03Q80rhmIrXiPrEBkn+24gYmyW7W+lGFKzQCuvEXWWNSwicuQIt
YC4t/4xsWO021rLhks8WE9rIh/AYWK29S2Tzm9yO8YmD+bHfzwQMD7o5T+gPG0e02yJwUBq/P4mH
2wBZmjsYQ/gYKlKw/vpeH7sUwmu0BrjR2TYOChCGTmVJFEDq2rkWLIvSmt18QxHv7CDxH7++1vtz
O/zS5u6vxumVbfDw+J9JRkJAYMjhgMgjMvEYGGP2mnRl4xWkGGVmopwpsMGumkHt96oq+deg/cAQ
QY7cFJlc/Sol/4tvOIVvUGli/fbsli/Ny//7hYLZv6Rv//s/m7e88kNaZ7/+x+3r//6P8uu/+Qdt
Lf/F0AgMrjkP/CxGOv9iuljirxnxjHBgfnPn+u9fTJf5Q/8npEj+CxqgjnmU126e1fwRyWVOO/pw
qCc/CeynLZj70DcQxvya/3YosFEFWVAFE1ez/G89oaaLBo/miiPjE2/dbdVJbia35ZOVKk9og5U1
NhNWgW7XkOS4mqRS3Wp9Om5rbCaLTOnFlilMQvCDXCxNXAUOKvzq5+h1Bj4H01rmVi2fS35SPMtQ
Zm8kdVQ3k4TYWEv6ySmsMFx7UkbQu2/eoLS2rvopXOKrT8nhJQq9YSoLF6ZE/oCyeTn2OkLopnLK
Lr0ca3bxotEb/OfDtkL7cC2AwC1zszcdZezbu9lIQ7bGQCshhKCoS8p1P2liAy3z0dDTcEHFkWzM
NAkuGjlUziKNv5MsZ+GVYtTVSkhGeQVKleS35IG4swU+ZVw+pSHIoO9e8lZhoKGR1FzpxfA9zNAU
xD31sGZP+aJISmMj6h6NjQ7ur4fkCtw/obmmaa8NI9i13pKUwHwZeavZvqjd2DtS0+0iOwYBGMJ9
jCby7sgoJQrApMURmNkNhrJ1k4zrKZcuvTlso5XKwS00u0fknis3dqEmT00nikeC5tcp2Sx0gdOb
GB3BOabcCgu6ZcaxAwr6okII1q9Uq5Odkmy4p3bKQwJNiUrUaqkhXgBZFQi+rrotNYkjLgf/M0Jl
J2TcqaiYrxnluRcU4b7Kk/7Js9X61UaT/QCnFY8TI3WcMDnxn0Fnp6u6j/Vt2SbWtdn3MTYIDUZn
AuDTbTSr+GaGEQcfEimShyxm5xJA1TYyzvq9ToKpicg9IUPVB+54bpYw0YtwNu2HtgoHLmjLclGr
Rbarag+QzpTL2a6Uppa0YSszS6JtYsCsSp6Ge7kBTjvSBV2rZLk/m2oHzJOcp2wlVKCkkZrktxAR
0xURfPmtgnt5r+GsPtOJfzinzxY9F4WH8dZW4J0iDpjgKUao6xoZAOcILn3fNrGfoUTSh1Udwhib
SM5wNUKoybgkaGpZlRZgWVnDBh2O8veqNbWtpGlt5Pg1+j2/yvl3YG1ccQMlpxtGuKK2LIMPzEW2
w9VMBq7ajqA28b1eqcgJHkTrsbMKyMjRogQscEPCEn/HNJeBlhpAkutcwJrVSOBZFVbCH6g0cL9W
wGez1YiFaTkAjvgW8P1tQgi85mIYgIp6Q1gbC/CJ1HVKFu7HErRTWE7dRmm14k0M1XDltXmBKYW/
WeRFhbXugC1hfEMKdO0DvoX0WQnD0bzAuv4FgZWa9GeC2XuXiay9q6EXOrkx90dBf4xLtvLxZmxF
c28OKf9i4kXqVgBUrZd48UfsV3W3iXo9en5/0yJBsOFsn8GBo4xMf8OhR9Kk2/llD7gOQ5gftY6Y
yuRBt3uVtGfiS1ZNqpvXlYAul4N6ulFAJ0HgbFRH9VtTZ8vloZL/ne2kFPXVQvXwyCU9xGDoC+E+
k3PjkvPQeFYiVr8hccS66UspXQW8kcArbeE9o3kqFz0+XzqR3sAf1Flc0WRwtU78QLrFltltJmKR
bku/tDd5Asv2/WmlfZrfhhD+EfDEHu1pujWcouCnnI+mLs6pqnVvQQ2OS8nw+ePbfvQdMxl46yf+
EVrWN9peo6OC7HLqaNrXWbDvyvGqleq7rvTzRSfy5yy0wFoZo2NbF2rTXsq9fxV0M/SkCdw0qn6K
3j6zyUYDpGo7mWreQIlZa12waYzpwa9qALjyYJ3D52Ch88QKQulCLcbcsdQsv2nYx9qFquXtRgkV
4wY/zz0mVGVvdKzhsWJhBTIL8mVQNjhhOu7DwV72Q7REUrTDf+ddKY00XCqDGq2t3McqzFAv2Bh5
HC0su9NXYxGnEPXB3HRdUjiNFZfBUqqU14x2cleqb4hd87OSXNGzaGqBZKqpstVU8aNSGjezxDX6
hAQ7Z6tdzild3yAMPdWS9WNs8xSxSp2uE+AMnBqzbiWl2kiezXv0Z0XYdGEY+W0Luw17YzS9QsZx
1CnADTVhiSyaAb96WwAaizdaRAogUAEecGgo66FsvUXUjzFJr8q9MZLLbNoIY4cx3coMYRnalUSK
Wy2ZxFnsLWS73RX+VKylPP9Wyq2+GMDBno+xbO4qXvwN+SryUtA7l7HXO1KK7EUZf2pjcVOElvkW
qmbo6n0pP5uGlC+VOL4jXy16GUdJW/Gt077XSssh6Rk2dm03O9328JN008R6wNwVkR4UoAXMfd2Z
8qVqe7dlWr8GI5p9ObPG/QDGmnhO8GQNoaMqFMJsAv1Jmg6YXcXYM2iJr3mtqjl8R7nSJoiNvdpm
uZO2mC0Ini2Weg2QulbU4q0WaryaUnU7onZcaEXx0iY59jertpeR0j3JHkcUOWe3t9VSbCSj/SHr
8jcCXTa0orx7jNzjAus+AG+tjxk5COmi0sW9N2ayY/AZLqIw85/QqdUECmmMCWXrvLdaf0WRYL2S
pt7dmCJU7uFuzDUE5Cun1o2RSa/Xk7WqehapTV10H5kt4NtaT99qz4zemqpKdjbRcDiZa29J2Ey3
Zk/v13HNf+szoeYUJO9NL8qvGVMNSz8oqaxmwHAPyGRfYHV8zvDaPPeMHvegfXKHOfO4gLQ0LUkZ
w23MEY9o5yDDZefF8FcWxhD5593QxMquVj1cKkFNXJlqly22wjKV+ST8B5Ag0qWhVJYTa+pQ8hBz
GYuwT7cgjtpzU1SEuCoZJj6A0AVWzqlnG0Qkus/xau30uVvu0TNfedilH+wybG76eArx8ddlBivX
zqR9A/RjS6UQgzHNy1U4JOA9e5HPR/HhJ1A89RKATXPfV2HvFoFZPhrEpRFQPeLMnmwseGaPblEv
Qkc2p20MG/As7TppJ+csYJggS9hionaKqsFtCwoI7DvAUK8ERTrqyXezhjRSV15/GRsSWFYvq9Yw
jKtNqRJv2BI56VAzXAx5tNYlaeODtnYSa/oWVVjxllGGvICOfOVgosPcGtTJGiJF4+RVrG8mqAcD
yeObKofQrbYc8EVSd1dTTI0Xw+tl5+qsyxHnwG2JjdS1tFj6pjX2niy0+g0AKQWIMTZriD7+mqCo
Atd+Odukw3DZVvgS50H3ArkXIaAiv8xM1I2F3Y60tnvxoBXDZmDesMT0fzvSG9/DU6WtZBGTNGbK
xuhDiMsKdv0u99/KYdxoDVteR57xqmNetRqYnO1Qh+Lsj2pv25feOWNPEjGFWJqELW3HyRjOvMgK
7GaJoztWVoY23dgxq6tyZraSEXYrMkoSpdiQ1hL51zSqyyWfcN3j5al7HZe2LUk+W4JfwqqH4+2P
qWP2zOm3A/UvdkJKldgB8BGL1VhHIG6tAoKjwHYcASrq2jZfpkZISGMNfGT8ESBt7XBCAaVWXXbD
xyHVryXZ7tYAPlrH19v+1jOnaaWMU733I5Gvo07oF0SUP5UTTb6pMG5CO5ecCOjHDVZPdZnYIoIk
UYjvMMxHsFHZ9F2pleaiT01pHSrdG+JdyIpC7S6srtOWpmXqO33g9LMQQX1lQ6gix9sob3xKlZXq
tdpylMxnju741cGevcAFHp2QaBlAuJ63SyWYwn5Ejmtc1pDgu3BwvAKyUuEVyWZodDJXLPvOlhqg
WeRrTOCPcJxFr6badwu9TKu9AagL5s6PIFHrpdeE9m70JwPNmTIX/f5YNd9lvW9ezVhE532f1dTx
te5qxEJvq8i+lbF1kZJFLSMt466Jt9PkIa2jhTCe62ElXUOdnh4TeEAXdZD+4AAKJCxXy9kk3kzi
bMy8fBlmwY9y5lxiF09fTXJdWbO8plm3IMDXlSJX3yhfjBVS5eGm8ezJoQa60cJIXGrR5IOjURNt
J+t2uQT2y5fWZv2D0fbtWQma6XxKOqtwSqzpl3FWkvc5WVrwPStr2Uf5Ew7rVAnYCmTMCvghQiun
Dkhs69XyZRaOzhcKWYy+9dhUJnEZWpp9n4IcGAGkQF1iyUeG4rQyAuWMon8llMk683I4BDUL4wo+
yjYcvQyEF4esPJzifei3/TfsHnDQS5MIQZEF2PqjiFGsysVBh1CUkNkbcPAN7eYOkUrlM1DMy2zC
F0v1DF3KGcJ+Anih1Zh3q7LufgZ1Sn+KuZELB7VwByl7i+eZYo0FnuNjfY5NHLKPX1k3Rip3V37Q
FDdaZE8E0aKNmCJi3oWfWytgOyGoKMvb8Re75+DnLU07QCoVpdaW1p5f/eqt/rfrc6Lr86uR+C9+
5Kemj5MnefXymv/e9fn13/wL5AuTl1YPwWHvo32LBvLfSdW/GL/4TdEozs1E899NHx2gJ+ZeBIXv
fkkysv7dBAIDiht3dt4JQaoUbZ0/4Pm+21F+ay8yhprHUdjdKCtxShy2F+U0KGRPmqQz0g7LyF4D
37TG9qnqbD2rdpGczltXzPQhiDYmn0sozjU7SXsAE8TzmM1C5KNe+HPFaMXaRSZhQTWAUMN7lyOS
kThYogGJIzBLm5nAF4bn4hezF0YjYQ6uxykSqK8sOl5xUGgtEMfgXOlwwcP96y1TWgSWRD+kI0Qi
3c1S6ZYqBvAuiB44RfI3lYBm9mmjqYrxFlYD1jgOfn5vXlsBfBz7MgybVd/YOic48hSk1CEugmTF
hI0Xzg9Rhx6tIZHj0fjvV/OruXniq8FlMIt7//Nn8xDSKs0+Nkv//o/+/m5M8ZfKl8Fo5d3R+C59
/ifhXfsLaYeO6pUvwEIe/e/vRrPB3aIcxXylzfabuef5T/PU+Is/DcEeuhDm+aph/Ml3g9jzoHtK
68DUEFdSbWGnYPb2sXtqdQYaudFXXMsas4RpJVqEihRCZ8rG8jzsNY5u3vPIERN+kOUH93JbYF6V
SegJyb3ba7kx4xA6KknTU7xVZaIeDpivn1VGltzh2Mw8bK7WtvSaO4+kK6QObfkiawVw6GXFDb6v
Gbs8qGxhVzNHM+FgIlWvwsvIogh8+xyUiXjJ5JIAC0hJ4kUrjLmHgTKb80AusfXAuY+1PB3eaCri
iN6Bvun38ORXVYqExR+iM5l4cmtjdF5212u630QLX2p1OltYdpdqkONJwOzZLDj2djSUiNowywox
AE1LfYk2aNgr1ZAsqziwnpM4sdSzmjYGtwVYmku7xT+PCqUltcWYKd6ccFaehdlmrZQyvdCaQNl0
ys78nswhFGD6koNK/FRFNacTxdOXkjlHluIde/g/9s5jOXJjW9evcuPOoQASfnAHpyyLLHrToiYI
tkt4kwn/9PdDSdqbTfZuhs54DxTRakMUUInMtf71G7wupruicvE+c3THMV4X9Q11CHIBslmdgzn2
xnOrc8ptPY6PsUk8SZakubNi/2n8J7LKiA/36ZPIElIzEDFxMmazi06ZX/7stOIaxd3c7AxkLw8n
6K7D4Y0IbpxHnh3pgIHAGn0YB3t5yhnjbiweSRkJsU+AcCMG60Em5EOv8tpdMnzsnHwRVZFaoqn9
MetvdY1tIT79xTZwe7JEqMaJKjFUA1h0SjhDTEveyemXGI3yvUa1R85I05X8vSku+DeuPWX+sS7H
+hmrZOJE3LYAzCTaGrdA/H6Obe8ACOaxpLhhehk+BUzqOrr2KHyCpYc0XwU9csJQOdYDjFRuo+hA
Awe/6mYqVnR7dty6LzVVvd6j0yRjR416vgjLJQAI9RIG79LCJIbhLzeEtIGf0ygnvcCOL4/P0cjz
AQarIXDFlylBXEUf1c/AakW0wkaMjBR3wuqIrHQ/JzEdT0RxFfX5EFGuRaY8tHUP1CertP2appT3
QK/8vzMuPxZTTZXv8zQl7qUiCkT3K5pB/gAhLT9+9JabD+aW9CwCpniCahj5nZkq7+B4kLJHknDI
xdJt/eyhVVg7BqKSVdQJ8yZIeu94uqJH3z/uwIvtw5BbrM2mFzzfdJDR06CyNliT5kd6kjOIft4r
he2UOS1IniMBkD1T1c+NsOYeGhpx8JIq2bkFngy3md3E1SGxE6WX7GzbXjcCsuVK2jm3NRWAf3GU
e5+cNp2Mp9OnhErWyTMiMCBX2pbLh3Vrj1XGQWxdhSrH+i3PNMed9obl5ESHOd+3QwaGTm3DV8oM
a3km6WTqq5YIoYtwibabVMX/h1MiF6BNgv7CfUr2WWWwIE5xb/R27FB+CvSGS7I17ZKmzr/P5Jrj
z+QZy5qi6Cft2zUCHEK6Hud/LGzHbh3X5P6OftYiUA0FrpGzN9yZp5A7aHbPNisNgyZmKgHrtCyw
pXXC+ojHGHprN5hWrsC8GZh/CXgsSlyuJiY+Vx5BFxdpOIVPfJlevEGiad2lYFSA0ErXz63T6Wjn
E99137OKwY6DYgesJdYmDcRtl7T6Swoz1Sb5mdciD/PxPvCoFnyhWNhCDfBUJA/gSJQeKtuyyLDw
mwG89RovodzeuGFJqg+PDLdAhuX+2UD26JeGtCcbq6kqsLeEGSz4gWYAIiXJo3a5PN9pjKMn5TMf
8bqm6rlggaGP5Tpb2moht0YLAVGAMRNHw3zpYI+JDVIcoJciQ1nellZd3sHy8eiN8JXEJTGLxWNY
zT5hMmr65viFfR4p2o60D6yvuevPT4HsRn9nsgUeG+Clb3YzDg+d606HGkb2kpNHel5iPKrUUNCu
HL0BklzgmjBI9pNl4P+HKzUWuyX9aoi7ohkU07aU5vwtmWTGGzAQPB64jFZWPXHSOEHPkf1MJJ6+
YAKCuxeCJ+vQoai/JGbA3bjDoGj2RhwS1kk0+5SJzZXyVPEN9RjOuXOgMFAbp2Y6L9sxuMoH447g
dDLgTXTYRKQEvbaOecZufjs7dnzozXDf9t6IKxdOB7rJcIQEcVxlRhfdlL1iN8GusEzw3ruzSmwK
5WDJdRvqWe77LrGPdVaa4jHCHuxpiHN1nw/OTez2zR2xf3I1SG3dRZBR7ku/xTa4G9vgugEIOEv8
vN6aMjZ/l2IgkT0KHmYpvE+dZuBZ4eO5OCOXFWi6Vedk+sCR5cUfzmDZkShRixuN2HXlFXXsEjEX
m8ehomMmoqk1bwn+q7aj8M0tAYfWSqcwbFdxD9UKuYtZmhsy3Ic/onoscqw9OzfdmUXXYf3W5Hm3
NiwHQIgYvnUwmu2DKLPgOcHRiByyxDavu9TpVoVp1Ifes1nVg53+MXK8Xwx5110B6/4xqKC5rDX5
FytrGGtv7ZeYi2vsjDc9IqX7CZ/RC4LYrNvM8trvvTOqPyaikpuXsTXz/jbxVCQvWjVn5MVhNABu
/7vA3OuWtJ4IazuwbhFY47FvCfPLNSWN76nzDku4a8Yy3lYLeMtk9BXf8nYYj80CQUZYUt6mSds/
k0cZbSQ0yZuwDrGH7EiwW2VlDBwOfae+8in0L0nKE+UGtzbj1skq4C9wJEZ8OQ24443nNfaxfyRd
65AFVD9GXW0SRKeeMN3sQcpZpzo1ny0hD+mQ6qMBT/L3YZA2M4hsUtA1tQVjO44vtHTktR1U3WWH
HRRiJqLMfXzZY9MC+8esfXSOQ0xSO36C1lrE0DXQL4qu5fAzrghdEnsziY/FgAsEs89PUer4C2un
WClROetyaLMN5lb5xqp71oHAsTIevZCTIozgITuNtyo9jvAdci5MjISo7VuiKb2bIFTtfaVIalsp
RiPcT0zM24ylrd/2l6CdDNI7+eiZjXVRKoNUPHus17Kc3B3e9cV9klY9tpWUHzt8BpPNKBYrvtoc
jVXXerCeJx3HN8Wo7F1mm9ODqVR/MWnb/ATfng2KOdElO1B/lowMReE+h7d2a/ZQVTry8Frh1Bd2
MTd3sVvkKABKPWy7qkwY4A2Vdd45aXcLHcncqMg7BG0aHKtMTo+mziO0X0X3FHfx7ykBn4xbrICC
AhXLY1+HePfrEb5zo+1zfC8gB5kSnDuMg53XgbSvWpUO3goLS7CrwO88tcPa1uVNKNpsXY9us3OS
jtORabQkc77I9/XgBE91yI339ajuQfV96BFNlG45DoGAU02wQx5mhHCB744Kj9wIvuJKpbGzmSep
L2DPghOa8dRdjMqpdoMQkAH4N+OlX4xxsPbZb76miEC/M+cjviHz3PkMjDb/Uvt+cxaqkOy3pbSq
0T+s8n5qVjCDimqdF6m3TYym3gJsJ8TUBd3lAIa+iWC3rqee8AN8ZsVFhqPy1ayD2n7kfMsuW6bx
oOVFOBY3aZsw98jc6q4rRund5fiFzmvXCNWqb1PKAvz/P2dwYOQu9MqSF8ikFmSilV1LDllMzcdj
mWm9nbosHNepDqJbTRlwKYh5YOedbIkzXY/p8Wyn1FhO+Cw7q7qbowHkoJDxrsm66YjOxL1qSuwW
cYFsjE2HofA5A8n2YrSaaR+UCTbBbqsf4qE4b4bmog7mcdMwGroudKW/oB4z933bqHMLBtVeyeCJ
Qm3Y+Vptel85tym2P0zk+yzLdulYyPxcxzN0F4zNZ3wTHFWnwEAlmGMhvPmus8368wjbVLJ8RN6v
6rKAmIKlf1Da0XzMOmUUX6Z+1Dc4fc/XRjyrZCvrxO0+B239UHcMf/2VSjonEnu4q7ZxiEaSJWPb
v6us/FONXXt8QcKaj2Nuab6QQlBfjjg0M9NlLRyyAetNwMAp2wZZGvt3oXBc8xNGc3ehGlYqK6Mb
IhibHYq4Fam3a7cePs0xwyTHVoH0b6SomxtOv0NbcIJ+5Lvxlo0amjbOPyGs7YWK+I4xL8Ohm4Sk
rvWVcg6DTSfqJrFAp+3DClHWRzHy7ls6HrR8pGqYDOG5gVXcWzkLA/AJjywkeWWhwmMLZoqh7uS+
ZBAM4g12tUDnSKeuZB90eK4rJgq4hEMLLC4JisjZ+Xixt+hvHHVdqN66Kgg6rM+VsMKnPmYe38P9
WGZiZUTZVnj6qylNO6Shd9r5Hn8aPDcazJLPkq6jzKxT96UCzWrvtRW6eje3ljUwaPQQTvwx009A
uQlGGjYZuTa1PrPVVcaO8UAmYP3MwER/ZcmU34O5L+8hvVPRt8wOijU61PrZLJxxPEp6I2PZO00a
LMuIcDnXnd4t2kS9D2SFXxZ/UV07VY00RcUWMLdGNvt86oULr7E+oH4vaMcrGHHRWLvYHULAxPEG
cAZI5jWXLKNCjjxtVmfutGRku0lKb9BZOe3aK5zo5s8f+X+webxBQ9Dq//d/lx/07kJIxykDyCMV
b/UYgaKDazBOPcvjnK+4Dgh6bcuG74d3D3dfUjxol6qRJmTmlH3+p1dfiMWYEULkWxzYlrX/ijJX
E6eF2mGsEGjU4sEb4FgnzRKpTEbCWTUaXNVrfZoAA8rmX2jifzRBsd5yjUOM+xyxEE+tRdT79t6R
uhoRgTsVNt5LCHM/yM659LNGPBDQSNuMyQg33ztTRRYOyc4rE79GGr9S+ozwMeF7OD2N/w4FPoA3
Eekt3/x/hjfPXoaXJHk9E/jrn/w9FHCd3wAiTdsH9ESH50HW/nso4JkL8MnOiR8XdH6bRfBXlpcQ
v9Gzo4Mhsot9FUHSv8BNK/gNGS38C9B1ZISYef0TcNP98SVbIrx4jVndwiOBkLf6DTMUvVA+p64U
91rXNYPouSC0o6eFZTqek4FdO1LdxtjZUoZk4iGOM+MOxsG0Lx3Sltd5EoDKaezDVybi0I3hWfRV
Rr11x569+WSpz4xKyJXRV8lNquBOr4ya3bCKx2zXOYIwPguWnTBMoudD7H6SNJuIApqyuzklZ4L8
S43Ft9F9W1IIkWw6g3NtMKG/HsucUw8x3fDC1jm9+HZMvhbNmG+tY9mDdKhMEYSSmw35QUb9uRNx
+tLKYbox8G7AVyidnic1q3VYy8yHKTe333olLUhNOds/Zmq3MvZuoSUhLq1yLR4XKmi2ebVefrLN
naRN/97nTl+BB5ufb9VcXDOXsdHrnaaYHSc1Iu3dz8om18XuEBGIZVcL2WYgxQjc9VeJKMKbyq/F
sUT0kqxqHAtd8DDK6TkmiwqTo+oQzl2Pdxje/qJzqq9WkhmfysbV5C7CVmSnTi9h2VkxcCP0Pnh2
wV7GKEjouqprHPof2xyTdWqIoy8H8SBisffjkKrUaz7/+qZJnHu9uXPTnB3LAkbLwoEM8P/jTddo
imRk1uW9UxXRs7V8+2j8rd/R4pOh7MNl72h4D0U6tFsHZEgg/WnnnWbEfDl2o/m5ziweQ+gO47Us
SRcZKtu9jyZ+1dhCfEM4aF1IQwzX2HNZR1s26ImD6Im9UezDBP5kVg4kjGQ5XXyJBVpsKGOf9ba3
mSrVbmezYE0v7cqFOdtfS687DpQJZ20XuWdTQHo9Ydj2Bt+FbDu6RK2ZUA8pw57zGn8Yx6mGL6Rn
AjAB6HypGeIeTlHSqrV6jK2pu+u+27XJMN7xUmZXfm/wMuHhdZbZX80iSdGoRsqjW0+ZyzPiKkBK
8MHaJKQYrCofXY05K8iLCZRNvyzHO1IzvYbs9yS9LGK7OU5BLj5NRMt8C3K4BatygMBH+gdOjUsu
+q6MtT4Lxzq5yNvWvIxi8pSC0uovXegL7UoQ5YCLWjynZ5OK03A9O1LcGUlLPg9VztEWCxN2RnMz
uMu7aWTzbdEP+pMTa0IHZCaPzpIaY0Kf/aAAebNnLRMY1EgWNBlU93yX4TKveXU0C0n+HCnExl3c
mqRjLcknhqWh1o4c0srvUESEy9pR2M4PAkcjDd6OI/YwxV9TAkmvak9E52AszSe/ceoN9YW5ZyT4
+xg62YYWrHgsGn5K1ismOmlPoFTOd3+sItIGzFbOW+3ilwBlTdyNJqQhBovc6tQZhH/EhNywXU27
ngJ22VCrDOJe3VpbtzUEsXxdw88ce9JTiC27PS3bOm3C9SmrSDWudbTqKvoO6Gf+HpAz9SlMLf2p
NObmCmaxojWpCR0A8yyTz6WZ7ZuKJmTdjSEqK7vrvL3DNNXfZkEcXAfYOUzbX7+6YhF8/Xu/Wh4/
SGng43vNxA55wvJqv3r8Q2Np2D8quhOq9ihNyalcTaox7tM5nC6VlQqod402HtIpIVrIBeyiqVFl
jF+BmXC82LyDMEVzrCcD/N5est7DtS6EJyEhfynsEp2Jm1mI4IcmQZv9z2/AWY5X5Iucy+JkgfDq
Bso508qKpX9HwnS7BcIar5payl3D0ExRQ7HPRM3AfkHBD5c3Jt6JgXT9Ykame2ENXvSddw+1l5iq
F3v0raM3jNl5LPCEp6MPoofcb5hAxKWEpvbrz346j988fMahvoXTBNo35+1nh1aeqNkZ3LsKBLdc
DVpH31nNUXCmtMqfyHSZL9NRj9e5v2TUFAF3IMoSAKVO+vNqSZIaICpjjjCowykzqvWKcB8OTgvt
hfHSNfYZyRFO0ngzkE4oUIoM+nvPMcFXlDifNeGcB3OeyVLLGmJ7OmfICKaivV7TDs1E4MGCbrsu
+iRiC3PtwAjOdUKedxT43i7XNsZFhGg/M/pkXjL0EYScGCdDwnuCdQsq8s06Ze6IwiHMRdfC2s52
He7sKvtsQarXsV02K5uI9EPuQIMtfV51aoLx5vTqRaEhvypwuX7rZfxmB6n2fB6VuINTBX++wFwI
PLohIRxwc5eacfTMyuu/OTkOExOf/pCnfnTeJeV86Zgzj49oAAG5VplM9orswawXlw9QtwRII/3C
ULU6NDIeadaJ01ELW9hw4I7FIxxH7LbGq9SCxPXBQqBIfPsa4m9CzUA77J7KwTdlA3t10WlsDe6g
6mHaP5m8YKvT3pwPIzzJiHAen7w3JmVzLHeUYvWLh9oPbQh7EqQOfYiNxt/EOZbZTQJvl4memWTr
3khR8UlZ7toGOisCQJ8oo8HMH9n+288CBuC3LvEdY4PNWOFvdBzgCVlSjl32ZetuibSYWAdOaeer
3M6jfJdbUWViN1p0ZwF0qs001/5hdIpHSPigv8QbTvnaEMk+JG3slhHpNGx0Z3ZfG5djhfUVbxRx
1GfkZjCHXHLh/TxZSs7leyWNsf2kR6QQRobSYhTJvA3t6ZNV1+XGZhSz4vPEBQA6LwRyURZrSujH
GoN2/wsck2Kj+j47R7Rsns1hPhnwEOdmP8MlrS4FrtThuu6y+IlzIHnSRgqANNeDHayqpEg/acgD
TJ2yxpNn+K6a47og152xOEGkXw0EjHdGPywFjhqrcxMwYG/owtso2GJyZcdYoiHKKExuN2PLyyvN
g8Kqhl8TzcexPcVijtYBaXcO8dIWvps43B3I6+LUma3U/oyNfTKtpeXV2YVBDBrlTzjdSlwEMNaD
oPkZmwb21bZBo7tIYMy1UZIMJ90hO59YCGgCBtQxhjPhWMV4xf6dtBasRCezm2/TMowQWeB7fKeo
Lc9aA7kT8Yzz/F14WXAIutnY5l1BTksA23tpQ+eBURZZcIH2knjNEMBfDcpgFSbgsbi/SsUk0M1g
t9WRuWHMnn/3/eEOPt0CJlC2Rqsh80v4xFlx5ftFfEOQ67DmMIDaqEHZbk876n872486W3gzr86e
d3S3/8lfPr8ULz90tqd/8ldjG9DXUsVb+FbTsmDqRJv8N2sn+I0TisAK7P88jtkfJI6/4d7tLq4I
Nlpyf+kL/mbt0A0D7MGew5fQBVX7R43tO5QKgTQ+WkDSAkbmO4V4atUMMmGEnkFVdpDIpMQBdKGj
/8RF/iNQ8w6Q5DJoApBXIkcOhHjTxsyWVlM/I5/UgPEPWYWqyu7M4LoYeqP4YMtfEKdXR//SpUOg
sG1qF9Tk745+vosU7wQ7OiNbMrw2PdVfwje0zx3Mkm5qr2Bw8uoL/1ln+s40hMn1EvHtmiBwFpjr
mzNmzIj4scgYOyPEC8VA1FTtsVIdM8vKgIGzDsIhfKJQtMXOxEuXuTiE5gnNziDKfePine72vUMW
1AjdtgayREe9kDCmUJmfyzFRxybU4b6JZLgfwM73yJPE+qSempRV3MIjCve5odpHq/XK87CnWTUi
FH3R1CZXDkxwtnhZxnuSiotDIvW0bVpd3ArDmb8Bkc5PceaoJ7+Wl2Y3JdvBz2EH1/R8s7CzS7Sy
XrCOEdFjwdIV32d7rq5ne0gfhZmkqxJIY+eSw7i2EpKTmE0NZ2YFRbrhcNgHPZlOqpmGrYUifGn0
NKSHtrpSNelXbZ7ZL2YujbPcw55uVoDvDU4KVA5jiH1AYIjqiwbSPHpzMeLUN5MjZjZDsJBynJ2p
hXqmfQ+HbIPiBpyRHoNRhn4mK8Kd9DEu63Tnn9jOw4n5bJ5Y0OZCiO4WanS6kKRRlYq78MScHkxN
Jx9okgytE7e6oHwFi1ko1wo1whJOChE7i6FErBO8iq+Z4sLUxnWuOvoLfRvv6eEpWCjdWZSojVho
3uSXwvh2FvI32sy7eEwQm4zws+KFIq4XsnjhV/2uYgi9g0gHl3ysvOKrKiCYxzDNJ+DVjQSkupAh
IqiVNZPeyvC3+hKXUX7ZLIR1jFmpCspkPponPrserezgkWwAyz2BugVfxbh3FhJ8RIzGGYlUemtP
SXY0U9l9hdDSMrtaGPTziU1vLMR6HoFmgu59adocz7JBXZHR1SOnzb+aCzGf4vEiWqj6WSYfQ21g
er3Q+I2F0D8bxbjWI+FnFVkWZFVD/Pfr9gL+BDO+cZEFgLalL4B4EX/Z/8NexANxhYxgXAQF0SIt
8GJ9457UBtQhDkubt2dcxAh25ggY//23cREquMpoL7NFvNAuMga+WfdzTXLfdbKIHLJF7tDQWELq
Cu6aJsTvBE2E0Sn7Cn2a2DJx11fGIp0YQm+4L09yCgthxYTCokRp4Z80F8mfAgyCmVBjlCdlRnRS
aXiwn5BsTCf9BsnwzBJPqg7vpPCYTmqP4KT84HheZCDxSRMSnfQh2Z9iEZq9RToyGzgLdlOv0wdH
pZiy5ysrHfFpefCnNt6GlvYlE/EYDzmG94m7chsTDKwNSrKF+9nzfx8NRwY7f8qEeyiCQVM+5MYU
7DTj18ZB29h6O5kNs7zrM5e/adPyyCuvWaqpqlDlcCPBIikIa9rT+CKMFkwSN6PBfRZ1TBz7yiQ8
Nt4O0DTEU9oNBrFdC7vnqz/GA5JjBk7GOS7+slP3Gab9JEtZoc6eDbfO7sO+SPYKGflyMd89600w
Nj+aDLWObBExXuw8+xxclAoPscBAfJyB3Nltbft8EFEDwWZ0z0RhLEpcnB+mDX4r8OniCt6Qbpbf
9iMvup8mgmA8UeIQQexyvXMyGzQ1BxFdIV+dNlkHeFlr1NAnXWyLE0u5LuBP87IHELMax2FqQcNm
7dC7V5uTHtitQ+R8mgJ1hUESTMQoCv8YFb9qqPnuCQpAZeyWRldv+n4obkfbqb+BbQdHPghIUCac
6qJGajxvOo/kva2ahuoQkDF9nbuJ94KFM5/PzntrF2m/uDWo8TKIPFA+14ZX82fuohEWAT2sbbbj
TZ6l3rwJZpSx0DwYgWjKCIvNA2kz7+1fEVv/rQI/qgKB0cSrquBdGbhD9JB8/bEM/PPf/F0Hmr/x
IyBeccxjLQGF5d91oP8bJ7/nLiIG+Nmwp/814LBRPSz+GCENh20K36Z++6sOFM5vLj476AxMEocw
E3T/yYDjx/kGow0PrQN2eAgo+CVKix/BKjmM5hzUVXcmRCfbdZ6FEGUdEcOZ7myyw9FDlkhzafc3
YdwHH2D7b8pD1yQuifElzydgaPquPGzIHQ77eWz3Qyf6rT8V3tZKRL6ZfNx7Xn0tPynWfnopEuIo
r0GMzbcTQ1i0vWUVbrt3LOqoXFjDyqYJ3RIS0Pwv7opHifEVtT226Euh+go/m4kvryfHaffkoyX7
kW55o+g81+3odx/MgJlzva55Tw/Q5p4gy7Mo8Kv48VJj3+IzQtIekD1+nz30rxK7o+8jRiOyjNK1
j3Pdog2Bt2PCevj1I2UN/uTidBHLKmaA/+Y+acyjyK7bdo8rvbccVvG2tJzmAxPL91+cyyQJy3ec
tnFvfhsvoDmQNG6m3V6FjqdYmyXwuzs2/iLDhKD5wU39OHhZ4iBIu+DdAgDFOutdbqELf9mOrbbb
y8mDo5apb74tvkMkKFZWXlx4GDp80Ea8f4yuAKVf1B2gWO9MOonxhH9rYwuQmq5LcR/mfFlhtf31
l/WmOzrdl8ATF6s97HWYtf64UpwuIvoaFtHexm9jZRvGURr6egJHXY9m8Q+N395d7c3SoB2WjXTz
ji6AwoBMlJXsi3ZVo6FYVWHYMnrMPv/6Bt+GKJyuiYYLpUyAw6r3diub4sxDMMFrR7iHA9/DyZ+k
2UUHr5qDs66S2aZr7vx+CtZNjmeH15rBOZPWsw53EWiuYb/tRgFpaPDrL+MIFWlCH4LRRdsweZxQ
ZxN2TXLX/MHGZP3k+8evmObRY1iA5mT581fbRaClJ6qW1ygZOkxSneXsx2vExWXBsE1iua1mXQfV
sLF5eluRj84f5uwD3VoBRM52tteShNxrK7DlB++C+9OPtnS2vOEu/735aGmYe9ns5i1ihxiJL+6/
WKSN6ybwiCpopH6Efk0I/MCUfFPlM04sZaqOmoSjbFMsHMMex1lMYBcHltIEKa2jTVQG5qoUcrqQ
nVBX8MiMA5bCdI19224G30X92qrwqRsSA7JpEK1DO2nWyjH8HdBngjpUBRAhx/M2U3oFi7xbt5Eb
rsYcvz0ne+yGQF9lzkSKtT1nO2V3yWYw2usq9OezJvExK3Jy+hAMAY8QDhc2JsYjaZkZawi037PJ
vmuDNiMYUWZnpE611/zkcvfr1fp+mwGXpjDgrecMhl/445c+kofaucPypev4ygDbXCeBebCS8YFo
3noLUdn6YJv56RVdNmsXhu+y3/x4ReJm+yCcs3avouhgaWLdLfklLJ2jsjEcyULv91/f4ft9G/tW
dhtkm7CEIOv8eD2N/0zJd9PiyJHXKwHMcZAVWrBAqGnz60u9X6bYbAqmVR7GtPZJcPf6DZIdtk5D
X3EKBr17URmNdaiG7iOL9p9eBRIfZYqNueLbr6xAHFqgFuG485SpIL6GxlnXyODm1zfzltvEPsbd
4DYfUC3CcXlL4ssSYwatDvV+JKl0U+FOsvPgYm48DWXfoT2gpGDhwx+Q5yr4pITckwqTfLQtgXa+
Od0XQSHgVoDjvmWd5LKvtqWG1LAZJ2cGCmPub4cmzHewUdsdAnvgb9uZnYNVwtdXZvUtrwb/Do/n
YS9ds78klJpOLgOq/vWjET/9TCgNQVbBP923FYfErYJAFlvvS9mVB1O529DsBsxp2uYq0qRexz68
Q+KyjXXeGNN1V4P9ewkxDOSsVxAB8m+5NfZXWYBL6jz80aWGWGPhUd9PZQdppE2gd8h4OC+n/Mow
24+Ki5/fwAmlpKTn/X8DGEaWCouJ1nzvxNOdBK3YdYMjH2N2MRQAfrqBNW+uC99rObFUcT7F80uQ
+A9aeeGhqyPi6hB/bMkCCW8RtVQPAUDejNDx3A7icMeEeNoMGVkk2OzkO4UO6YMj4W3g6ml10rCA
s/55B2+2EVKw+cDVpPcT8qfzaA7L89YdS6wyzE27DAHtDtFzmpoHrKmWASXm8b9eBfZPVwEIOd54
Afy/t+E5wcReMrmd3mPP0dYr7NPcz5RVN76DAy44y9cq78dPZEjEX7Rat10v12klEDnaOBL1Uu8E
FNkN9ElGL4k1IFgQXb2OueB+dNN07aTS+oaZiMVW6d9jerB1zbTaeEb4CV2nOoM8jXufay0mu9WL
35v33sSFpIN8sx5C7X7wzN+XboFHN+hAWsQN8J0pvgvZIItSNgTCez+VEcPkNN8YM0n21Uz++K+f
7k+2bY8amM7TwXgbFsObbTvPvFKx6exrWX4nGj3i1O5TUNk5/OBKy096hdcvK4krQeEMofD5iJF/
vBKgdlf72NjsJyUfMsuWn9BxLsL0iW7CnTIGiabHdDzyYGT9+iZ/chZ68Ec9XGo5mN6xq1rJwD1K
TeT4/vQctcHN6Dd3phN9z/32My2v98EBdao9390rkTCBJWi4vbd7ekhwKellLFna8BLePHXPBD1q
KmE62f38zYyKhyrJ8UGaaoobBxpCrxkFYv/zwa3/dDFBUOZkYXhrvj2W0fP0LjRxvUdO027M2vdW
EAPiFR5wcu3G6fdfP+mfHJqeSeW4hKpC1ny7Y3thCiDajXzJk8J0u7ai9dwF8Qc94k+f7xIxykri
8eIo+uNaSrUlK8up9Z4eWa2Dfow3fQkry4sC4zBoRHGyd7qNgfhrO0SwxUAD8i1C6It59j7aI983
5QFjPaplZnh+8C7LcMCqD9szAj/svjW3EGnkTqv5cupxpZOFZawXZdU+9luxqrLO/OC1ejuUOr1X
VEM8bOp2mLNvdmhA6kggllBoE534c+2rxaBGyfZa4/JdrAavwliw6vgBYJkh06bea3J3g0cFhkNF
48eElBjTcNnHmGavRNt21tqVrv7665Xxk42G0LiF2QlLfiEb/fiVxUaQEFjgNXtvjBRM1xkXZd2E
W2r55INH8pNLheyfUEgxCQmgTv54qQSCWN0ov9m3c1R8d0gQvp3RwqmV4Zn/i9taZB/MexdI7d2u
Vpf13NaB0+xdkahbQi28XTUtclzVgiL+i0h98+fu8Zr//5NNjCsBi1AiojN42zfCe5B4unMlBIsS
O6Syvi8kRCJOtxnqR+GsnCqePtg+fvoo6a8Za+OViyvLj49SSrNsw9iFPyPwOC+Y0DA7LsRGmeKj
lE5sYfhhb3ZNKg0TwwVMWRa+948XCzKHBNLZYok4CgMCb5owuU1gOM8bbNjKfO0pLTYeNXm+brCc
NXZ0jt24nUffLm6LwOXlQlUyh4cIBs2TqPscpgxSz25T5zmmExi9xC8VDM3LjBGb3klcqxkmIOaL
VyW3BPfGq4JgE/YuKqjBNu3p4jSVYN7rz9vKgfqJEDq2HrxO4CKQO4yodinSbm9rh3Usfg8HZqPf
vBRoRq5qOpj4gnmlHWFbkan4UeeVRRJPCbq2jxOrcLaGWVvnxTyOxh7OS6+viCvpgkun7abo1tNW
Xu74f2PYFRBWs5GZRpiVGxJNHHkZ+KXrbzrXxtitczFg643Qi85VaZArtYihVpNUAvFYnDwVGhHO
aoRQkh5gM8saZVyFEn7KEC1vCwJY1THtaSeTtRfWGAJrPYQMW3t3GvHzwx/9AsFWZII7FLXY1IW7
FFcJiSovPo7vmMlE7Yh5lVOp+9pNDH9ftTqdbhA89/dl4sAhnowm9O9MSHdyy+BLdgeK2HHXBGOY
7JxSepgT4/UIP1XD510UmNU2jxb4zzQEYsJGu8FjGjd4aOVFtRgTxghA07rGiTjobsF5d91i+hvV
2P/mBo5ybekNq6hIxzNjmXfaTXjd4RuMu9ZuXIyEIxyFeyeW22wxGRZO9v/ZO6/tupEs2/5K/wBy
wATcK3A8zSEpiqT4gkEZwgMBFzBf3xOUqitFZac6732tF0mjKkmcAxPYsfdac42bfAUPx4M6WSuK
2JTdSwbIEFYbmGLy9KxdCbmYhKJxq1aYcbdijZ0OwLEvUrSmK/SYinkJkArFF92KRHZ7KMZiAOBZ
wUteGsDJakUoQ7UFhkuMk+5snRWybPtluzVW8DKe6AVqFxhAb8UyWyugmd0CwznwvNMKb7ahOKcr
zhmdckTCnsjDKcsHiorOhe0ncOuuKOgcJnTTg4skVd3mj/yc012acPad8mkyN4tOpvbUk1SfJREK
RjcvL0bI7ukKoY48cVdqybQ1Ri/ZLbBBwnmFVkdv+GpK17toRVqTVqpfVgmY67lv4AjrffvqrBBs
OM5y461gbLeuIbKtsGxc0xMBQ6l57FaUNk2Kk2lMu9SWxi6356cSPfBTlUYH1xYf0mF+sqeo2o46
aOd2iJ7KN8BXDP7xqAa3AkQB/2uxtXs4TdGpW9lguGy9rZ7BCytWcphYGWIJ+4Y7gG/qhhxs764b
Jt6LQMf6lT5WrByyGSBZt5LJvJVRlq60sqr01KvoIJjN32lm+Xe22fADdUaluZLP6pWClr8B0Uxu
nscS+c20cZsVnoa80NgwdB8/Sc79NTnRK7AU3pqXG0cUIvNWW1lszkpl4x/423kgsHW/SRq87wIH
JsCr3GE2I5Slm2UVQmiGtWOWjzZCM/nMe3cVT0zuksuDlRcmqk6vdVUw1wZgBU1zYNfkrgdjoJiV
rZ1oz+qYTusGGFvLmQr6vCo2i1eqeySq0w22ZvM+IjUpPY6ZAwHcT5trA+U42Ek1ImVsaMYlaad/
dvSIepL+rty6i15coMRuv/SdFzvbYo5rsCA2NIFpwsxBWmf06tPcRwNTIc4BA6h0vMAeRBrlla+t
RAGL4rIznqvJRU4xSPvMTF9+YrKP/BFN5L6nYrn3ZpF9Uh2/Z9YAide92ZwW2JRhOhERjKKqe6QL
xxgkw8u669XAnZBYfvOUxF4DkkLku3zSmicXvsghg59VQJXo8x0c6u4RFNbM/rAeoXZHdtlvhgUZ
cVCYmh3miAw3sQN2J6PgOg6IMTcuLeQtu1K/xfJtKFIJZc1/3wPCeGiiEWm8B03VC8ibRwdf6wJh
Oz5r6yirhAAKAKjjKfaz5AM0MlJu3XYwd1BopfZQ4V6HjCNzP7mIzYWP6uTqQZEROl7F6P3PqdcA
ltflclVDw7wU+OiPkhH/Xuip80H1JuJjKpEGz3eSnLOxk8+07iA8gtk8kwbfONuqLpfdMmA8Gmvk
p3vXdeMzIS7KDQH12GceooaHiqtLE7455XDPzm6SyM+tittbsbTGfZdyvt8sSstcYUlOOKnIPuYL
jVvzVtqt/GyvO0xMoItELdFk6Z4zmx7sqeTXagMO5lY0pzfT06I6+bmfZfukEs7rgtH7S23ECKiX
IeG0NoBsTjHdiP3g9zhqx84+i6XRVgSVH58nGGuQG52ynL/ilRIM76U5WmJl55MmdUkGvSk3o7+m
8SRe0wQopbKKFWqIuqCp8aFKY0a4Y9fRR+kkSCXsoX52Yiff9AOi4cDUiPkMEAd1X+3BMrdx7zWn
mQjCDWgoddGWfHnYWdNHT8tYF+MoJQacn5a6Fp8HxLwLQDebCrwCqnUWVlMc2xzDPhRZmjhQ8Mfo
lJTYq4JI+QhR47GASbrIegDTM0raWFVHBjxNa89V3Vc3FnYYYWs/Gm2/3uVDslrWQDV8SMtEPYi6
B5g71nzIwtbzO69v5YuVJc4HzYcGjnt7TM6zU1ZQFEDePRFCiefF6YYHHUnNXbpebrONvEs7M6K7
RigOlOPk8F0XrBNFRnIWHWfNAzVzoxOMgw8A5bM2CZT4NO1xRJSQXho9qS4dcMR3ab3kd5Ts00eM
zd3XZQTIdELm1iUAppP51UVJQujckER1QL+lw6XjaMiKIDcDv0RbVYI80pzoTiRsuYA1dM18BJTr
gEgYuJMIZmhZeh3BncaalZxRTdRGWCLwviHLniYufneutd55iTo6iKGr0O/619rT2DMpvczCphyb
V63OjAcRy3GDg8f45qhsGEIeveaW1WJ5rc1MtiGSE6CubWYP30x0vzbXDNQ0zCROi8ObvNvrY27g
W6LkvV/MQrvze1zMqesgZZJec9tHFY3/xpTXvZrlJ6Bbza0BsvgcOU26x8aDw7bzrCPrmN9uZ4/n
u9Li/rFJ00q/bTWvY42v89I+1nPNySOj4Yo9cbTDd9GyiOH+p2/ak4jTRJb3DOqgv45KCeKlWEPb
V+RTw2vz0gIshvjGjdMbR3RyJyvRfWyligJgYK99XPM/YYaUm0hJ67Ptx/ZOSPhRErftBs5ZhajR
cvYG5ytgoik2ed/yHL5R7HEoTDcUIWNQiSx6MItYhIVWfwBJeKVclsRJ11P2Mm27GQc/u27o/+hD
Qv5DKVsOmztg2UvjOnERE6FDZ7yup9rV5GjyDJcj+uBEJj6/CQQqi24J079i2Nig4CTOsD+peS42
Kc/mlR6P7SVu4OoUJ9UcUOpTAvqM/2ihvvh2AoLcxTWW18r6qgqBAUA39ryd+MPqmm3lGDKcenFB
+IF4pN7G/KBP9Wd/XOdMdb9L6CzDq6tdpmUJBanK6vnRg/J2hw8B4sJErmZdNBt/1NIY7Xd98Mbl
hf5f+Skv3QUtU81JQqcZs9CzwwndeRZJmOV5d8w13YLnqunnvCSBrxsGBl/GKj0im+QGu5wOZT3r
PgyN5rDU+fHd0HGQwY7cm0H3obKzjwEdE4kXn1CyB6friR9N3YcJyOWedmlCHUgpF5TpjJI1HZOr
1KNxg/X/GFmL8TnRo3GnPE3fA79DhZQi3xsVD2Mnkx55Oq3CeJ6dC4oL8ZgJe1/ZUw1+h/hpWUON
D2IHwL9f+P6rygfzcZICQFfpL6gWSnEvkykLJ2rYnc3adUHQGcYd23VvZ8CwO1tBFtm51IVB27fx
FgOd/LYwajJDiaz/usm4DdKqiNNAmyrJsibnBJNK1oWTzFqkWwlWC4INBtehoEck+5LN+JNishr7
vCnQcQntsp6z6XYhTLFPtXLHo7hDip9RqNk2BZk7XJfCjj4WeU2ZIWCbswRmgSRo/c5D47/JS8u7
6GZAZJGebBO7yIPcau1zKe26JiTMNxhaFMtxnutVpazx2sGKlPPAIeOV4AbPRWYlddBkC7FlbVux
LS3Qoq6G/lFd+VGfPZWYp/e2QQOe1hqYs2aRtDSGVJtu/Gh1ONLMZlfnqjQPEO+RyTSm+p2NmLLN
3OkQAflTXpdfgQ8lDKMaXVb9Gi0jAx7ckF0PeTSbA6fLDgYowCefmSn7nJe2rtYoS3sJG0mwVuaS
LBYoMEVP0yzwTJnuZ/w83zDnN89UrMVz0eEAyrpO++gWNkmuCrp87w7l7exQsRQImRl6+/0SxiAZ
JOXQdFBmqdKTZtWj2ChX79yDm2P5YtFw6rM24p4Mqtmtz7RvUAtiVEZxPRQFi1ANpu+5LLPq1my8
8tZJ6SMH6cwCmiWQoTEpI6wG9PO1ifRFhqbGL2xQAZzsluCJGdjC+NRS8XDd4CfsIChheXvD2xXS
442CI/QTb0t6Z0thgCqEI4S6MErNe+pjdqb5muIR51P3FSZa/7Ub4DSFGKvK11ys0sdu6aNnvcsM
lMQtb3q4N9NN10zRs5m3bMJFlGoYapYI9IUt0cibMGHd7ZLb1YeiwZmKcwZX0M6N4TDtBBTuZAMl
ltsjMQcKnLoiqyVBlmpTY9bRM5Z7fsYHUdhucMXm9kZUOrcR6XRgk1THp9xmNnKpTYVKyw0ELLOS
UABRdRfpYvfsG/VKGSDp8RHFGHgNfvOieVONqYz24yYR/qzttXktAXompLAuJnzxWaKLagOzjKIV
HhFXSVt41YXFNETPqlUw2eMh9acgim10jcPAUYfGwnY+4oF4/n4ybaXFQwA4wEhDJJYo01xjmeqA
/US9h0kRh1ZDiBxRiGtTwDJE9cFGP4YdNc1o96AsSNlg5nifpEEX6GwCGTR2UNFBebd9/cEeUVRw
CZm3hmPUrDpNbOLZkaTTPLvoUDGofYkoPbnyVa9elUNvNBhMWyZXjmYk9/mszD1cieqxBG93m5Nc
EYVSevr9mMhuJnVNGNFZDHzpg6l0PiNVOZ86rSIunjNPlcb8r7aLkGuymplQT88b+jKcRaX1/PdL
RX5Qyu4lDfiw/uXcqe5bmnVZsfeHFurk4GOG3gOvM6ewIJaUepfLuRwq+n8nWPgaAPq6p6KzEwJH
jrgiaKK0zFZg4zXk0PCoCzbcvIR5fxFBoSODrcgAL8nvmJbinCiLIKS1hCzcCmhXgTbwI1Ywc9sU
tX5iJt0exnKwbktALAQf5enDsiTjx9EU6vsY7D8a1N9oUNcBFZ3R/2kN/6JBvXrpupcvydB96/vu
z4akHz/5Q4nq+H+QBunA4aMzTVXtMyT54UhyrT94xi2bUSLTE9RhzKV/oDaE+QcCezZH/JgO1Wa1
8PxQogoDCseaBUwpSdVKy/ufKFHfdZb51fgkAQmzInEw/Rd9ijU7Wi41Oi5p8Yqom2RMDwUBspjf
hYT+1ZFAeUJ7W3VNv8xTi0pUYpkMjmQupKDq8llW9QTEPxm+37L/Z/vT+p04hr/qu8xf6SFxr0VL
K2nDoBsZ2Mjo506VWeA0y8OfLvhfzAL+4itBKmHiZHM4nWP93ClXRB/6dbvIw9zlr3mRv+Jrfc34
+//lMDZWKrihmGvfNeQRQy1dgmH9QBS7v/XXPXPHGzLMKbj/+anjXoXC7mIgQA3zftAgoTbVCd9I
RWV7OenEy5B+4V221e9GlOtv+tOUYb3xPLTHPraxFdT1fnboKiovNtzykKwZbM5A1lY8PYAoeJDq
t4rnd0Pv7wcDyL2St1ErvZ+HaoZd82zW8uA3HWSKDsd25jXUAVr6onsrxkJgnTdmMO7//NKhRWYm
xazI+SWC3mnrwQQhKw+ySYlqahsrsH0tf9Ay/vX3h1pvtl9OKPooVgUX3YL7Tvm1DBlesrqUB22A
iFsOct7CPIg+/P1R/uqWd/50lHdSGo/kV6UNUEM1f7IvzHZ6UOVYnd4I+P9/R3p312O0TQA9cqSk
GHg9T9nLW3/x//B46b9+KTyjTCjXkZcAYfDurq+j0vZKgN0HqcyaPpECcDPLnsJTwJT1I53IKsBx
u4ZgzINO2b/JCstnkEEwm2pwjtLeccnxmLAWUqiPXwhno2rK4KsQz7zmVuavb50DxmrqSjKpCVq5
AD4x/boJasl/MicE/emY9UP8OPbBnRoq9dY3H4F21kc7yqjfSozkY4kdh9SZnK5ihT0x437O3cmJ
13KXai6vJm9DuJo49n1SbWn7V1uSd6sPvZaJE2zJ8cubr/HNuagc3IxzhkkG8abK0HF5Sb1Fp6l/
zvI1Ma/j8zD0ES9lxJfOVS93tPgkeEVSuHpbkKeH9RMTjjHAjAwaq/fpK2KHbPRo2sIK9IhCkxq7
C77dUrJwlZkL5byvzJDtXE4oHrF/jsMrgMQhisRE1uyPYPudBHuRfdYu9YWh94RvY9XZez67XchJ
5mOcIDmcYiN7jr26eGCrjhWuA1/XOKX5SC4MJZlLDNcnWQoQ0w78eqBM7uonsizg3gFFItWdJnD2
dCM+Pw8D/C2G8P454tRcJFkjz86QveoG13TIHPMRSMXr1I3RB3Ln6uO4Lo3AagBVF0QN79pCZ3uE
6aRIbrLUme6yKRVHVvQ+jBRdExWzkaMMYDPCaAAXFO5CdnZDnF7HlvTPmYPwB62TcW3UjN2cAfHr
xtRGz4PwTFu96GJxoj8Af9vhlOWo6x5p0WUQcJIZI5WM773F5CvFbpo/+wttjLJB3gt2KSs3BdsW
dmlL6xT7tALjd2UMSvobh3HTUxJJmPMMluGDV3UOytzRGUNqBNE8elpl3xMBx2bBTUAFgDrdIvsD
J6p7zUFkEAprROH3VlVz/9itbsPrEKAsmXYmVNtvuxLwWhbjCZNL0EcTO5nJlGwdtRjBoJ6R0tk1
LY/dyrUIEZnBv599b99bwIgCG7h98tDTclP7wauyFx/Q1M5fkUCOS1c6SH3FlJR4grux9dUT47F8
b8sBHd6otWa6y6RlL9slI5cvaLt4HAgsy43Piy+7r+bCsyW0iP0PQWHdR+WCbgSLbV+8YZFKfF02
Ay8NYqsusL4JxNGI0bkSdhLnz01sor1eAzvhz5th3mZYxfDwRAaWOj4IVrYY67U2M9LaJKWTXMdw
SImXxT5MUCcGZNqx/MHlTbzW29gJuXaZaod8k8gp+VYBET5UucMMyUkIsELp9sQGR+2tEuNg4GMP
2i6jV51Gkb520RrxpfU6ZEm2KW38rcdxu0k6UgAb89DX6vMAiexUVo65HeD2X/AqdG+TgYeSdt20
1Y1CXSk04Ns45zkX5LGAHHPzR8+Qy4Xuk4G0kFQYL5Psw3LMO5orKcNQqy+4qVkVIaUVct5UQ+af
LYrKXYMpeovxb8adJ1G0MYjegqhhTjz2BHeu710p+N70p1/YMwEGYhf1Ukydd4uGx7iuAWLfZwCt
TtPAHZWzoD4PflSEekHPU1V8fbsjqIlQFUbKfYUDsdNaOgdxx5qDKN27NRzGFkIvXmybhbJtWT8c
gBi3SwoNw2zRREMCZ0JvW4N3G9V5e2nQAWV/vFZag982+wJ+9SabMxYxk4AwZ+TQbQ3gkq5wH5qG
MX5J7IpJUlEFsd/p3MFs09q0OFuSoWIyWuzWu1Keu2atq2sTgi/0RFbyJkH8WhqowF3ODk6icVM6
g7F9W3XHJP3U557xTR9ZrdR6j7DBNK5zAriuM3uKd2pGBeGOVBKBpvX2dUZHuKM7H6oaBJe9dmmb
viaDcnHqj+nEGVrcqGIwDBNHaN0YDlxh+lt6SwIAPvZ7JeOV6VFV6EvpE3UDa48Ws3qMPg99rkrO
uV8POyuz16EN+bJWRF/HN4b+Qmlsp/N6OHt5Vxw6BwBcRvjEvvRj7YpG9NlKLfWk0R89A5vvr6Js
eUx1a3z08tnbeDMDC/oBNqgTOCmgdsuz1NoIv+Un4jxKgBzJax1HxJf06Uee54dW6fGBJCwNoReB
kz2pJGdBCDPTuznes7h/1mzmNabLSy8Hr3LU0qR4aOgaoMtgxdFLz7inuSzrcOGSyu+L7FvjfeEa
7Nh7jZCEJwg2niA2bV6bCSUCznZfJdhTjIQ2e9/59CZh97KYZWzyGm6RzC9DI9bzYzU2uh940mXO
lLdlu4F5DCiwkBYYG8BvvR7Y0diQtlWaH7vSLE9jY5Wn2mU8Edbe0Jysohs2g1HOWPOiZqpd52Ie
zalcePkUK2YBAgkDIXNMxw2dk0Tbi1SVyYmOhaUgbpeR8k5CAQgI1igH1wqpxfGpkQvbuq/dnNFB
9Ei7+CZtJw6MNIZ+47nSCEdACHjVG1vfNt3Euj4jhZ3TsG/7/qZyoAW0mRiIwGPEnG17mbTgpK2B
wStrT/dMJzwnDmkqPoyZNdEJNhwaZRTXgnGzO6tTVWT5JpX6Z+ENB5lBctZmAOakZCY70+H5YuFQ
t7adaVeGVWnZpgdGzbvanBFyDqYV0M0mALvw+oPZwKoBef0CKjvfuiO5naZeM5F1G+Op7M3peuAd
jUM3bvUNPZdBC+moLtc8rvGXuHCNIcgBh2EzmvwwKzTtmE62jp0bEBH9UYflW8RUJ+yWAEaMwkey
J/nCh3wYaYx5s632f1/2vhdVksTFuxN5HjhNCzvcG2HpTw4AKDYxQRF6cWh4gW4ck8ZzHw80Cb2W
OuEt93e2ILzTo6SuyP2WtJ2Whj2THprvhv+7jdo7wdv3z0OHwCDUd93svtvkumAyeQb4PG1pPAz6
fAG/kkRhN32piuEumnnN/f0Z+GVniGpQZ2uI8pp6HObsz7vqTii7jEdZHFRDEVZF4Orf8LZVlbwR
gerfuDnfSzfXb2ig21y9vT4eE+/dzqlqKXAEzEUWlIZwblYJ8ga7CtlM1pYvvVYTj4Bp9YyTbLx5
e+0QiADWODGRpyVGgYMJO+jLW5IykLPfNU7eTII/7ez4fDbkGhvHkk4n6d32RE5Qkzwx5IekpL04
0D5+rQnvJIKwBzcAFEtQbNOH50FKMqO/Vg61ppHziaVBoZ3yJShlqpNHc34zm+w8uxRmeFggmb0Q
BNNfVi0Gstwhz6RXDX3qN55kjEJlb01sXLcEeEQfLDAWL9iAiI3x+WPvaQbDoQgHXBDNEwqqNM2e
396KVQVSNByX3PydhPy9EeLtWkG4M5BjYeH+xXqLiIcgAq1bLWLkwNhaVwc9AbQhAoMnXGbaQaNs
JEwmMYFUEIaFxOL097fnL/tsuMs4IGwuCoZwbEk/35797IygAYz04LPfRgEWgxgQ4++WgV86FhyF
RgW6dVegM31/zYd0ULD66/TAGN0K3pKAKun0YYMEL4YDAsRzztg8JDlF799/QXO933++3yhRsFp5
KFGM1Wj88zecjVyothiTg4CQER0KUfuXb+iFcqA07lBuzmdfI6KmEvND7s+M6qU9bntkTSC9ahIh
1/WWJndTDGTOxL2knBTwyam/mVHUVcccyIj648qX/eGe/E+/+jf9avbEXMf/vV3NikWd9aX/r/r1
v0gLGMrPP6ffff/5H01rl4xH3Yd2IFZKEvYJOib/alq7f9DL9uhbYPn73n7+V9PaAgINPMH36Ogh
kHYdbpwfTWv+r3VxXY3Qa/foH4bf/fKO5BVJW9wyYO6vmXrrN/+z9XDGVG0gudQP+USCd/wK0eg8
zdGRcPoN2NxDmeon4CC0boYnxDJBZnWbP528v2j9+u8f0PUj0FHEkcV3NvFZ/PwRaro+0iP+9VC3
s34diaeZiKhO5dsK4WpuSpCszbCB4YxkpoiupIzJrzQFKkrzk1BmuCSbSmoQoBaNXYG365HWSte4
bhInohRSgSGzjYYqINDlF4FSMq1BqVRYRvLnrGMLxz9ngdo8nT92S71Pyy7otO1s+wcUR4TZxblz
2ejIY4OFBsoQaG1nWRSKKPas6mH28qDlnmBa5gWlBQDKtLAGM45Os+VWgKYlOtNjDqBdUYh57PKs
btvllwRP3dLQJNG5ihFK+P2t438yLG3bxe7Lwrh5W2bkZTlWiPuIvoRPukiCb7jYqKkM2dreTVp0
nzVjyzu13NJRYktn6vu0GG7izr3IDKJzabn0WR42DoJbZ+FjjD1cHquqvpST0Pd5RgbXrI9fKhEj
BRy6S0JabHYyMpROx8GWXZpb57jkvfB21f+zuPxmcUEn//eryzlJf4qg/fED/6axEDHLE8MsG2nE
26Drx3KyAvuwoSAk+Z9p1r+WEwZdBGzSr6f0dPhrNSr8ezmho65DqF8ZGG8sv3+QQftLAUiVufp+
Mf7CHQGO8q7EJRMNxFRlE7Yz6XjlzQyBHL2M6IT1CafYbIM7BvG9k2267IxxghBc0Clitz99tCuP
9EUn6x51Iqse44nd/98vNe9XGj7d6rFGbrwSaH4hLKBAayNj9MUxU6J+YaI83byJ+ZD30O+DkTrv
fXrWyIBq8Jt/f2x2HO+LAUzXEDJWDySUB4KEf17nosQsJCCa5hjFCL/RsJFkj4Tgat14OBtH2u4l
nJnK4TQ57sUk/JRBdZs+T0u1fHXRBqqNXGbrFBdxtwVpU+z7gmVg2za1c+smHgjsaXCBpI0l2hek
szuhSyii6MwBUpe+EQoK3nNizjzerqGMkM5jA7eKGeBmGJZyDrwh0RpWKGci6c0xP8UeUTU1chNi
FD0y/zqxbFteiXdJ1VX4gkSlyAe2vHwXNz7x3X5EH9VKxcokaDUybdz7YVraIkTVSrHlOrK6bgVp
kVqijWtkpqUOM5qLMNcWK8iWfmCNdUdFVyRyklBCkKMTMM1PVeaVdqB1vnGJjiBCmDH3jx5ejC5I
deLSAh1Inwq4AA6K93zeEfPm7BHEpcB6zRGJpGM2d/6gZbd6l6ariL3RP6EAcDZ15ertBp26vx0x
NqY7zAysiimP0t0UEZ0KFrFxgMKKpL83hhpITO+Ow5GXdxFvKrPq75geekloWCPjiJSKm4zzfMV3
RX1ukXbqSEPbinixLqqpZRocxylCvTzxh4C2vOCyZpo42Mo02T7DiAlG235ys9lDeOVUNznbql2H
MwpxlE1KKdYTmiWxTpdfz7J21/ajfUPvXNsvphd/bRITPZeekvGlFIBiwz+inCzvFhP5WcD7KzvR
wyWT0+7dF0x88rCUOkjdQvaHOYWpvutNGOjEQZqzEzZKTMwRmoowmj4zYOZ50wmbaPRgZSa43zEZ
YSO6dvJNjLo6G7Ux4cuoiHUzXULZ2FqzSWrstCoD34gbjAkKz2/guK2TbRDSfkhiLbOuhzwdbBmQ
9gXFzmjLdCKJ06UVDlstavA/45ow6AH1+dcKZ0fqBYR8kXdZj19z+mmImPOkBEaOfU3pV13jt+mL
SpF+H/xKCfPcdS2Y6GGxjoVuZerJmVIK6Nk265dFs3pm2/4wtTwV9H2/sFHGoNz6vPtDp69FuqUB
XGnbOvLmK0XJROaQ7kJ8HxSioA8zRvH5QFMKOZUGNI5haNXCOwBLF8tnJE4ovXO6/1XgYxjEyTnm
8ClBSvMq6KvLNiESd9OQJvzS1WSXGu1ccKtPen2caQ3foWtYF8OE7086anXOlsEl/6FGec9AiaO1
63dj6mV/aKPFGLeN3aEJTpToEP852CHaFJLFdopXfEg9LYe0HsnuiOz606hMGFm+rRAYIy+zvG2n
D2v8mz4Nn/WsHfQroJ62fu1Ha+KoJHXhpe0Kn9aNViy7t6Xc55sneM4Hc0uGG+soYU3qekrN5QEa
OJ6nMB/hmICDiJhb4HyjWzG/2MPQ6vLkqVTnrzymNOQ+mo0YmGttLKN6quKpSAk/1ezqZZj7klun
XQhaaxfnuiE2R20I8qu13Tj0sDwF0zEY/2ZxXj3JU+DUKYa+DvsHcaCxCU6n5sEiY6E4A/1vyhB7
FpGBePHVkYYgVlad6MXystRal3YAn4B7t5TiiI3eU9cCIXYWYFSKhk3Vte6zpqoRTEDa5n5YxEtl
bGrPmfWAyYBHiEnjjp9qQ6uvEwdo3sZzkCtFRAKROoIRIB+7+nNn9B8hUTpH5fuZvTcY4d8O9Buw
xucioimApF8EhpeWKjBrPwqFnUU7Y9Dzq8RSxIZp2lxdJsXY3pv5MIGoRET+xVaVQ0ynZSS7esyZ
W9faEhaGPV0KJFMXUaKSy8Fd2jWJyiuOE7EINuPW1rigMd4ffdNEbscNhAOJ9wzRutCmN8JHLBUY
TemaoWN3nRcMhD6Tdtq7eCSq0ZpZ/ZSTtRvWcVzYsS12U8SC35W4Kf5TOFZ92s+/KxwNYzWr/u/b
0qv0S5LGL9VPAqrvP/Sv4tH8QxgmnUB2ob5LHYIQ4Efx6Ot/CJ0uBdwEyhNbOHjC/yWg8v4w6OsR
yQFNBWfw2kD5t4CKaoqMhVVQQysHAOA/KR7f9UfRW6z0Yws/A08C5vN33ZJm0qa+KTrCKqUg5S9U
Me+BQ2szvo4SHZNVgB+4rC8zomFGBjHYoya00ZJMB1/aLy7LnGlsZj1bm/Y2fMkZw4UoyFSMzYaw
Xj+quCd5leFl+NOZ/os97PrJ/tTnMenaoo7i1MKIfqstfy7tvG4Yi6hd2guL1/KdkVRa+F3uiPj3
GjM689q/PyDt4l8OKXTaBwIDAnILztnPh9TSwpIaVLALtDKXde9qWQh9k15qJgS1TZA3WoNpVqe4
hn3TTOEglCsOvkM7bAcjxqiPkZuyXC/K5axUTrQGSFP5kRKTknKMSpoxJOTFe1iD/bIXaxg9nAIS
8lAa0LmkxGkJLG+bkiTJiRyGHQp0zrXmqOmuWGiQoq23X7B1o+3OmvXN4DMkj7etG62jMDtCED06
GrNyhyvCyKfvhgF8KCkrs5Oa961hcROMFg3h1qJBPwvyKre4043rlqTzNMThgdV3TP0x3iI1mG70
RCATbpLYvDdID1qC1O3WVajNmk/aGoATO9gVgslMvWkLkJBgdYXaP3RqAiPOcPr5RLyjrSOt+GT6
2DaUW+wLNNO4N7PE6C7Ia3XNa2hfkHsdd3bkEzk6VXLq2477L+4QcGuma6u7pa3Me80qzAnkCvLz
Z8vsOXMpOQYxy2aN/LiV0KFDhZaV8HfkuCYTrTU0QA7QfbYmaQZlOC30HQKNMi+5iZSBzqVuK8Jh
xGitIeV5Zb+8JZUPM5M4NbT8OIZtxnxN6tyiouZX63iK4m06C66CIxBgPiUjDfmDIAGJdPq3xHhM
jZyWVCuYrk923ywfSA7gsqqVNXiB8pis92W9JO56cvwmJaFuJEz5wgdSZEDp7TU3XADHXiXxuNzi
VE4mthw8vBZQGW/TNKkBcK3F4AjfhrF/0Dru6G5qZRYEacMFLuzGIId6nOZ7h/Lzmp4oE8Myi0QX
LLjWXuKst6/mOXYeNMi216OSxY1l5fELcRXpAV2H8EKU0+5LFefqUVp6Nu2MhVs2GaGnq1GR5J5k
66SpLKJ8PpmTgxHCrl3/Aaty198SK6E5GxvPE07m1uX0jmnptGdgtba1IxBIw69fIvE2Vv6alywW
s2yhmV/QEXHtUovW9euczfCb+GeZvcqJ8Ke0xE+WOQXZB3XMPdKZFVUi81zjnuhpLk+Raw2B7NHI
tQVtTCYTVCT5iTPDw+VmFQ9lLusx2nWEOXdPVG3THS1FHgRtcTnBqSlNZ0/KVX1hQ4SWxG53TKGx
65CAGpmkplh2c8DtN08kkA6ceiLZOQrSDcIqCTlGsIIHaJWm+9YqfreZglVJbrb3+bJo2oNGtdBc
9martTfz5PNJCoZm48elZLj5ka1emd9FCqrQROnUINGxrOOi1tHGMpecSyadnMtJp8hFubImSqKM
bA9R4RHXKVhVkpNsYL3grY2jB5ysXLha83mOHbU+FH0r+C3TaLGGVqI27wkMIlMETWTiPE2FN5jn
LKJUD73YyOsvrjXirnJwVNB1W4MbtTzGLu9GcZs9t0YLKADve9x//W/2zmtJbuRa108EBby5Rflq
w3ZssnmDaDp4n0gk8PT7y+JIR2zOJmPO9Q5FKEaaGVYBlWatf/3GSfDI+zBwQiAOUAlZ9+/amiCd
EMTdSKJdABI67OzS4k/C4rY4j33Ab07Lbd0WmBaqD+GU9OU3D1q5DTNi6dFO1yZN3Lua+2ftY3sq
Uv+UNHZIuhnlp2meMtthcu1ZmnWGbsr8lKuVDjZPw9vGMaOPnpyQKa3WYyBTNW+I/53eo4UzdqUY
sy0LY9w4U5qdnCpKttDFUMbUSJhjy0HouUVU5h3hI/jzdesWvZFD7mIAirqNNpKyutNK7aprTx0U
/+fR6+yNU5ufDAgIBItpic/SoKzPZhUerdJOP1djEnxTqZPgRD0070TlX0/z0C+7shrUvd8G6SfP
kc2u1io5hhHOA1TQ5hO2LfXebkxIEMFK226KYLiLUtSFyH9pB+21rG7yLq3e28WIuANhwX7VXuyG
VGrTDKiMoUJ272S11tcec/cdaGp1z7HefSqIwXqUbnU3B6YqDkgI3H2/9CrG4ao5yLzNH9PRr97P
tTumtMZNcx1xgW1JcFnPlRGV+9Bhei6Rro/0rXAKcum0T1w63cfGI3oLfSrQRpib7YcM4Rqvts5h
HyCdRbcZTDpcTDlxCj9gmwI/fM8HxN3V5LpHey3SPdbv9q0H/upuM9MDMlYL5cB2HGwJTahuD2FF
TAADcqc9BYiC96ln3RdJ2x1MlU3bgWf8WJQDnAhlS//UMBWUJJEh2ML2IHnEk8MnYQZbSA9rjI1R
GGu4R6rm3yLa7q84sJej2TTLaTbo+1dRzjusvTARs91p0+PZcAS58Z9kLtevplkVV6AY69XQDBhg
/r5C+aWYc4MAJgTwAqibw0T45/qkb1GQFRr5U6JjyI/ZPz6bDpcQnVq4LUxJM8IuP/7+U3XV83Mh
FqAO0GaKVLoBoc0/f6qbrFmQzV50pmFBm+rmHAydsKkxfv85b3iuFHzw4rXZKWAiuiLzTfUlsxaw
PEqTs0uLzplqDpzZDdoq7B04MP75h2kiMq8TWBVK+c8PZbGHsbX3I7BSuFRtm7mnC2v9Enb8+4/6
tZBluBTy3kIMoKnn35bgaRR0QA/+2fEX67aZKL29GUNfGFpo7AL4IP/48yz6EIDnyPRdAhPePFrY
sm2r2iPCK0uef1xBTYYcCFMFzfUb0b/96XXq1/XzGuHhQhy7bczTgGnfPONSpy7+BgIZod9QXQWG
SfHDgcoN3Ci4PpBV+Lc2Ri35axOmlfrHixR6qsd7xjgK6wbzzUO3jdubCp+68zTlqI9mwzkpC+f+
37/aX7cCnxJYWBzhgWnTmfz8aqvEnrHuH/1zKmDZIOXMDwEWHH9Ym3/3KTSUyEa1GuAXFoEvHERp
Bs9y0QP4ObxGGzX4P18mHv4QuEXR7dBuvnljZQ9nuctb72wnmJ/j4cuikMsMUxyhgXUrOiXXP7R0
v55fnOl6l4M8ERL8dtM1uUyWufLds9Em/kdrClNIw5JSZKpgsTThgl7QH1eWyO9/tl9PFu0oiGEp
T4un9ttHRcKdI+z07HM5EWWeAHFdCR8Zx1r44R9c5/7mEVkcCG6owdFUvD0sA6AjPqq2z5cgiKW2
2qt1ZBpTuZqWpTs4pVfNP38+XN0YhJgMdn8xl5Nm3jgZmUTniuAOPGlwAajMMDvQ6Pxxp1+4HT9v
dRzGcNZx8U7Dye6XnabJwOjVTTjEIwYUGFt5M84AZvXQyXW4bQsGsFBuKJPVTF0HI3UZb2UvVbKH
GuPSXLTQaFM0jFbGzHcTInrO7sLSJyrm96/l14MXiwjCKlHxMKBjdPbzbm1yb84XI2GF48fkEAab
E/GjDO5LWcAxibHP/NNd+da4m0sM6Ru7ShNkUF+9ZaekFXhJwh13JsSRWleFDv2DUEp8DQeLKzPr
Er3ei5xZ+lT1L1J62P84qF4f+tHusXBKpxVbM3/G3mGxUPL+83fCGcZawRpRjzx/ficmIS6rJAYZ
O7GQottEGW2lUMjHirCgeO7xv/z9B/6y93wdIkHmGfUDYdlvP7DPR130L+tZungLjFgSgXH2KES5
2enG//mHgRs50K80lePt2kRjQKJOHy1nlUL4xr47usbHgy7HMzu6pN9/2C/HNE8WwiSxTEffeG89
FevSsDrMzpYzXjU0lmkuWFlsRLrE33/QWxd7BJocl7p4QGXHlf62MqqcLFd+F8xUEAMRSCY9HGOR
cBTl+8RoAfC7QoKEuCnZMtmcQUetusDBjrrS12Dbq4eMXKwqNmaaJViwa/eyBhCrTWJkXiJQL6yi
Ko1+zIQBrIcZTuWdaPCs+JNN76+LQU/aYQtyryFJfFsK5Q2hSEE9jmcb24ztDJXxqoZLfkjN5U9O
sr9sfnLcWAMEv8Jyxx36zUIXqWkLLD+H84DI9RTaBc/fM+DZGbZqr9wGq/c/3DJvaiAYRZyHMBH4
b7xDfvmVmrV2rH7w3LPfK/cbQcDyPLhJ9HwBRPxgBNXp18p73yritP+wQt4uETxFIeP5PqQjTY7j
Dvh5X0PiETkCkOJskWBOopBZhD7zocVfMSHaQAoIP/tWWWKd0I7WeIsPADvQGdL8aIsFiQGjh+XB
nGpQRJKQOaLwxtSNxQSpgPEx62iosX04TPz5d4HACo0/acYam+zYEv50SVrFvYePx/Ogl1dlcBkc
sGa0urMclm6MbX8kHXhWjLzGBFbzVQlwxGi3l2mwDVO40TeeaZTY21plfT+DNtwOvjAOCsu8u3ax
jPWAwQ+sZykarCyD3javgaXNZjMG3hSRcT9016Ik3hANVrfO23bpVxroNT/PYa7n9JU3VfFkZT1u
JxM6dwH2bcqZPGJMPND6VhZewyTdWZX1dR7CElDcKNgv2DtoMHTB0/FOkped7gKjR2Tlt0CUaFkY
0B99WdIVNf3K3117Jo6X4hM7M5AX8lG5bDDG6F6ypsKYCbQ8nzelNq2CJ0lwVnlKQ0M9dGoluhP5
TNVelynRB/cjqpR6i86F3d1adVc+tCs6C8agwur38JRxo8FO+RrHsRbXpM4avyrI2SsIL7nC3xy/
mdybobc0FDVX/Mw44/Av8ujeqzfzdR87HTi0K+3CvZa8TcyCOrwiYSiJUu39buHjwUFArsSaAYSH
9eI7O1R1/IkT+iykSrPTnHpVTMajwq0YB5By5daKTPjsfZxVzmi/IzXeEw9WbmSEs7Ncsjv61XbY
WEswdxt0be5JymEMSOMQ0tisTJzxVrM5wr01ZQU1jaSRsIM5D67JL7bmU6YMPFCEstB5YKYGphXi
9LQeVEUPG0MaBmWElq6GJ6vxhuoQ5h4LDFcS37418oG74VIHgNmz+tbUB2rIfLihZ8sP8PNMAEJC
HMWWVn3HhSS5C1eJ3vICwZFgwpdxMmU9uXggvOZE0ye7cRpRC//YVmRLY1Ot98wcOEX42uDgiHeR
t1hPlrIyuLnciv3GFjD+N4PvsYpIz9AqrMrjvdqjxsydYpw+I5md5V6h2Lv7MZqBc/SaeI4uJFKX
2i5sA+SPVqGR2AF4Hmcv2h9lmSDwl+sv8CdAxgzsKrj2AuYRMTQGVexbdBDjFQIYtmndGUwaqsXl
xTIldZ19Edlpfj82PV/EMsFO9h1R0A+E4Pbq04STqiE1QaHEL6yN1HTjqcp68ouC0IhpIFv3G741
LFlUzLZ7v1gdKHC2UBs77L85qLmPGQNgZZMBV7BWXKY56BVd4QQfKMxLAXcaL47OiatcdkYRJwlq
gg1HuFecq2EErV8qQMk9CNoaAkkgwzrXpqmA2kDIhea1rBP5Dz9u/P8j2P1hTgrFRws9/vc56YfX
McvxCWt/mpT+9a/9NSllTvYvKJu6QYGCC3oZ/GdSSmn+L8wD/s3l/feQNCLvDJ0F7cZ/DCj+PST1
/oV819LifBApist/lHv7c1XiEmnhazI5pZVWdlCp/nx3rkgjJmOc/PtaEp25aXI13Q/VKHwg8n78
9F8v5m/Gmj9XCZcPg8/HVBOvDdhyb6vG1FMu5jHCvc+AR18u6PsiZPRc5oIi0kf9+pLSYbxGGv//
//hox9QCHt2h/lJ9GaWlBJbo9xfHoiYamFP86PiDSatkQz10Gc1B14iJ9sn5/cf/XJHpJ4dBTKhd
CP7JD/f2420nT5sIkPa+qg1qzdDQ82hTTGt3xvSPj1M1HpW//8w3ddFfH8pSYZiOOTUG7D//tk0H
8SjtIvveY0r01CBrPtm1T4dF2xg9d8LDFfMyqZusiXM4E5P46ncjaXCGz3vo4bwcukCPOxBvMo1Y
19V9RYDB+Z140rSu0I7qcZ2WQcdjZ3E0qaqh2/z9c7A3/gtf+/EYiC1AhGyPfuNt8Eo444mqgsy+
tyaDtaLjKlVFzug+JNj16eLWhXT5T77lP5vW//WpEdsDdIgP1lyJ/yay++RnFsobANNhNj41ELMO
EMiy7wwCe471VT14LpNjIn+g0C0IRv9Q1v66MUFnL120GbFu3u4VSDw6nkxZ975BpZPrDbPAKbtL
ZW/d/v4FW9oa4v/BGpdndQBMA3gStO2/gG7JguzfNCfr3tW9uAFNstzL3OImTxyHsqp03VdpUsOl
pjadohtjsxiYpt1dzAh+/23+7sHxh+G0hIkGRP1m1douqi5MCsz7SfRsEjdIKAltwSgMHiBN7e8/
7e82ScCxx77kP5Ca3wAlcPkxTHSkfT+MAonCklHGuSlt0hQwA63RU54ciZkAM2dWeVSh9K1lpNLN
UsAaia0CH4QLRSHt0f7uLiWpKGX0g0GA1J7apkGkjGFV2Kj5HGXmVP2hSX6DS11+wAAGNwwOVBf0
YG8avqJKkylcIusexweM4S8N7mXdKFF3LxdxdRVC0sORM7quQ1D/NF8BBcYl6o/dUlNN5aULArMy
Mh62VoKDazhAPfn9y/6bUxDnJFjcdIgwTd5CFIayJ+knrnWPBxsv5PKarY5Rh2Um1lOvR6G//0D7
7WKCe8Sq5s5Fpwcf6e0n1iK1C7NcxvsLveBS+yfYo7wmUA1xgDQddTc4PjVtkicUbaYsAPBmJtF4
a5dMe51mYbTbUgAXJifABTTIMYeiFGdNXF7RyK1B2mOOvcAoA1wnmLlgKk1dbwc80LrQ6P/+qXiC
NxuWyxo0V0/DXJve+y0tfg3LKOghq9y3bPNN1C3rsC2g7LzrnWoRx0ZmcsaJUBZia3tG5W8YLybZ
PsLUQ+vKAZE2i+qijV0QM2rWItjLNTUEfcBIuEVjpYTFAR4m9NLOGjGwzmbjPe57KQkpeJXDKE6X
zNvg5UtXA9DGzijGedpxBWBSXxaw+9ywa+6nRmRX4VgX13YdtreyQNO/pfsxseHF8fUjTVAJx3ep
vpjlyFCVOgD17LLiRLgomX1dvHbxz2Jh4pkL7m9sUrwa/q9TdJpp38JoAftlwtIS7uwFMBxjGQRG
9zyhZCYgMAmCxyjqMxPjSFQ3MVPTXsa1lw4rSphowaVW2OFnyFwDDhs1oNIRlzfIm/004d1o90tu
nBKw52s7xTw4xvT1jCAgelxmSbhR4GqfZ2NGK4zMXDTeBhyzhGIOUbe7Q6lcDRsVESezDYs5ekau
zLVbskaCRTMn/Bbkp68z+uaLa00AL4pv13rwOjCszzdNyGlDCchBLBkTP/yYXi3BSOOQoL/ehGNS
EVpA8x5cQ44vJ25mKyMHcbM2CJO7M/yxYrnBybe/NhQ06326tDWmfV2uwpOb5tmtLCPxJcTLoo1T
OzMPBNkPW6gb6e1gu5DBozxue2afs2muH0Fx87MtSQsLqQM+QzxqN16O7V6Ah8jeXp32U03e00dS
Vr24x1j7KwtFfUunpMC7L0ubrTnx82wy0jkO2Dt629oKJKOxtDZROiWNUiFW8wbKAcwiGWv5G+Xl
afdkeGFeXkms9EuXlriK6qdAJq0ZsQCwnAi2daD9QmOxgBb5ICVeBBJdxpY9Y0+4Kd0cf0J8L43F
hz1bWlH30cik7/B1y6LBAgBb83BvwOU/VCuUmLYkxx0LZ6YlZgrwxWlvuK99SFO7GzE+WeI6Tar3
itE5HiB6ZlQvC/CODHDPjqOWs+IHRSoLUcQR3tBrMMUKgBxJqSBCwtLJTnnR4rNiMr+eIxwS4+ZC
6SklR3bupvdTEK5isxK7Sd87w/PPTSZUogo5jerZe4VlEj3PNtOEcWWG609MdAyXcyhw62hXD1mP
CSo7NNzUtYbil967kE88dLEB5JhJz4FKGJBXZYNxfG96+h9qq+haAEUQpoADcYKCIIJ8blnadjvF
bZIJQk7hwxCb/2MNSiDfEF/b18Hmpo4FRIQxHvDJv52aniMGfigYTY8FZoSF7wOxmlzqOcyMu8sZ
SQ0XXicel2hQML9J2hAJaqRfZTTAFRzHSfPE9betpwn4HGcndddSdtpQi/LlDmI0f1kyWBveNTVK
1jSV1u208otI/JevFhunEmnhwHtB+aacdsPR/v0XMlMmwLe2i64eFxs6FZYOPBRbkk8qMyzEmRFi
GKT/6geSlxZUn2YpvdfL7BzR+vi1q4CT+yjtXwpsbp2Nysfl4VIorGXfgMcXlf9qK+r7Yqz4aXu+
jMKjlZSMKuBdEMp1anvDvEW+gAlKm5i3eOoDwbGM+O0uaQNN20M/GAEuL4wt0CqK8FZDup5Vdi8J
Zq/5hqB7xi6JdoX6MUmULZ4Np34cwCD/QrjaGeJWb8D6w++XAodIFSCwtcCa9dL8OLr0WYoI7Au4
zkVpY+BJHwcojdwbYBxA9tpz0Xk4IEtcO3zBzlZQv/AjmotdV1vJ58rIQDebyxayEg8YUKpBl0Hc
PGI7zPehO49fq2jkN+rwTbIF/zNKNRW0cT3Otla3Kggw8oO1WBQGGsX2+aVvoQQFJx6nvXKk4T/k
y7QssZFVfFv5Y/bNjSv08vSayro1U418l2T9gsdIylU3hFB3A6RpZMc6S+gBLR8mCSx7zGp2DDz4
MugYILO7Je9MQGR+VpK8waIMScoSvYnu3tYZURV41WtWo1GJVVfz/JdDoKwc9cBonLdSlaj3fc1v
7CN2WOfrj8deJ9wUetdXwmIgZ7VwHjUcTbnfH5Fw8auiM8AFmIuc9zDzC0WkfTxf2KYKuuLroJkT
pVlBtvxBMUwxJ7oehpFvclmJriLe6QqyoV4b1Og7a6g4fCDxpuNdhGhiPoWt/oEKTNLKvd0m/bEe
sIvKxaoiBD2rMe5WX2jUMZyogew5rR+Bmz288QuYq4bmmUYFbYirQutpdgZesmMvlow55yMck/Oo
e/HTjo3eWzPuy/oJL0xmqFScQEPL0P3S8K6zwTgGttmTTGlRc45uM55paZ80MfIJNiU/i9BV2oo4
q/pRMV6uzWU1WVGdHvIQksOzr16HW4IdIime7BqUeKKT0RzdoZMq2hazhVZk0F8n83mKMmcihxkV
+7XJkO5U2LM9mMjhkm3grM5+GitiKbwx5TjKSzYX4kROx2wcUBtlLPmJBY61VZYngMKzDHooER5E
SC/CIOxBDbPOdJhdsEgD761XV+mThX8abb6Cw1lB8TqVfWu0O4apc3Wu8Yaod9WU2f2jZdozSyQp
edGrvlzy4nL2KSY5hza1OOQpRVLdkrsY7m/IRGDUrl/Aj7NIN+6SLIeXy8E6pJp9elm7Sar5whcG
lQry5TPziuT+sj6BY5NDARBwkE3vljfBFLJEQnMajq5XynOWLkP414Ko5zr83gW4AW/qQQ5H3Loj
8kygzIPFgwzrVfGDD1raiXXrY/R8sPqGkaunecHlqEU8uBlZTSy8hpNoWfEbY6oBCDF4BUOXXD+Q
MWu+JXKhajO4M39voRACS7ZsrNhcSGAsOevJA7uet1aVsrMCzHgebHg6zh4AlUToouW0d3LrHcr3
9Z5OnUX9Y4IoZg7tywnoAvfX2zYJeNkYNuvrG4lzGjvBzLbRFxBOQqlD2FGHJnqM23SA8Y4RP5xZ
HLX4tsUk2GZOv/C5abeoBxIbaQk6WrXnSC0UfrB985hIJ5KeZ9sVxrZwB2XFA7XQ+ijR5KgjsZxN
9o5wW3RaDcfo7XAhMHhYqOMPn7esdtPCPfVJeBNFSGqUeCXNxJk0ndLPG0TznTvZweMUqvodc7Iv
mZEY5BgX4xGBkhkHuCNezbBXv6cO3hyBjVecg2NdiS2VwwZWDMEwVOdG0nE+GwHkGVGhLP5zWYDe
Ex3CKdd686oOxlQwNYWzIuO0b0mFR0F+yruuuHHc0bI23Jr1ic5eHRurQ91WdV1zk7RO+z1SFfXC
ZbxB4iYrjMAyEcIYHoV57vXhfy6II1w3mNRRU5HGRQdTNdXJaCHNN6Bs0A4rZMGPaWHz8wxkbYFU
RRYvCfcpKPsmgkgsojhwhsvYU1uW1rqk67OQiVEqqPBUb2wmPPiuLo3yhew8OxFbNcq05djFMS1Z
oXKXdkt94KKAZXx0uUySjHN79fK2/NZSY3K7RF20K/QdbhkkOCSh5utdGsPUTJvujPlLx5EnONNa
XKuSK/C04YhlX3Sda/urucNZMFV4dlgGmS2X4bDvlCi7WE7OHk847s9BTzamOuW0uvDmpfZau5yb
5ElqF3YuzN2FWWBXut7sEnIr6gGt1zbpgK9m5XYvl5iJVnDuDT1bSFQsnjwxShhJ3p4UF773urbc
QPR22dH2svybK30mJZj2seOEwSTPK3scR35UGD3Vg8HNXJdN6J4CAo6CEw2bEseR/gbt7zQcWjQY
ezyy7ZBeRXivzGaspzCEGcQTcyqB8/BKggKCNoMOm06i9rlYfLn4ZC2hpr0MFDtPsR/WVB8Hl5LZ
M+vvPtI3GOBNbeLqUJOV5S/C3vPJ2VM2TOq90sZ8mbvk77uJrHu0kBGnM93OiiWkTRp24NemvVnc
zrgbsL1XGx3eG+6cwVFHO/WML1PneF8hCK/fKqrK7y3+d5Tbc5XG1FX2FQwI89qiKDtUgCsf4Ur4
w3ZKkiqL+74p+h3iyP7sOSq/zQMobGnh5x/qTqSPeLRLBDQ1/nvl6JmHJfSW28jpkvc44JVfyFji
T/LwQB+plMlJuyPOgY61IqSDCa8whwKHCOm/XGCF/5vw/GnCQ3sObvS/T3ievqnX8b9lcM6Pf+Ov
4U6kzcK1WzKCugCSsvbh+ksGx0/+L0Y7mi0J7+OHWfhfEx7H/xdB9/wtCFHgYWi9/iODs71/hXpI
BE4GqxSt3D/yEbdwXvgJLvJIgvAIatAjCL4QJFWNdf+XcZkpDEP2bWueZu7YD9JwSU2oli+hsqvb
1TL6XWZYIyMIPUefw5tx7FA0y6J/7FrjsTeH8YwgiFUdBuuN207GiaxePznIlmk2XZ7xOgVBC6DS
mjiPhkmQxYjaqDabwFuce9fNS7uO0btYwWm1htC+xaXKbAl7ROKMxVy5ts6hw9qyuwm7Adx9AzWB
xEfOVimI7UySsnDJ12M2RI3Lxd2/r8JGeIowg7qyzlmkfCAbG9nGLiBnYdxnHDndWQBwVFDdCLg0
TfjvC3BLTq1unYN2sZ/dJR37En9Bq/U2kOFVeAhtFEmnifvLTFAv5EHxlABHTKjTglL226z12tei
ScKv+rhkem6PivSbIYNM4XPCBbn5iD9B0W0FX2E8YIJjXwG6r+Nm8gkqSwprlZtZBGRr0pAVcre2
hbZZbItjnYKyqCaHmsEQRRzxIQ13M5OBF9ybXO60NMPZEjkCKnR+rKm46e2mPRb2/Fy0uXMoxAwX
han2sZxTZhJ9nWYfcpWDLi0yPwWhuiGfE/3SNH0Y07rZTNUI4YKsjLiRUUcQuP9FqGTGVnV+WQtv
3NhIwkvlnCga6YIEZVBkFWdYYZ+pR4adk5TT4xpOEL9Wg5wcXqmB2yx8yG4+jEEW7EOiJxg1Pcg1
f/YrmxM0F1BC2znGKut2RdWMAkq8tPVI+ds2x5LWbRvkzhYyCNO4BSvUTlsw0zLf4SbZxqVdPnfg
DttpoHAua/mNAsa/YaiV3M1R6zPBQ20eEVgWj1TyJTDbwZUuLoOrfGcXjo/fKScvrSaN7Yx0mcZ5
uAnFbO9gfZqnoM3zfaMIq5qMNCNjow8/55NN6oX08s9h1quzGpZl18FRfqDUc+OmSL9hKdC+8wzx
6IkcT9d6qQ5mV+MuCcf4CLLmE0JjQptoF8+IG2/aC2jJJ86FbD8MdrRP6aiJmjaig/RnyoqyPokM
Z+WEsyMuU8xkN4nKP7eO226k19S7NCWrMDLrcdu22DOOjVg2HnIzqH6y2lnGmMehrZ4srpAYJOEZ
vshpXRuMh8n9jT1hfPDIK42dUhXnrPcQ/nf41DqTN3ya1mCDU11clPQuIEA92Z7TYpbXhH9MaEMF
O34awn7ruKvxvcWdFA9ULnSPcL6Q2N2hkOuyWWplHO3SnB7oCufgsaKdviP8vG7I2hry2w5G195p
85DoIEQvG6uaiqfRr8VGmNaaHrjl7XMzpQO9gUOI3JaFVa5xMosvEEcdygYp7wriwzYS81PcXWWF
m4NSy9e+41DdpYG7nNHxNzC85mWODoKlpTagf4R69Hxb7UIyi+9W38+gWnPS7X01TRmCO5DXmAGJ
TsY0+26+JSFifBk9VosNS4PEREvW5lXWRPVhzgFaM+ScB9PGyrMv51OwFP6B4o5TQuHQ3ZL6tkPS
RGhLtwKjd72zS6JVM12TnG5q/ajgDD4Headuq8J4ZUt9IMvQjFFPtbu6F2dh9C5UVbvcUrQUV42R
f03GcNii0yOzdtBIO04v+Y09LGS91jhSbFertu76OnnfV3ZJtCJ03evOrdqzFYk9Azd5DVbSPbhO
ZDyW7hi82rWXb9My6jdrHVFboAhjG8/KtuGLN2q/QOK68ZOlJYtajNtUCHFbjfiR8+fg2mKYy2HQ
uxabAXgEq3T2CbOwndFX2SGo5F2VYXmRL+NxtszMjhPoVNwlK0gvRnr3s7O8QIb0jq6soy+DPd4H
ys3meCwxc3FC8dGHiIUri2nsbEeeXPrybTmh/Aae6cT3pHXdXWEI4wrPxGwfysnaNiYQW9cqLB7S
MN0zceI8CJfbfA7Ld6thyhsgCuJmlynY5mg0YjUWbC2aix28pPSQRS4CsJmiNSoKRhUW2eFGOnAG
i5to4tRaHXAnTbvfIOdsTlDvvNifBy9OrflhgooblyhhyUOuSY+Z2ujYK7qmpY9OdHU6OEzRjxGC
92XpWgYwOIZsJsswtgS69dsCElwSR8zZn6K8iLbY4Szb3q2i7Sj6U2QwjxmM7rvqg/d1HrS7NZqn
vTl2UFiXCLjBddtd1qhsP021OgPffZXlelOJZLqyVIXxzOz1mwrn+XcQUMxr7HDaXWMuxX7OhXla
mcMfDcbacd9BOZRNA10hJTTKCHnmidkOPhYl513vf1pXcyEdJ7B2WSk+YbZe0isAGVtLo0fHGFpA
orOuWQPjYcyJa5vL8jueFNFedeuntONPJRuNs6wgqo4G0Ups6Okc/WWUfq47a8ZPWgx3CTDCJkOu
fDu7oeRyx8PNN1MMMbzvXdR/w3q42lceBYNU7ocan5RNXY79c6WFkuvgDmiglfg+TK69ISqo3JK/
SP7fOGd3ZA0V9xFd3skM7fUa+hWvISg/TXVibjlMW07tXH7ABpkLQziPee7jOZyC/hQq5Fz38+oz
jj02rkIgrZNb+3uAxmXTREazHwlkvLYZQezEsrr48S+fxyxZYmn7QTzTucRzVpY7M+rD59G0V2KN
x5YXuoKZY4k/kRw4lx1fX4qyeGHbl+JGzE341Ac6t94xl0e8mE4+8YEbo4oYGDCauPPwjn4JCv8R
NtKM32B669rteHRQnIBNZ0WHNTetFlhU5r6PvHJmxOKTtUQb7q6JbzPDClJ+aTkvdF+YOOU+tv+b
tLW/eo1qvO3C7xzbndW+A1cXR5N0cVIRvPATzuPmC8TDL0WXiHer6RjFTjKKPBadcN55tS931loo
bPfMTkgSmBhd2jLK4sTzWBFm/dCHkfcwLyZm3ZyaBiWGjajUc8fq+zg4IaOusUj5TWEYtQT2Df6h
6yyPLdPgq4OJZbQSCQBffQtg84iVNyM6YV7jLlt8HMlv+dykRH3OGXPNos3STZ86Xyt/9B4bxOhf
LBp88DaELVpMO6lTN7f46eZlVkzI2Bf1xURkvCVtdHxcka2eEJMHNzIzMHVv/LvVb67INxTBVnId
qCOs3YLl7Mvga5IG9Sazx+BdJLz8g9cNLjb/ubcd6rnaoZbHHq/tVjyC+qAmsddpHwbHHUD0eRW3
qsS7PjaT1otxV5rS7QoGDOCtxuVdQzjQIbWGYp8Es9hDBLJ3Hd/rAKHKOBQ4vNTQVqr8A6dZ+YEr
bvpYzcp8LAuRHM0iyE+mN1PxJr1/7hsJ3TAnxJyMDQz+nlMb+AcDcRJ/oxU2eWTYbIiM2M5dl1fR
2e4HCfaoyKtTbtMhsE7N3WqOwz1Isvhghuv01etmeQzHNrpqi0K8w7J5eN863lCy/1rG0w6J2ER0
Aq1SXa3P6OjqlsRBb5yfUosTdkOfNEXbNeocH7vGbpG7vGA/IDR1td9AUvnv5yRc/Y9kFuTrltkk
N2s4uREbcVACjrEPLcPFRvgWWCV7kcHsGxQr02O1NrCXRoYuN1Wj8heyRpo9ca61C2CkqtM0NeYW
Z6s0jPFINcJ4BPj8QHxGci/5RxGoc7wOdfSIP1pDEdZPn5u6abdGFhR7X6wpOlhK0qqRvYgF6r8n
C4FCjDbAPsxhXeK3Ovb7pRYA/Smh7Z2xVmPsDZ23n61mvq9cj9hPb03InyOzcCcLa7qum3WKXbto
AC9Vemd3TrI8hEExtO9UmilvG+Fz1/vlBnkOoRNfUSBHizbYmWybXAXKzTwkC7QM+tl9bAXZvUCi
09KGwTAeiyiro3gu8NS6qpTLMIpgvl0FJ3nYOmPGOapQ2VM6+c5RZL73wQZhmrYQv7vgOJTsxc/Q
DZMtIsckvc6lJPiAJTwUO4zENKt5ksxiDYDVOBNDey0F8VboXq0H1Qt6AdyyDqvnZ1sJyf6ME2V3
GliTMKOd/LorSLBIAG6+10PrfjFxhsYNIMe8jFlC9zSWUZK/WIhbNzUeWTeC/RiHeHZ7W38Mw29t
2KVHf6opwS1BgkqP0Pp5LQimz31O5100VuV+tMf1FY4T8xPg7LiiP26DzjxAHJzOq92L+67Lu4+Z
cuuHebaQmXaw2W1SR/+HvTNZkttIs+6rtPUeZZiHNvs3AcSYkZETmcnkBpZkkpgBB9wxPv1/EJS6
KVa3VNrXRqZSSYwJcLjf795zqYgwYLMZaYU2W9BU1+gA+fR25VQVgxF21Ckyym9XS7lhf5TsIrdE
owIG9Ua+TXjWsTknCT+Zndr2pXfURD1EDQf3R5Vkwa7DWPTm2JN9YMgJlaFgZSKS7G886KN7OksG
ug8w9MGwBxkPFHv8UgbasC9N+87CJPGu190dij2is0L1EqY5H1qDwlVigcmZOLU/QSi3xy3XTbsT
eGS27Qy0EONbqeNyytLtGFcpWDce4/EE6lSyp980gVcdtCy2Im3kSVKPbg26vlQyJAU7Q/FapenY
rjZIt9qdspb5UYAvplK7vJ0KIvBOQhKDHbhWMkFI029CuPYtIIKMhbZNmAdDuiskC38voN0zdQvB
/1XbrlADD51xfkiVHlyGKYFNVWfuoXAzZ2uWOgumbJpTphv3vg/xSkoJkLanzFZ6dR7VDXWPbOxa
/wIwA5dGpRdbo4zxcZSB9Zowqt+A32M2UWVp9Qoq47W1PHzag7+3USN1sgLDu840nHo2nd7SCiib
wcETFICj+g0M1pJ5rIX64CXAGBd6LgIr3QIUwOBST58gJtykCdDvpYVAV36S+bBeb73ebHtVA7pD
1N+6PpJrmQXxKc+YThdyivEdYIpgz2zooVYzWt52SOJ9Yk/tuXHzmqtFens88F5oQro4o1wW9+gP
uh719tT720How0Uq9tskHsyoXeWfyZcCDAsTzmUclkOS+/q3seaIlqt8OFS26qNRa82HXHkoAoIK
+3RSJyqH842O7eSEczlK01kcfeG2PIDRlCEEDg9LkSa7JGu/cF5jKzbXa1PLklfHugdNEyaDnF8G
FUNTBPViMQ54Ziv1IdPaNvQ65d2krjWGlHyycWxSOJQLhoYUT39UD/3nwGhvRwOjUpqbz7XGkpcP
tr0TLlaeEV7+CykF+hzariaQ4Q8hAy7nw7L2xjhLYd7g9Dsjrr4q4Ula4tKnzjW+445k/zezO6oT
UT+ljflqgZHHAVjb79Jh+qQnnQWsrnqewKZ+F6LSll1S+65iRM7URJtED9zSrR79WekIxUluREr4
dERRS8SsmKwHAsU8PrYGrdub0o9jZCc1jjtHolWz+a8MzjiTsy96K3isWbDUBh26cfl4FDMxWkiV
xp0AckUvuhOIms24ZFAl5ySO+KmEd1vkDrALHBF0RxTaykwsMmPjmguNU4NfGoB49VRcTMP1j/wN
/xcK/nczMR/tvGHx8LP0FFD5eZodHq5gKL/GhejbfQH7ZDthBNh4HhN3p5xOdJgW3OrGc8cjKSwN
JegDXbVAUeOQDFaV3aAlh3uCXV5mOHvTYSecSJMlwZ26YTzkTX/whpa2qOU0ccGHZSb0Y0E5SRxI
9jqQfKir8k7CGNQOTJG39Qq3PAkH+a8NdBlSM9uS7p/orbLbc5cMD4y83nVA04jxs7MNpvqhtUUd
Icx4x9ouTCL6Kt1zdkFApDL9jpHcS2bY8obxn4jGzs1COqHqfaoLSEdNZRymnMNZ5/TyWBOuQ7lQ
zUYvnHcxxsFDr+nIcPGYweGZPxeJgXKmZmvnFV22yZX1BbO08USVVRG50zx2Yd434zdHesMTax+p
b9eBFKm3/alrEaN0Iw+NWLNv8aRp6CxZRmmNXhSHwK1vGfdK5hSW3UdmNgb91kuMytvkelqcoGKG
RrA0uyKbxZvEW/BKtsGqVoje8rUw03gKjbnQ3hq36u4ILWsHcNWyY9JJ/bFfUDTgFRyRGLrnOLmz
5NRRt721cDZ9YZ/FrZWI6i3LDf+uAZ9zu6i0/6pl7vekM2ZgPKkmTy0y9MMy2TG2MI9mepHp40d/
cvp700zt5dJNfkMlqwe4BBW0onmaMqloWQJ3ZzQgUiO3yKZImBnT82yZxS4TNBXYeqxdjAxyW+jw
MDhk8fBhTpyP7BCcJ0rTGnCx2B65D+at20mDw5X/PK4+MKzM5lOilyKUqXXnGzKmcAGXTV7FfmhA
U8iikkO6djOabGrOZY202qohvWEPoaZdQk1gyPDN7U92zfqzcZUu8n0Sj9MqEjHpISzXsqepXAOm
zQLY1hob4YSe23TPnbBbfMO+P2xSpk/AHHU0vlnkcTizLrwycwqsC0FC/cPAH+BGftsvL30BUZvb
OEY0QqAGF17P8tbqRX/2uHqIDYhR7ce2zs6LEAJYDALPRnV9wo5ppqvaMFWleMyvOyFWmdeqcL3P
dpf63Np9rg6U6tJ1q00tm1bf9kG/auUQwkmYnpxe0H5T64VwNxzDfH4JLPfEn5J3erVy8LRU/UwR
mtr8ODPDKkKLG43U3zTTLCw5eE8mj2i2oBXt65b4PrK9BoiOY15jW8/4XT+JwlURI8Vxn2Rx+zAl
g/mS5+zAIXmyYC+dY9zTyGTgsWkH/1GShmLH2yXNfblow4tmZ/3JSlt0mWoJ/FsgYOqFnlTsUxCk
9qYg7sLhVVoP0vG9x4AOsWrTGXFwo2kplsUyK05K+sMT42PEUCzJ3KVNzbKKL9SvCdPJNI0yR1KN
7sECm6N+RBXcWF2Q5BcUfsXzJOisEiC6OTs75Y4Ov3SVb2PVJXk0FfJ+Sah72rizMLcWMtQHffGS
U26zVBL3n7+XjPdfY+hrDFxdTOcoHd0lDYIs2SR51r70rtPsRo2nbtLYPMy4pCIOO9lWT0ihCm3E
RoA0etPFk3ccRl1thXSLM5UiMIgKmm7PzdKMH6H6wkCCTFtF0JHt0CWRy3KitAeoSeLizKOPCcpI
tnJYxJ6+Eju0RMFVonWjuvXLyvqEeqvxEBvFB5393bnDhbDrFbt/5EwPlUZLH+m6GkKfLB2ifZOH
iZDVba+CrxrwwC2LU3xwU0dRtbYYtEZza8D5TbdZi+cNo+p9PbnTcaSs5+RqHu2zblxGNmBgLprA
C9Gbu5MEbHwLRrU4w6z5UpPU2cLS0Hew5t+SuUpDc/XKxn6OrGjE9AK13fysZVa8w3+dbgW21C0t
Lf4+HYQEkDebx0I2aDZNUc8A+vwlSq3JiFyDKh9FH2mk6Uv3mpX2HHJUWA7EVF34xYbs730Pkhob
vbKMasccyseJMXk0pzxscgcrJHrWUJw1XM6jw/gGjRX65NykO0LCWI6b5eIUC/9cj8m3TvPdqCAP
mEPxHEjzk5WwWDtavc1sawHQMb0FNT4SirqyaBzTJJJaSVeSpzU7kyaQw2hXezvJHxcfeG0D2TEM
eh2zSLLckZonQJi3L0K2+T0lJTTUmgc2Vmo/QIj+rE2MQUxL+4RxXt/pCztkTBHEfYDWbia/f6sw
eD2MffvQN2Y5b2hu4tGOmaMjqKnd+VBcaYQ302Nb6yZmeO3d1rz+tjHrbtOx/m8AkXUIPYH9SY1O
v0mq6TwIMR27sn3599j6XwG4ElpZGTz/99j6iOeTHpo/TK5/+49+m1z7HjNo7FAMPDjQcDTnz/sd
4Gow1MaaCx8Kfozj+X9owHYwuevkIt01MrSGGX+n/xNzZAZOxo7R9jq4Nv8OwBW6wx8H15A6TM8K
nDUvuGaB1hn5z4PrzCXeyn41PU2tAVptFGhgDpakG9F6mtzMTE8im1bDJ1a0du2wdLKY4bHvTFHC
Gac9dCxAVOc1pXtaFs+OtyV1m/TDkZd96OmVt/dYJGftAZtU99LWtuuEg7ASjpoIS8xETTmcS+xu
HLZjp8dzDNqcgXTTu+cgp+ZyI8duYai9qHUUCMhnKT2r2w5wotOQdTs+SYkDZ2OzlfsS5LP31S/T
IVIsmNsEhbTGS7ielnGAmE5kJKNtngMTRUgGlXs7EqPZVEP/KKGx7yAL4pGfy0G3Isc1sieR5/PD
lOrqAuateqyYGNdbb2q0NMxpvHWYNWJe37i5eCwdQa9jMrYosM18SEboXyalCTdG6u9ha3MoSZus
2Tk1xbGmTFHmGYoWBrpn3O5s5ZkvZcDOOcP2+2QAu9wGqf05GWZxR0QjiOrFsu57M++OAxT/KDVM
bJaLxMTielttzoiTQvi+tzytvFj1+OjoowydsuTULMj2fXUReve21+DoAnRwQ2i/jEh+t49DB+QG
f26W3BIzty9jWmNWIzjZn3XQ5GbTXGLRVd/zwQ12Q2HPO+lkPuVSnnwEjPPViWMqguk0Cl0tbTeu
5C+ps7yQu179d4zBRemcICFACciC+invoA5aUzDdWMIb7zOptzwu0y/AENI3TmEjifnpptSdOXJ6
ZmXk3QGiu0J7GJqpeiq7AhR4UcqLidgIJo9dRBwURGpzIKQoHnjjMvmxmBZCK5ISvDmTVSQmx9wa
Du+U7tGEuUOcfFh8j9LgkhR5T5q9obywBs6/1RHZbtj+6KdZ799L/n2y/nb54FHITDJ8ioNHL3PE
g2/aeGI72ok3IlmWi73OmHIxaPsC1WK/aH39qJtc0Z7bq7NJwm+ty90IdGcmnKa8bSZreQVc6mRb
jdLekw2wlibYoqTPwRrsqC2Kcd+j8+20lsGwFciTnrq3wwDXkm0NA6C28fPQBzZwsOqSllAAkWwS
dLZjfayp0F3Us6aVu1Quj37G8zz2bmySdRvZ1p/msc+hBXd3miqfDeqWI4SnR6PVS1BZ4qsUnnes
8uZ5tshrsT/9XHldycGHgxeKjXnDvLYEyc4vNb9rSYxQtR5Nl15/QU2meXMO4gPKtHY7ktfdxuhC
IATtVxZDeWeKatppkp1/WSTOcQYJ+Wy7GnOS3JNRFXf6RkPYcXPt5MWpw7nWRFWO223vVd0eS795
zOVpUdmZfTiTToU5vM4udcxYnuEC2yu7iioYqdsR/+auGPMptItcPvqxVT4I30mOQ87XjCsWOG7g
Tg/VVC77WhUmDYei2y/F5N7a3XCaO2s8drMdF7hi5fgw2uq5N2aq1trZYVgGKZIbrJFUKTzVBFgY
IbYGJ/X7Gfx+dQZGdcEk+IV8j7N13SX4kFscuWyTuV/qZ/H9bPnZnZPKt9qGXO9ATdssmfHmCs7z
m7TT1WdJf+Zer1IRdaI0b5KSjiXddLikdQSwobKvsl55P7PsbtKJ9a5s6GgN4bx/XnqyRUPM+jz0
XIPZPM2fg5lzJwxSvX1qO7wUukt1h19XsFRTO9gMQdmL+wTU89FCR5R7QTwOzj9p5I1cckikBakg
cqKqjBpRB48q976LRh9DzIIGJR5+SXGxb6BLa+y8N8KtqwYSPio2ic6md9Zpb+ZqO2Nh0u9zkKL+
u524xaFyUDT6TNhIGjblDLWir1enf9JvtPZroeUM7lJKC/TtlI6me1d0fsOQsAF9WvRsTc8TluAH
+GfNk9XF3CLFyKV37NTgfJIcbU8pfSkkDqgE+KK4+jnK91Q6hIYWe/ZmdIX3CNHIN6PY0LtTY+r+
qZ1jjXKqvEYmbdVxzqzkLi378smnAcPboJx7+7SgLzekWzx9Fb4ttwPCy4FC0fSNrAMtqJXf5Wza
Z2WfE6vjzOXZwqOHdGSuOAgqpkYLxwzm4IVTA0v7d1R3DLZ4zFDYBylB+JqtHnnuPHWbxaixuuZO
b00be1p6ZiVW+9Z2evbKM5m6rbHqb6W1VHfx4ATfV0ApW+8yth41lOkXDX7xpcJEimRUfiOy5DJw
DByIqqnV9sR98LYkgZ0dnWY4Vqy2UCQ5goHD6HwmVDHf4gawtf/cD7NzZq5Xvmu5nkPHYPYBrBqp
/iFubfeZ5wj2gGlJdsRHTC1sPGp+aY820uTYZdP0tciywGYxInUUFPVwP3ktWl41p9p9lruSSIRV
da854I6LVYoEdmCsbATXgAZY/AHFu63aAqG7fiqZyNLzuNTxsYDtE9H9yM0qGtXeUWTSxqEcMSZs
TJlRyDxD8LoVZTq+Ohzkv8VMxD779BztaFoNOhp/gyRgm85opDPy4b52WG82luy0r7Y+U9/bcTrf
WLCxmA3N+OM9bRSfmQfVPg77uD8KQ1ljlGc5JT3o9vlL62c2bpfGUo9QRCAEaZPVXlwlyiP3XAbx
yNRpAZoRl1ES02BreZ3+is0utrd1phdTxPnQ2ZPIzx5jFMN9a81eWDM4yzF42Pme5TknRcGwI7QK
0zsjT7QnI1VrPZGtU7zbywgnAmRqsEXh5Hf2lhRaG7q5qbYOJhsKK6Qg+C9VJB2HmIY29IzuY2zh
k5eLo/RsjhlVWXevlHwrOtKSXhphP8nmUzGbosbQQQ0iaJh2+eaygbqN9VFElul+YRQZfPTSunqD
pN3srLQcyoglnnHbPBSNFo5BwYroTLN+zDzduw0W2/s8QNQ5iFTMSYhHeMETZ83WF2/sUtRDw3oO
VErJol9ZnIEYj+KNo1f6kPgTf1ssoNgPuZUysSvidljFEuNtCOicE7UjPid2rB6cQAU1/TQmo3RK
Q+Jtoo8915Iu0X5rz3gPWrNFbGDMo53wDcafskDVH+dFuXJn1el008t+Jv6B3MGkGG208qziSPz1
Xl/67FNbe5dk5ryYVkM4+Np2pKQpJOYcPIAx1S+9t1a3BZWXRU4gzDu3ZG/oG4m3bxmtALvuBvtL
4C1Y0+xGJGvTpEdxSTXaDNY0y+DMLDN9T5dRwpjBXLajucRHMy+H/WIjBCzCKne9rvdnQ0u3bt9V
3xDwe+S+3vW+uRjd080g6zRCJuo+JnB7vrh2E++GRrfId9oBXkrm5/1tak6wo9hmSQyijr4mRRLK
aZLCzt+FHgz16pGuN4J4GEuLNd4SdEpfyngqP6C4pQRdHY3zQdyfOzHhBjIK17+hDzoIE509YjUm
Jx91WO7qrqWYKCNGvKnNpPgkMbxQyRLjH8REgd1iK4Tpbtt4WW5WLt5pBCZ85hOWZ9POsq/xkqld
lSl1qEQ77JJghUaViRWZxfJCXGTsQ8M0urfEar17q221b4aedcd/n5L/lVMyPc3un+J7Lt/G/3ht
uuJnf/dv/9Fvp2TP+IfvGCZO7P9uJfn9lOwF//Bc3bQpvHJB1rJ7+5+aE+cfMAdWRqjrkfh3PUzZ
vxN8KEfBdceZ28K+G4A2+Tun5D8iDnCJO1i6OR2DtKQo2XV/YT8Yg9sOup40R25mdLCiTpw7qxvF
ZSlH/+8RNK+v5QfgSHCl2xQVrVyCn4zkA6UBC/bJmnAPWPyF7qpLzpjq+co8aFtcdz8JFn8JDLp+
ttUbj38elCEhll8+W8c+m+SEzuvRgJZsRmy1a/ccqXg1AXqt1Rq+s64pxLVO4s9ffBUX/oeKcn1x
R/dAcq/IIB/l5I8flkQuI2PZ1celU+q9KiucEqUx+Ocr/eUavo5N/a8+8h8ZGT9elevFAgqNIOOt
l83PX7GSKu9G36uOXWVM90WZqneaO4g3BSu67e/DIml7AY2h83JcvTqxg19AN7nOzJIpUHAgL0YK
2yepMqeK/LhvUTMSD7/FTL5O/5V8a/6X39T4p+/Vc+ji8WHqBHy5UGP/+AnZQOtLEk/DoScfU+Ch
i8HkLUur0w492mscsIcQ65fU8XhzYTy2eJ6fa8FxPEzdgkdu4knvUc2m2bPJdTDn0/suzwaH9k+z
6f/FVeB4/8v7JUHBvW/za3Kz//J+6yrwk7xS/cHxqB/5oFWmE9/IpAS0kjRAjasW1+fJoEuIZJBc
g17cg/Pj2jlxMDkTu6dMkmeurgFJtmt4+9ySa0nGJoCZxTcoN0ur9DToJlPduiO/Xpk630NbrHzc
nukLIYkuo91mNsHzX9NQ6OFkva8BRqERObz21cRYBfB3dkPjfPEZv8yRixg70JvY4h3uLGe6J/IP
kC7zwT6sBgDtBWRxED+2ndlxycV5yxENXCfd2YyNU8P4xlW6HskMKsSnWx6/g/0w1fN45vBDKtZ1
8pFTmW1jdFgXgu7KkmGzM91royL6W7SM46e4Fa/9GkhdOp0oNzbLNmQULl7ZKA33upTIL1iuWb4m
PSdOZ3QE7Dv4Mz/4htUQCwbxikRvqxFFVL0PdSqD4whOvz7WczAxTFMoJTx5SW9fM/K9TaorEoWN
s6bEORteg9RmXsDZ7H3wCWVPquwKN4xX1EBPowRSegtSoaVn6Ad2KaF4vbVGqJBzkyn8wJOGVU0O
JH9/XKtpngAoSK1s7G+zYiLWTkCNc77DhzVnBg57OdI7QQh4Lpiqe3FWEfvVWiZ0Lomhq+E4fUkH
8CCo+PjRVIGxa/sjQUr3mv3WSGpMAYpw818pCoghz6KkQXdDrpYrY2L49YNY1OmoljjNmwmP/kxw
cXBNvlLuboIl106WpAHDvRv6a7EPhqVjnxL5RFddEVOjTQjPX7Pa1++fnkaGNb1vY+71vCjwIViG
bc0W8frvqDiuw4pYOOvGkh40PusD7Y9DNNK9t+vb1TuTrreHS2mEOEiZx/GNIQe6QgdQMVHRTn7w
iBnO6HBy+xZIGMgWen5RLScshy10YU5PHNB1bAxxM8XDrsyxG8eWxn9Ql5lBnMlQHtVcSaVBr5RS
ZdoeVQzwS5tAVXwkdeqU6JoO29Y67VV8NpdgfgVcPr4Ps8YGfATamt2Ps2aOL5KvP91LeJt7aaaE
JRYdG47mA+VsKBDYaM4A8SaRH7Dcpdspm3E01MFMaWEZtogExxE2xU74tE86nP1JJoyHGD3jRiWM
AN2qb64AbH52bb6QqXaBt6bGJ4y/bSTS2d0o5Ow7zU3V4wi5I0HNHpzPyi4Cm+tLjlaYBNl0M3ja
cLD9JkFGw2cKbJOhks/0972VLJsulvBTnaXuReh1QP/OYs9n3IQVgRFoJc2GUpE1M7yo9yBLCRVL
rU+yiIs7OHH8mBhugjYKNnS4UslZS6adhmZ/VNRqhlnXvtWGl19y9E/70OJAXoNRa5POj7DyFaSR
GvwPHB/k73nMcS2bdPJkB1cD8TQuJP9nqei1oJ/wmRM1+S8vWZmVzjBMj9fWBgQU4yJsA+CZLCbQ
N8X4NjV+8pw7LgtmYxYfciqsXug65ca69mvBqyLL6hHC9UWA9yugmi3iMdp8cB0akLKcxhQ+RrKj
fcV3Tk656MHLArLuc9VpGgJ+avf+kUP9guGIXOe0QwzpipNLlJzS68Fxt11dnMpAxGeQBcl9R4ft
MfGDD16aYjRX3RuRl3X1z4xnWQV9lPd8TxwrWOcdYWSnoBHm516L+zHkgM8xPyAWY7q4pyIKd46O
1WtDZI2tQQbZQAiNm87fBbTB3k09sIHdYpvPFZ28UTNJfI8D1KDInk2EJKqqHKhBVlxfGA3aX0rD
4t8XPLG6j6AhzPgLfAGkkbYVcbNbfEC1G44xvR1SNaKdqzLr+eoqNNJFOcmn2fObQ2bX/p2XWkw1
+Uh7zxBdEc5mLF8RtNiLiJUdaI0Z+fKVjjdS1ksZWSmJYlCZlnQUqsn5OAOARfQmAN9h6q0iQFQY
c8o8ODtXanjhLmzqQC1BNkowGySTtl5KfcLpL0kb4/IDtdG6Jmt6HvDnDCbvhgwSqK2RnyYsyxW3
U11T+NcyikzY/IO0WIs4Jguug0vKmWYds2C972AVzOlAzn+gUQd8MfOvcyBK7CB+wyvnPEwQKkjK
3VNGxr3kjCDRPPSlQ9PxwlYM/3CZcxb86xJIQSZgEQ8INGOZUYfkv7rzASyL0T4Ts9NJvzjwgTql
yfeaeQATVKvjijCXlnq3kuej5Eg9RuRvsJbNbYOEXyrHY8cwc67Z/3hbxpXi26Y5O4lYWzHR1yg/
uDS4ITNIQDWw971S3QwsXvPJRIDECdDPlT3dGuSkMaJ2Ae2sZivSO9NZeelZJfisuP14ybrLZu/R
bkUpeVq4yoZ9XqZJyxAIq8HgeRg6bNpFCpmDJ2md+QnyuvPqpgYL69xp+XkUHWGbghTXWihlJB9G
jzET6yYNT/Zi+ZJ10TOeSrJCJwxy2nfVtcE+7Ufkft4zu5xMI25vTpivsI+ulsY2UMYHq6OnA6/D
RKa9o/934Z1k6zfaNlyFAGp4rPco5jwwO5aqp3j9RfPc4me64rxLyc+oUTQKL9lc9A5ImBRati19
J9YJ3M82yUoeld745FqZ1j8N7sTcL8yYtqf+Y1n49BtGhQgWvL1+Ag5sNxeZlhgfc5/dcrKfRoUr
3wAvQGOas810tPgwpigMjwwhnpGc+L7S8NVuPOBapwIbzsWq1ECuO51prZ7baIJVdSrzRdzy87eP
DE3SY0Gq4NOkBdlJU2h6g1xha7NfHRITo9E8URdY9qPD58A+X+sxblcvuLFnGYdtZT0QesoiAOf9
ztATiNkkwjbdNLXHZgAvnKjSeKxtlhgyogrNdMABgziJSd2tiu+Q6xxiVE18wEtGilG1QxNxB44h
q8J3xJDvWjnfBZM9Hrmu2Rj0rU6uQegkPNCVBr3CNj5Xh6nHucfeOH7CMjjvch6iUd6m43ay7Ttb
V/Yt3pv6gV+b53I9lSeefPgZMGPhz2NY5Vcucm9525NRQ9VM5zt9FgkUOrd/7RrTujQDE6DQSnQ2
kFO7L4OyJoJApNV4ZOdXb01t1L87FBSc1oFVlm0qM8j1elNj64l9qCXLN6elVOBiE/akAMuxxjSq
ep2MAzsCnOoaT2CGzJQWsYKkOivElfPpqRzyQWtqR9eaW3ErwcOIDcwoiA5uxxW5DDG/PUJTij7O
eCcLSYH81VF8PXX84XTqQ6v0ANl6+DR189dj/zKYecATTxzEFUOxDNTbb7qYK/FvnoIZBKzlMYbD
sd/m4PbH0xqAdwVGhVbvsnZXiInnGR8gSoH8sScwDoRYObpcl8M/f931dP3L5/OJ8RBS4mRKUv6X
UxdH8tJifCLwXoLPUhodf5Wc6PgbvZT1i269+dF1U9bidlh3uX/+6msi/tdXD0xOxdzgvIkrcPMn
oWMmulWOhtscftSKLn5nfvBXgAojQFZ7RXZtjXN2HEtWYJZ5hQNd38K/cQx/gWNAxufX+L9tLeFb
mX2nljR7+1my+/Ff/abYkaD4BxqKjU2FPixEOP7A34kM4LZtfVXlbB2XykrP/u9iYhPFzgNcqNtG
EJhXdet3X4v5DwQ2Stqw3LBnRQL7O4qdwWv8fHWh00G/xl0NT19nVLbSJ/6g8cBJFOu250LVNRjq
MWZn0Fg5/sDCG4cHV3PmUz4NNdlAvVCvVMYPH1kFmcLIoP7NP/Uv6zHru7HhV4CuQGsjeL2+25+u
dbueRRGk/XAxV0ZTgsLCscFrXMycg2oYuo52/+oNPDc3XeWzvrX5en6MF4YvOP+8+j1QSr/jz6Bw
0CxL4+PiaL6xn10n/sY02ph2P/3e9z9uw//A2X7fMKiV/+8/r0zen+7O6zuG4r0WWzme7pu/yIJ2
5qX8trO6WJOTJLiql/LjgI5n7ZQ3YxGiqcLIo8yLfaKCLtbUudCtfYX1j4fhAFkynSRTokwDQMn+
thk2qkrZMXqdg8M9WbEWRR+cKhmAN2WRCp6xjdwU5chGI5Oae8uQYqj2f/6pfpGZ+FCezXGXHwIO
O9CQXxY8XEgJRwucI6iawXOTMNvcYFbn0hBrdfI4ddicYqP89Ocv+4t8zPmaFdvHZWVyLfKX9W39
9Os7+pTYQiYcHnxkVaZ8PZQ9pjF+nD7/+Sv9sqJfXwn9DCkXyRFI8S/XmWBStLSgMi6+0GFpEq4s
97HysWAWIt3if+c0R6bVb8Lccsbqry6aX7xkvDwXiumYNkKny+rwy8t7npUBIK2yi4eu9lblPYEa
zAjl3lkqiW28IVGq89PvR2qLwYkUjfdNASk8jsFsnyfX6nQcXfTgAtatq49WJ0wrSglFfxNsFiKU
8coLnQDGxsGxXFJ6f/7tGf/8QxG9Ytmw0CfokbPXR9ZPP5Tu9piznFgjORpjw+8UEoGhFaq2N6TR
6+REmVDxhTOpOE9Lm+7cxp7A1hmD9115gJ3Cmb6P0G7y4VuGqep9cETqnf78TdrOP/3IFvgZKtcD
QP+0HXnWH98l4ZtMJ6Fi3eacJ6BQRQrq2n5SkxXsFD6PsJtanfzkjCk0TVMv7IwavaUT+9Im6ou9
qHrEkUWNE5UZyctIGP6IYEAGxmnFR8BJfhTD6Ap74qQ4A5SF/hjnsr6MQpN3rYbXNyE4imC6xBxw
zCGtDiBHy0czT+6TucaaUPZee1Fx+0GZlWaxZTRXeXOm1JWx4kK/zujn5zJ1/NdY7+1TSoHCGdPX
EIQjheAVkeo5O2o+UudmnDEPG6OjrW7dr3ht1RMef/g3REI9qsfb/mjHpvmhTY2x2MeehsNiwZPx
BWB1t/LMW+1zX3nYZYTEldzU4mi0Qfmegfvlvreq4glJd/I2Q2sTx4i7Ppz5HvYG05K7lqborU0i
YGdQrTJsS8czknAYE5+qe9Ie20paSJ0iuIN0meiRYTTqwKPGJKen55yzlFd+IviW3phdIJ4cSzHK
D3LN3Em3Wt58IgxbeCr5gq8OioI2TfqbiZ/hu0yEcMLFVGh2dWIOyW5iS8zNMdIOmwy9v+uaeD3J
WtUB3d6BDGR3DV90NRBVkXkO7C8eiQY1zgRmQ5VxaCmtrvadW2wTG9zIwwiBKcpkp3Mq50qCW6HG
gCgletKZGcBSxg/92KqKWX1WznX3nsapaS6vctSma6ykYylvvppzRQCn2/Sq74V+gQJSFdMpyNpl
PwQIgseqy/4/d2e23LaVhOFXUeWeLOxL1cRVI1KyZEW2vCSe5IYFSwwBEguJhQD49PMdALQIaJkk
xxeoQSUXCakm0DinTy9//43vvqav+XMztGYN6RrtdLyDBXS5CuHpwWcywzxeLDgP83ADgtKCX0eZ
pTB4Lj4AxAMFerWpbWKHugrd/Bcry3VWVAmdATFTwVl4CfRwvfiwZ+tYNJ1TYWHBUbeOLkljpq7o
czDcxQVEo0zgXUAzZcKMoTBPJsnErCHg70zJLkOb6kC2wCsApSko8pwDeaxZDHaPRg9feOT0060y
cgoTOqOTVeD8CXORDTRdSbT8bWA4hfPenCyYMhvr9Kmb61kMe9GhvspgjUpByq982s8XtAPsLt00
iwl2Qyuqr8jPR9uZqdE7MaPRH3qbNIANf8Zr1b5OthHhu65boFv4V5l8IE0LNpcuxvgr3WxudE3r
RB5ebIB9fDrQysuIHcHmBxORTy/mOZMd/PztIt3TcMdhrL9brw7a5rLYcgf0wodMb3bU6uACJSSn
fRs5NUt7wlZJwUKpNE1R0wqZnayvirnN6GmAAI2PHh/WOsxtGwoYc4cboPOWZoHdNcV142pF3xpA
181mp89BZC7mh2JBZ+CkTLfuHb1ca3ohgh2EhxGsh5MbYj9gkdsFmFrbd+3thVr7TMHyAxV2JRK0
0JWI79EYAIaU5UMpf1aRHjswpimY/JHSAlBPmAy9gfuKKfLULs6dPZDMLzXwoOK9tXXrZB67u/zW
LIDsvV0xD4o/cMXsxstF4KsxLKkhSW5oqgmBstI8AN3NV3k7hokhwWQ4HJohIS6NGVF0kVkHEiRR
oQoeX50u5Bn8qRcBwLffw7LEs2AU4f5zZlrlt23q61d0xcMm6mxMgsgYHKJ+aYYJxINNNepQbXXj
Y1PZUhsWQDroYbjNYW+vQJRF6+AqhSymvI5tOvs+NKmcWNmJxbleC3JwyGKyu6o2KKAoOygoz/0y
5saSDKN7wwkGSacDo+1FhJVM5zTwVMl1nsHgfbdOCwYtaQ5IoOvKWFNkgQZeOJ+C2dXcMBrjIikj
fjpJDuSFGLebH97S/CoeXhTSSuwT9yX4NA0z5imKnYmqfFo1SB1v9mydbbjaBB/j1GbLwxoLiWlT
JKGLCj7OnWoAq6Km4kPL6ZdpVdxGVICYsa4Uu+qyUmwF4sW9AOny34BteCIMSOWqwk/O4+i3haYz
aHkfBPRF+9AnzhoW3zIW5JdVuq4/6XkFxyL5T0p0YBY3688OpwWFCIUxmYJV2iD6B5Bi+IH2jjS4
W9ws/IR+mzq1d1Qp7BryNA21zhR7V99vwo15VxUZPYk7BSDT19KKVtlVtJhEf9YHV9iQAGKeOXEA
nJGBVvsk56zI/TpRFtFlVG5XO0CAmLk6Lf1PAQSON25ER+nc1FJthdkzYY/b+xpJ3fVkv7oItZht
cpgsdPfaiBN1t4TWkCSko7KkLph5xxpZm8AGLpmpu7/gkCl3N2paaBbA6DAHXu/roDftdLf+A8CO
+2VS46a/O7h5qj7kGb1v55Gq2vvroNQQVUWqz4COcmWtrre8FphPNjQPHpL9Pr+tmLP1eQ0C+dyh
qdeIqr15dSihHZhtFJUJaVtYlZLb2KqMXya5ImhydnG0v1nV5dafwfMU+V/wRMhRUyoE/G8H2R4a
cCB65265d3acAvXuc7jaqcF/1IS0JghrPLD6122uQyVN0YbEhG/TJftustiW3/yVMtnPQpvmrOvA
VdSPVTZZHN6mFMfgQwKMBdGtlq/1O7rhD0BxrS3sPLstk1Zuge4aFdxX6zK7gBmet1Y6VPvoraHr
mha1DJqvSq/S+T7UHBDBzo7VvzEqOOlqeqPoEaUlbPe1FHPX1n7KWuOkE3XDVZTdxW6sYmC1rbu+
dJjYwGz44ne4nktHPd9s9vav5MGpDJXmiiSdsQid/afdIiPDX69Y0XB/6LxNAgeYxAM9h6jcTre+
fqdVpHuvF1Xi8lxVNVndbuApIrvNoFBYn+KoyG/DcMH9p9C/XWa+s/HnkJEoQKwN9n3NbGEqpwvf
vm280v+bTEr3IHMv9y4aTNPHYpnWn5ZZQevHm3+1kbz4tAmIv8DGlAd5/Xe/9Lqgs+UJmuo+KeJc
3AE8fr2pZg34oZeaaW6puZXXJIQed1w8LH/+SXfpK9JNQl3iZnERIIRJvOo+nrgMPsPwAH4BIiUu
wmB+8ERFLynh9edrtfn6d3pP4D1EAVNFsjwN7vPTTJOIvwiS/4oWBjIetWBoUx6N5BTTrJoLlM+p
Fug0nJoM7iKDpTRaaDNiY9ICmTNiPzktkIrTLdUActM+JGrta0GZkpUwXFVkf8e1CkS2hAhd6vnZ
C+Tvecl695JRaO/5VdhjKTuAtnOaVULKYlxa4MVJLwIaDW1TbfCLx4c8VYKtMR7R0ch2teoe0R4g
Fdy+kYGFfmoOXzQELAHB8QuOgKx3c/WXgG1OqUFYhq7ShySu0SlB0y2RqpTaCAZ9qAAQIUlmcnxz
9bWgKiBmLVfXNBLz3efj2giUihzZQ0F3psDVKOlh7Hs7wJraigr89XgkcmSO7Ol1VXBOS60BncOA
2IiJZhTcxDVwDFSotKlA6vQdj84MMtrTbV+KhCVgrCuoXzqM28dXeMrTVeDiEfD4inI8LEfnEmga
RRfJVWBwGmjg5W1g9c01cIxwDx2cIxynTk2Uo8e2FxTRpi61Fwx9SjsBRZLjUw72Ah0J+EzgQ8Ej
H7U0Li2o4Lqld4QyZSIdlVoUcbT6vR1BX4ZLUUejUbG5xuckgqyXtov4P3Rz2hSxu6tvFxwXH9Hi
/NG0di2MbkfgIDwhqnghbHzZT3KmJJMFDQV88eIahAqOMqWmRxUTupLmahffiJxFTWU8hKxdMKaO
bUCDQQq0uQYBg2PiK2N+qL21n49uLWjAiKR3hDPVLaYUA9No3/XwjNCm1EfxJI7e4uh8ZnqJHGkt
uEyUJz3ioIjjij+1jo41JWhiKeidXRidFgA6dHH9P/ea8BcgmgEG0oVHIhw91YI4KQHygPbpzOfo
7AJVcunIgXQSqAqLrFqXThr4C82EGg5SVek+H51doKYpHUpjHBmVp+iQGT1nHF3MAnRbJniwdsOM
b0Nwjss6TYaCFiwLPXTXIIywbWYLMRDbth9zTuNyHTUweNJhhD1VaIgFZfT8hlAVvCaDowhs6dgC
iGfwj3/bW7KnTHxiFahdfDBYBLgiuEs2gZZAOoprbEog8NFkT0jDwCpCm6WZA3NIStGyIH+C3ax9
+tFZAtUgBpZ3FnUo2Gw6V9unHByNAiRrie5zRxnf87sCEysVQ5NPIilDcMgB21yDiEFVcR2EW0D0
1JjK9vwZUcQg6AFklUBKEX4+8qqYuZ5fhIFUSSBYLJHmGp0ZpOYj2v3l1gA5M80mLWV2UeNgCxAv
QetArICmm2t0GwGYmyqtBZ1FQPKYCLR9yoE5JHaGzYG0KsdCc43PO2Qp8Oqk1gKOkWjip7Tc2QPO
vNMdQR6FsMzSRbdAezU/OCJ7ACuJ4FKQ1gJJEtfUn4+dbc4EUk2a0i2FMZbfLcEYIacFnpKjHxh2
5wQ/XQtMJ3bxxDq70J7FY1oLBulhWS1gFyCmYc0LtLa4+jtC1RRACGRgQXSNbS+A4ddks2mi/A5U
nTx6V0sY5JEaD8Emv6xZo7OIz9Ea/d0oQYBQ6Pgw9GOGaHAuUHsmc0sH3tGDGp0WoHbSZHcBVVcG
7drM3+0ASYNYySXbyMwF8grduTC6vaAy6krWRzDMqWiLAYry+JSnp6PlTmlKUuEbHissixqstLuM
j2CQICJt8JgcOdWCQy1GIWKCb+u7J8VBNKJzAZutyJ6OOuExfYAOuKv2KQc7wtFBa4Dfw2UcqRY0
jizp8FmbkiEBpYi31FyD2IHMskUfKV2hozMIuk6fm6RzoJtTB1QDaIvuJQ8OR8oLotNLZJG+L5Jx
bQWN0Ek6hSSekkY2/ZhPHWwFlz5j2koV8gxj85Bs3DrZNUD2wIXWkNry93d8ag7xDKf4hgKtO7an
1/Htpe0g2QNoH12Kjc9bAGrSrAuTHFv7+ei0gP2WNYMcBqJMhxOMmTt9+RgAQQeB79jlVkaXQybd
IY1K05wpHHLwPxzj4UGMhEcA8I8efoHMEtfo1gD4TME/IBUvcxiYuuApPQKVB2sBGlTVAacMV0er
hdFFCqR1BNODlBYEShUmFEAo3X4faKGNl0XasgMmtD84Iu9QJ50o7RioQHGhwiBd2L7r4ZFIVI1V
IJx6zLn+VcfgL6jqez/MzA/Ch6YTJlhmz/XCvPSFYw/I08+7/o/rB0E5YXxn+Gi+KEhL2t9+bJR5
04MrNWHAyYfHsOD0z7sHfPrTz97U8X9eBcvUS+8hhGp6dLrbfO9F9NP8O/S+eZF32qDSWv3HO/n5
p959nuyC/yE42wzkijBTWm4aHJK4L7ip9sgL3nhx5mXHWxSvsYUVyEp+lXHmpG3qn6gZtoAk9R6S
07tuXTfpu07ieHmfB/dF3hPetGzICp8vQ6/00uWp5LYdQlpy13J1lvx5hnKK6Fuf6Ketisn+yiVa
Dx76q7B1F2Qlv10m6ap/y11QLiv5Co0HwanG4QIRdM2ygq8fPL+3ALvys7TcVwaQSW6b6/gh8AZW
pAXVSd90UvaXRYvPkhV789Q2tclLacEIKO439XEZNGavrZ3Kiv4lKYLsiZpbZLes7FsviHvWo8ti
ystN69CLH07V0TXnyIvOMu/eL7JlnvdOmS7dJC0/uGeMmddvuG1Rw/KiOQuYadlb2V2CRF52lgX8
s932bBNIX4F9/xHSE0awHiU1zlkLIpYWncT5wIZ02DNZye+X31Jv4D113THyovde/9zqOlHlBZdn
V160zfygf6wjX6Dtf4T8d8s0W/YsVVfT/hHCb5dVcN87xhAuEgA/QvhLE0Ikj7H38Ab7ZzMvTRjV
2d+cbdgufe/ND8y9zXDvt12bsuI/+EFf420RRlrsJsQj6Uc1XY+dtOh0uRpyGjSldFnBd0umKzN8
0xsQU2otqFdW/Cc/eVieXWdPzrYWRC8r/nNSvLAQOwTSj/mBpwtRiKeyIiv+C9pfZtmy51J0dRB5
2VU/quzSKLJyf809//jk4ljrMA2yYn9bwqYe92K+Dk0rLZkJWsFgeXeJdlnRXz3OnXiV97dml7WT
Fr7M8rPfnrv5tjNNWn6Q3SdxFvQ8N91qcErSsms4tuNVb520BCSvS34u0/S9Uv00/3SkR3nuz/rJ
NfGN+3DppW/+CwAA//8=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F03D5A5-1B0D-4821-88D2-CE558D75A543}" type="doc">
      <dgm:prSet loTypeId="urn:microsoft.com/office/officeart/2008/layout/CircularPictureCallout" loCatId="picture" qsTypeId="urn:microsoft.com/office/officeart/2005/8/quickstyle/simple2" qsCatId="simple" csTypeId="urn:microsoft.com/office/officeart/2005/8/colors/accent1_2" csCatId="accent1" phldr="1"/>
      <dgm:spPr/>
    </dgm:pt>
    <dgm:pt modelId="{7018064C-AB6D-4205-9973-9A9CB170EAC7}" type="pres">
      <dgm:prSet presAssocID="{6F03D5A5-1B0D-4821-88D2-CE558D75A543}" presName="Name0" presStyleCnt="0">
        <dgm:presLayoutVars>
          <dgm:chMax val="7"/>
          <dgm:chPref val="7"/>
          <dgm:dir/>
        </dgm:presLayoutVars>
      </dgm:prSet>
      <dgm:spPr/>
    </dgm:pt>
    <dgm:pt modelId="{1115054B-53FA-45D6-B00C-2A4B3A560A14}" type="pres">
      <dgm:prSet presAssocID="{6F03D5A5-1B0D-4821-88D2-CE558D75A543}" presName="Name1" presStyleCnt="0"/>
      <dgm:spPr/>
    </dgm:pt>
  </dgm:ptLst>
  <dgm:cxnLst>
    <dgm:cxn modelId="{B1F41F49-49FC-4A02-A7E7-F14D9C1F54FA}" type="presOf" srcId="{6F03D5A5-1B0D-4821-88D2-CE558D75A543}" destId="{7018064C-AB6D-4205-9973-9A9CB170EAC7}" srcOrd="0" destOrd="0" presId="urn:microsoft.com/office/officeart/2008/layout/CircularPictureCallout"/>
    <dgm:cxn modelId="{45F43A91-1856-4041-93FF-1DF7137FF7E2}" type="presParOf" srcId="{7018064C-AB6D-4205-9973-9A9CB170EAC7}" destId="{1115054B-53FA-45D6-B00C-2A4B3A560A14}" srcOrd="0" destOrd="0" presId="urn:microsoft.com/office/officeart/2008/layout/CircularPictureCallout"/>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07/relationships/diagramDrawing" Target="../diagrams/drawing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diagramColors" Target="../diagrams/colors1.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diagramQuickStyle" Target="../diagrams/quickStyle1.xml"/><Relationship Id="rId5" Type="http://schemas.openxmlformats.org/officeDocument/2006/relationships/chart" Target="../charts/chart4.xml"/><Relationship Id="rId10" Type="http://schemas.openxmlformats.org/officeDocument/2006/relationships/diagramLayout" Target="../diagrams/layout1.xml"/><Relationship Id="rId4" Type="http://schemas.openxmlformats.org/officeDocument/2006/relationships/chart" Target="../charts/chart3.xml"/><Relationship Id="rId9" Type="http://schemas.openxmlformats.org/officeDocument/2006/relationships/diagramData" Target="../diagrams/data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250561</xdr:colOff>
      <xdr:row>7</xdr:row>
      <xdr:rowOff>60570</xdr:rowOff>
    </xdr:from>
    <xdr:to>
      <xdr:col>36</xdr:col>
      <xdr:colOff>250561</xdr:colOff>
      <xdr:row>50</xdr:row>
      <xdr:rowOff>96130</xdr:rowOff>
    </xdr:to>
    <xdr:sp macro="" textlink="">
      <xdr:nvSpPr>
        <xdr:cNvPr id="2" name="Rectangle 1">
          <a:extLst>
            <a:ext uri="{FF2B5EF4-FFF2-40B4-BE49-F238E27FC236}">
              <a16:creationId xmlns:a16="http://schemas.microsoft.com/office/drawing/2014/main" id="{404EA85A-66D4-477F-8CC1-0E3875218D6A}"/>
            </a:ext>
          </a:extLst>
        </xdr:cNvPr>
        <xdr:cNvSpPr/>
      </xdr:nvSpPr>
      <xdr:spPr>
        <a:xfrm>
          <a:off x="2096946" y="1291493"/>
          <a:ext cx="20310230" cy="7596945"/>
        </a:xfrm>
        <a:prstGeom prst="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205153</xdr:colOff>
      <xdr:row>1</xdr:row>
      <xdr:rowOff>117232</xdr:rowOff>
    </xdr:from>
    <xdr:to>
      <xdr:col>3</xdr:col>
      <xdr:colOff>336061</xdr:colOff>
      <xdr:row>50</xdr:row>
      <xdr:rowOff>96130</xdr:rowOff>
    </xdr:to>
    <xdr:sp macro="" textlink="">
      <xdr:nvSpPr>
        <xdr:cNvPr id="3" name="Rectangle 2">
          <a:extLst>
            <a:ext uri="{FF2B5EF4-FFF2-40B4-BE49-F238E27FC236}">
              <a16:creationId xmlns:a16="http://schemas.microsoft.com/office/drawing/2014/main" id="{9949B113-D683-4A34-A21A-3FDCAD533EC8}"/>
            </a:ext>
          </a:extLst>
        </xdr:cNvPr>
        <xdr:cNvSpPr/>
      </xdr:nvSpPr>
      <xdr:spPr>
        <a:xfrm>
          <a:off x="205153" y="293078"/>
          <a:ext cx="1977293" cy="8595360"/>
        </a:xfrm>
        <a:prstGeom prst="rect">
          <a:avLst/>
        </a:prstGeom>
        <a:solidFill>
          <a:srgbClr val="BB8AC1">
            <a:alpha val="88235"/>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7</xdr:row>
      <xdr:rowOff>135216</xdr:rowOff>
    </xdr:from>
    <xdr:to>
      <xdr:col>7</xdr:col>
      <xdr:colOff>102796</xdr:colOff>
      <xdr:row>15</xdr:row>
      <xdr:rowOff>84416</xdr:rowOff>
    </xdr:to>
    <xdr:sp macro="" textlink="">
      <xdr:nvSpPr>
        <xdr:cNvPr id="4" name="Rectangle 3">
          <a:extLst>
            <a:ext uri="{FF2B5EF4-FFF2-40B4-BE49-F238E27FC236}">
              <a16:creationId xmlns:a16="http://schemas.microsoft.com/office/drawing/2014/main" id="{4598D39E-036F-4181-8A9C-FC9162D8A523}"/>
            </a:ext>
          </a:extLst>
        </xdr:cNvPr>
        <xdr:cNvSpPr/>
      </xdr:nvSpPr>
      <xdr:spPr>
        <a:xfrm>
          <a:off x="2193021" y="1366139"/>
          <a:ext cx="2218006" cy="1355969"/>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24</xdr:row>
      <xdr:rowOff>175472</xdr:rowOff>
    </xdr:from>
    <xdr:to>
      <xdr:col>7</xdr:col>
      <xdr:colOff>102796</xdr:colOff>
      <xdr:row>32</xdr:row>
      <xdr:rowOff>126626</xdr:rowOff>
    </xdr:to>
    <xdr:sp macro="" textlink="">
      <xdr:nvSpPr>
        <xdr:cNvPr id="5" name="Rectangle 4">
          <a:extLst>
            <a:ext uri="{FF2B5EF4-FFF2-40B4-BE49-F238E27FC236}">
              <a16:creationId xmlns:a16="http://schemas.microsoft.com/office/drawing/2014/main" id="{9B231070-D340-4B37-B84E-513A32FF110F}"/>
            </a:ext>
          </a:extLst>
        </xdr:cNvPr>
        <xdr:cNvSpPr/>
      </xdr:nvSpPr>
      <xdr:spPr>
        <a:xfrm>
          <a:off x="2193021" y="4395780"/>
          <a:ext cx="2218006" cy="1357923"/>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16</xdr:row>
      <xdr:rowOff>67421</xdr:rowOff>
    </xdr:from>
    <xdr:to>
      <xdr:col>7</xdr:col>
      <xdr:colOff>102796</xdr:colOff>
      <xdr:row>24</xdr:row>
      <xdr:rowOff>16621</xdr:rowOff>
    </xdr:to>
    <xdr:sp macro="" textlink="">
      <xdr:nvSpPr>
        <xdr:cNvPr id="6" name="Rectangle 5">
          <a:extLst>
            <a:ext uri="{FF2B5EF4-FFF2-40B4-BE49-F238E27FC236}">
              <a16:creationId xmlns:a16="http://schemas.microsoft.com/office/drawing/2014/main" id="{DF34E151-2BDE-4EC7-806A-478017542A22}"/>
            </a:ext>
          </a:extLst>
        </xdr:cNvPr>
        <xdr:cNvSpPr/>
      </xdr:nvSpPr>
      <xdr:spPr>
        <a:xfrm>
          <a:off x="2193021" y="2880959"/>
          <a:ext cx="2218006" cy="135597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33</xdr:row>
      <xdr:rowOff>109631</xdr:rowOff>
    </xdr:from>
    <xdr:to>
      <xdr:col>7</xdr:col>
      <xdr:colOff>102796</xdr:colOff>
      <xdr:row>41</xdr:row>
      <xdr:rowOff>58831</xdr:rowOff>
    </xdr:to>
    <xdr:sp macro="" textlink="">
      <xdr:nvSpPr>
        <xdr:cNvPr id="7" name="Rectangle 6">
          <a:extLst>
            <a:ext uri="{FF2B5EF4-FFF2-40B4-BE49-F238E27FC236}">
              <a16:creationId xmlns:a16="http://schemas.microsoft.com/office/drawing/2014/main" id="{C27F2E05-0F20-49B3-A25C-BEA60D5A11EC}"/>
            </a:ext>
          </a:extLst>
        </xdr:cNvPr>
        <xdr:cNvSpPr/>
      </xdr:nvSpPr>
      <xdr:spPr>
        <a:xfrm>
          <a:off x="2193021" y="5912554"/>
          <a:ext cx="2218006" cy="1355969"/>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42</xdr:row>
      <xdr:rowOff>41835</xdr:rowOff>
    </xdr:from>
    <xdr:to>
      <xdr:col>7</xdr:col>
      <xdr:colOff>102796</xdr:colOff>
      <xdr:row>49</xdr:row>
      <xdr:rowOff>168835</xdr:rowOff>
    </xdr:to>
    <xdr:sp macro="" textlink="">
      <xdr:nvSpPr>
        <xdr:cNvPr id="8" name="Rectangle 7">
          <a:extLst>
            <a:ext uri="{FF2B5EF4-FFF2-40B4-BE49-F238E27FC236}">
              <a16:creationId xmlns:a16="http://schemas.microsoft.com/office/drawing/2014/main" id="{995DF21C-FAD5-43B2-A15D-DC900947AECD}"/>
            </a:ext>
          </a:extLst>
        </xdr:cNvPr>
        <xdr:cNvSpPr/>
      </xdr:nvSpPr>
      <xdr:spPr>
        <a:xfrm>
          <a:off x="2193021" y="7427373"/>
          <a:ext cx="2218006" cy="1357924"/>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342030</xdr:colOff>
      <xdr:row>7</xdr:row>
      <xdr:rowOff>122516</xdr:rowOff>
    </xdr:from>
    <xdr:to>
      <xdr:col>15</xdr:col>
      <xdr:colOff>494430</xdr:colOff>
      <xdr:row>28</xdr:row>
      <xdr:rowOff>22365</xdr:rowOff>
    </xdr:to>
    <xdr:sp macro="" textlink="">
      <xdr:nvSpPr>
        <xdr:cNvPr id="10" name="Rectangle 9">
          <a:extLst>
            <a:ext uri="{FF2B5EF4-FFF2-40B4-BE49-F238E27FC236}">
              <a16:creationId xmlns:a16="http://schemas.microsoft.com/office/drawing/2014/main" id="{2D6B51D9-7E9F-4E0D-8DC8-F1B354761FFD}"/>
            </a:ext>
          </a:extLst>
        </xdr:cNvPr>
        <xdr:cNvSpPr/>
      </xdr:nvSpPr>
      <xdr:spPr>
        <a:xfrm>
          <a:off x="4650261" y="1353439"/>
          <a:ext cx="5076092" cy="3592618"/>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342030</xdr:colOff>
      <xdr:row>29</xdr:row>
      <xdr:rowOff>25399</xdr:rowOff>
    </xdr:from>
    <xdr:to>
      <xdr:col>15</xdr:col>
      <xdr:colOff>494430</xdr:colOff>
      <xdr:row>49</xdr:row>
      <xdr:rowOff>126999</xdr:rowOff>
    </xdr:to>
    <xdr:sp macro="" textlink="">
      <xdr:nvSpPr>
        <xdr:cNvPr id="11" name="Rectangle 10">
          <a:extLst>
            <a:ext uri="{FF2B5EF4-FFF2-40B4-BE49-F238E27FC236}">
              <a16:creationId xmlns:a16="http://schemas.microsoft.com/office/drawing/2014/main" id="{F7B41EB4-0989-44B1-AAE8-BE71DCC9BE30}"/>
            </a:ext>
          </a:extLst>
        </xdr:cNvPr>
        <xdr:cNvSpPr/>
      </xdr:nvSpPr>
      <xdr:spPr>
        <a:xfrm>
          <a:off x="4650261" y="5124937"/>
          <a:ext cx="5076092" cy="3618524"/>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375322</xdr:colOff>
      <xdr:row>7</xdr:row>
      <xdr:rowOff>122517</xdr:rowOff>
    </xdr:from>
    <xdr:to>
      <xdr:col>36</xdr:col>
      <xdr:colOff>70522</xdr:colOff>
      <xdr:row>23</xdr:row>
      <xdr:rowOff>50801</xdr:rowOff>
    </xdr:to>
    <xdr:sp macro="" textlink="">
      <xdr:nvSpPr>
        <xdr:cNvPr id="12" name="Rectangle 11">
          <a:extLst>
            <a:ext uri="{FF2B5EF4-FFF2-40B4-BE49-F238E27FC236}">
              <a16:creationId xmlns:a16="http://schemas.microsoft.com/office/drawing/2014/main" id="{8A9BF78A-6A71-4C43-AE5E-A7121F8FE4D5}"/>
            </a:ext>
          </a:extLst>
        </xdr:cNvPr>
        <xdr:cNvSpPr/>
      </xdr:nvSpPr>
      <xdr:spPr>
        <a:xfrm>
          <a:off x="15761860" y="1353440"/>
          <a:ext cx="6465277" cy="2741823"/>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25</xdr:col>
      <xdr:colOff>388022</xdr:colOff>
      <xdr:row>24</xdr:row>
      <xdr:rowOff>1953</xdr:rowOff>
    </xdr:from>
    <xdr:to>
      <xdr:col>36</xdr:col>
      <xdr:colOff>83222</xdr:colOff>
      <xdr:row>49</xdr:row>
      <xdr:rowOff>126999</xdr:rowOff>
    </xdr:to>
    <xdr:sp macro="" textlink="">
      <xdr:nvSpPr>
        <xdr:cNvPr id="13" name="Rectangle 12">
          <a:extLst>
            <a:ext uri="{FF2B5EF4-FFF2-40B4-BE49-F238E27FC236}">
              <a16:creationId xmlns:a16="http://schemas.microsoft.com/office/drawing/2014/main" id="{B18A92D3-5DBD-408C-AC19-33B597D3BD76}"/>
            </a:ext>
          </a:extLst>
        </xdr:cNvPr>
        <xdr:cNvSpPr/>
      </xdr:nvSpPr>
      <xdr:spPr>
        <a:xfrm>
          <a:off x="15774560" y="4222261"/>
          <a:ext cx="6465277" cy="4521200"/>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167640</xdr:colOff>
      <xdr:row>7</xdr:row>
      <xdr:rowOff>135216</xdr:rowOff>
    </xdr:from>
    <xdr:to>
      <xdr:col>25</xdr:col>
      <xdr:colOff>167640</xdr:colOff>
      <xdr:row>25</xdr:row>
      <xdr:rowOff>135216</xdr:rowOff>
    </xdr:to>
    <xdr:sp macro="" textlink="">
      <xdr:nvSpPr>
        <xdr:cNvPr id="14" name="Rectangle 13">
          <a:extLst>
            <a:ext uri="{FF2B5EF4-FFF2-40B4-BE49-F238E27FC236}">
              <a16:creationId xmlns:a16="http://schemas.microsoft.com/office/drawing/2014/main" id="{B018B7F7-5B8F-4C86-9FF8-DC92A3D97EF0}"/>
            </a:ext>
          </a:extLst>
        </xdr:cNvPr>
        <xdr:cNvSpPr/>
      </xdr:nvSpPr>
      <xdr:spPr>
        <a:xfrm>
          <a:off x="10015025" y="1366139"/>
          <a:ext cx="5539153" cy="3165231"/>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156746</xdr:colOff>
      <xdr:row>26</xdr:row>
      <xdr:rowOff>101599</xdr:rowOff>
    </xdr:from>
    <xdr:to>
      <xdr:col>25</xdr:col>
      <xdr:colOff>156746</xdr:colOff>
      <xdr:row>49</xdr:row>
      <xdr:rowOff>126999</xdr:rowOff>
    </xdr:to>
    <xdr:sp macro="" textlink="">
      <xdr:nvSpPr>
        <xdr:cNvPr id="15" name="Rectangle 14">
          <a:extLst>
            <a:ext uri="{FF2B5EF4-FFF2-40B4-BE49-F238E27FC236}">
              <a16:creationId xmlns:a16="http://schemas.microsoft.com/office/drawing/2014/main" id="{04B60747-E9E2-4808-BC30-52B2049C52FB}"/>
            </a:ext>
          </a:extLst>
        </xdr:cNvPr>
        <xdr:cNvSpPr/>
      </xdr:nvSpPr>
      <xdr:spPr>
        <a:xfrm>
          <a:off x="10004131" y="4673599"/>
          <a:ext cx="5539153" cy="4069862"/>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317500</xdr:colOff>
      <xdr:row>8</xdr:row>
      <xdr:rowOff>63500</xdr:rowOff>
    </xdr:from>
    <xdr:ext cx="3245431" cy="374077"/>
    <xdr:sp macro="" textlink="">
      <xdr:nvSpPr>
        <xdr:cNvPr id="16" name="TextBox 15">
          <a:extLst>
            <a:ext uri="{FF2B5EF4-FFF2-40B4-BE49-F238E27FC236}">
              <a16:creationId xmlns:a16="http://schemas.microsoft.com/office/drawing/2014/main" id="{3D164FF5-9EEF-36E1-1F9C-3D461A6E37EF}"/>
            </a:ext>
          </a:extLst>
        </xdr:cNvPr>
        <xdr:cNvSpPr txBox="1"/>
      </xdr:nvSpPr>
      <xdr:spPr>
        <a:xfrm>
          <a:off x="2154464" y="1478643"/>
          <a:ext cx="32454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C0A8C1"/>
              </a:solidFill>
            </a:rPr>
            <a:t>Total Net Sales</a:t>
          </a:r>
        </a:p>
      </xdr:txBody>
    </xdr:sp>
    <xdr:clientData/>
  </xdr:oneCellAnchor>
  <xdr:oneCellAnchor>
    <xdr:from>
      <xdr:col>3</xdr:col>
      <xdr:colOff>317500</xdr:colOff>
      <xdr:row>42</xdr:row>
      <xdr:rowOff>38100</xdr:rowOff>
    </xdr:from>
    <xdr:ext cx="3245431" cy="327141"/>
    <xdr:sp macro="" textlink="">
      <xdr:nvSpPr>
        <xdr:cNvPr id="18" name="TextBox 17">
          <a:extLst>
            <a:ext uri="{FF2B5EF4-FFF2-40B4-BE49-F238E27FC236}">
              <a16:creationId xmlns:a16="http://schemas.microsoft.com/office/drawing/2014/main" id="{546938BB-6FE2-49BD-9747-3B946F100B50}"/>
            </a:ext>
          </a:extLst>
        </xdr:cNvPr>
        <xdr:cNvSpPr txBox="1"/>
      </xdr:nvSpPr>
      <xdr:spPr>
        <a:xfrm>
          <a:off x="2163885" y="7423638"/>
          <a:ext cx="324543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rgbClr val="C0A8C1"/>
              </a:solidFill>
            </a:rPr>
            <a:t>Average</a:t>
          </a:r>
          <a:r>
            <a:rPr lang="en-US" sz="1500" b="1" baseline="0">
              <a:solidFill>
                <a:srgbClr val="C0A8C1"/>
              </a:solidFill>
            </a:rPr>
            <a:t> Shipping Duration</a:t>
          </a:r>
          <a:endParaRPr lang="en-US" sz="1500" b="1">
            <a:solidFill>
              <a:srgbClr val="C0A8C1"/>
            </a:solidFill>
          </a:endParaRPr>
        </a:p>
      </xdr:txBody>
    </xdr:sp>
    <xdr:clientData/>
  </xdr:oneCellAnchor>
  <xdr:oneCellAnchor>
    <xdr:from>
      <xdr:col>3</xdr:col>
      <xdr:colOff>317500</xdr:colOff>
      <xdr:row>25</xdr:row>
      <xdr:rowOff>50800</xdr:rowOff>
    </xdr:from>
    <xdr:ext cx="3245431" cy="374077"/>
    <xdr:sp macro="" textlink="">
      <xdr:nvSpPr>
        <xdr:cNvPr id="20" name="TextBox 19">
          <a:extLst>
            <a:ext uri="{FF2B5EF4-FFF2-40B4-BE49-F238E27FC236}">
              <a16:creationId xmlns:a16="http://schemas.microsoft.com/office/drawing/2014/main" id="{3B4735B1-9A25-462E-931F-54F742C39BFF}"/>
            </a:ext>
          </a:extLst>
        </xdr:cNvPr>
        <xdr:cNvSpPr txBox="1"/>
      </xdr:nvSpPr>
      <xdr:spPr>
        <a:xfrm>
          <a:off x="2154464" y="4473121"/>
          <a:ext cx="32454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C0A8C1"/>
              </a:solidFill>
            </a:rPr>
            <a:t>Total</a:t>
          </a:r>
          <a:r>
            <a:rPr lang="en-US" sz="1800" b="1" baseline="0">
              <a:solidFill>
                <a:srgbClr val="C0A8C1"/>
              </a:solidFill>
            </a:rPr>
            <a:t> Unique Order</a:t>
          </a:r>
          <a:endParaRPr lang="en-US" sz="1800" b="1">
            <a:solidFill>
              <a:srgbClr val="C0A8C1"/>
            </a:solidFill>
          </a:endParaRPr>
        </a:p>
      </xdr:txBody>
    </xdr:sp>
    <xdr:clientData/>
  </xdr:oneCellAnchor>
  <xdr:oneCellAnchor>
    <xdr:from>
      <xdr:col>3</xdr:col>
      <xdr:colOff>317500</xdr:colOff>
      <xdr:row>16</xdr:row>
      <xdr:rowOff>146050</xdr:rowOff>
    </xdr:from>
    <xdr:ext cx="3245431" cy="374077"/>
    <xdr:sp macro="" textlink="">
      <xdr:nvSpPr>
        <xdr:cNvPr id="22" name="TextBox 21">
          <a:extLst>
            <a:ext uri="{FF2B5EF4-FFF2-40B4-BE49-F238E27FC236}">
              <a16:creationId xmlns:a16="http://schemas.microsoft.com/office/drawing/2014/main" id="{C5506AD0-CAE7-4A26-BE19-43CA3A1C603C}"/>
            </a:ext>
          </a:extLst>
        </xdr:cNvPr>
        <xdr:cNvSpPr txBox="1"/>
      </xdr:nvSpPr>
      <xdr:spPr>
        <a:xfrm>
          <a:off x="2154464" y="2976336"/>
          <a:ext cx="32454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C0A8C1"/>
              </a:solidFill>
            </a:rPr>
            <a:t>Average</a:t>
          </a:r>
          <a:r>
            <a:rPr lang="en-US" sz="1800" b="1" baseline="0">
              <a:solidFill>
                <a:srgbClr val="C0A8C1"/>
              </a:solidFill>
            </a:rPr>
            <a:t> </a:t>
          </a:r>
          <a:r>
            <a:rPr lang="en-US" sz="1800" b="1">
              <a:solidFill>
                <a:srgbClr val="C0A8C1"/>
              </a:solidFill>
              <a:latin typeface="+mn-lt"/>
              <a:ea typeface="+mn-ea"/>
              <a:cs typeface="+mn-cs"/>
            </a:rPr>
            <a:t>Discount</a:t>
          </a:r>
        </a:p>
      </xdr:txBody>
    </xdr:sp>
    <xdr:clientData/>
  </xdr:oneCellAnchor>
  <xdr:oneCellAnchor>
    <xdr:from>
      <xdr:col>3</xdr:col>
      <xdr:colOff>317500</xdr:colOff>
      <xdr:row>33</xdr:row>
      <xdr:rowOff>133350</xdr:rowOff>
    </xdr:from>
    <xdr:ext cx="3245431" cy="358431"/>
    <xdr:sp macro="" textlink="">
      <xdr:nvSpPr>
        <xdr:cNvPr id="25" name="TextBox 24">
          <a:extLst>
            <a:ext uri="{FF2B5EF4-FFF2-40B4-BE49-F238E27FC236}">
              <a16:creationId xmlns:a16="http://schemas.microsoft.com/office/drawing/2014/main" id="{6918EA42-B9B9-4EEF-A5F3-FA67E6F35826}"/>
            </a:ext>
          </a:extLst>
        </xdr:cNvPr>
        <xdr:cNvSpPr txBox="1"/>
      </xdr:nvSpPr>
      <xdr:spPr>
        <a:xfrm>
          <a:off x="2154464" y="5970814"/>
          <a:ext cx="3245431"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b="1">
              <a:solidFill>
                <a:srgbClr val="C0A8C1"/>
              </a:solidFill>
            </a:rPr>
            <a:t>Total Unique</a:t>
          </a:r>
          <a:r>
            <a:rPr lang="en-US" sz="1700" b="1" baseline="0">
              <a:solidFill>
                <a:srgbClr val="C0A8C1"/>
              </a:solidFill>
            </a:rPr>
            <a:t> Customer</a:t>
          </a:r>
          <a:endParaRPr lang="en-US" sz="1700" b="1">
            <a:solidFill>
              <a:srgbClr val="C0A8C1"/>
            </a:solidFill>
          </a:endParaRPr>
        </a:p>
      </xdr:txBody>
    </xdr:sp>
    <xdr:clientData/>
  </xdr:oneCellAnchor>
  <xdr:twoCellAnchor>
    <xdr:from>
      <xdr:col>7</xdr:col>
      <xdr:colOff>205154</xdr:colOff>
      <xdr:row>8</xdr:row>
      <xdr:rowOff>146539</xdr:rowOff>
    </xdr:from>
    <xdr:to>
      <xdr:col>16</xdr:col>
      <xdr:colOff>395654</xdr:colOff>
      <xdr:row>28</xdr:row>
      <xdr:rowOff>76200</xdr:rowOff>
    </xdr:to>
    <xdr:graphicFrame macro="">
      <xdr:nvGraphicFramePr>
        <xdr:cNvPr id="26" name="Chart 25">
          <a:extLst>
            <a:ext uri="{FF2B5EF4-FFF2-40B4-BE49-F238E27FC236}">
              <a16:creationId xmlns:a16="http://schemas.microsoft.com/office/drawing/2014/main" id="{4F29895D-092B-47BD-AAD5-F2C832D68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520700</xdr:colOff>
      <xdr:row>25</xdr:row>
      <xdr:rowOff>38100</xdr:rowOff>
    </xdr:from>
    <xdr:to>
      <xdr:col>36</xdr:col>
      <xdr:colOff>0</xdr:colOff>
      <xdr:row>35</xdr:row>
      <xdr:rowOff>127000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B142CA86-05A0-48AF-8536-71F1CAEDE7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760700" y="4610100"/>
              <a:ext cx="6184900" cy="1917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330200</xdr:colOff>
      <xdr:row>37</xdr:row>
      <xdr:rowOff>73025</xdr:rowOff>
    </xdr:from>
    <xdr:to>
      <xdr:col>36</xdr:col>
      <xdr:colOff>38100</xdr:colOff>
      <xdr:row>49</xdr:row>
      <xdr:rowOff>50800</xdr:rowOff>
    </xdr:to>
    <xdr:graphicFrame macro="">
      <xdr:nvGraphicFramePr>
        <xdr:cNvPr id="30" name="Chart 29">
          <a:extLst>
            <a:ext uri="{FF2B5EF4-FFF2-40B4-BE49-F238E27FC236}">
              <a16:creationId xmlns:a16="http://schemas.microsoft.com/office/drawing/2014/main" id="{934CCFDE-5366-4357-9092-C35345C25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482601</xdr:colOff>
      <xdr:row>11</xdr:row>
      <xdr:rowOff>25400</xdr:rowOff>
    </xdr:from>
    <xdr:ext cx="2324100" cy="624595"/>
    <xdr:sp macro="" textlink="'Pivot Table'!B5">
      <xdr:nvSpPr>
        <xdr:cNvPr id="38" name="TextBox 37">
          <a:extLst>
            <a:ext uri="{FF2B5EF4-FFF2-40B4-BE49-F238E27FC236}">
              <a16:creationId xmlns:a16="http://schemas.microsoft.com/office/drawing/2014/main" id="{81536934-1CA2-4AB8-8822-C7BB1D3A6EDD}"/>
            </a:ext>
          </a:extLst>
        </xdr:cNvPr>
        <xdr:cNvSpPr txBox="1"/>
      </xdr:nvSpPr>
      <xdr:spPr>
        <a:xfrm>
          <a:off x="2328986" y="1959708"/>
          <a:ext cx="2324100"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fld id="{543DC765-79C8-41FF-A918-B489A776D6F9}" type="TxLink">
            <a:rPr lang="en-US" sz="3400" b="1" i="0" u="none" strike="noStrike">
              <a:solidFill>
                <a:srgbClr val="000000"/>
              </a:solidFill>
              <a:latin typeface="Aptos Narrow"/>
            </a:rPr>
            <a:pPr/>
            <a:t>$1.79M</a:t>
          </a:fld>
          <a:endParaRPr lang="en-US" sz="3400" b="1">
            <a:solidFill>
              <a:srgbClr val="C0A8C1"/>
            </a:solidFill>
          </a:endParaRPr>
        </a:p>
      </xdr:txBody>
    </xdr:sp>
    <xdr:clientData/>
  </xdr:oneCellAnchor>
  <xdr:oneCellAnchor>
    <xdr:from>
      <xdr:col>3</xdr:col>
      <xdr:colOff>482601</xdr:colOff>
      <xdr:row>37</xdr:row>
      <xdr:rowOff>22225</xdr:rowOff>
    </xdr:from>
    <xdr:ext cx="2324100" cy="624595"/>
    <xdr:sp macro="" textlink="'Pivot Table'!B20">
      <xdr:nvSpPr>
        <xdr:cNvPr id="41" name="TextBox 40">
          <a:extLst>
            <a:ext uri="{FF2B5EF4-FFF2-40B4-BE49-F238E27FC236}">
              <a16:creationId xmlns:a16="http://schemas.microsoft.com/office/drawing/2014/main" id="{7552E4A4-83BD-4109-A17C-0B5FC121D95C}"/>
            </a:ext>
          </a:extLst>
        </xdr:cNvPr>
        <xdr:cNvSpPr txBox="1"/>
      </xdr:nvSpPr>
      <xdr:spPr>
        <a:xfrm>
          <a:off x="2328986" y="6528533"/>
          <a:ext cx="2324100"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FDE42B-4F7F-4E94-8060-F72C35420E8B}" type="TxLink">
            <a:rPr lang="en-US" sz="3400" b="1" i="0" u="none" strike="noStrike">
              <a:solidFill>
                <a:srgbClr val="000000"/>
              </a:solidFill>
              <a:latin typeface="Aptos Narrow"/>
            </a:rPr>
            <a:pPr/>
            <a:t>1130</a:t>
          </a:fld>
          <a:endParaRPr lang="en-US" sz="3400" b="1">
            <a:solidFill>
              <a:srgbClr val="C0A8C1"/>
            </a:solidFill>
          </a:endParaRPr>
        </a:p>
      </xdr:txBody>
    </xdr:sp>
    <xdr:clientData/>
  </xdr:oneCellAnchor>
  <xdr:oneCellAnchor>
    <xdr:from>
      <xdr:col>3</xdr:col>
      <xdr:colOff>482601</xdr:colOff>
      <xdr:row>19</xdr:row>
      <xdr:rowOff>142875</xdr:rowOff>
    </xdr:from>
    <xdr:ext cx="2324100" cy="624595"/>
    <xdr:sp macro="" textlink="'Pivot Table'!B25">
      <xdr:nvSpPr>
        <xdr:cNvPr id="42" name="TextBox 41">
          <a:extLst>
            <a:ext uri="{FF2B5EF4-FFF2-40B4-BE49-F238E27FC236}">
              <a16:creationId xmlns:a16="http://schemas.microsoft.com/office/drawing/2014/main" id="{0DB2ED6C-C3A2-4D07-947D-BB2C1F1F0FC7}"/>
            </a:ext>
          </a:extLst>
        </xdr:cNvPr>
        <xdr:cNvSpPr txBox="1"/>
      </xdr:nvSpPr>
      <xdr:spPr>
        <a:xfrm>
          <a:off x="2328986" y="3483952"/>
          <a:ext cx="2324100"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56735B0-6AB6-439A-B737-45A1A049747E}" type="TxLink">
            <a:rPr lang="en-US" sz="3400" b="1" i="0" u="none" strike="noStrike">
              <a:solidFill>
                <a:srgbClr val="000000"/>
              </a:solidFill>
              <a:latin typeface="Aptos Narrow"/>
            </a:rPr>
            <a:pPr/>
            <a:t>6.32%</a:t>
          </a:fld>
          <a:endParaRPr lang="en-US" sz="3400" b="1">
            <a:solidFill>
              <a:srgbClr val="C0A8C1"/>
            </a:solidFill>
          </a:endParaRPr>
        </a:p>
      </xdr:txBody>
    </xdr:sp>
    <xdr:clientData/>
  </xdr:oneCellAnchor>
  <xdr:oneCellAnchor>
    <xdr:from>
      <xdr:col>4</xdr:col>
      <xdr:colOff>266701</xdr:colOff>
      <xdr:row>45</xdr:row>
      <xdr:rowOff>114300</xdr:rowOff>
    </xdr:from>
    <xdr:ext cx="2324100" cy="624595"/>
    <xdr:sp macro="" textlink="'Pivot Table'!B10">
      <xdr:nvSpPr>
        <xdr:cNvPr id="43" name="TextBox 42">
          <a:extLst>
            <a:ext uri="{FF2B5EF4-FFF2-40B4-BE49-F238E27FC236}">
              <a16:creationId xmlns:a16="http://schemas.microsoft.com/office/drawing/2014/main" id="{C9423988-41D7-4584-9EAC-E9E7ED0AF548}"/>
            </a:ext>
          </a:extLst>
        </xdr:cNvPr>
        <xdr:cNvSpPr txBox="1"/>
      </xdr:nvSpPr>
      <xdr:spPr>
        <a:xfrm>
          <a:off x="2728547" y="8027377"/>
          <a:ext cx="2324100"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C4721A-4EF3-43E2-88ED-D7E0C51F476B}" type="TxLink">
            <a:rPr lang="en-US" sz="3400" b="1" i="0" u="none" strike="noStrike">
              <a:solidFill>
                <a:srgbClr val="000000"/>
              </a:solidFill>
              <a:latin typeface="Aptos Narrow"/>
            </a:rPr>
            <a:pPr/>
            <a:t>2</a:t>
          </a:fld>
          <a:endParaRPr lang="en-US" sz="3400" b="1">
            <a:solidFill>
              <a:srgbClr val="C0A8C1"/>
            </a:solidFill>
          </a:endParaRPr>
        </a:p>
      </xdr:txBody>
    </xdr:sp>
    <xdr:clientData/>
  </xdr:oneCellAnchor>
  <xdr:oneCellAnchor>
    <xdr:from>
      <xdr:col>3</xdr:col>
      <xdr:colOff>482601</xdr:colOff>
      <xdr:row>28</xdr:row>
      <xdr:rowOff>82550</xdr:rowOff>
    </xdr:from>
    <xdr:ext cx="2324100" cy="624595"/>
    <xdr:sp macro="" textlink="'Pivot Table'!B15">
      <xdr:nvSpPr>
        <xdr:cNvPr id="45" name="TextBox 44">
          <a:extLst>
            <a:ext uri="{FF2B5EF4-FFF2-40B4-BE49-F238E27FC236}">
              <a16:creationId xmlns:a16="http://schemas.microsoft.com/office/drawing/2014/main" id="{CAB0887D-E538-4B7F-9DA8-085E7F6D43E5}"/>
            </a:ext>
          </a:extLst>
        </xdr:cNvPr>
        <xdr:cNvSpPr txBox="1"/>
      </xdr:nvSpPr>
      <xdr:spPr>
        <a:xfrm>
          <a:off x="2328986" y="5006242"/>
          <a:ext cx="2324100"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EDBCF58-BDF8-436F-880E-3B36AC6FFC94}" type="TxLink">
            <a:rPr lang="en-US" sz="3400" b="1" i="0" u="none" strike="noStrike">
              <a:solidFill>
                <a:srgbClr val="000000"/>
              </a:solidFill>
              <a:latin typeface="Aptos Narrow"/>
            </a:rPr>
            <a:pPr/>
            <a:t>1365</a:t>
          </a:fld>
          <a:endParaRPr lang="en-US" sz="3400" b="1">
            <a:solidFill>
              <a:srgbClr val="C0A8C1"/>
            </a:solidFill>
          </a:endParaRPr>
        </a:p>
      </xdr:txBody>
    </xdr:sp>
    <xdr:clientData/>
  </xdr:oneCellAnchor>
  <xdr:twoCellAnchor>
    <xdr:from>
      <xdr:col>25</xdr:col>
      <xdr:colOff>330200</xdr:colOff>
      <xdr:row>8</xdr:row>
      <xdr:rowOff>152400</xdr:rowOff>
    </xdr:from>
    <xdr:to>
      <xdr:col>35</xdr:col>
      <xdr:colOff>431800</xdr:colOff>
      <xdr:row>22</xdr:row>
      <xdr:rowOff>88900</xdr:rowOff>
    </xdr:to>
    <xdr:graphicFrame macro="">
      <xdr:nvGraphicFramePr>
        <xdr:cNvPr id="47" name="Chart 46">
          <a:extLst>
            <a:ext uri="{FF2B5EF4-FFF2-40B4-BE49-F238E27FC236}">
              <a16:creationId xmlns:a16="http://schemas.microsoft.com/office/drawing/2014/main" id="{D83A79A5-1E0A-43A1-8D4F-65C36DDF3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28</xdr:col>
      <xdr:colOff>190500</xdr:colOff>
      <xdr:row>8</xdr:row>
      <xdr:rowOff>8216</xdr:rowOff>
    </xdr:from>
    <xdr:ext cx="3245431" cy="381000"/>
    <xdr:sp macro="" textlink="">
      <xdr:nvSpPr>
        <xdr:cNvPr id="49" name="TextBox 48">
          <a:extLst>
            <a:ext uri="{FF2B5EF4-FFF2-40B4-BE49-F238E27FC236}">
              <a16:creationId xmlns:a16="http://schemas.microsoft.com/office/drawing/2014/main" id="{7DA6B28B-A239-4D90-A315-3BFA9F079DD6}"/>
            </a:ext>
          </a:extLst>
        </xdr:cNvPr>
        <xdr:cNvSpPr txBox="1"/>
      </xdr:nvSpPr>
      <xdr:spPr>
        <a:xfrm>
          <a:off x="17423423" y="1414985"/>
          <a:ext cx="3245431"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solidFill>
                <a:schemeClr val="tx1">
                  <a:lumMod val="85000"/>
                  <a:lumOff val="15000"/>
                </a:schemeClr>
              </a:solidFill>
            </a:rPr>
            <a:t>Monthly</a:t>
          </a:r>
          <a:r>
            <a:rPr lang="en-US" sz="1600" b="1" u="sng" baseline="0">
              <a:solidFill>
                <a:schemeClr val="tx1">
                  <a:lumMod val="85000"/>
                  <a:lumOff val="15000"/>
                </a:schemeClr>
              </a:solidFill>
            </a:rPr>
            <a:t> Sales Trend</a:t>
          </a:r>
          <a:endParaRPr lang="en-US" sz="1600" b="1" u="sng">
            <a:solidFill>
              <a:schemeClr val="tx1">
                <a:lumMod val="85000"/>
                <a:lumOff val="15000"/>
              </a:schemeClr>
            </a:solidFill>
          </a:endParaRPr>
        </a:p>
      </xdr:txBody>
    </xdr:sp>
    <xdr:clientData/>
  </xdr:oneCellAnchor>
  <xdr:oneCellAnchor>
    <xdr:from>
      <xdr:col>10</xdr:col>
      <xdr:colOff>75330</xdr:colOff>
      <xdr:row>8</xdr:row>
      <xdr:rowOff>27291</xdr:rowOff>
    </xdr:from>
    <xdr:ext cx="3245431" cy="342851"/>
    <xdr:sp macro="" textlink="">
      <xdr:nvSpPr>
        <xdr:cNvPr id="51" name="TextBox 50">
          <a:extLst>
            <a:ext uri="{FF2B5EF4-FFF2-40B4-BE49-F238E27FC236}">
              <a16:creationId xmlns:a16="http://schemas.microsoft.com/office/drawing/2014/main" id="{028D35F4-FDE5-4766-B101-BE45D4B56C68}"/>
            </a:ext>
          </a:extLst>
        </xdr:cNvPr>
        <xdr:cNvSpPr txBox="1"/>
      </xdr:nvSpPr>
      <xdr:spPr>
        <a:xfrm>
          <a:off x="6198544" y="1442434"/>
          <a:ext cx="32454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solidFill>
                <a:schemeClr val="tx1">
                  <a:lumMod val="75000"/>
                  <a:lumOff val="25000"/>
                </a:schemeClr>
              </a:solidFill>
            </a:rPr>
            <a:t>Top</a:t>
          </a:r>
          <a:r>
            <a:rPr lang="en-US" sz="1600" b="1" u="sng" baseline="0">
              <a:solidFill>
                <a:schemeClr val="tx1">
                  <a:lumMod val="75000"/>
                  <a:lumOff val="25000"/>
                </a:schemeClr>
              </a:solidFill>
            </a:rPr>
            <a:t> Customers</a:t>
          </a:r>
          <a:endParaRPr lang="en-US" sz="1600" b="1" u="sng">
            <a:solidFill>
              <a:schemeClr val="tx1">
                <a:lumMod val="75000"/>
                <a:lumOff val="25000"/>
              </a:schemeClr>
            </a:solidFill>
          </a:endParaRPr>
        </a:p>
      </xdr:txBody>
    </xdr:sp>
    <xdr:clientData/>
  </xdr:oneCellAnchor>
  <xdr:oneCellAnchor>
    <xdr:from>
      <xdr:col>9</xdr:col>
      <xdr:colOff>405530</xdr:colOff>
      <xdr:row>29</xdr:row>
      <xdr:rowOff>103068</xdr:rowOff>
    </xdr:from>
    <xdr:ext cx="3245431" cy="312125"/>
    <xdr:sp macro="" textlink="">
      <xdr:nvSpPr>
        <xdr:cNvPr id="53" name="TextBox 52">
          <a:extLst>
            <a:ext uri="{FF2B5EF4-FFF2-40B4-BE49-F238E27FC236}">
              <a16:creationId xmlns:a16="http://schemas.microsoft.com/office/drawing/2014/main" id="{DBD51C7E-CD7B-44D5-9E42-1B978FD05EE6}"/>
            </a:ext>
          </a:extLst>
        </xdr:cNvPr>
        <xdr:cNvSpPr txBox="1"/>
      </xdr:nvSpPr>
      <xdr:spPr>
        <a:xfrm>
          <a:off x="5944684" y="5202606"/>
          <a:ext cx="3245431" cy="31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u="sng" baseline="0">
              <a:solidFill>
                <a:schemeClr val="tx1">
                  <a:lumMod val="75000"/>
                  <a:lumOff val="25000"/>
                </a:schemeClr>
              </a:solidFill>
            </a:rPr>
            <a:t>Top 10 Products</a:t>
          </a:r>
          <a:endParaRPr lang="en-US" sz="1600" b="1" u="sng">
            <a:solidFill>
              <a:schemeClr val="tx1">
                <a:lumMod val="75000"/>
                <a:lumOff val="25000"/>
              </a:schemeClr>
            </a:solidFill>
          </a:endParaRPr>
        </a:p>
      </xdr:txBody>
    </xdr:sp>
    <xdr:clientData/>
  </xdr:oneCellAnchor>
  <xdr:oneCellAnchor>
    <xdr:from>
      <xdr:col>16</xdr:col>
      <xdr:colOff>352486</xdr:colOff>
      <xdr:row>34</xdr:row>
      <xdr:rowOff>55843</xdr:rowOff>
    </xdr:from>
    <xdr:ext cx="5516867" cy="311496"/>
    <xdr:sp macro="" textlink="">
      <xdr:nvSpPr>
        <xdr:cNvPr id="55" name="TextBox 54">
          <a:extLst>
            <a:ext uri="{FF2B5EF4-FFF2-40B4-BE49-F238E27FC236}">
              <a16:creationId xmlns:a16="http://schemas.microsoft.com/office/drawing/2014/main" id="{9BB31A80-5EB3-4815-A04B-3F251AB61D5C}"/>
            </a:ext>
          </a:extLst>
        </xdr:cNvPr>
        <xdr:cNvSpPr txBox="1"/>
      </xdr:nvSpPr>
      <xdr:spPr>
        <a:xfrm>
          <a:off x="10149629" y="6070200"/>
          <a:ext cx="551686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baseline="0">
              <a:solidFill>
                <a:schemeClr val="tx1">
                  <a:lumMod val="85000"/>
                  <a:lumOff val="15000"/>
                </a:schemeClr>
              </a:solidFill>
            </a:rPr>
            <a:t>(65%) choose standard shipping indicating strong price sensitivity.</a:t>
          </a:r>
          <a:endParaRPr lang="en-US" sz="1400" b="1">
            <a:solidFill>
              <a:schemeClr val="tx1">
                <a:lumMod val="85000"/>
                <a:lumOff val="15000"/>
              </a:schemeClr>
            </a:solidFill>
          </a:endParaRPr>
        </a:p>
      </xdr:txBody>
    </xdr:sp>
    <xdr:clientData/>
  </xdr:oneCellAnchor>
  <xdr:oneCellAnchor>
    <xdr:from>
      <xdr:col>17</xdr:col>
      <xdr:colOff>0</xdr:colOff>
      <xdr:row>26</xdr:row>
      <xdr:rowOff>121294</xdr:rowOff>
    </xdr:from>
    <xdr:ext cx="3245431" cy="232492"/>
    <xdr:sp macro="" textlink="">
      <xdr:nvSpPr>
        <xdr:cNvPr id="57" name="TextBox 56">
          <a:extLst>
            <a:ext uri="{FF2B5EF4-FFF2-40B4-BE49-F238E27FC236}">
              <a16:creationId xmlns:a16="http://schemas.microsoft.com/office/drawing/2014/main" id="{55F905D0-7778-43E3-A9CA-2E3BD7CB8C69}"/>
            </a:ext>
          </a:extLst>
        </xdr:cNvPr>
        <xdr:cNvSpPr txBox="1"/>
      </xdr:nvSpPr>
      <xdr:spPr>
        <a:xfrm>
          <a:off x="10409464" y="4720508"/>
          <a:ext cx="3245431" cy="232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500" b="1" u="sng">
              <a:solidFill>
                <a:schemeClr val="tx1">
                  <a:lumMod val="75000"/>
                  <a:lumOff val="25000"/>
                </a:schemeClr>
              </a:solidFill>
            </a:rPr>
            <a:t>Ship</a:t>
          </a:r>
          <a:r>
            <a:rPr lang="en-US" sz="1500" b="1" u="sng" baseline="0">
              <a:solidFill>
                <a:schemeClr val="tx1">
                  <a:lumMod val="75000"/>
                  <a:lumOff val="25000"/>
                </a:schemeClr>
              </a:solidFill>
            </a:rPr>
            <a:t> Mode</a:t>
          </a:r>
          <a:endParaRPr lang="en-US" sz="1500" b="1" u="sng">
            <a:solidFill>
              <a:schemeClr val="tx1">
                <a:lumMod val="75000"/>
                <a:lumOff val="25000"/>
              </a:schemeClr>
            </a:solidFill>
          </a:endParaRPr>
        </a:p>
      </xdr:txBody>
    </xdr:sp>
    <xdr:clientData/>
  </xdr:oneCellAnchor>
  <xdr:oneCellAnchor>
    <xdr:from>
      <xdr:col>25</xdr:col>
      <xdr:colOff>475698</xdr:colOff>
      <xdr:row>35</xdr:row>
      <xdr:rowOff>44329</xdr:rowOff>
    </xdr:from>
    <xdr:ext cx="6319898" cy="311496"/>
    <xdr:sp macro="" textlink="">
      <xdr:nvSpPr>
        <xdr:cNvPr id="59" name="TextBox 58">
          <a:extLst>
            <a:ext uri="{FF2B5EF4-FFF2-40B4-BE49-F238E27FC236}">
              <a16:creationId xmlns:a16="http://schemas.microsoft.com/office/drawing/2014/main" id="{F0D70A75-CF4F-4CC5-B837-E2AEFED729EA}"/>
            </a:ext>
          </a:extLst>
        </xdr:cNvPr>
        <xdr:cNvSpPr txBox="1"/>
      </xdr:nvSpPr>
      <xdr:spPr>
        <a:xfrm>
          <a:off x="15783734" y="6235579"/>
          <a:ext cx="63198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baseline="0">
              <a:solidFill>
                <a:schemeClr val="tx1">
                  <a:lumMod val="85000"/>
                  <a:lumOff val="15000"/>
                </a:schemeClr>
              </a:solidFill>
            </a:rPr>
            <a:t>Los Angeles drives~ (28%) of total sales showing high geographic concentration risk. </a:t>
          </a:r>
          <a:endParaRPr lang="en-US" sz="1400" b="1">
            <a:solidFill>
              <a:schemeClr val="tx1">
                <a:lumMod val="85000"/>
                <a:lumOff val="15000"/>
              </a:schemeClr>
            </a:solidFill>
          </a:endParaRPr>
        </a:p>
      </xdr:txBody>
    </xdr:sp>
    <xdr:clientData/>
  </xdr:oneCellAnchor>
  <xdr:oneCellAnchor>
    <xdr:from>
      <xdr:col>27</xdr:col>
      <xdr:colOff>281940</xdr:colOff>
      <xdr:row>23</xdr:row>
      <xdr:rowOff>158076</xdr:rowOff>
    </xdr:from>
    <xdr:ext cx="3245431" cy="342851"/>
    <xdr:sp macro="" textlink="">
      <xdr:nvSpPr>
        <xdr:cNvPr id="61" name="TextBox 60">
          <a:extLst>
            <a:ext uri="{FF2B5EF4-FFF2-40B4-BE49-F238E27FC236}">
              <a16:creationId xmlns:a16="http://schemas.microsoft.com/office/drawing/2014/main" id="{57C8AB32-E388-4F93-961A-1030287626B7}"/>
            </a:ext>
          </a:extLst>
        </xdr:cNvPr>
        <xdr:cNvSpPr txBox="1"/>
      </xdr:nvSpPr>
      <xdr:spPr>
        <a:xfrm>
          <a:off x="16814619" y="4226612"/>
          <a:ext cx="32454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solidFill>
                <a:schemeClr val="tx1">
                  <a:lumMod val="85000"/>
                  <a:lumOff val="15000"/>
                </a:schemeClr>
              </a:solidFill>
            </a:rPr>
            <a:t>Sales by State</a:t>
          </a:r>
        </a:p>
      </xdr:txBody>
    </xdr:sp>
    <xdr:clientData/>
  </xdr:oneCellAnchor>
  <xdr:twoCellAnchor>
    <xdr:from>
      <xdr:col>15</xdr:col>
      <xdr:colOff>67607</xdr:colOff>
      <xdr:row>27</xdr:row>
      <xdr:rowOff>125045</xdr:rowOff>
    </xdr:from>
    <xdr:to>
      <xdr:col>23</xdr:col>
      <xdr:colOff>334307</xdr:colOff>
      <xdr:row>35</xdr:row>
      <xdr:rowOff>124509</xdr:rowOff>
    </xdr:to>
    <xdr:graphicFrame macro="">
      <xdr:nvGraphicFramePr>
        <xdr:cNvPr id="76" name="Chart 75">
          <a:extLst>
            <a:ext uri="{FF2B5EF4-FFF2-40B4-BE49-F238E27FC236}">
              <a16:creationId xmlns:a16="http://schemas.microsoft.com/office/drawing/2014/main" id="{DFC28094-BBA4-43CE-B976-9A5F201B1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304800</xdr:colOff>
      <xdr:row>9</xdr:row>
      <xdr:rowOff>127000</xdr:rowOff>
    </xdr:from>
    <xdr:to>
      <xdr:col>25</xdr:col>
      <xdr:colOff>50800</xdr:colOff>
      <xdr:row>25</xdr:row>
      <xdr:rowOff>25400</xdr:rowOff>
    </xdr:to>
    <xdr:graphicFrame macro="">
      <xdr:nvGraphicFramePr>
        <xdr:cNvPr id="19" name="Chart 18">
          <a:extLst>
            <a:ext uri="{FF2B5EF4-FFF2-40B4-BE49-F238E27FC236}">
              <a16:creationId xmlns:a16="http://schemas.microsoft.com/office/drawing/2014/main" id="{6F5ACBD4-350B-4907-8C0D-D6D6B0810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132915</xdr:colOff>
      <xdr:row>8</xdr:row>
      <xdr:rowOff>27291</xdr:rowOff>
    </xdr:from>
    <xdr:ext cx="3245431" cy="342851"/>
    <xdr:sp macro="" textlink="">
      <xdr:nvSpPr>
        <xdr:cNvPr id="27" name="TextBox 26">
          <a:extLst>
            <a:ext uri="{FF2B5EF4-FFF2-40B4-BE49-F238E27FC236}">
              <a16:creationId xmlns:a16="http://schemas.microsoft.com/office/drawing/2014/main" id="{48EB3B5C-ACF5-44FD-A298-8035F52CA831}"/>
            </a:ext>
          </a:extLst>
        </xdr:cNvPr>
        <xdr:cNvSpPr txBox="1"/>
      </xdr:nvSpPr>
      <xdr:spPr>
        <a:xfrm>
          <a:off x="11767022" y="1442434"/>
          <a:ext cx="32454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solidFill>
                <a:schemeClr val="tx1">
                  <a:lumMod val="85000"/>
                  <a:lumOff val="15000"/>
                </a:schemeClr>
              </a:solidFill>
            </a:rPr>
            <a:t>Shipping</a:t>
          </a:r>
          <a:r>
            <a:rPr lang="en-US" sz="1600" b="1" u="sng" baseline="0">
              <a:solidFill>
                <a:schemeClr val="tx1">
                  <a:lumMod val="85000"/>
                  <a:lumOff val="15000"/>
                </a:schemeClr>
              </a:solidFill>
            </a:rPr>
            <a:t> Duration</a:t>
          </a:r>
          <a:endParaRPr lang="en-US" sz="1600" b="1" u="sng">
            <a:solidFill>
              <a:schemeClr val="tx1">
                <a:lumMod val="85000"/>
                <a:lumOff val="15000"/>
              </a:schemeClr>
            </a:solidFill>
          </a:endParaRPr>
        </a:p>
      </xdr:txBody>
    </xdr:sp>
    <xdr:clientData/>
  </xdr:oneCellAnchor>
  <xdr:twoCellAnchor>
    <xdr:from>
      <xdr:col>16</xdr:col>
      <xdr:colOff>76200</xdr:colOff>
      <xdr:row>36</xdr:row>
      <xdr:rowOff>128865</xdr:rowOff>
    </xdr:from>
    <xdr:to>
      <xdr:col>25</xdr:col>
      <xdr:colOff>50800</xdr:colOff>
      <xdr:row>49</xdr:row>
      <xdr:rowOff>2435</xdr:rowOff>
    </xdr:to>
    <xdr:graphicFrame macro="">
      <xdr:nvGraphicFramePr>
        <xdr:cNvPr id="32" name="Chart 31">
          <a:extLst>
            <a:ext uri="{FF2B5EF4-FFF2-40B4-BE49-F238E27FC236}">
              <a16:creationId xmlns:a16="http://schemas.microsoft.com/office/drawing/2014/main" id="{63690353-1179-43D3-A8EE-7F2D1AF4D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17</xdr:col>
      <xdr:colOff>447338</xdr:colOff>
      <xdr:row>36</xdr:row>
      <xdr:rowOff>72020</xdr:rowOff>
    </xdr:from>
    <xdr:ext cx="3245431" cy="342851"/>
    <xdr:sp macro="" textlink="">
      <xdr:nvSpPr>
        <xdr:cNvPr id="37" name="TextBox 36">
          <a:extLst>
            <a:ext uri="{FF2B5EF4-FFF2-40B4-BE49-F238E27FC236}">
              <a16:creationId xmlns:a16="http://schemas.microsoft.com/office/drawing/2014/main" id="{119FF5BD-DE18-4C20-812E-562DF54A33D9}"/>
            </a:ext>
          </a:extLst>
        </xdr:cNvPr>
        <xdr:cNvSpPr txBox="1"/>
      </xdr:nvSpPr>
      <xdr:spPr>
        <a:xfrm>
          <a:off x="10856802" y="6440163"/>
          <a:ext cx="32454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solidFill>
                <a:schemeClr val="tx1">
                  <a:lumMod val="85000"/>
                  <a:lumOff val="15000"/>
                </a:schemeClr>
              </a:solidFill>
            </a:rPr>
            <a:t>Net</a:t>
          </a:r>
          <a:r>
            <a:rPr lang="en-US" sz="1600" b="1" u="sng" baseline="0">
              <a:solidFill>
                <a:schemeClr val="tx1">
                  <a:lumMod val="85000"/>
                  <a:lumOff val="15000"/>
                </a:schemeClr>
              </a:solidFill>
            </a:rPr>
            <a:t> Sales by Customer Segment</a:t>
          </a:r>
          <a:endParaRPr lang="en-US" sz="1600" b="1" u="sng">
            <a:solidFill>
              <a:schemeClr val="tx1">
                <a:lumMod val="85000"/>
                <a:lumOff val="15000"/>
              </a:schemeClr>
            </a:solidFill>
          </a:endParaRPr>
        </a:p>
      </xdr:txBody>
    </xdr:sp>
    <xdr:clientData/>
  </xdr:oneCellAnchor>
  <xdr:oneCellAnchor>
    <xdr:from>
      <xdr:col>0</xdr:col>
      <xdr:colOff>101601</xdr:colOff>
      <xdr:row>20</xdr:row>
      <xdr:rowOff>140444</xdr:rowOff>
    </xdr:from>
    <xdr:ext cx="3245431" cy="311496"/>
    <xdr:sp macro="" textlink="">
      <xdr:nvSpPr>
        <xdr:cNvPr id="66" name="TextBox 65">
          <a:extLst>
            <a:ext uri="{FF2B5EF4-FFF2-40B4-BE49-F238E27FC236}">
              <a16:creationId xmlns:a16="http://schemas.microsoft.com/office/drawing/2014/main" id="{0D1423CF-3BCD-4364-B648-555F3EA6C51E}"/>
            </a:ext>
          </a:extLst>
        </xdr:cNvPr>
        <xdr:cNvSpPr txBox="1"/>
      </xdr:nvSpPr>
      <xdr:spPr>
        <a:xfrm>
          <a:off x="101601" y="3696444"/>
          <a:ext cx="32454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400" b="1">
            <a:solidFill>
              <a:schemeClr val="tx1">
                <a:lumMod val="75000"/>
                <a:lumOff val="25000"/>
              </a:schemeClr>
            </a:solidFill>
          </a:endParaRPr>
        </a:p>
      </xdr:txBody>
    </xdr:sp>
    <xdr:clientData/>
  </xdr:oneCellAnchor>
  <xdr:oneCellAnchor>
    <xdr:from>
      <xdr:col>38</xdr:col>
      <xdr:colOff>431800</xdr:colOff>
      <xdr:row>6</xdr:row>
      <xdr:rowOff>21</xdr:rowOff>
    </xdr:from>
    <xdr:ext cx="184731" cy="264560"/>
    <xdr:sp macro="" textlink="">
      <xdr:nvSpPr>
        <xdr:cNvPr id="89" name="TextBox 88">
          <a:extLst>
            <a:ext uri="{FF2B5EF4-FFF2-40B4-BE49-F238E27FC236}">
              <a16:creationId xmlns:a16="http://schemas.microsoft.com/office/drawing/2014/main" id="{0CA515AD-FDCF-321C-C19A-8AF90F8AA14F}"/>
            </a:ext>
          </a:extLst>
        </xdr:cNvPr>
        <xdr:cNvSpPr txBox="1"/>
      </xdr:nvSpPr>
      <xdr:spPr>
        <a:xfrm>
          <a:off x="23596600" y="1066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275167</xdr:colOff>
      <xdr:row>8</xdr:row>
      <xdr:rowOff>88900</xdr:rowOff>
    </xdr:from>
    <xdr:ext cx="1727200" cy="431800"/>
    <xdr:sp macro="" textlink="">
      <xdr:nvSpPr>
        <xdr:cNvPr id="90" name="TextBox 89">
          <a:extLst>
            <a:ext uri="{FF2B5EF4-FFF2-40B4-BE49-F238E27FC236}">
              <a16:creationId xmlns:a16="http://schemas.microsoft.com/office/drawing/2014/main" id="{89EDAAA0-4662-8203-B6B9-94596C1E589A}"/>
            </a:ext>
          </a:extLst>
        </xdr:cNvPr>
        <xdr:cNvSpPr txBox="1"/>
      </xdr:nvSpPr>
      <xdr:spPr>
        <a:xfrm>
          <a:off x="275167" y="1511300"/>
          <a:ext cx="17272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300" b="1">
            <a:solidFill>
              <a:schemeClr val="tx1">
                <a:lumMod val="75000"/>
                <a:lumOff val="25000"/>
              </a:schemeClr>
            </a:solidFill>
          </a:endParaRPr>
        </a:p>
      </xdr:txBody>
    </xdr:sp>
    <xdr:clientData/>
  </xdr:oneCellAnchor>
  <xdr:oneCellAnchor>
    <xdr:from>
      <xdr:col>36</xdr:col>
      <xdr:colOff>571500</xdr:colOff>
      <xdr:row>30</xdr:row>
      <xdr:rowOff>165100</xdr:rowOff>
    </xdr:from>
    <xdr:ext cx="3245431" cy="311496"/>
    <xdr:sp macro="" textlink="">
      <xdr:nvSpPr>
        <xdr:cNvPr id="92" name="TextBox 91">
          <a:extLst>
            <a:ext uri="{FF2B5EF4-FFF2-40B4-BE49-F238E27FC236}">
              <a16:creationId xmlns:a16="http://schemas.microsoft.com/office/drawing/2014/main" id="{0EEFE9F6-2DAC-4193-8B38-015988086AD0}"/>
            </a:ext>
          </a:extLst>
        </xdr:cNvPr>
        <xdr:cNvSpPr txBox="1"/>
      </xdr:nvSpPr>
      <xdr:spPr>
        <a:xfrm>
          <a:off x="22517100" y="5499100"/>
          <a:ext cx="32454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400" b="1">
            <a:solidFill>
              <a:schemeClr val="tx1">
                <a:lumMod val="75000"/>
                <a:lumOff val="25000"/>
              </a:schemeClr>
            </a:solidFill>
          </a:endParaRPr>
        </a:p>
      </xdr:txBody>
    </xdr:sp>
    <xdr:clientData/>
  </xdr:oneCellAnchor>
  <xdr:oneCellAnchor>
    <xdr:from>
      <xdr:col>37</xdr:col>
      <xdr:colOff>0</xdr:colOff>
      <xdr:row>18</xdr:row>
      <xdr:rowOff>0</xdr:rowOff>
    </xdr:from>
    <xdr:ext cx="3245431" cy="311496"/>
    <xdr:sp macro="" textlink="">
      <xdr:nvSpPr>
        <xdr:cNvPr id="94" name="TextBox 93">
          <a:extLst>
            <a:ext uri="{FF2B5EF4-FFF2-40B4-BE49-F238E27FC236}">
              <a16:creationId xmlns:a16="http://schemas.microsoft.com/office/drawing/2014/main" id="{8B39BD29-1C1A-4ED0-86CD-27D4880F01EB}"/>
            </a:ext>
          </a:extLst>
        </xdr:cNvPr>
        <xdr:cNvSpPr txBox="1"/>
      </xdr:nvSpPr>
      <xdr:spPr>
        <a:xfrm>
          <a:off x="22555200" y="3200400"/>
          <a:ext cx="32454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400" b="1">
            <a:solidFill>
              <a:schemeClr val="tx1">
                <a:lumMod val="75000"/>
                <a:lumOff val="25000"/>
              </a:schemeClr>
            </a:solidFill>
          </a:endParaRPr>
        </a:p>
      </xdr:txBody>
    </xdr:sp>
    <xdr:clientData/>
  </xdr:oneCellAnchor>
  <xdr:oneCellAnchor>
    <xdr:from>
      <xdr:col>0</xdr:col>
      <xdr:colOff>392398</xdr:colOff>
      <xdr:row>21</xdr:row>
      <xdr:rowOff>98369</xdr:rowOff>
    </xdr:from>
    <xdr:ext cx="1727200" cy="431800"/>
    <xdr:sp macro="" textlink="">
      <xdr:nvSpPr>
        <xdr:cNvPr id="96" name="TextBox 95">
          <a:extLst>
            <a:ext uri="{FF2B5EF4-FFF2-40B4-BE49-F238E27FC236}">
              <a16:creationId xmlns:a16="http://schemas.microsoft.com/office/drawing/2014/main" id="{AF8FF8EE-09B0-46F2-A93B-03EDFFC8A1D1}"/>
            </a:ext>
          </a:extLst>
        </xdr:cNvPr>
        <xdr:cNvSpPr txBox="1"/>
      </xdr:nvSpPr>
      <xdr:spPr>
        <a:xfrm>
          <a:off x="392398" y="3791138"/>
          <a:ext cx="17272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300" b="1">
            <a:solidFill>
              <a:schemeClr val="tx1">
                <a:lumMod val="75000"/>
                <a:lumOff val="25000"/>
              </a:schemeClr>
            </a:solidFill>
          </a:endParaRPr>
        </a:p>
      </xdr:txBody>
    </xdr:sp>
    <xdr:clientData/>
  </xdr:oneCellAnchor>
  <xdr:oneCellAnchor>
    <xdr:from>
      <xdr:col>0</xdr:col>
      <xdr:colOff>245859</xdr:colOff>
      <xdr:row>14</xdr:row>
      <xdr:rowOff>61673</xdr:rowOff>
    </xdr:from>
    <xdr:ext cx="1930400" cy="431800"/>
    <xdr:sp macro="" textlink="">
      <xdr:nvSpPr>
        <xdr:cNvPr id="98" name="TextBox 97">
          <a:extLst>
            <a:ext uri="{FF2B5EF4-FFF2-40B4-BE49-F238E27FC236}">
              <a16:creationId xmlns:a16="http://schemas.microsoft.com/office/drawing/2014/main" id="{1489A28F-8508-47C2-BF94-DE851D138B6C}"/>
            </a:ext>
          </a:extLst>
        </xdr:cNvPr>
        <xdr:cNvSpPr txBox="1"/>
      </xdr:nvSpPr>
      <xdr:spPr>
        <a:xfrm>
          <a:off x="245859" y="2523519"/>
          <a:ext cx="19304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300" b="1">
            <a:solidFill>
              <a:schemeClr val="tx1">
                <a:lumMod val="75000"/>
                <a:lumOff val="25000"/>
              </a:schemeClr>
            </a:solidFill>
          </a:endParaRPr>
        </a:p>
      </xdr:txBody>
    </xdr:sp>
    <xdr:clientData/>
  </xdr:oneCellAnchor>
  <xdr:oneCellAnchor>
    <xdr:from>
      <xdr:col>0</xdr:col>
      <xdr:colOff>465667</xdr:colOff>
      <xdr:row>7</xdr:row>
      <xdr:rowOff>66983</xdr:rowOff>
    </xdr:from>
    <xdr:ext cx="1727200" cy="431800"/>
    <xdr:sp macro="" textlink="">
      <xdr:nvSpPr>
        <xdr:cNvPr id="100" name="TextBox 99">
          <a:extLst>
            <a:ext uri="{FF2B5EF4-FFF2-40B4-BE49-F238E27FC236}">
              <a16:creationId xmlns:a16="http://schemas.microsoft.com/office/drawing/2014/main" id="{670E5C80-E786-4083-90D4-31A9F77F5905}"/>
            </a:ext>
          </a:extLst>
        </xdr:cNvPr>
        <xdr:cNvSpPr txBox="1"/>
      </xdr:nvSpPr>
      <xdr:spPr>
        <a:xfrm>
          <a:off x="465667" y="1297906"/>
          <a:ext cx="17272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300" b="1">
            <a:solidFill>
              <a:schemeClr val="tx1">
                <a:lumMod val="75000"/>
                <a:lumOff val="25000"/>
              </a:schemeClr>
            </a:solidFill>
          </a:endParaRPr>
        </a:p>
      </xdr:txBody>
    </xdr:sp>
    <xdr:clientData/>
  </xdr:oneCellAnchor>
  <xdr:twoCellAnchor>
    <xdr:from>
      <xdr:col>7</xdr:col>
      <xdr:colOff>351692</xdr:colOff>
      <xdr:row>31</xdr:row>
      <xdr:rowOff>63500</xdr:rowOff>
    </xdr:from>
    <xdr:to>
      <xdr:col>15</xdr:col>
      <xdr:colOff>586154</xdr:colOff>
      <xdr:row>49</xdr:row>
      <xdr:rowOff>50800</xdr:rowOff>
    </xdr:to>
    <xdr:graphicFrame macro="">
      <xdr:nvGraphicFramePr>
        <xdr:cNvPr id="24" name="Chart 23">
          <a:extLst>
            <a:ext uri="{FF2B5EF4-FFF2-40B4-BE49-F238E27FC236}">
              <a16:creationId xmlns:a16="http://schemas.microsoft.com/office/drawing/2014/main" id="{C5966A8F-6F02-4046-A002-947A0125D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310661</xdr:colOff>
      <xdr:row>1</xdr:row>
      <xdr:rowOff>117232</xdr:rowOff>
    </xdr:from>
    <xdr:to>
      <xdr:col>36</xdr:col>
      <xdr:colOff>288660</xdr:colOff>
      <xdr:row>6</xdr:row>
      <xdr:rowOff>97149</xdr:rowOff>
    </xdr:to>
    <xdr:grpSp>
      <xdr:nvGrpSpPr>
        <xdr:cNvPr id="50" name="Group 49">
          <a:extLst>
            <a:ext uri="{FF2B5EF4-FFF2-40B4-BE49-F238E27FC236}">
              <a16:creationId xmlns:a16="http://schemas.microsoft.com/office/drawing/2014/main" id="{F995518F-B103-7205-7FA9-7367A3AECE95}"/>
            </a:ext>
          </a:extLst>
        </xdr:cNvPr>
        <xdr:cNvGrpSpPr/>
      </xdr:nvGrpSpPr>
      <xdr:grpSpPr>
        <a:xfrm>
          <a:off x="2157046" y="293078"/>
          <a:ext cx="20288229" cy="859148"/>
          <a:chOff x="2157046" y="293078"/>
          <a:chExt cx="20288229" cy="859148"/>
        </a:xfrm>
      </xdr:grpSpPr>
      <xdr:sp macro="" textlink="">
        <xdr:nvSpPr>
          <xdr:cNvPr id="9" name="Rectangle 8">
            <a:extLst>
              <a:ext uri="{FF2B5EF4-FFF2-40B4-BE49-F238E27FC236}">
                <a16:creationId xmlns:a16="http://schemas.microsoft.com/office/drawing/2014/main" id="{D9440D95-F2E8-4679-8A66-8BB6FC89034E}"/>
              </a:ext>
            </a:extLst>
          </xdr:cNvPr>
          <xdr:cNvSpPr/>
        </xdr:nvSpPr>
        <xdr:spPr>
          <a:xfrm>
            <a:off x="2183423" y="293078"/>
            <a:ext cx="20261852" cy="859148"/>
          </a:xfrm>
          <a:prstGeom prst="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2" name="Product Category ">
                <a:extLst>
                  <a:ext uri="{FF2B5EF4-FFF2-40B4-BE49-F238E27FC236}">
                    <a16:creationId xmlns:a16="http://schemas.microsoft.com/office/drawing/2014/main" id="{CF95AA7D-3EB3-4306-939A-2E295C925DFA}"/>
                  </a:ext>
                </a:extLst>
              </xdr:cNvPr>
              <xdr:cNvGraphicFramePr/>
            </xdr:nvGraphicFramePr>
            <xdr:xfrm>
              <a:off x="14563227" y="559288"/>
              <a:ext cx="4350746" cy="407235"/>
            </xdr:xfrm>
            <a:graphic>
              <a:graphicData uri="http://schemas.microsoft.com/office/drawing/2010/slicer">
                <sle:slicer xmlns:sle="http://schemas.microsoft.com/office/drawing/2010/slicer" name="Product Category "/>
              </a:graphicData>
            </a:graphic>
          </xdr:graphicFrame>
        </mc:Choice>
        <mc:Fallback xmlns="">
          <xdr:sp macro="" textlink="">
            <xdr:nvSpPr>
              <xdr:cNvPr id="0" name=""/>
              <xdr:cNvSpPr>
                <a:spLocks noTextEdit="1"/>
              </xdr:cNvSpPr>
            </xdr:nvSpPr>
            <xdr:spPr>
              <a:xfrm>
                <a:off x="14490441" y="561956"/>
                <a:ext cx="4328524" cy="40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AF013B16-AE31-4034-BFDE-9EE1C347C8F2}"/>
                  </a:ext>
                </a:extLst>
              </xdr:cNvPr>
              <xdr:cNvGraphicFramePr/>
            </xdr:nvGraphicFramePr>
            <xdr:xfrm>
              <a:off x="19079308" y="559288"/>
              <a:ext cx="3365967" cy="391887"/>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983456" y="561956"/>
                <a:ext cx="3348775" cy="394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Customer Category 1">
                <a:extLst>
                  <a:ext uri="{FF2B5EF4-FFF2-40B4-BE49-F238E27FC236}">
                    <a16:creationId xmlns:a16="http://schemas.microsoft.com/office/drawing/2014/main" id="{F2310D29-2373-48DA-827C-DA90B4126EEF}"/>
                  </a:ext>
                </a:extLst>
              </xdr:cNvPr>
              <xdr:cNvGraphicFramePr/>
            </xdr:nvGraphicFramePr>
            <xdr:xfrm>
              <a:off x="10547105" y="559288"/>
              <a:ext cx="3850787" cy="391887"/>
            </xdr:xfrm>
            <a:graphic>
              <a:graphicData uri="http://schemas.microsoft.com/office/drawing/2010/slicer">
                <sle:slicer xmlns:sle="http://schemas.microsoft.com/office/drawing/2010/slicer" name="Customer Category 1"/>
              </a:graphicData>
            </a:graphic>
          </xdr:graphicFrame>
        </mc:Choice>
        <mc:Fallback xmlns="">
          <xdr:sp macro="" textlink="">
            <xdr:nvSpPr>
              <xdr:cNvPr id="0" name=""/>
              <xdr:cNvSpPr>
                <a:spLocks noTextEdit="1"/>
              </xdr:cNvSpPr>
            </xdr:nvSpPr>
            <xdr:spPr>
              <a:xfrm>
                <a:off x="10494831" y="561956"/>
                <a:ext cx="3831119" cy="394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5" name="TextBox 64">
            <a:extLst>
              <a:ext uri="{FF2B5EF4-FFF2-40B4-BE49-F238E27FC236}">
                <a16:creationId xmlns:a16="http://schemas.microsoft.com/office/drawing/2014/main" id="{CB100B64-5A77-4919-9DA2-4A50C6DF8CB6}"/>
              </a:ext>
            </a:extLst>
          </xdr:cNvPr>
          <xdr:cNvSpPr txBox="1"/>
        </xdr:nvSpPr>
        <xdr:spPr>
          <a:xfrm>
            <a:off x="2157046" y="348780"/>
            <a:ext cx="7995139" cy="515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800" b="1">
                <a:solidFill>
                  <a:schemeClr val="tx1">
                    <a:lumMod val="75000"/>
                    <a:lumOff val="25000"/>
                  </a:schemeClr>
                </a:solidFill>
                <a:latin typeface="Arial Black" panose="020B0A04020102020204" pitchFamily="34" charset="0"/>
              </a:rPr>
              <a:t>Retail</a:t>
            </a:r>
            <a:r>
              <a:rPr lang="en-US" sz="1800" b="1" baseline="0">
                <a:solidFill>
                  <a:schemeClr val="tx1">
                    <a:lumMod val="75000"/>
                    <a:lumOff val="25000"/>
                  </a:schemeClr>
                </a:solidFill>
                <a:latin typeface="Arial Black" panose="020B0A04020102020204" pitchFamily="34" charset="0"/>
              </a:rPr>
              <a:t> Sales Performance &amp; Customer Insights Dashboard</a:t>
            </a:r>
            <a:endParaRPr lang="en-US" sz="1800" b="1">
              <a:solidFill>
                <a:schemeClr val="tx1">
                  <a:lumMod val="75000"/>
                  <a:lumOff val="25000"/>
                </a:schemeClr>
              </a:solidFill>
              <a:latin typeface="Arial Black" panose="020B0A04020102020204" pitchFamily="34" charset="0"/>
            </a:endParaRPr>
          </a:p>
        </xdr:txBody>
      </xdr:sp>
      <xdr:sp macro="" textlink="">
        <xdr:nvSpPr>
          <xdr:cNvPr id="68" name="TextBox 67">
            <a:extLst>
              <a:ext uri="{FF2B5EF4-FFF2-40B4-BE49-F238E27FC236}">
                <a16:creationId xmlns:a16="http://schemas.microsoft.com/office/drawing/2014/main" id="{C64CD22B-6051-436A-B515-ADA87F50C5BC}"/>
              </a:ext>
            </a:extLst>
          </xdr:cNvPr>
          <xdr:cNvSpPr txBox="1"/>
        </xdr:nvSpPr>
        <xdr:spPr>
          <a:xfrm>
            <a:off x="2157046" y="753207"/>
            <a:ext cx="10240108" cy="389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000" b="1">
                <a:solidFill>
                  <a:schemeClr val="tx1">
                    <a:lumMod val="75000"/>
                    <a:lumOff val="25000"/>
                  </a:schemeClr>
                </a:solidFill>
                <a:latin typeface="+mn-lt"/>
              </a:rPr>
              <a:t>Analyzing</a:t>
            </a:r>
            <a:r>
              <a:rPr lang="en-US" sz="2000" b="1" baseline="0">
                <a:solidFill>
                  <a:schemeClr val="tx1">
                    <a:lumMod val="75000"/>
                    <a:lumOff val="25000"/>
                  </a:schemeClr>
                </a:solidFill>
                <a:latin typeface="+mn-lt"/>
              </a:rPr>
              <a:t> sales trends, customer segments, and product performance</a:t>
            </a:r>
            <a:endParaRPr lang="en-US" sz="2000" b="1">
              <a:solidFill>
                <a:schemeClr val="tx1">
                  <a:lumMod val="75000"/>
                  <a:lumOff val="25000"/>
                </a:schemeClr>
              </a:solidFill>
              <a:latin typeface="+mn-lt"/>
            </a:endParaRPr>
          </a:p>
        </xdr:txBody>
      </xdr:sp>
    </xdr:grpSp>
    <xdr:clientData/>
  </xdr:twoCellAnchor>
  <xdr:twoCellAnchor editAs="oneCell">
    <xdr:from>
      <xdr:col>40</xdr:col>
      <xdr:colOff>0</xdr:colOff>
      <xdr:row>18</xdr:row>
      <xdr:rowOff>-1</xdr:rowOff>
    </xdr:from>
    <xdr:to>
      <xdr:col>41</xdr:col>
      <xdr:colOff>87882</xdr:colOff>
      <xdr:row>19</xdr:row>
      <xdr:rowOff>30806</xdr:rowOff>
    </xdr:to>
    <xdr:graphicFrame macro="">
      <xdr:nvGraphicFramePr>
        <xdr:cNvPr id="34" name="Diagram 72">
          <a:extLst>
            <a:ext uri="{FF2B5EF4-FFF2-40B4-BE49-F238E27FC236}">
              <a16:creationId xmlns:a16="http://schemas.microsoft.com/office/drawing/2014/main" id="{FCBAB247-575F-FC20-8C02-7E356FAA30E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oneCellAnchor>
    <xdr:from>
      <xdr:col>30</xdr:col>
      <xdr:colOff>0</xdr:colOff>
      <xdr:row>13</xdr:row>
      <xdr:rowOff>0</xdr:rowOff>
    </xdr:from>
    <xdr:ext cx="184731" cy="264560"/>
    <xdr:sp macro="" textlink="">
      <xdr:nvSpPr>
        <xdr:cNvPr id="69" name="TextBox 68">
          <a:extLst>
            <a:ext uri="{FF2B5EF4-FFF2-40B4-BE49-F238E27FC236}">
              <a16:creationId xmlns:a16="http://schemas.microsoft.com/office/drawing/2014/main" id="{5874F56B-B1E9-0972-9097-1F1FE4F0AA79}"/>
            </a:ext>
          </a:extLst>
        </xdr:cNvPr>
        <xdr:cNvSpPr txBox="1"/>
      </xdr:nvSpPr>
      <xdr:spPr>
        <a:xfrm>
          <a:off x="18369643" y="22996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248322</xdr:colOff>
      <xdr:row>7</xdr:row>
      <xdr:rowOff>33616</xdr:rowOff>
    </xdr:from>
    <xdr:to>
      <xdr:col>36</xdr:col>
      <xdr:colOff>248322</xdr:colOff>
      <xdr:row>50</xdr:row>
      <xdr:rowOff>69176</xdr:rowOff>
    </xdr:to>
    <xdr:sp macro="" textlink="">
      <xdr:nvSpPr>
        <xdr:cNvPr id="2" name="Rectangle 1">
          <a:extLst>
            <a:ext uri="{FF2B5EF4-FFF2-40B4-BE49-F238E27FC236}">
              <a16:creationId xmlns:a16="http://schemas.microsoft.com/office/drawing/2014/main" id="{830638B9-529C-CAC0-5C40-990004DD3187}"/>
            </a:ext>
          </a:extLst>
        </xdr:cNvPr>
        <xdr:cNvSpPr/>
      </xdr:nvSpPr>
      <xdr:spPr>
        <a:xfrm>
          <a:off x="2077122" y="1278216"/>
          <a:ext cx="20116800" cy="7680960"/>
        </a:xfrm>
        <a:prstGeom prst="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302561</xdr:colOff>
      <xdr:row>2</xdr:row>
      <xdr:rowOff>89644</xdr:rowOff>
    </xdr:from>
    <xdr:to>
      <xdr:col>3</xdr:col>
      <xdr:colOff>281046</xdr:colOff>
      <xdr:row>50</xdr:row>
      <xdr:rowOff>59164</xdr:rowOff>
    </xdr:to>
    <xdr:sp macro="" textlink="">
      <xdr:nvSpPr>
        <xdr:cNvPr id="3" name="Rectangle 2">
          <a:extLst>
            <a:ext uri="{FF2B5EF4-FFF2-40B4-BE49-F238E27FC236}">
              <a16:creationId xmlns:a16="http://schemas.microsoft.com/office/drawing/2014/main" id="{47188F69-6A69-AB3E-1E97-01D75D6E9CF3}"/>
            </a:ext>
          </a:extLst>
        </xdr:cNvPr>
        <xdr:cNvSpPr/>
      </xdr:nvSpPr>
      <xdr:spPr>
        <a:xfrm>
          <a:off x="912161" y="445244"/>
          <a:ext cx="1197685" cy="8503920"/>
        </a:xfrm>
        <a:prstGeom prst="rect">
          <a:avLst/>
        </a:prstGeom>
        <a:solidFill>
          <a:srgbClr val="BB8A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7</xdr:row>
      <xdr:rowOff>135216</xdr:rowOff>
    </xdr:from>
    <xdr:to>
      <xdr:col>7</xdr:col>
      <xdr:colOff>102796</xdr:colOff>
      <xdr:row>15</xdr:row>
      <xdr:rowOff>84416</xdr:rowOff>
    </xdr:to>
    <xdr:sp macro="" textlink="">
      <xdr:nvSpPr>
        <xdr:cNvPr id="4" name="Rectangle 3">
          <a:extLst>
            <a:ext uri="{FF2B5EF4-FFF2-40B4-BE49-F238E27FC236}">
              <a16:creationId xmlns:a16="http://schemas.microsoft.com/office/drawing/2014/main" id="{F40F83A8-1CF2-A67D-2079-7A809F44F8C9}"/>
            </a:ext>
          </a:extLst>
        </xdr:cNvPr>
        <xdr:cNvSpPr/>
      </xdr:nvSpPr>
      <xdr:spPr>
        <a:xfrm>
          <a:off x="2175436" y="1379816"/>
          <a:ext cx="2194560" cy="137160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25</xdr:row>
      <xdr:rowOff>3362</xdr:rowOff>
    </xdr:from>
    <xdr:to>
      <xdr:col>7</xdr:col>
      <xdr:colOff>102796</xdr:colOff>
      <xdr:row>32</xdr:row>
      <xdr:rowOff>130362</xdr:rowOff>
    </xdr:to>
    <xdr:sp macro="" textlink="">
      <xdr:nvSpPr>
        <xdr:cNvPr id="6" name="Rectangle 5">
          <a:extLst>
            <a:ext uri="{FF2B5EF4-FFF2-40B4-BE49-F238E27FC236}">
              <a16:creationId xmlns:a16="http://schemas.microsoft.com/office/drawing/2014/main" id="{169DFF4E-050C-4E1B-849A-46D850850216}"/>
            </a:ext>
          </a:extLst>
        </xdr:cNvPr>
        <xdr:cNvSpPr/>
      </xdr:nvSpPr>
      <xdr:spPr>
        <a:xfrm>
          <a:off x="2175436" y="4448362"/>
          <a:ext cx="2194560" cy="137160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16</xdr:row>
      <xdr:rowOff>73025</xdr:rowOff>
    </xdr:from>
    <xdr:to>
      <xdr:col>7</xdr:col>
      <xdr:colOff>102796</xdr:colOff>
      <xdr:row>24</xdr:row>
      <xdr:rowOff>22225</xdr:rowOff>
    </xdr:to>
    <xdr:sp macro="" textlink="">
      <xdr:nvSpPr>
        <xdr:cNvPr id="8" name="Rectangle 7">
          <a:extLst>
            <a:ext uri="{FF2B5EF4-FFF2-40B4-BE49-F238E27FC236}">
              <a16:creationId xmlns:a16="http://schemas.microsoft.com/office/drawing/2014/main" id="{28ED030A-04C1-4B45-9B8B-A36DD2599EED}"/>
            </a:ext>
          </a:extLst>
        </xdr:cNvPr>
        <xdr:cNvSpPr/>
      </xdr:nvSpPr>
      <xdr:spPr>
        <a:xfrm>
          <a:off x="2175436" y="2917825"/>
          <a:ext cx="2194560" cy="137160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33</xdr:row>
      <xdr:rowOff>111499</xdr:rowOff>
    </xdr:from>
    <xdr:to>
      <xdr:col>7</xdr:col>
      <xdr:colOff>102796</xdr:colOff>
      <xdr:row>41</xdr:row>
      <xdr:rowOff>60699</xdr:rowOff>
    </xdr:to>
    <xdr:sp macro="" textlink="">
      <xdr:nvSpPr>
        <xdr:cNvPr id="10" name="Rectangle 9">
          <a:extLst>
            <a:ext uri="{FF2B5EF4-FFF2-40B4-BE49-F238E27FC236}">
              <a16:creationId xmlns:a16="http://schemas.microsoft.com/office/drawing/2014/main" id="{0E3709EA-4A9A-466D-A516-D22FD4AE4B9A}"/>
            </a:ext>
          </a:extLst>
        </xdr:cNvPr>
        <xdr:cNvSpPr/>
      </xdr:nvSpPr>
      <xdr:spPr>
        <a:xfrm>
          <a:off x="2175436" y="5978899"/>
          <a:ext cx="2194560" cy="137160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346636</xdr:colOff>
      <xdr:row>42</xdr:row>
      <xdr:rowOff>41835</xdr:rowOff>
    </xdr:from>
    <xdr:to>
      <xdr:col>7</xdr:col>
      <xdr:colOff>102796</xdr:colOff>
      <xdr:row>49</xdr:row>
      <xdr:rowOff>168835</xdr:rowOff>
    </xdr:to>
    <xdr:sp macro="" textlink="">
      <xdr:nvSpPr>
        <xdr:cNvPr id="12" name="Rectangle 11">
          <a:extLst>
            <a:ext uri="{FF2B5EF4-FFF2-40B4-BE49-F238E27FC236}">
              <a16:creationId xmlns:a16="http://schemas.microsoft.com/office/drawing/2014/main" id="{5617CD03-0835-4226-BF73-654B8F2276C4}"/>
            </a:ext>
          </a:extLst>
        </xdr:cNvPr>
        <xdr:cNvSpPr/>
      </xdr:nvSpPr>
      <xdr:spPr>
        <a:xfrm>
          <a:off x="2175436" y="7509435"/>
          <a:ext cx="2194560" cy="1371600"/>
        </a:xfrm>
        <a:prstGeom prst="rect">
          <a:avLst/>
        </a:prstGeom>
        <a:solidFill>
          <a:srgbClr val="F6ED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268939</xdr:colOff>
      <xdr:row>2</xdr:row>
      <xdr:rowOff>78440</xdr:rowOff>
    </xdr:from>
    <xdr:to>
      <xdr:col>36</xdr:col>
      <xdr:colOff>268939</xdr:colOff>
      <xdr:row>6</xdr:row>
      <xdr:rowOff>92783</xdr:rowOff>
    </xdr:to>
    <xdr:sp macro="" textlink="">
      <xdr:nvSpPr>
        <xdr:cNvPr id="14" name="Rectangle 13">
          <a:extLst>
            <a:ext uri="{FF2B5EF4-FFF2-40B4-BE49-F238E27FC236}">
              <a16:creationId xmlns:a16="http://schemas.microsoft.com/office/drawing/2014/main" id="{583C8478-A586-48C3-A3F4-8FDC70270A58}"/>
            </a:ext>
          </a:extLst>
        </xdr:cNvPr>
        <xdr:cNvSpPr/>
      </xdr:nvSpPr>
      <xdr:spPr>
        <a:xfrm>
          <a:off x="2097739" y="434040"/>
          <a:ext cx="20116800" cy="725543"/>
        </a:xfrm>
        <a:prstGeom prst="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342030</xdr:colOff>
      <xdr:row>7</xdr:row>
      <xdr:rowOff>135216</xdr:rowOff>
    </xdr:from>
    <xdr:to>
      <xdr:col>15</xdr:col>
      <xdr:colOff>494430</xdr:colOff>
      <xdr:row>28</xdr:row>
      <xdr:rowOff>35065</xdr:rowOff>
    </xdr:to>
    <xdr:sp macro="" textlink="">
      <xdr:nvSpPr>
        <xdr:cNvPr id="15" name="Rectangle 14">
          <a:extLst>
            <a:ext uri="{FF2B5EF4-FFF2-40B4-BE49-F238E27FC236}">
              <a16:creationId xmlns:a16="http://schemas.microsoft.com/office/drawing/2014/main" id="{ABF28956-8F6F-434B-9170-6DE1BF4D9E12}"/>
            </a:ext>
          </a:extLst>
        </xdr:cNvPr>
        <xdr:cNvSpPr/>
      </xdr:nvSpPr>
      <xdr:spPr>
        <a:xfrm>
          <a:off x="4609230" y="1379816"/>
          <a:ext cx="5029200" cy="3633649"/>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342030</xdr:colOff>
      <xdr:row>28</xdr:row>
      <xdr:rowOff>166569</xdr:rowOff>
    </xdr:from>
    <xdr:to>
      <xdr:col>15</xdr:col>
      <xdr:colOff>494430</xdr:colOff>
      <xdr:row>49</xdr:row>
      <xdr:rowOff>67212</xdr:rowOff>
    </xdr:to>
    <xdr:sp macro="" textlink="">
      <xdr:nvSpPr>
        <xdr:cNvPr id="19" name="Rectangle 18">
          <a:extLst>
            <a:ext uri="{FF2B5EF4-FFF2-40B4-BE49-F238E27FC236}">
              <a16:creationId xmlns:a16="http://schemas.microsoft.com/office/drawing/2014/main" id="{0C4C224E-E094-4BED-8ECD-FFED1A2F6D6D}"/>
            </a:ext>
          </a:extLst>
        </xdr:cNvPr>
        <xdr:cNvSpPr/>
      </xdr:nvSpPr>
      <xdr:spPr>
        <a:xfrm>
          <a:off x="4609230" y="5144969"/>
          <a:ext cx="5029200" cy="3634443"/>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337222</xdr:colOff>
      <xdr:row>7</xdr:row>
      <xdr:rowOff>135216</xdr:rowOff>
    </xdr:from>
    <xdr:to>
      <xdr:col>36</xdr:col>
      <xdr:colOff>32422</xdr:colOff>
      <xdr:row>28</xdr:row>
      <xdr:rowOff>35065</xdr:rowOff>
    </xdr:to>
    <xdr:sp macro="" textlink="">
      <xdr:nvSpPr>
        <xdr:cNvPr id="21" name="Rectangle 20">
          <a:extLst>
            <a:ext uri="{FF2B5EF4-FFF2-40B4-BE49-F238E27FC236}">
              <a16:creationId xmlns:a16="http://schemas.microsoft.com/office/drawing/2014/main" id="{0A582A34-FEEB-47DE-BA60-DE623B4E81EE}"/>
            </a:ext>
          </a:extLst>
        </xdr:cNvPr>
        <xdr:cNvSpPr/>
      </xdr:nvSpPr>
      <xdr:spPr>
        <a:xfrm>
          <a:off x="15577222" y="1379816"/>
          <a:ext cx="6400800" cy="3633649"/>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388022</xdr:colOff>
      <xdr:row>28</xdr:row>
      <xdr:rowOff>166966</xdr:rowOff>
    </xdr:from>
    <xdr:to>
      <xdr:col>36</xdr:col>
      <xdr:colOff>83222</xdr:colOff>
      <xdr:row>49</xdr:row>
      <xdr:rowOff>66815</xdr:rowOff>
    </xdr:to>
    <xdr:sp macro="" textlink="">
      <xdr:nvSpPr>
        <xdr:cNvPr id="23" name="Rectangle 22">
          <a:extLst>
            <a:ext uri="{FF2B5EF4-FFF2-40B4-BE49-F238E27FC236}">
              <a16:creationId xmlns:a16="http://schemas.microsoft.com/office/drawing/2014/main" id="{D56EB6CD-8DEF-4044-BBD1-F2097AA4B188}"/>
            </a:ext>
          </a:extLst>
        </xdr:cNvPr>
        <xdr:cNvSpPr/>
      </xdr:nvSpPr>
      <xdr:spPr>
        <a:xfrm>
          <a:off x="15628022" y="5145366"/>
          <a:ext cx="6400800" cy="3633649"/>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167640</xdr:colOff>
      <xdr:row>7</xdr:row>
      <xdr:rowOff>135216</xdr:rowOff>
    </xdr:from>
    <xdr:to>
      <xdr:col>25</xdr:col>
      <xdr:colOff>76200</xdr:colOff>
      <xdr:row>28</xdr:row>
      <xdr:rowOff>35065</xdr:rowOff>
    </xdr:to>
    <xdr:sp macro="" textlink="">
      <xdr:nvSpPr>
        <xdr:cNvPr id="25" name="Rectangle 24">
          <a:extLst>
            <a:ext uri="{FF2B5EF4-FFF2-40B4-BE49-F238E27FC236}">
              <a16:creationId xmlns:a16="http://schemas.microsoft.com/office/drawing/2014/main" id="{D576DC0B-FE2E-4741-8FEA-62EA796DE013}"/>
            </a:ext>
          </a:extLst>
        </xdr:cNvPr>
        <xdr:cNvSpPr/>
      </xdr:nvSpPr>
      <xdr:spPr>
        <a:xfrm>
          <a:off x="9921240" y="1379816"/>
          <a:ext cx="5394960" cy="3633649"/>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182146</xdr:colOff>
      <xdr:row>28</xdr:row>
      <xdr:rowOff>166966</xdr:rowOff>
    </xdr:from>
    <xdr:to>
      <xdr:col>25</xdr:col>
      <xdr:colOff>90706</xdr:colOff>
      <xdr:row>49</xdr:row>
      <xdr:rowOff>66815</xdr:rowOff>
    </xdr:to>
    <xdr:sp macro="" textlink="">
      <xdr:nvSpPr>
        <xdr:cNvPr id="27" name="Rectangle 26">
          <a:extLst>
            <a:ext uri="{FF2B5EF4-FFF2-40B4-BE49-F238E27FC236}">
              <a16:creationId xmlns:a16="http://schemas.microsoft.com/office/drawing/2014/main" id="{018EF10D-5BB0-41F2-8734-A2B69FC12E6D}"/>
            </a:ext>
          </a:extLst>
        </xdr:cNvPr>
        <xdr:cNvSpPr/>
      </xdr:nvSpPr>
      <xdr:spPr>
        <a:xfrm>
          <a:off x="9935746" y="5145366"/>
          <a:ext cx="5394960" cy="3633649"/>
        </a:xfrm>
        <a:prstGeom prst="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787685</xdr:colOff>
      <xdr:row>106</xdr:row>
      <xdr:rowOff>136989</xdr:rowOff>
    </xdr:from>
    <xdr:to>
      <xdr:col>11</xdr:col>
      <xdr:colOff>659258</xdr:colOff>
      <xdr:row>118</xdr:row>
      <xdr:rowOff>10272</xdr:rowOff>
    </xdr:to>
    <xdr:graphicFrame macro="">
      <xdr:nvGraphicFramePr>
        <xdr:cNvPr id="4" name="Chart 3">
          <a:extLst>
            <a:ext uri="{FF2B5EF4-FFF2-40B4-BE49-F238E27FC236}">
              <a16:creationId xmlns:a16="http://schemas.microsoft.com/office/drawing/2014/main" id="{E132F57D-3883-8D85-3A80-0D76A8042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539392</xdr:colOff>
      <xdr:row>98</xdr:row>
      <xdr:rowOff>34246</xdr:rowOff>
    </xdr:from>
    <xdr:to>
      <xdr:col>25</xdr:col>
      <xdr:colOff>625010</xdr:colOff>
      <xdr:row>111</xdr:row>
      <xdr:rowOff>27394</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20734BA-880C-760E-120F-FC9F6D782B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825612" y="17956486"/>
              <a:ext cx="3529858" cy="2370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329631</xdr:colOff>
      <xdr:row>106</xdr:row>
      <xdr:rowOff>154112</xdr:rowOff>
    </xdr:from>
    <xdr:to>
      <xdr:col>8</xdr:col>
      <xdr:colOff>393843</xdr:colOff>
      <xdr:row>117</xdr:row>
      <xdr:rowOff>138700</xdr:rowOff>
    </xdr:to>
    <xdr:graphicFrame macro="">
      <xdr:nvGraphicFramePr>
        <xdr:cNvPr id="7" name="Chart 6">
          <a:extLst>
            <a:ext uri="{FF2B5EF4-FFF2-40B4-BE49-F238E27FC236}">
              <a16:creationId xmlns:a16="http://schemas.microsoft.com/office/drawing/2014/main" id="{3F50C64B-7960-B041-77A0-FDE99B5B1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1412695</xdr:colOff>
      <xdr:row>110</xdr:row>
      <xdr:rowOff>136989</xdr:rowOff>
    </xdr:from>
    <xdr:to>
      <xdr:col>4</xdr:col>
      <xdr:colOff>864741</xdr:colOff>
      <xdr:row>120</xdr:row>
      <xdr:rowOff>171236</xdr:rowOff>
    </xdr:to>
    <xdr:graphicFrame macro="">
      <xdr:nvGraphicFramePr>
        <xdr:cNvPr id="8" name="Chart 7">
          <a:extLst>
            <a:ext uri="{FF2B5EF4-FFF2-40B4-BE49-F238E27FC236}">
              <a16:creationId xmlns:a16="http://schemas.microsoft.com/office/drawing/2014/main" id="{84B5F543-3433-F5B6-DFA9-E4EB32200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171407</xdr:colOff>
      <xdr:row>2</xdr:row>
      <xdr:rowOff>154112</xdr:rowOff>
    </xdr:from>
    <xdr:to>
      <xdr:col>21</xdr:col>
      <xdr:colOff>505145</xdr:colOff>
      <xdr:row>6</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A22BE5B-3FC9-0CB2-E832-70F014A6A6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76868" y="513708"/>
              <a:ext cx="2294390" cy="565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102912</xdr:colOff>
      <xdr:row>7</xdr:row>
      <xdr:rowOff>162674</xdr:rowOff>
    </xdr:from>
    <xdr:to>
      <xdr:col>22</xdr:col>
      <xdr:colOff>171236</xdr:colOff>
      <xdr:row>10</xdr:row>
      <xdr:rowOff>17123</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10AA2968-326F-5B9F-5D03-820BB33F6D7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8108373" y="1421258"/>
              <a:ext cx="2953649" cy="66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68496</xdr:colOff>
      <xdr:row>124</xdr:row>
      <xdr:rowOff>102742</xdr:rowOff>
    </xdr:from>
    <xdr:to>
      <xdr:col>11</xdr:col>
      <xdr:colOff>51372</xdr:colOff>
      <xdr:row>131</xdr:row>
      <xdr:rowOff>104453</xdr:rowOff>
    </xdr:to>
    <xdr:graphicFrame macro="">
      <xdr:nvGraphicFramePr>
        <xdr:cNvPr id="11" name="Chart 10">
          <a:extLst>
            <a:ext uri="{FF2B5EF4-FFF2-40B4-BE49-F238E27FC236}">
              <a16:creationId xmlns:a16="http://schemas.microsoft.com/office/drawing/2014/main" id="{3128E163-A1DC-1115-A080-7356A77E0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111304</xdr:colOff>
      <xdr:row>108</xdr:row>
      <xdr:rowOff>111304</xdr:rowOff>
    </xdr:from>
    <xdr:to>
      <xdr:col>15</xdr:col>
      <xdr:colOff>890427</xdr:colOff>
      <xdr:row>119</xdr:row>
      <xdr:rowOff>164385</xdr:rowOff>
    </xdr:to>
    <xdr:graphicFrame macro="">
      <xdr:nvGraphicFramePr>
        <xdr:cNvPr id="2" name="Chart 1">
          <a:extLst>
            <a:ext uri="{FF2B5EF4-FFF2-40B4-BE49-F238E27FC236}">
              <a16:creationId xmlns:a16="http://schemas.microsoft.com/office/drawing/2014/main" id="{3F4D875F-76FD-88EF-1AB0-D1002D5C0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121</xdr:row>
      <xdr:rowOff>136988</xdr:rowOff>
    </xdr:from>
    <xdr:to>
      <xdr:col>8</xdr:col>
      <xdr:colOff>154113</xdr:colOff>
      <xdr:row>132</xdr:row>
      <xdr:rowOff>147262</xdr:rowOff>
    </xdr:to>
    <xdr:graphicFrame macro="">
      <xdr:nvGraphicFramePr>
        <xdr:cNvPr id="3" name="Chart 2">
          <a:extLst>
            <a:ext uri="{FF2B5EF4-FFF2-40B4-BE49-F238E27FC236}">
              <a16:creationId xmlns:a16="http://schemas.microsoft.com/office/drawing/2014/main" id="{E11F201C-E7A1-0A5A-0EBE-2BF6F1F4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25686</xdr:colOff>
      <xdr:row>121</xdr:row>
      <xdr:rowOff>94181</xdr:rowOff>
    </xdr:from>
    <xdr:to>
      <xdr:col>14</xdr:col>
      <xdr:colOff>804810</xdr:colOff>
      <xdr:row>133</xdr:row>
      <xdr:rowOff>59934</xdr:rowOff>
    </xdr:to>
    <xdr:graphicFrame macro="">
      <xdr:nvGraphicFramePr>
        <xdr:cNvPr id="12" name="Chart 11">
          <a:extLst>
            <a:ext uri="{FF2B5EF4-FFF2-40B4-BE49-F238E27FC236}">
              <a16:creationId xmlns:a16="http://schemas.microsoft.com/office/drawing/2014/main" id="{94B36233-81CC-2587-E7EB-305E18BA9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205482</xdr:colOff>
      <xdr:row>11</xdr:row>
      <xdr:rowOff>126888</xdr:rowOff>
    </xdr:from>
    <xdr:to>
      <xdr:col>22</xdr:col>
      <xdr:colOff>291100</xdr:colOff>
      <xdr:row>13</xdr:row>
      <xdr:rowOff>128427</xdr:rowOff>
    </xdr:to>
    <mc:AlternateContent xmlns:mc="http://schemas.openxmlformats.org/markup-compatibility/2006" xmlns:a14="http://schemas.microsoft.com/office/drawing/2010/main">
      <mc:Choice Requires="a14">
        <xdr:graphicFrame macro="">
          <xdr:nvGraphicFramePr>
            <xdr:cNvPr id="13" name="Customer Category">
              <a:extLst>
                <a:ext uri="{FF2B5EF4-FFF2-40B4-BE49-F238E27FC236}">
                  <a16:creationId xmlns:a16="http://schemas.microsoft.com/office/drawing/2014/main" id="{591B0062-A6F6-4FDA-97A4-8992DCC477C2}"/>
                </a:ext>
              </a:extLst>
            </xdr:cNvPr>
            <xdr:cNvGraphicFramePr/>
          </xdr:nvGraphicFramePr>
          <xdr:xfrm>
            <a:off x="0" y="0"/>
            <a:ext cx="0" cy="0"/>
          </xdr:xfrm>
          <a:graphic>
            <a:graphicData uri="http://schemas.microsoft.com/office/drawing/2010/slicer">
              <sle:slicer xmlns:sle="http://schemas.microsoft.com/office/drawing/2010/slicer" name="Customer Category"/>
            </a:graphicData>
          </a:graphic>
        </xdr:graphicFrame>
      </mc:Choice>
      <mc:Fallback xmlns="">
        <xdr:sp macro="" textlink="">
          <xdr:nvSpPr>
            <xdr:cNvPr id="0" name=""/>
            <xdr:cNvSpPr>
              <a:spLocks noTextEdit="1"/>
            </xdr:cNvSpPr>
          </xdr:nvSpPr>
          <xdr:spPr>
            <a:xfrm>
              <a:off x="18133886" y="2104663"/>
              <a:ext cx="2842517" cy="36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tomer%20Insight%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2)"/>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215278" backgroundQuery="1" createdVersion="8" refreshedVersion="8" minRefreshableVersion="3" recordCount="0" supportSubquery="1" supportAdvancedDrill="1" xr:uid="{EA722D04-2122-417A-A352-92998A7D7FF8}">
  <cacheSource type="external" connectionId="1"/>
  <cacheFields count="3">
    <cacheField name="[Measures].[Sum of Net Sales 2]" caption="Sum of Net Sales 2" numFmtId="0" hierarchy="94" level="32767"/>
    <cacheField name="[Range].[City].[City]" caption="City" numFmtId="0" hierarchy="24" level="1">
      <sharedItems count="10">
        <s v="Boston"/>
        <s v="Chicago"/>
        <s v="Detroit"/>
        <s v="Los Angeles"/>
        <s v="Madison"/>
        <s v="Miami"/>
        <s v="New York City"/>
        <s v="Philadelphia"/>
        <s v="Seattle"/>
        <s v="Washington"/>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3425927" backgroundQuery="1" createdVersion="8" refreshedVersion="8" minRefreshableVersion="3" recordCount="0" supportSubquery="1" supportAdvancedDrill="1" xr:uid="{8A4D52DE-5128-4222-B4EC-D589757C6BEE}">
  <cacheSource type="external" connectionId="1"/>
  <cacheFields count="3">
    <cacheField name="[Range].[Customer Category].[Customer Category]" caption="Customer Category" numFmtId="0" hierarchy="9" level="1">
      <sharedItems count="2">
        <s v="New Customer"/>
        <s v="Returning Customer"/>
      </sharedItems>
    </cacheField>
    <cacheField name="[Measures].[Sum of Net Sales 2]" caption="Sum of Net Sales 2" numFmtId="0" hierarchy="94"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2" memberValueDatatype="20" unbalanced="0"/>
    <cacheHierarchy uniqueName="[Range].[Order Priority]" caption="Order Priority" attribute="1" defaultMemberUniqueName="[Range].[Order Priority].[All]" allUniqueName="[Range].[Order Priority].[All]" dimensionUniqueName="[Range]" displayFolder="" count="2" memberValueDatatype="130" unbalanced="0"/>
    <cacheHierarchy uniqueName="[Range].[Order ID]" caption="Order ID" attribute="1" defaultMemberUniqueName="[Range].[Order ID].[All]" allUniqueName="[Range].[Order I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Quantity ordered]" caption="Quantity ordered" attribute="1" defaultMemberUniqueName="[Range].[Quantity ordered].[All]" allUniqueName="[Range].[Quantity ordered].[All]" dimensionUniqueName="[Range]" displayFolder="" count="2" memberValueDatatype="20" unbalanced="0"/>
    <cacheHierarchy uniqueName="[Range].[Net Sales]" caption="Net Sales" attribute="1" defaultMemberUniqueName="[Range].[Net Sales].[All]" allUniqueName="[Range].[Net Sales].[All]" dimensionUniqueName="[Range]" displayFolder="" count="2" memberValueDatatype="5" unbalanced="0"/>
    <cacheHierarchy uniqueName="[Range].[Customer ID]" caption="Customer ID" attribute="1" defaultMemberUniqueName="[Range].[Customer ID].[All]" allUniqueName="[Range].[Customer ID].[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fieldsUsage count="2">
        <fieldUsage x="-1"/>
        <fieldUsage x="0"/>
      </fieldsUsage>
    </cacheHierarchy>
    <cacheHierarchy uniqueName="[Range].[Customer Segment]" caption="Customer Segment" attribute="1" defaultMemberUniqueName="[Range].[Customer Segment].[All]" allUniqueName="[Range].[Customer Segment].[All]" dimensionUniqueName="[Range]" displayFolder="" count="2" memberValueDatatype="130" unbalanced="0"/>
    <cacheHierarchy uniqueName="[Range].[Ship Mode]" caption="Ship Mode" attribute="1" defaultMemberUniqueName="[Range].[Ship Mode].[All]" allUniqueName="[Range].[Ship Mode].[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ping Duration]" caption="Shipping Duration" attribute="1" defaultMemberUniqueName="[Range].[Shipping Duration].[All]" allUniqueName="[Range].[Shipping Duration].[All]" dimensionUniqueName="[Range]" displayFolder="" count="2" memberValueDatatype="20"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y]" caption="Order Day" attribute="1" defaultMemberUniqueName="[Range].[Order Day].[All]" allUniqueName="[Range].[Order Da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Sub-Category]" caption="Product Sub-Category" attribute="1" defaultMemberUniqueName="[Range].[Product Sub-Category].[All]" allUniqueName="[Range].[Product Sub-Category].[All]" dimensionUniqueName="[Range]" displayFolder="" count="2" memberValueDatatype="130" unbalanced="0"/>
    <cacheHierarchy uniqueName="[Range].[Product Container]" caption="Product Container" attribute="1" defaultMemberUniqueName="[Range].[Product Container].[All]" allUniqueName="[Range].[Product Container].[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tate or Province]" caption="State or Province" attribute="1" defaultMemberUniqueName="[Range].[State or Province].[All]" allUniqueName="[Range].[State or Provinc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Table1].[Row ID]" caption="Row ID" attribute="1" defaultMemberUniqueName="[Table1].[Row ID].[All]" allUniqueName="[Table1].[Row ID].[All]" dimensionUniqueName="[Table1]" displayFolder="" count="2" memberValueDatatype="20" unbalanced="0"/>
    <cacheHierarchy uniqueName="[Table1].[Order Priority]" caption="Order Priority" attribute="1" defaultMemberUniqueName="[Table1].[Order Priority].[All]" allUniqueName="[Table1].[Order Priority].[All]" dimensionUniqueName="[Table1]" displayFolder="" count="2" memberValueDatatype="130" unbalanced="0"/>
    <cacheHierarchy uniqueName="[Table1].[Order ID]" caption="Order ID" attribute="1" defaultMemberUniqueName="[Table1].[Order ID].[All]" allUniqueName="[Table1].[Order I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Quantity ordered]" caption="Quantity ordered" attribute="1" defaultMemberUniqueName="[Table1].[Quantity ordered].[All]" allUniqueName="[Table1].[Quantity ordered].[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Customer ID]" caption="Customer ID" attribute="1" defaultMemberUniqueName="[Table1].[Customer ID].[All]" allUniqueName="[Table1].[Customer ID].[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ping Duration]" caption="Shipping Duration" attribute="1" defaultMemberUniqueName="[Table1].[Shipping Duration].[All]" allUniqueName="[Table1].[Shipping Duration].[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2" memberValueDatatype="130" unbalanced="0"/>
    <cacheHierarchy uniqueName="[Table1].[Order Day]" caption="Order Day" attribute="1" defaultMemberUniqueName="[Table1].[Order Day].[All]" allUniqueName="[Table1].[Order Da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Sub-Category]" caption="Product Sub-Category" attribute="1" defaultMemberUniqueName="[Table1].[Product Sub-Category].[All]" allUniqueName="[Table1].[Product Sub-Category].[All]" dimensionUniqueName="[Table1]" displayFolder="" count="2" memberValueDatatype="130" unbalanced="0"/>
    <cacheHierarchy uniqueName="[Table1].[Product Container]" caption="Product Container" attribute="1" defaultMemberUniqueName="[Table1].[Product Container].[All]" allUniqueName="[Table1].[Product Container].[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7].[Row ID]" caption="Row ID" attribute="1" defaultMemberUniqueName="[Table7].[Row ID].[All]" allUniqueName="[Table7].[Row ID].[All]" dimensionUniqueName="[Table7]" displayFolder="" count="2" memberValueDatatype="20" unbalanced="0"/>
    <cacheHierarchy uniqueName="[Table7].[Order Priority]" caption="Order Priority" attribute="1" defaultMemberUniqueName="[Table7].[Order Priority].[All]" allUniqueName="[Table7].[Order Priority].[All]" dimensionUniqueName="[Table7]" displayFolder="" count="2" memberValueDatatype="130" unbalanced="0"/>
    <cacheHierarchy uniqueName="[Table7].[Order ID]" caption="Order ID" attribute="1" defaultMemberUniqueName="[Table7].[Order ID].[All]" allUniqueName="[Table7].[Order ID].[All]" dimensionUniqueName="[Table7]" displayFolder="" count="2" memberValueDatatype="20" unbalanced="0"/>
    <cacheHierarchy uniqueName="[Table7].[Unit Price]" caption="Unit Price" attribute="1" defaultMemberUniqueName="[Table7].[Unit Price].[All]" allUniqueName="[Table7].[Unit Price].[All]" dimensionUniqueName="[Table7]" displayFolder="" count="2" memberValueDatatype="5" unbalanced="0"/>
    <cacheHierarchy uniqueName="[Table7].[Discount]" caption="Discount" attribute="1" defaultMemberUniqueName="[Table7].[Discount].[All]" allUniqueName="[Table7].[Discount].[All]" dimensionUniqueName="[Table7]" displayFolder="" count="2" memberValueDatatype="5" unbalanced="0"/>
    <cacheHierarchy uniqueName="[Table7].[Quantity ordered]" caption="Quantity ordered" attribute="1" defaultMemberUniqueName="[Table7].[Quantity ordered].[All]" allUniqueName="[Table7].[Quantity ordered].[All]" dimensionUniqueName="[Table7]" displayFolder="" count="2" memberValueDatatype="20" unbalanced="0"/>
    <cacheHierarchy uniqueName="[Table7].[Net Sales]" caption="Net Sales" attribute="1" defaultMemberUniqueName="[Table7].[Net Sales].[All]" allUniqueName="[Table7].[Net Sales].[All]" dimensionUniqueName="[Table7]" displayFolder="" count="2" memberValueDatatype="5" unbalanced="0"/>
    <cacheHierarchy uniqueName="[Table7].[Customer ID]" caption="Customer ID" attribute="1" defaultMemberUniqueName="[Table7].[Customer ID].[All]" allUniqueName="[Table7].[Customer ID].[All]" dimensionUniqueName="[Table7]" displayFolder="" count="2" memberValueDatatype="20" unbalanced="0"/>
    <cacheHierarchy uniqueName="[Table7].[Customer Name]" caption="Customer Name" attribute="1" defaultMemberUniqueName="[Table7].[Customer Name].[All]" allUniqueName="[Table7].[Customer Name].[All]" dimensionUniqueName="[Table7]" displayFolder="" count="2" memberValueDatatype="130" unbalanced="0"/>
    <cacheHierarchy uniqueName="[Table7].[Customer Category]" caption="Customer Category" attribute="1" defaultMemberUniqueName="[Table7].[Customer Category].[All]" allUniqueName="[Table7].[Customer Category].[All]" dimensionUniqueName="[Table7]" displayFolder="" count="2" memberValueDatatype="130" unbalanced="0"/>
    <cacheHierarchy uniqueName="[Table7].[Customer Segment]" caption="Customer Segment" attribute="1" defaultMemberUniqueName="[Table7].[Customer Segment].[All]" allUniqueName="[Table7].[Customer Segment].[All]" dimensionUniqueName="[Table7]" displayFolder="" count="2" memberValueDatatype="130" unbalanced="0"/>
    <cacheHierarchy uniqueName="[Table7].[Ship Mode]" caption="Ship Mode" attribute="1" defaultMemberUniqueName="[Table7].[Ship Mode].[All]" allUniqueName="[Table7].[Ship Mode].[All]" dimensionUniqueName="[Table7]" displayFolder="" count="2" memberValueDatatype="130" unbalanced="0"/>
    <cacheHierarchy uniqueName="[Table7].[Order Date]" caption="Order Date" attribute="1" time="1" defaultMemberUniqueName="[Table7].[Order Date].[All]" allUniqueName="[Table7].[Order Date].[All]" dimensionUniqueName="[Table7]" displayFolder="" count="2" memberValueDatatype="7" unbalanced="0"/>
    <cacheHierarchy uniqueName="[Table7].[Ship Date]" caption="Ship Date" attribute="1" time="1" defaultMemberUniqueName="[Table7].[Ship Date].[All]" allUniqueName="[Table7].[Ship Date].[All]" dimensionUniqueName="[Table7]" displayFolder="" count="2" memberValueDatatype="7" unbalanced="0"/>
    <cacheHierarchy uniqueName="[Table7].[Shipping Duration]" caption="Shipping Duration" attribute="1" defaultMemberUniqueName="[Table7].[Shipping Duration].[All]" allUniqueName="[Table7].[Shipping Duration].[All]" dimensionUniqueName="[Table7]" displayFolder="" count="2" memberValueDatatype="20" unbalanced="0"/>
    <cacheHierarchy uniqueName="[Table7].[Order Month]" caption="Order Month" attribute="1" defaultMemberUniqueName="[Table7].[Order Month].[All]" allUniqueName="[Table7].[Order Month].[All]" dimensionUniqueName="[Table7]" displayFolder="" count="2" memberValueDatatype="130" unbalanced="0"/>
    <cacheHierarchy uniqueName="[Table7].[Order Day]" caption="Order Day" attribute="1" defaultMemberUniqueName="[Table7].[Order Day].[All]" allUniqueName="[Table7].[Order Day].[All]" dimensionUniqueName="[Table7]" displayFolder="" count="2" memberValueDatatype="130" unbalanced="0"/>
    <cacheHierarchy uniqueName="[Table7].[Product Name]" caption="Product Name" attribute="1" defaultMemberUniqueName="[Table7].[Product Name].[All]" allUniqueName="[Table7].[Product Name].[All]" dimensionUniqueName="[Table7]" displayFolder="" count="2" memberValueDatatype="130" unbalanced="0"/>
    <cacheHierarchy uniqueName="[Table7].[Product Category]" caption="Product Category" attribute="1" defaultMemberUniqueName="[Table7].[Product Category].[All]" allUniqueName="[Table7].[Product Category].[All]" dimensionUniqueName="[Table7]" displayFolder="" count="2" memberValueDatatype="130" unbalanced="0"/>
    <cacheHierarchy uniqueName="[Table7].[Product Sub-Category]" caption="Product Sub-Category" attribute="1" defaultMemberUniqueName="[Table7].[Product Sub-Category].[All]" allUniqueName="[Table7].[Product Sub-Category].[All]" dimensionUniqueName="[Table7]" displayFolder="" count="2" memberValueDatatype="130" unbalanced="0"/>
    <cacheHierarchy uniqueName="[Table7].[Product Container]" caption="Product Container" attribute="1" defaultMemberUniqueName="[Table7].[Product Container].[All]" allUniqueName="[Table7].[Product Container].[All]" dimensionUniqueName="[Table7]" displayFolder="" count="2" memberValueDatatype="130" unbalanced="0"/>
    <cacheHierarchy uniqueName="[Table7].[Country]" caption="Country" attribute="1" defaultMemberUniqueName="[Table7].[Country].[All]" allUniqueName="[Table7].[Country].[All]" dimensionUniqueName="[Table7]" displayFolder="" count="2" memberValueDatatype="130" unbalanced="0"/>
    <cacheHierarchy uniqueName="[Table7].[Region]" caption="Region" attribute="1" defaultMemberUniqueName="[Table7].[Region].[All]" allUniqueName="[Table7].[Region].[All]" dimensionUniqueName="[Table7]" displayFolder="" count="2" memberValueDatatype="130" unbalanced="0"/>
    <cacheHierarchy uniqueName="[Table7].[State or Province]" caption="State or Province" attribute="1" defaultMemberUniqueName="[Table7].[State or Province].[All]" allUniqueName="[Table7].[State or Province].[All]" dimensionUniqueName="[Table7]" displayFolder="" count="2" memberValueDatatype="130" unbalanced="0"/>
    <cacheHierarchy uniqueName="[Table7].[City]" caption="City" attribute="1" defaultMemberUniqueName="[Table7].[City].[All]" allUniqueName="[Table7].[City].[All]" dimensionUniqueName="[Table7]" displayFolder="" count="2" memberValueDatatype="130" unbalanced="0"/>
    <cacheHierarchy uniqueName="[Table7].[Postal Code]" caption="Postal Code" attribute="1" defaultMemberUniqueName="[Table7].[Postal Code].[All]" allUniqueName="[Table7].[Postal Code].[All]" dimensionUniqueName="[Table7]" displayFolder="" count="2"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5624998" backgroundQuery="1" createdVersion="8" refreshedVersion="8" minRefreshableVersion="3" recordCount="0" supportSubquery="1" supportAdvancedDrill="1" xr:uid="{52344916-6DB7-4768-BD51-17D2FCA57D89}">
  <cacheSource type="external" connectionId="1"/>
  <cacheFields count="2">
    <cacheField name="[Measures].[Average of Discount]" caption="Average of Discount" numFmtId="0" hierarchy="91"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6203706" backgroundQuery="1" createdVersion="8" refreshedVersion="8" minRefreshableVersion="3" recordCount="0" supportSubquery="1" supportAdvancedDrill="1" xr:uid="{3E990F20-67F1-4A4A-AD89-E34B7F0D9941}">
  <cacheSource type="external" connectionId="1"/>
  <cacheFields count="5">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7129629" backgroundQuery="1" createdVersion="8" refreshedVersion="8" minRefreshableVersion="3" recordCount="0" supportSubquery="1" supportAdvancedDrill="1" xr:uid="{4B9E69C5-FAB2-4411-88AD-23503179B0A0}">
  <cacheSource type="external" connectionId="1"/>
  <cacheFields count="2">
    <cacheField name="[Measures].[Sum of Net Sales]" caption="Sum of Net Sales" numFmtId="0" hierarchy="81"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8055553" backgroundQuery="1" createdVersion="8" refreshedVersion="8" minRefreshableVersion="3" recordCount="0" supportSubquery="1" supportAdvancedDrill="1" xr:uid="{5673768B-E2A1-47BF-BB31-38769F4C68B3}">
  <cacheSource type="external" connectionId="1"/>
  <cacheFields count="3">
    <cacheField name="[Range].[Shipping Duration].[Shipping Duration]" caption="Shipping Duration" numFmtId="0" hierarchy="14"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Range].[Shipping Duration].&amp;[0]"/>
            <x15:cachedUniqueName index="1" name="[Range].[Shipping Duration].&amp;[1]"/>
            <x15:cachedUniqueName index="2" name="[Range].[Shipping Duration].&amp;[2]"/>
            <x15:cachedUniqueName index="3" name="[Range].[Shipping Duration].&amp;[3]"/>
            <x15:cachedUniqueName index="4" name="[Range].[Shipping Duration].&amp;[4]"/>
            <x15:cachedUniqueName index="5" name="[Range].[Shipping Duration].&amp;[5]"/>
            <x15:cachedUniqueName index="6" name="[Range].[Shipping Duration].&amp;[6]"/>
            <x15:cachedUniqueName index="7" name="[Range].[Shipping Duration].&amp;[7]"/>
            <x15:cachedUniqueName index="8" name="[Range].[Shipping Duration].&amp;[8]"/>
            <x15:cachedUniqueName index="9" name="[Range].[Shipping Duration].&amp;[9]"/>
            <x15:cachedUniqueName index="10" name="[Range].[Shipping Duration].&amp;[10]"/>
          </x15:cachedUniqueNames>
        </ext>
      </extLst>
    </cacheField>
    <cacheField name="[Measures].[Count of Order ID 2]" caption="Count of Order ID 2" numFmtId="0" hierarchy="96"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2" memberValueDatatype="20" unbalanced="0">
      <fieldsUsage count="2">
        <fieldUsage x="-1"/>
        <fieldUsage x="0"/>
      </fieldsUsage>
    </cacheHierarchy>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2"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193287" backgroundQuery="1" createdVersion="8" refreshedVersion="8" minRefreshableVersion="3" recordCount="0" supportSubquery="1" supportAdvancedDrill="1" xr:uid="{B4BBA92B-1BB9-4690-9C6B-C1BA4FB34CFC}">
  <cacheSource type="external" connectionId="1"/>
  <cacheFields count="5">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Priority].[Order Priority]" caption="Order Priority" numFmtId="0" hierarchy="27" level="1">
      <sharedItems count="5">
        <s v="Critical"/>
        <s v="High"/>
        <s v="Low"/>
        <s v="Medium"/>
        <s v="Not Specified"/>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2" memberValueDatatype="20" unbalanced="0"/>
    <cacheHierarchy uniqueName="[Range].[Order Priority]" caption="Order Priority" attribute="1" defaultMemberUniqueName="[Range].[Order Priority].[All]" allUniqueName="[Range].[Order Priority].[All]" dimensionUniqueName="[Range]" displayFolder="" count="2" memberValueDatatype="130" unbalanced="0"/>
    <cacheHierarchy uniqueName="[Range].[Order ID]" caption="Order ID" attribute="1" defaultMemberUniqueName="[Range].[Order ID].[All]" allUniqueName="[Range].[Order I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Quantity ordered]" caption="Quantity ordered" attribute="1" defaultMemberUniqueName="[Range].[Quantity ordered].[All]" allUniqueName="[Range].[Quantity ordered].[All]" dimensionUniqueName="[Range]" displayFolder="" count="2" memberValueDatatype="20" unbalanced="0"/>
    <cacheHierarchy uniqueName="[Range].[Net Sales]" caption="Net Sales" attribute="1" defaultMemberUniqueName="[Range].[Net Sales].[All]" allUniqueName="[Range].[Net Sales].[All]" dimensionUniqueName="[Range]" displayFolder="" count="2" memberValueDatatype="5" unbalanced="0"/>
    <cacheHierarchy uniqueName="[Range].[Customer ID]" caption="Customer ID" attribute="1" defaultMemberUniqueName="[Range].[Customer ID].[All]" allUniqueName="[Range].[Customer ID].[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2" memberValueDatatype="130" unbalanced="0"/>
    <cacheHierarchy uniqueName="[Range].[Ship Mode]" caption="Ship Mode" attribute="1" defaultMemberUniqueName="[Range].[Ship Mode].[All]" allUniqueName="[Range].[Ship Mode].[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ping Duration]" caption="Shipping Duration" attribute="1" defaultMemberUniqueName="[Range].[Shipping Duration].[All]" allUniqueName="[Range].[Shipping Duration].[All]" dimensionUniqueName="[Range]" displayFolder="" count="2" memberValueDatatype="20"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y]" caption="Order Day" attribute="1" defaultMemberUniqueName="[Range].[Order Day].[All]" allUniqueName="[Range].[Order Da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Sub-Category]" caption="Product Sub-Category" attribute="1" defaultMemberUniqueName="[Range].[Product Sub-Category].[All]" allUniqueName="[Range].[Product Sub-Category].[All]" dimensionUniqueName="[Range]" displayFolder="" count="2" memberValueDatatype="130" unbalanced="0"/>
    <cacheHierarchy uniqueName="[Range].[Product Container]" caption="Product Container" attribute="1" defaultMemberUniqueName="[Range].[Product Container].[All]" allUniqueName="[Range].[Product Container].[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tate or Province]" caption="State or Province" attribute="1" defaultMemberUniqueName="[Range].[State or Province].[All]" allUniqueName="[Range].[State or Provinc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Table1].[Row ID]" caption="Row ID" attribute="1" defaultMemberUniqueName="[Table1].[Row ID].[All]" allUniqueName="[Table1].[Row ID].[All]" dimensionUniqueName="[Table1]" displayFolder="" count="2" memberValueDatatype="20" unbalanced="0"/>
    <cacheHierarchy uniqueName="[Table1].[Order Priority]" caption="Order Priority" attribute="1" defaultMemberUniqueName="[Table1].[Order Priority].[All]" allUniqueName="[Table1].[Order Priority].[All]" dimensionUniqueName="[Table1]" displayFolder="" count="2" memberValueDatatype="130" unbalanced="0">
      <fieldsUsage count="2">
        <fieldUsage x="-1"/>
        <fieldUsage x="3"/>
      </fieldsUsage>
    </cacheHierarchy>
    <cacheHierarchy uniqueName="[Table1].[Order ID]" caption="Order ID" attribute="1" defaultMemberUniqueName="[Table1].[Order ID].[All]" allUniqueName="[Table1].[Order I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Quantity ordered]" caption="Quantity ordered" attribute="1" defaultMemberUniqueName="[Table1].[Quantity ordered].[All]" allUniqueName="[Table1].[Quantity ordered].[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Customer ID]" caption="Customer ID" attribute="1" defaultMemberUniqueName="[Table1].[Customer ID].[All]" allUniqueName="[Table1].[Customer ID].[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ping Duration]" caption="Shipping Duration" attribute="1" defaultMemberUniqueName="[Table1].[Shipping Duration].[All]" allUniqueName="[Table1].[Shipping Duration].[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2" memberValueDatatype="130" unbalanced="0"/>
    <cacheHierarchy uniqueName="[Table1].[Order Day]" caption="Order Day" attribute="1" defaultMemberUniqueName="[Table1].[Order Day].[All]" allUniqueName="[Table1].[Order Da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Product Sub-Category]" caption="Product Sub-Category" attribute="1" defaultMemberUniqueName="[Table1].[Product Sub-Category].[All]" allUniqueName="[Table1].[Product Sub-Category].[All]" dimensionUniqueName="[Table1]" displayFolder="" count="2" memberValueDatatype="130" unbalanced="0"/>
    <cacheHierarchy uniqueName="[Table1].[Product Container]" caption="Product Container" attribute="1" defaultMemberUniqueName="[Table1].[Product Container].[All]" allUniqueName="[Table1].[Product Container].[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7].[Row ID]" caption="Row ID" attribute="1" defaultMemberUniqueName="[Table7].[Row ID].[All]" allUniqueName="[Table7].[Row ID].[All]" dimensionUniqueName="[Table7]" displayFolder="" count="2" memberValueDatatype="20" unbalanced="0"/>
    <cacheHierarchy uniqueName="[Table7].[Order Priority]" caption="Order Priority" attribute="1" defaultMemberUniqueName="[Table7].[Order Priority].[All]" allUniqueName="[Table7].[Order Priority].[All]" dimensionUniqueName="[Table7]" displayFolder="" count="2" memberValueDatatype="130" unbalanced="0"/>
    <cacheHierarchy uniqueName="[Table7].[Order ID]" caption="Order ID" attribute="1" defaultMemberUniqueName="[Table7].[Order ID].[All]" allUniqueName="[Table7].[Order ID].[All]" dimensionUniqueName="[Table7]" displayFolder="" count="2" memberValueDatatype="20" unbalanced="0"/>
    <cacheHierarchy uniqueName="[Table7].[Unit Price]" caption="Unit Price" attribute="1" defaultMemberUniqueName="[Table7].[Unit Price].[All]" allUniqueName="[Table7].[Unit Price].[All]" dimensionUniqueName="[Table7]" displayFolder="" count="2" memberValueDatatype="5" unbalanced="0"/>
    <cacheHierarchy uniqueName="[Table7].[Discount]" caption="Discount" attribute="1" defaultMemberUniqueName="[Table7].[Discount].[All]" allUniqueName="[Table7].[Discount].[All]" dimensionUniqueName="[Table7]" displayFolder="" count="2" memberValueDatatype="5" unbalanced="0"/>
    <cacheHierarchy uniqueName="[Table7].[Quantity ordered]" caption="Quantity ordered" attribute="1" defaultMemberUniqueName="[Table7].[Quantity ordered].[All]" allUniqueName="[Table7].[Quantity ordered].[All]" dimensionUniqueName="[Table7]" displayFolder="" count="2" memberValueDatatype="20" unbalanced="0"/>
    <cacheHierarchy uniqueName="[Table7].[Net Sales]" caption="Net Sales" attribute="1" defaultMemberUniqueName="[Table7].[Net Sales].[All]" allUniqueName="[Table7].[Net Sales].[All]" dimensionUniqueName="[Table7]" displayFolder="" count="2" memberValueDatatype="5" unbalanced="0"/>
    <cacheHierarchy uniqueName="[Table7].[Customer ID]" caption="Customer ID" attribute="1" defaultMemberUniqueName="[Table7].[Customer ID].[All]" allUniqueName="[Table7].[Customer ID].[All]" dimensionUniqueName="[Table7]" displayFolder="" count="2" memberValueDatatype="20" unbalanced="0"/>
    <cacheHierarchy uniqueName="[Table7].[Customer Name]" caption="Customer Name" attribute="1" defaultMemberUniqueName="[Table7].[Customer Name].[All]" allUniqueName="[Table7].[Customer Name].[All]" dimensionUniqueName="[Table7]" displayFolder="" count="2" memberValueDatatype="130" unbalanced="0"/>
    <cacheHierarchy uniqueName="[Table7].[Customer Category]" caption="Customer Category" attribute="1" defaultMemberUniqueName="[Table7].[Customer Category].[All]" allUniqueName="[Table7].[Customer Category].[All]" dimensionUniqueName="[Table7]" displayFolder="" count="2" memberValueDatatype="130" unbalanced="0"/>
    <cacheHierarchy uniqueName="[Table7].[Customer Segment]" caption="Customer Segment" attribute="1" defaultMemberUniqueName="[Table7].[Customer Segment].[All]" allUniqueName="[Table7].[Customer Segment].[All]" dimensionUniqueName="[Table7]" displayFolder="" count="2" memberValueDatatype="130" unbalanced="0"/>
    <cacheHierarchy uniqueName="[Table7].[Ship Mode]" caption="Ship Mode" attribute="1" defaultMemberUniqueName="[Table7].[Ship Mode].[All]" allUniqueName="[Table7].[Ship Mode].[All]" dimensionUniqueName="[Table7]" displayFolder="" count="2" memberValueDatatype="130" unbalanced="0"/>
    <cacheHierarchy uniqueName="[Table7].[Order Date]" caption="Order Date" attribute="1" time="1" defaultMemberUniqueName="[Table7].[Order Date].[All]" allUniqueName="[Table7].[Order Date].[All]" dimensionUniqueName="[Table7]" displayFolder="" count="2" memberValueDatatype="7" unbalanced="0"/>
    <cacheHierarchy uniqueName="[Table7].[Ship Date]" caption="Ship Date" attribute="1" time="1" defaultMemberUniqueName="[Table7].[Ship Date].[All]" allUniqueName="[Table7].[Ship Date].[All]" dimensionUniqueName="[Table7]" displayFolder="" count="2" memberValueDatatype="7" unbalanced="0"/>
    <cacheHierarchy uniqueName="[Table7].[Shipping Duration]" caption="Shipping Duration" attribute="1" defaultMemberUniqueName="[Table7].[Shipping Duration].[All]" allUniqueName="[Table7].[Shipping Duration].[All]" dimensionUniqueName="[Table7]" displayFolder="" count="2" memberValueDatatype="20" unbalanced="0"/>
    <cacheHierarchy uniqueName="[Table7].[Order Month]" caption="Order Month" attribute="1" defaultMemberUniqueName="[Table7].[Order Month].[All]" allUniqueName="[Table7].[Order Month].[All]" dimensionUniqueName="[Table7]" displayFolder="" count="2" memberValueDatatype="130" unbalanced="0"/>
    <cacheHierarchy uniqueName="[Table7].[Order Day]" caption="Order Day" attribute="1" defaultMemberUniqueName="[Table7].[Order Day].[All]" allUniqueName="[Table7].[Order Day].[All]" dimensionUniqueName="[Table7]" displayFolder="" count="2" memberValueDatatype="130" unbalanced="0"/>
    <cacheHierarchy uniqueName="[Table7].[Product Name]" caption="Product Name" attribute="1" defaultMemberUniqueName="[Table7].[Product Name].[All]" allUniqueName="[Table7].[Product Name].[All]" dimensionUniqueName="[Table7]" displayFolder="" count="2" memberValueDatatype="130" unbalanced="0"/>
    <cacheHierarchy uniqueName="[Table7].[Product Category]" caption="Product Category" attribute="1" defaultMemberUniqueName="[Table7].[Product Category].[All]" allUniqueName="[Table7].[Product Category].[All]" dimensionUniqueName="[Table7]" displayFolder="" count="2" memberValueDatatype="130" unbalanced="0"/>
    <cacheHierarchy uniqueName="[Table7].[Product Sub-Category]" caption="Product Sub-Category" attribute="1" defaultMemberUniqueName="[Table7].[Product Sub-Category].[All]" allUniqueName="[Table7].[Product Sub-Category].[All]" dimensionUniqueName="[Table7]" displayFolder="" count="2" memberValueDatatype="130" unbalanced="0"/>
    <cacheHierarchy uniqueName="[Table7].[Product Container]" caption="Product Container" attribute="1" defaultMemberUniqueName="[Table7].[Product Container].[All]" allUniqueName="[Table7].[Product Container].[All]" dimensionUniqueName="[Table7]" displayFolder="" count="2" memberValueDatatype="130" unbalanced="0"/>
    <cacheHierarchy uniqueName="[Table7].[Country]" caption="Country" attribute="1" defaultMemberUniqueName="[Table7].[Country].[All]" allUniqueName="[Table7].[Country].[All]" dimensionUniqueName="[Table7]" displayFolder="" count="2" memberValueDatatype="130" unbalanced="0"/>
    <cacheHierarchy uniqueName="[Table7].[Region]" caption="Region" attribute="1" defaultMemberUniqueName="[Table7].[Region].[All]" allUniqueName="[Table7].[Region].[All]" dimensionUniqueName="[Table7]" displayFolder="" count="2" memberValueDatatype="130" unbalanced="0"/>
    <cacheHierarchy uniqueName="[Table7].[State or Province]" caption="State or Province" attribute="1" defaultMemberUniqueName="[Table7].[State or Province].[All]" allUniqueName="[Table7].[State or Province].[All]" dimensionUniqueName="[Table7]" displayFolder="" count="2" memberValueDatatype="130" unbalanced="0"/>
    <cacheHierarchy uniqueName="[Table7].[City]" caption="City" attribute="1" defaultMemberUniqueName="[Table7].[City].[All]" allUniqueName="[Table7].[City].[All]" dimensionUniqueName="[Table7]" displayFolder="" count="2" memberValueDatatype="130" unbalanced="0"/>
    <cacheHierarchy uniqueName="[Table7].[Postal Code]" caption="Postal Code" attribute="1" defaultMemberUniqueName="[Table7].[Postal Code].[All]" allUniqueName="[Table7].[Postal Code].[All]" dimensionUniqueName="[Table7]" displayFolder="" count="2"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20486109" backgroundQuery="1" createdVersion="8" refreshedVersion="8" minRefreshableVersion="3" recordCount="0" supportSubquery="1" supportAdvancedDrill="1" xr:uid="{A19D2B9D-98F8-4D52-94B4-EAAB2F86E67B}">
  <cacheSource type="external" connectionId="1"/>
  <cacheFields count="8">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Customer Segment].[Customer Segment]" caption="Customer Segment" numFmtId="0" hierarchy="35" level="1">
      <sharedItems count="4">
        <s v="Consumer"/>
        <s v="Corporate"/>
        <s v="Home Office"/>
        <s v="Small Business"/>
      </sharedItems>
    </cacheField>
    <cacheField name="[Table1].[Order Day].[Order Day]" caption="Order Day" numFmtId="0" hierarchy="41" level="1">
      <sharedItems count="7">
        <s v="Friday"/>
        <s v="Monday"/>
        <s v="Saturday"/>
        <s v="Sunday"/>
        <s v="Thursday"/>
        <s v="Tuesday"/>
        <s v="Wednesday"/>
      </sharedItems>
    </cacheField>
    <cacheField name="[Table1].[Product Name].[Product Name]" caption="Product Name" numFmtId="0" hierarchy="42" level="1">
      <sharedItems count="17">
        <s v="Appliances"/>
        <s v="Binders"/>
        <s v="Bookcases"/>
        <s v="Chairs"/>
        <s v="Computer Peripherals"/>
        <s v="Copiers"/>
        <s v="Envelopes"/>
        <s v="Furnishings"/>
        <s v="Labels"/>
        <s v="Office Machines"/>
        <s v="Paper"/>
        <s v="Pens"/>
        <s v="Rubber Bands"/>
        <s v="Scissors"/>
        <s v="Storage"/>
        <s v="Tables"/>
        <s v="Telephones"/>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4"/>
      </fieldsUsage>
    </cacheHierarchy>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6"/>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7"/>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2303241" backgroundQuery="1" createdVersion="8" refreshedVersion="8" minRefreshableVersion="3" recordCount="0" supportSubquery="1" supportAdvancedDrill="1" xr:uid="{402CCFD4-6D12-44CA-9CB9-3C342E43CF9E}">
  <cacheSource type="external" connectionId="1"/>
  <cacheFields count="2">
    <cacheField name="[Measures].[Average of Shipping Duration]" caption="Average of Shipping Duration" numFmtId="0" hierarchy="83"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23726849" backgroundQuery="1" createdVersion="8" refreshedVersion="8" minRefreshableVersion="3" recordCount="0" supportSubquery="1" supportAdvancedDrill="1" xr:uid="{6D50393D-AF9A-43B3-8531-AE4387E2ED76}">
  <cacheSource type="external" connectionId="1"/>
  <cacheFields count="3">
    <cacheField name="[Measures].[Sum of Net Sales 2]" caption="Sum of Net Sales 2" numFmtId="0" hierarchy="94" level="32767"/>
    <cacheField name="[Range].[State or Province].[State or Province]" caption="State or Province" numFmtId="0" hierarchy="23"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24999996" backgroundQuery="1" createdVersion="8" refreshedVersion="8" minRefreshableVersion="3" recordCount="0" supportSubquery="1" supportAdvancedDrill="1" xr:uid="{BA49FB1A-89BC-4648-BA8B-D547F7487237}">
  <cacheSource type="external" connectionId="1"/>
  <cacheFields count="9">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Customer Segment].[Customer Segment]" caption="Customer Segment" numFmtId="0" hierarchy="35" level="1">
      <sharedItems count="4">
        <s v="Consumer"/>
        <s v="Corporate"/>
        <s v="Home Office"/>
        <s v="Small Business"/>
      </sharedItems>
    </cacheField>
    <cacheField name="[Table1].[Order Day].[Order Day]" caption="Order Day" numFmtId="0" hierarchy="41" level="1">
      <sharedItems count="7">
        <s v="Friday"/>
        <s v="Monday"/>
        <s v="Saturday"/>
        <s v="Sunday"/>
        <s v="Thursday"/>
        <s v="Tuesday"/>
        <s v="Wednesday"/>
      </sharedItems>
    </cacheField>
    <cacheField name="[Table1].[Product Sub-Category].[Product Sub-Category]" caption="Product Sub-Category" numFmtId="0" hierarchy="44"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Table1].[Product Name].[Product Name]" caption="Product Name" numFmtId="0" hierarchy="42" level="1">
      <sharedItems count="10">
        <s v="Binders"/>
        <s v="Bookcases"/>
        <s v="Chairs"/>
        <s v="Computer Peripherals"/>
        <s v="Copiers"/>
        <s v="Furnishings"/>
        <s v="Office Machines"/>
        <s v="Storage"/>
        <s v="Tables"/>
        <s v="Telephones"/>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4"/>
      </fieldsUsage>
    </cacheHierarchy>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7"/>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8"/>
      </fieldsUsage>
    </cacheHierarchy>
    <cacheHierarchy uniqueName="[Table1].[Product Sub-Category]" caption="Product Sub-Category" attribute="1" defaultMemberUniqueName="[Table1].[Product Sub-Category].[All]" allUniqueName="[Table1].[Product Sub-Category].[All]" dimensionUniqueName="[Table1]" displayFolder="" count="2" memberValueDatatype="130" unbalanced="0">
      <fieldsUsage count="2">
        <fieldUsage x="-1"/>
        <fieldUsage x="6"/>
      </fieldsUsage>
    </cacheHierarchy>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31134262" backgroundQuery="1" createdVersion="8" refreshedVersion="8" minRefreshableVersion="3" recordCount="0" supportSubquery="1" supportAdvancedDrill="1" xr:uid="{3CAE17D3-E173-4536-A86C-4AEA5EC5E1E3}">
  <cacheSource type="external" connectionId="1"/>
  <cacheFields count="2">
    <cacheField name="[Measures].[Distinct Count of Customer ID]" caption="Distinct Count of Customer ID" numFmtId="0" hierarchy="87"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31597224" backgroundQuery="1" createdVersion="8" refreshedVersion="8" minRefreshableVersion="3" recordCount="0" supportSubquery="1" supportAdvancedDrill="1" xr:uid="{CECCE5C0-4433-42F4-8240-827FB75C9D25}">
  <cacheSource type="external" connectionId="1"/>
  <cacheFields count="2">
    <cacheField name="[Measures].[Distinct Count of Order ID]" caption="Distinct Count of Order ID" numFmtId="0" hierarchy="85" level="32767"/>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01432754632" backgroundQuery="1" createdVersion="8" refreshedVersion="8" minRefreshableVersion="3" recordCount="0" supportSubquery="1" supportAdvancedDrill="1" xr:uid="{1BD04FFE-E3A8-4A65-ABC0-4F74655AAC96}">
  <cacheSource type="external" connectionId="1"/>
  <cacheFields count="6">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Order Day].[Order Day]" caption="Order Day" numFmtId="0" hierarchy="41" level="1">
      <sharedItems count="7">
        <s v="Friday"/>
        <s v="Monday"/>
        <s v="Saturday"/>
        <s v="Sunday"/>
        <s v="Thursday"/>
        <s v="Tuesday"/>
        <s v="Wednesday"/>
      </sharedItems>
    </cacheField>
    <cacheField name="[Table1].[Product Category].[Product Category]" caption="Product Category" numFmtId="0" hierarchy="43" level="1">
      <sharedItems containsSemiMixedTypes="0" containsNonDate="0" containsString="0"/>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5"/>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4.917979282407" backgroundQuery="1" createdVersion="8" refreshedVersion="8" minRefreshableVersion="3" recordCount="0" supportSubquery="1" supportAdvancedDrill="1" xr:uid="{4742459A-A4D0-4837-BBBB-78FEB9729B8E}">
  <cacheSource type="external" connectionId="1"/>
  <cacheFields count="6">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Customer Segment].[Customer Segment]" caption="Customer Segment" numFmtId="0" hierarchy="35" level="1">
      <sharedItems count="4">
        <s v="Consumer"/>
        <s v="Corporate"/>
        <s v="Home Office"/>
        <s v="Small Business"/>
      </sharedItems>
    </cacheField>
    <cacheField name="[Table1].[Order Day].[Order Day]" caption="Order Day" numFmtId="0" hierarchy="41" level="1">
      <sharedItems count="7">
        <s v="Friday"/>
        <s v="Monday"/>
        <s v="Saturday"/>
        <s v="Sunday"/>
        <s v="Thursday"/>
        <s v="Tuesday"/>
        <s v="Wednesday"/>
      </sharedItems>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4"/>
      </fieldsUsage>
    </cacheHierarchy>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5.909020949075" backgroundQuery="1" createdVersion="8" refreshedVersion="8" minRefreshableVersion="3" recordCount="0" supportSubquery="1" supportAdvancedDrill="1" xr:uid="{CCA657A6-68AB-4B72-8472-84ABAB39CAAC}">
  <cacheSource type="external" connectionId="1"/>
  <cacheFields count="2">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49.019047222224" backgroundQuery="1" createdVersion="8" refreshedVersion="8" minRefreshableVersion="3" recordCount="0" supportSubquery="1" supportAdvancedDrill="1" xr:uid="{42510884-C667-41ED-8D02-193E1CA3A776}">
  <cacheSource type="external" connectionId="1"/>
  <cacheFields count="7">
    <cacheField name="[Measures].[Sum of Net Sales]" caption="Sum of Net Sales" numFmtId="0" hierarchy="81" level="32767"/>
    <cacheField name="[Table1].[Customer Name].[Customer Name]" caption="Customer Name" numFmtId="0" hierarchy="34" level="1">
      <sharedItems count="10">
        <s v="Andrew Levine"/>
        <s v="Erin Ballard"/>
        <s v="Kristine Connolly"/>
        <s v="Lee Xu"/>
        <s v="Neal Wolfe"/>
        <s v="Nina Horne Kelly"/>
        <s v="Rosemary O'Brien"/>
        <s v="Tammy Raynor"/>
        <s v="Toni Swanson"/>
        <s v="Yvonne Mann"/>
      </sharedItems>
    </cacheField>
    <cacheField name="[Table1].[Region].[Region]" caption="Region" numFmtId="0" hierarchy="47" level="1">
      <sharedItems count="4">
        <s v="Central"/>
        <s v="East"/>
        <s v="South"/>
        <s v="West"/>
      </sharedItems>
    </cacheField>
    <cacheField name="[Table1].[Order Month].[Order Month]" caption="Order Month" numFmtId="0" hierarchy="40" level="1">
      <sharedItems count="6">
        <s v="April"/>
        <s v="February"/>
        <s v="January"/>
        <s v="June"/>
        <s v="March"/>
        <s v="May"/>
      </sharedItems>
    </cacheField>
    <cacheField name="[Table1].[Customer Segment].[Customer Segment]" caption="Customer Segment" numFmtId="0" hierarchy="35" level="1">
      <sharedItems count="4">
        <s v="Consumer"/>
        <s v="Corporate"/>
        <s v="Home Office"/>
        <s v="Small Business"/>
      </sharedItems>
    </cacheField>
    <cacheField name="[Table1].[Order Day].[Order Day]" caption="Order Day" numFmtId="0" hierarchy="41" level="1">
      <sharedItems count="7">
        <s v="Friday"/>
        <s v="Monday"/>
        <s v="Saturday"/>
        <s v="Sunday"/>
        <s v="Thursday"/>
        <s v="Tuesday"/>
        <s v="Wednesday"/>
      </sharedItems>
    </cacheField>
    <cacheField name="[Table1].[Ship Mode].[Ship Mode]" caption="Ship Mode" numFmtId="0" hierarchy="36" level="1">
      <sharedItems count="2">
        <s v="Express"/>
        <s v="Standard"/>
      </sharedItems>
    </cacheField>
  </cacheFields>
  <cacheHierarchies count="99">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4"/>
      </fieldsUsage>
    </cacheHierarchy>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3"/>
      </fieldsUsage>
    </cacheHierarchy>
    <cacheHierarchy uniqueName="[Table1].[Order Day]" caption="Order Day" attribute="1" defaultMemberUniqueName="[Table1].[Order Day].[All]" allUniqueName="[Table1].[Order Da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Table7" count="0" hidden="1">
      <extLst>
        <ext xmlns:x15="http://schemas.microsoft.com/office/spreadsheetml/2010/11/main" uri="{B97F6D7D-B522-45F9-BDA1-12C45D357490}">
          <x15:cacheHierarchy aggregatedColumn="51"/>
        </ext>
      </extLst>
    </cacheHierarchy>
    <cacheHierarchy uniqueName="[Measures].[Sum of Shipping Duration 2]" caption="Sum of Shipping Duration 2" measure="1" displayFolder="" measureGroup="Table7" count="0" hidden="1">
      <extLst>
        <ext xmlns:x15="http://schemas.microsoft.com/office/spreadsheetml/2010/11/main" uri="{B97F6D7D-B522-45F9-BDA1-12C45D357490}">
          <x15:cacheHierarchy aggregatedColumn="65"/>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6.425897453701" backgroundQuery="1" createdVersion="3" refreshedVersion="8" minRefreshableVersion="3" recordCount="0" supportSubquery="1" supportAdvancedDrill="1" xr:uid="{14B5F10F-6AA4-40A1-A71F-10CDDCE0ACFA}">
  <cacheSource type="external" connectionId="1">
    <extLst>
      <ext xmlns:x14="http://schemas.microsoft.com/office/spreadsheetml/2009/9/main" uri="{F057638F-6D5F-4e77-A914-E7F072B9BCA8}">
        <x14:sourceConnection name="ThisWorkbookDataModel"/>
      </ext>
    </extLst>
  </cacheSource>
  <cacheFields count="0"/>
  <cacheHierarchies count="97">
    <cacheHierarchy uniqueName="[Range].[Row ID]" caption="Row ID" attribute="1" defaultMemberUniqueName="[Range].[Row ID].[All]" allUniqueName="[Range].[Row ID].[All]" dimensionUniqueName="[Range]" displayFolder="" count="0" memberValueDatatype="2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ID]" caption="Order ID" attribute="1" defaultMemberUniqueName="[Range].[Order ID].[All]" allUniqueName="[Range].[Order I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ordered]" caption="Quantity ordered" attribute="1" defaultMemberUniqueName="[Range].[Quantity ordered].[All]" allUniqueName="[Range].[Quantity ordered].[All]" dimensionUniqueName="[Range]" displayFolder="" count="0" memberValueDatatype="20" unbalanced="0"/>
    <cacheHierarchy uniqueName="[Range].[Net Sales]" caption="Net Sales" attribute="1" defaultMemberUniqueName="[Range].[Net Sales].[All]" allUniqueName="[Range].[Net Sales].[All]" dimensionUniqueName="[Range]" displayFolder="" count="0" memberValueDatatype="5" unbalanced="0"/>
    <cacheHierarchy uniqueName="[Range].[Customer ID]" caption="Customer ID" attribute="1" defaultMemberUniqueName="[Range].[Customer ID].[All]" allUniqueName="[Range].[Customer ID].[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Category]" caption="Customer Category" attribute="1" defaultMemberUniqueName="[Range].[Customer Category].[All]" allUniqueName="[Range].[Customer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ping Duration]" caption="Shipping Duration" attribute="1" defaultMemberUniqueName="[Range].[Shipping Duration].[All]" allUniqueName="[Range].[Shipping Duration].[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Order Day]" caption="Order Day" attribute="1" defaultMemberUniqueName="[Range].[Order Day].[All]" allUniqueName="[Range].[Order Da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Sub-Category]" caption="Product Sub-Category" attribute="1" defaultMemberUniqueName="[Range].[Product Sub-Category].[All]" allUniqueName="[Range].[Product Sub-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or Province]" caption="State or Province" attribute="1" defaultMemberUniqueName="[Range].[State or Province].[All]" allUniqueName="[Range].[State or Provinc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ordered]" caption="Quantity ordered" attribute="1" defaultMemberUniqueName="[Table1].[Quantity ordered].[All]" allUniqueName="[Table1].[Quantity ordered].[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Duration]" caption="Shipping Duration" attribute="1" defaultMemberUniqueName="[Table1].[Shipping Duration].[All]" allUniqueName="[Table1].[Shipping Duration].[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7].[Row ID]" caption="Row ID" attribute="1" defaultMemberUniqueName="[Table7].[Row ID].[All]" allUniqueName="[Table7].[Row ID].[All]" dimensionUniqueName="[Table7]" displayFolder="" count="0" memberValueDatatype="20" unbalanced="0"/>
    <cacheHierarchy uniqueName="[Table7].[Order Priority]" caption="Order Priority" attribute="1" defaultMemberUniqueName="[Table7].[Order Priority].[All]" allUniqueName="[Table7].[Order Priority].[All]" dimensionUniqueName="[Table7]" displayFolder="" count="0" memberValueDatatype="130" unbalanced="0"/>
    <cacheHierarchy uniqueName="[Table7].[Order ID]" caption="Order ID" attribute="1" defaultMemberUniqueName="[Table7].[Order ID].[All]" allUniqueName="[Table7].[Order ID].[All]" dimensionUniqueName="[Table7]" displayFolder="" count="0" memberValueDatatype="20" unbalanced="0"/>
    <cacheHierarchy uniqueName="[Table7].[Unit Price]" caption="Unit Price" attribute="1" defaultMemberUniqueName="[Table7].[Unit Price].[All]" allUniqueName="[Table7].[Unit Price].[All]" dimensionUniqueName="[Table7]" displayFolder="" count="0" memberValueDatatype="5" unbalanced="0"/>
    <cacheHierarchy uniqueName="[Table7].[Discount]" caption="Discount" attribute="1" defaultMemberUniqueName="[Table7].[Discount].[All]" allUniqueName="[Table7].[Discount].[All]" dimensionUniqueName="[Table7]" displayFolder="" count="0" memberValueDatatype="5" unbalanced="0"/>
    <cacheHierarchy uniqueName="[Table7].[Quantity ordered]" caption="Quantity ordered" attribute="1" defaultMemberUniqueName="[Table7].[Quantity ordered].[All]" allUniqueName="[Table7].[Quantity ordered].[All]" dimensionUniqueName="[Table7]" displayFolder="" count="0" memberValueDatatype="20" unbalanced="0"/>
    <cacheHierarchy uniqueName="[Table7].[Net Sales]" caption="Net Sales" attribute="1" defaultMemberUniqueName="[Table7].[Net Sales].[All]" allUniqueName="[Table7].[Net Sales].[All]" dimensionUniqueName="[Table7]" displayFolder="" count="0" memberValueDatatype="5" unbalanced="0"/>
    <cacheHierarchy uniqueName="[Table7].[Customer ID]" caption="Customer ID" attribute="1" defaultMemberUniqueName="[Table7].[Customer ID].[All]" allUniqueName="[Table7].[Customer ID].[All]" dimensionUniqueName="[Table7]" displayFolder="" count="0" memberValueDatatype="20" unbalanced="0"/>
    <cacheHierarchy uniqueName="[Table7].[Customer Name]" caption="Customer Name" attribute="1" defaultMemberUniqueName="[Table7].[Customer Name].[All]" allUniqueName="[Table7].[Customer Name].[All]" dimensionUniqueName="[Table7]" displayFolder="" count="0" memberValueDatatype="130" unbalanced="0"/>
    <cacheHierarchy uniqueName="[Table7].[Customer Category]" caption="Customer Category" attribute="1" defaultMemberUniqueName="[Table7].[Customer Category].[All]" allUniqueName="[Table7].[Customer Category].[All]" dimensionUniqueName="[Table7]" displayFolder="" count="0" memberValueDatatype="130" unbalanced="0"/>
    <cacheHierarchy uniqueName="[Table7].[Customer Segment]" caption="Customer Segment" attribute="1" defaultMemberUniqueName="[Table7].[Customer Segment].[All]" allUniqueName="[Table7].[Customer Segment].[All]" dimensionUniqueName="[Table7]" displayFolder="" count="0" memberValueDatatype="130" unbalanced="0"/>
    <cacheHierarchy uniqueName="[Table7].[Ship Mode]" caption="Ship Mode" attribute="1" defaultMemberUniqueName="[Table7].[Ship Mode].[All]" allUniqueName="[Table7].[Ship Mode].[All]" dimensionUniqueName="[Table7]" displayFolder="" count="0" memberValueDatatype="130" unbalanced="0"/>
    <cacheHierarchy uniqueName="[Table7].[Order Date]" caption="Order Date" attribute="1" time="1" defaultMemberUniqueName="[Table7].[Order Date].[All]" allUniqueName="[Table7].[Order Date].[All]" dimensionUniqueName="[Table7]" displayFolder="" count="0" memberValueDatatype="7" unbalanced="0"/>
    <cacheHierarchy uniqueName="[Table7].[Ship Date]" caption="Ship Date" attribute="1" time="1" defaultMemberUniqueName="[Table7].[Ship Date].[All]" allUniqueName="[Table7].[Ship Date].[All]" dimensionUniqueName="[Table7]" displayFolder="" count="0" memberValueDatatype="7" unbalanced="0"/>
    <cacheHierarchy uniqueName="[Table7].[Shipping Duration]" caption="Shipping Duration" attribute="1" defaultMemberUniqueName="[Table7].[Shipping Duration].[All]" allUniqueName="[Table7].[Shipping Duration].[All]" dimensionUniqueName="[Table7]" displayFolder="" count="0" memberValueDatatype="20" unbalanced="0"/>
    <cacheHierarchy uniqueName="[Table7].[Order Month]" caption="Order Month" attribute="1" defaultMemberUniqueName="[Table7].[Order Month].[All]" allUniqueName="[Table7].[Order Month].[All]" dimensionUniqueName="[Table7]" displayFolder="" count="0" memberValueDatatype="130" unbalanced="0"/>
    <cacheHierarchy uniqueName="[Table7].[Order Day]" caption="Order Day" attribute="1" defaultMemberUniqueName="[Table7].[Order Day].[All]" allUniqueName="[Table7].[Order Day].[All]" dimensionUniqueName="[Table7]" displayFolder="" count="0" memberValueDatatype="130" unbalanced="0"/>
    <cacheHierarchy uniqueName="[Table7].[Product Name]" caption="Product Name" attribute="1" defaultMemberUniqueName="[Table7].[Product Name].[All]" allUniqueName="[Table7].[Product Name].[All]" dimensionUniqueName="[Table7]" displayFolder="" count="0" memberValueDatatype="130" unbalanced="0"/>
    <cacheHierarchy uniqueName="[Table7].[Product Category]" caption="Product Category" attribute="1" defaultMemberUniqueName="[Table7].[Product Category].[All]" allUniqueName="[Table7].[Product Category].[All]" dimensionUniqueName="[Table7]" displayFolder="" count="0" memberValueDatatype="130" unbalanced="0"/>
    <cacheHierarchy uniqueName="[Table7].[Product Sub-Category]" caption="Product Sub-Category" attribute="1" defaultMemberUniqueName="[Table7].[Product Sub-Category].[All]" allUniqueName="[Table7].[Product Sub-Category].[All]" dimensionUniqueName="[Table7]" displayFolder="" count="0" memberValueDatatype="130" unbalanced="0"/>
    <cacheHierarchy uniqueName="[Table7].[Product Container]" caption="Product Container" attribute="1" defaultMemberUniqueName="[Table7].[Product Container].[All]" allUniqueName="[Table7].[Product Container].[All]" dimensionUniqueName="[Table7]" displayFolder="" count="0" memberValueDatatype="130" unbalanced="0"/>
    <cacheHierarchy uniqueName="[Table7].[Country]" caption="Country" attribute="1" defaultMemberUniqueName="[Table7].[Country].[All]" allUniqueName="[Table7].[Country].[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State or Province]" caption="State or Province" attribute="1" defaultMemberUniqueName="[Table7].[State or Province].[All]" allUniqueName="[Table7].[State or Province].[All]" dimensionUniqueName="[Table7]" displayFolder="" count="0" memberValueDatatype="130" unbalanced="0"/>
    <cacheHierarchy uniqueName="[Table7].[City]" caption="City" attribute="1" defaultMemberUniqueName="[Table7].[City].[All]" allUniqueName="[Table7].[City].[All]" dimensionUniqueName="[Table7]" displayFolder="" count="0" memberValueDatatype="130" unbalanced="0"/>
    <cacheHierarchy uniqueName="[Table7].[Postal Code]" caption="Postal Code" attribute="1" defaultMemberUniqueName="[Table7].[Postal Code].[All]" allUniqueName="[Table7].[Postal Code].[All]" dimensionUniqueName="[Table7]"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32"/>
        </ext>
      </extLst>
    </cacheHierarchy>
    <cacheHierarchy uniqueName="[Measures].[Sum of Shipping Duration]" caption="Sum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Average of Shipping Duration]" caption="Average of Shipping Duration" measure="1" displayFolder="" measureGroup="Table1" count="0" hidden="1">
      <extLst>
        <ext xmlns:x15="http://schemas.microsoft.com/office/spreadsheetml/2010/11/main" uri="{B97F6D7D-B522-45F9-BDA1-12C45D357490}">
          <x15:cacheHierarchy aggregatedColumn="39"/>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28"/>
        </ext>
      </extLst>
    </cacheHierarchy>
    <cacheHierarchy uniqueName="[Measures].[Sum of Customer ID]" caption="Sum of Customer ID" measure="1" displayFolder="" measureGroup="Table1"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0"/>
        </ext>
      </extLst>
    </cacheHierarchy>
    <cacheHierarchy uniqueName="[Measures].[Max of Discount]" caption="Max of Discount" measure="1" displayFolder="" measureGroup="Table1" count="0" hidden="1">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8"/>
        </ext>
      </extLst>
    </cacheHierarchy>
    <cacheHierarchy uniqueName="[Measures].[Count of Customer Segment]" caption="Count of Customer Segment" measure="1" displayFolder="" measureGroup="Table1" count="0" hidden="1">
      <extLst>
        <ext xmlns:x15="http://schemas.microsoft.com/office/spreadsheetml/2010/11/main" uri="{B97F6D7D-B522-45F9-BDA1-12C45D357490}">
          <x15:cacheHierarchy aggregatedColumn="35"/>
        </ext>
      </extLst>
    </cacheHierarchy>
    <cacheHierarchy uniqueName="[Measures].[Sum of Net Sales 2]" caption="Sum of Net Sales 2" measure="1" displayFolder="" measureGroup="Range" count="0" hidden="1">
      <extLst>
        <ext xmlns:x15="http://schemas.microsoft.com/office/spreadsheetml/2010/11/main" uri="{B97F6D7D-B522-45F9-BDA1-12C45D357490}">
          <x15:cacheHierarchy aggregatedColumn="6"/>
        </ext>
      </extLst>
    </cacheHierarchy>
    <cacheHierarchy uniqueName="[Measures].[Sum of Order ID 2]" caption="Sum of Order ID 2" measure="1" displayFolder="" measureGroup="Range" count="0" hidden="1">
      <extLst>
        <ext xmlns:x15="http://schemas.microsoft.com/office/spreadsheetml/2010/11/main" uri="{B97F6D7D-B522-45F9-BDA1-12C45D357490}">
          <x15:cacheHierarchy aggregatedColumn="2"/>
        </ext>
      </extLst>
    </cacheHierarchy>
    <cacheHierarchy uniqueName="[Measures].[Count of Order ID 2]" caption="Count of Order ID 2"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licerData="1" pivotCacheId="12146236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47E72-48EE-40E6-AF4A-9AF69362B1D4}" name="MONTH"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D28:E35" firstHeaderRow="1" firstDataRow="1" firstDataCol="1"/>
  <pivotFields count="5">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6">
        <item x="2"/>
        <item x="1"/>
        <item x="4"/>
        <item x="0"/>
        <item x="5"/>
        <item x="3"/>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Net Sales" fld="0" baseField="0" baseItem="0" numFmtId="169"/>
  </dataFields>
  <formats count="3">
    <format dxfId="47">
      <pivotArea outline="0" collapsedLevelsAreSubtotals="1" fieldPosition="0"/>
    </format>
    <format dxfId="48">
      <pivotArea dataOnly="0" labelOnly="1" outline="0" axis="axisValues" fieldPosition="0"/>
    </format>
    <format dxfId="49">
      <pivotArea grandRow="1"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4"/>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FAD6FD-D20F-4407-852B-4C6D372254FF}" name="Customer segment"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J4:K9" firstHeaderRow="1" firstDataRow="1" firstDataCol="1"/>
  <pivotFields count="6">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5">
    <i>
      <x/>
    </i>
    <i>
      <x v="3"/>
    </i>
    <i>
      <x v="2"/>
    </i>
    <i>
      <x v="1"/>
    </i>
    <i t="grand">
      <x/>
    </i>
  </rowItems>
  <colItems count="1">
    <i/>
  </colItems>
  <dataFields count="1">
    <dataField name="Sum of Net Sales" fld="0" showDataAs="percentOfTotal" baseField="0" baseItem="0" numFmtId="10"/>
  </dataFields>
  <formats count="8">
    <format dxfId="50">
      <pivotArea outline="0" collapsedLevelsAreSubtotals="1" fieldPosition="0"/>
    </format>
    <format dxfId="51">
      <pivotArea dataOnly="0" labelOnly="1" outline="0" axis="axisValues" fieldPosition="0"/>
    </format>
    <format dxfId="52">
      <pivotArea outline="0" fieldPosition="0">
        <references count="1">
          <reference field="4294967294" count="1">
            <x v="0"/>
          </reference>
        </references>
      </pivotArea>
    </format>
    <format dxfId="53">
      <pivotArea collapsedLevelsAreSubtotals="1" fieldPosition="0">
        <references count="1">
          <reference field="4" count="1">
            <x v="2"/>
          </reference>
        </references>
      </pivotArea>
    </format>
    <format dxfId="54">
      <pivotArea collapsedLevelsAreSubtotals="1" fieldPosition="0">
        <references count="1">
          <reference field="4" count="1">
            <x v="1"/>
          </reference>
        </references>
      </pivotArea>
    </format>
    <format dxfId="55">
      <pivotArea collapsedLevelsAreSubtotals="1" fieldPosition="0">
        <references count="1">
          <reference field="4" count="1">
            <x v="3"/>
          </reference>
        </references>
      </pivotArea>
    </format>
    <format dxfId="56">
      <pivotArea collapsedLevelsAreSubtotals="1" fieldPosition="0">
        <references count="1">
          <reference field="4" count="1">
            <x v="0"/>
          </reference>
        </references>
      </pivotArea>
    </format>
    <format dxfId="57">
      <pivotArea grandRow="1"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3"/>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18114C-C556-4D6A-9D6E-3D039F310B59}" name="dicoun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04EFC-66B0-4410-986C-740072EE1809}" name="ship mode"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J25:K28" firstHeaderRow="1" firstDataRow="1" firstDataCol="1"/>
  <pivotFields count="7">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6"/>
  </rowFields>
  <rowItems count="3">
    <i>
      <x v="1"/>
    </i>
    <i>
      <x/>
    </i>
    <i t="grand">
      <x/>
    </i>
  </rowItems>
  <colItems count="1">
    <i/>
  </colItems>
  <dataFields count="1">
    <dataField name="Sum of Net Sales" fld="0" baseField="0" baseItem="0" numFmtId="169"/>
  </dataFields>
  <formats count="4">
    <format dxfId="32">
      <pivotArea outline="0" collapsedLevelsAreSubtotals="1" fieldPosition="0"/>
    </format>
    <format dxfId="33">
      <pivotArea dataOnly="0" labelOnly="1" outline="0" axis="axisValues" fieldPosition="0"/>
    </format>
    <format dxfId="34">
      <pivotArea collapsedLevelsAreSubtotals="1" fieldPosition="0">
        <references count="1">
          <reference field="6" count="1">
            <x v="1"/>
          </reference>
        </references>
      </pivotArea>
    </format>
    <format dxfId="3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98056-904F-41B1-8153-88181536DAEA}" name="weekday"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3:K21" firstHeaderRow="1" firstDataRow="1" firstDataCol="1"/>
  <pivotFields count="6">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7">
        <item x="3"/>
        <item x="1"/>
        <item x="5"/>
        <item x="6"/>
        <item x="4"/>
        <item x="0"/>
        <item x="2"/>
      </items>
    </pivotField>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Net Sales" fld="0" baseField="0" baseItem="0" numFmtId="169"/>
  </dataFields>
  <formats count="3">
    <format dxfId="0">
      <pivotArea outline="0" collapsedLevelsAreSubtotals="1" fieldPosition="0"/>
    </format>
    <format dxfId="1">
      <pivotArea dataOnly="0" labelOnly="1" outline="0" axis="axisValues" fieldPosition="0"/>
    </format>
    <format dxfId="2">
      <pivotArea grandRow="1"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8F8FB3-D094-45F6-86EF-3C01010A74CB}" name="SUB CATEGORY"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O3:P14" firstHeaderRow="1" firstDataRow="1" firstDataCol="1"/>
  <pivotFields count="9">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7"/>
  </rowFields>
  <rowItems count="11">
    <i>
      <x v="5"/>
    </i>
    <i>
      <x v="4"/>
    </i>
    <i>
      <x v="3"/>
    </i>
    <i>
      <x v="1"/>
    </i>
    <i>
      <x v="7"/>
    </i>
    <i>
      <x/>
    </i>
    <i>
      <x v="8"/>
    </i>
    <i>
      <x v="9"/>
    </i>
    <i>
      <x v="2"/>
    </i>
    <i>
      <x v="6"/>
    </i>
    <i t="grand">
      <x/>
    </i>
  </rowItems>
  <colItems count="1">
    <i/>
  </colItems>
  <dataFields count="1">
    <dataField name="Sum of Net Sales" fld="0" baseField="0" baseItem="0" numFmtId="169"/>
  </dataFields>
  <formats count="13">
    <format dxfId="15">
      <pivotArea outline="0" collapsedLevelsAreSubtotals="1" fieldPosition="0"/>
    </format>
    <format dxfId="16">
      <pivotArea dataOnly="0" labelOnly="1" outline="0" axis="axisValues" fieldPosition="0"/>
    </format>
    <format dxfId="17">
      <pivotArea grandRow="1" outline="0" collapsedLevelsAreSubtotals="1" fieldPosition="0"/>
    </format>
    <format dxfId="18">
      <pivotArea collapsedLevelsAreSubtotals="1" fieldPosition="0">
        <references count="1">
          <reference field="7" count="1">
            <x v="5"/>
          </reference>
        </references>
      </pivotArea>
    </format>
    <format dxfId="19">
      <pivotArea collapsedLevelsAreSubtotals="1" fieldPosition="0">
        <references count="1">
          <reference field="7" count="1">
            <x v="4"/>
          </reference>
        </references>
      </pivotArea>
    </format>
    <format dxfId="20">
      <pivotArea collapsedLevelsAreSubtotals="1" fieldPosition="0">
        <references count="1">
          <reference field="7" count="1">
            <x v="3"/>
          </reference>
        </references>
      </pivotArea>
    </format>
    <format dxfId="21">
      <pivotArea collapsedLevelsAreSubtotals="1" fieldPosition="0">
        <references count="1">
          <reference field="7" count="1">
            <x v="1"/>
          </reference>
        </references>
      </pivotArea>
    </format>
    <format dxfId="22">
      <pivotArea collapsedLevelsAreSubtotals="1" fieldPosition="0">
        <references count="1">
          <reference field="7" count="1">
            <x v="7"/>
          </reference>
        </references>
      </pivotArea>
    </format>
    <format dxfId="23">
      <pivotArea collapsedLevelsAreSubtotals="1" fieldPosition="0">
        <references count="1">
          <reference field="7" count="1">
            <x v="8"/>
          </reference>
        </references>
      </pivotArea>
    </format>
    <format dxfId="24">
      <pivotArea collapsedLevelsAreSubtotals="1" fieldPosition="0">
        <references count="1">
          <reference field="7" count="1">
            <x v="0"/>
          </reference>
        </references>
      </pivotArea>
    </format>
    <format dxfId="25">
      <pivotArea collapsedLevelsAreSubtotals="1" fieldPosition="0">
        <references count="1">
          <reference field="7" count="1">
            <x v="2"/>
          </reference>
        </references>
      </pivotArea>
    </format>
    <format dxfId="26">
      <pivotArea collapsedLevelsAreSubtotals="1" fieldPosition="0">
        <references count="1">
          <reference field="7" count="1">
            <x v="9"/>
          </reference>
        </references>
      </pivotArea>
    </format>
    <format dxfId="27">
      <pivotArea collapsedLevelsAreSubtotals="1" fieldPosition="0">
        <references count="1">
          <reference field="7" count="1">
            <x v="6"/>
          </reference>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81">
      <autoFilter ref="A1">
        <filterColumn colId="0">
          <top10 val="10" filterVal="10"/>
        </filterColumn>
      </autoFilter>
    </filter>
    <filter fld="7" type="count" id="2" iMeasureHier="81">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1F9B74-A04A-479B-ACB3-763935BBAAB3}" name="shipping duration"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hipping Duration" fld="0" subtotal="average" baseField="0" baseItem="0" numFmtId="1"/>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C9819-79AF-42C7-ABB8-B1B0F6DA019A}" name="PRODUCT NAME"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J32:K50" firstHeaderRow="1" firstDataRow="1" firstDataCol="1"/>
  <pivotFields count="8">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6"/>
  </rowFields>
  <rowItems count="18">
    <i>
      <x v="12"/>
    </i>
    <i>
      <x v="8"/>
    </i>
    <i>
      <x v="13"/>
    </i>
    <i>
      <x v="6"/>
    </i>
    <i>
      <x v="11"/>
    </i>
    <i>
      <x v="10"/>
    </i>
    <i>
      <x/>
    </i>
    <i>
      <x v="7"/>
    </i>
    <i>
      <x v="5"/>
    </i>
    <i>
      <x v="4"/>
    </i>
    <i>
      <x v="2"/>
    </i>
    <i>
      <x v="14"/>
    </i>
    <i>
      <x v="1"/>
    </i>
    <i>
      <x v="15"/>
    </i>
    <i>
      <x v="16"/>
    </i>
    <i>
      <x v="3"/>
    </i>
    <i>
      <x v="9"/>
    </i>
    <i t="grand">
      <x/>
    </i>
  </rowItems>
  <colItems count="1">
    <i/>
  </colItems>
  <dataFields count="1">
    <dataField name="Sum of Net Sales" fld="0" baseField="0" baseItem="0" numFmtId="169"/>
  </dataFields>
  <formats count="3">
    <format dxfId="36">
      <pivotArea outline="0" collapsedLevelsAreSubtotals="1" fieldPosition="0"/>
    </format>
    <format dxfId="37">
      <pivotArea dataOnly="0" labelOnly="1" outline="0" axis="axisValues" fieldPosition="0"/>
    </format>
    <format dxfId="38">
      <pivotArea grandRow="1"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1DBC53-D365-41AF-A18D-A5FCD4339385}" name="Top Customers"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D4:E15"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i>
    <i>
      <x v="3"/>
    </i>
    <i>
      <x v="7"/>
    </i>
    <i>
      <x v="1"/>
    </i>
    <i>
      <x v="4"/>
    </i>
    <i>
      <x v="6"/>
    </i>
    <i>
      <x v="8"/>
    </i>
    <i>
      <x v="9"/>
    </i>
    <i>
      <x v="5"/>
    </i>
    <i>
      <x v="2"/>
    </i>
    <i t="grand">
      <x/>
    </i>
  </rowItems>
  <colItems count="1">
    <i/>
  </colItems>
  <dataFields count="1">
    <dataField name="Sum of Net Sales" fld="0" baseField="0" baseItem="0" numFmtId="169"/>
  </dataFields>
  <formats count="12">
    <format dxfId="3">
      <pivotArea dataOnly="0" labelOnly="1" outline="0" axis="axisValues" fieldPosition="0"/>
    </format>
    <format dxfId="4">
      <pivotArea outline="0" collapsedLevelsAreSubtotals="1" fieldPosition="0"/>
    </format>
    <format dxfId="5">
      <pivotArea collapsedLevelsAreSubtotals="1" fieldPosition="0">
        <references count="1">
          <reference field="1" count="1">
            <x v="2"/>
          </reference>
        </references>
      </pivotArea>
    </format>
    <format dxfId="6">
      <pivotArea collapsedLevelsAreSubtotals="1" fieldPosition="0">
        <references count="1">
          <reference field="1" count="1">
            <x v="5"/>
          </reference>
        </references>
      </pivotArea>
    </format>
    <format dxfId="7">
      <pivotArea collapsedLevelsAreSubtotals="1" fieldPosition="0">
        <references count="1">
          <reference field="1" count="1">
            <x v="9"/>
          </reference>
        </references>
      </pivotArea>
    </format>
    <format dxfId="8">
      <pivotArea collapsedLevelsAreSubtotals="1" fieldPosition="0">
        <references count="1">
          <reference field="1" count="1">
            <x v="8"/>
          </reference>
        </references>
      </pivotArea>
    </format>
    <format dxfId="9">
      <pivotArea collapsedLevelsAreSubtotals="1" fieldPosition="0">
        <references count="1">
          <reference field="1" count="1">
            <x v="6"/>
          </reference>
        </references>
      </pivotArea>
    </format>
    <format dxfId="10">
      <pivotArea collapsedLevelsAreSubtotals="1" fieldPosition="0">
        <references count="1">
          <reference field="1" count="1">
            <x v="4"/>
          </reference>
        </references>
      </pivotArea>
    </format>
    <format dxfId="11">
      <pivotArea collapsedLevelsAreSubtotals="1" fieldPosition="0">
        <references count="1">
          <reference field="1" count="1">
            <x v="1"/>
          </reference>
        </references>
      </pivotArea>
    </format>
    <format dxfId="12">
      <pivotArea collapsedLevelsAreSubtotals="1" fieldPosition="0">
        <references count="1">
          <reference field="1" count="1">
            <x v="0"/>
          </reference>
        </references>
      </pivotArea>
    </format>
    <format dxfId="13">
      <pivotArea collapsedLevelsAreSubtotals="1" fieldPosition="0">
        <references count="1">
          <reference field="1" count="1">
            <x v="7"/>
          </reference>
        </references>
      </pivotArea>
    </format>
    <format dxfId="14">
      <pivotArea collapsedLevelsAreSubtotals="1" fieldPosition="0">
        <references count="1">
          <reference field="1" count="1">
            <x v="3"/>
          </reference>
        </references>
      </pivotArea>
    </format>
  </format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81">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F026C6-DF10-48F5-BFD7-91AF9B309590}" name="unique customer"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29D87C-3818-4C1F-B42B-F34D9903CD99}" name="Order Priorit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9:E25" firstHeaderRow="1" firstDataRow="1" firstDataCol="1"/>
  <pivotFields count="5">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Net Sales" fld="0" baseField="0" baseItem="0" numFmtId="169"/>
  </dataFields>
  <formats count="3">
    <format dxfId="39">
      <pivotArea outline="0" collapsedLevelsAreSubtotals="1" fieldPosition="0"/>
    </format>
    <format dxfId="40">
      <pivotArea dataOnly="0" labelOnly="1" outline="0" axis="axisValues" fieldPosition="0"/>
    </format>
    <format dxfId="41">
      <pivotArea grandRow="1"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D98CFD-CE0F-470B-9475-D1A6C42D5268}" name="CUSTOMER CATEGOR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40:E4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et Sales" fld="1" baseField="0" baseItem="0" numFmtId="169"/>
  </dataFields>
  <formats count="3">
    <format dxfId="58">
      <pivotArea outline="0" collapsedLevelsAreSubtotals="1" fieldPosition="0"/>
    </format>
    <format dxfId="59">
      <pivotArea dataOnly="0" labelOnly="1" outline="0" axis="axisValues" fieldPosition="0"/>
    </format>
    <format dxfId="60">
      <pivotArea grandRow="1"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F7DB1D-C32E-4788-9018-A21035D012C5}" name="net sales"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Sales" fld="0" baseField="0" baseItem="0" numFmtId="7"/>
  </dataFields>
  <formats count="1">
    <format dxfId="46">
      <pivotArea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A4198A-13E2-4DB1-9358-6A42A32356B4}" name="city"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J55:K66"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5"/>
    </i>
    <i>
      <x v="1"/>
    </i>
    <i>
      <x v="7"/>
    </i>
    <i>
      <x v="2"/>
    </i>
    <i>
      <x v="8"/>
    </i>
    <i>
      <x/>
    </i>
    <i>
      <x v="9"/>
    </i>
    <i>
      <x v="6"/>
    </i>
    <i>
      <x v="3"/>
    </i>
    <i t="grand">
      <x/>
    </i>
  </rowItems>
  <colItems count="1">
    <i/>
  </colItems>
  <dataFields count="1">
    <dataField name="Sum of Net Sales" fld="0" showDataAs="percentOfTotal" baseField="0" baseItem="0" numFmtId="9"/>
  </dataFields>
  <formats count="3">
    <format dxfId="61">
      <pivotArea dataOnly="0" labelOnly="1" outline="0" axis="axisValues" fieldPosition="0"/>
    </format>
    <format dxfId="62">
      <pivotArea outline="0" fieldPosition="0">
        <references count="1">
          <reference field="4294967294" count="1">
            <x v="0"/>
          </reference>
        </references>
      </pivotArea>
    </format>
    <format dxfId="6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4">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299897-D598-4E5D-B7E1-BD245DC19B0C}" name="order by shipping duration"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J79:K91" firstHeaderRow="1" firstDataRow="1" firstDataCol="1"/>
  <pivotFields count="3">
    <pivotField axis="axisRow" allDrilled="1" subtotalTop="0" showAll="0" sortType="ascending"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Order ID" fld="1" subtotal="count" showDataAs="percentOfTotal" baseField="0" baseItem="0" numFmtId="166"/>
  </dataFields>
  <formats count="4">
    <format dxfId="42">
      <pivotArea outline="0" fieldPosition="0">
        <references count="1">
          <reference field="4294967294" count="1">
            <x v="0"/>
          </reference>
        </references>
      </pivotArea>
    </format>
    <format dxfId="43">
      <pivotArea outline="0" collapsedLevelsAreSubtotals="1" fieldPosition="0"/>
    </format>
    <format dxfId="44">
      <pivotArea dataOnly="0" labelOnly="1" outline="0" axis="axisValues" fieldPosition="0"/>
    </format>
    <format dxfId="45">
      <pivotArea collapsedLevelsAreSubtotals="1" fieldPosition="0">
        <references count="1">
          <reference field="0" count="1">
            <x v="6"/>
          </reference>
        </references>
      </pivotArea>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caption="Count of Order 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9FE748-574E-434E-8DC8-7AFE5F89B320}" name="STATE"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49:E99" firstHeaderRow="1" firstDataRow="1" firstDataCol="1"/>
  <pivotFields count="3">
    <pivotField dataField="1" subtotalTop="0" showAll="0" defaultSubtotal="0"/>
    <pivotField axis="axisRow" allDrilled="1" subtotalTop="0" showAll="0" sortType="a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0">
    <i>
      <x v="48"/>
    </i>
    <i>
      <x v="6"/>
    </i>
    <i>
      <x v="39"/>
    </i>
    <i>
      <x v="32"/>
    </i>
    <i>
      <x v="29"/>
    </i>
    <i>
      <x v="5"/>
    </i>
    <i>
      <x v="34"/>
    </i>
    <i>
      <x v="27"/>
    </i>
    <i>
      <x v="26"/>
    </i>
    <i>
      <x v="22"/>
    </i>
    <i>
      <x v="46"/>
    </i>
    <i>
      <x v="23"/>
    </i>
    <i>
      <x v="37"/>
    </i>
    <i>
      <x v="13"/>
    </i>
    <i>
      <x v="2"/>
    </i>
    <i>
      <x v="24"/>
    </i>
    <i>
      <x v="43"/>
    </i>
    <i>
      <x v="10"/>
    </i>
    <i>
      <x v="1"/>
    </i>
    <i>
      <x v="16"/>
    </i>
    <i>
      <x v="25"/>
    </i>
    <i>
      <x v="18"/>
    </i>
    <i>
      <x v="15"/>
    </i>
    <i>
      <x v="38"/>
    </i>
    <i>
      <x v="28"/>
    </i>
    <i>
      <x v="47"/>
    </i>
    <i>
      <x v="35"/>
    </i>
    <i>
      <x v="42"/>
    </i>
    <i>
      <x v="14"/>
    </i>
    <i>
      <x v="17"/>
    </i>
    <i>
      <x v="9"/>
    </i>
    <i>
      <x v="40"/>
    </i>
    <i>
      <x v="12"/>
    </i>
    <i>
      <x v="21"/>
    </i>
    <i>
      <x v="4"/>
    </i>
    <i>
      <x v="44"/>
    </i>
    <i>
      <x/>
    </i>
    <i>
      <x v="31"/>
    </i>
    <i>
      <x v="36"/>
    </i>
    <i>
      <x v="19"/>
    </i>
    <i>
      <x v="7"/>
    </i>
    <i>
      <x v="33"/>
    </i>
    <i>
      <x v="20"/>
    </i>
    <i>
      <x v="45"/>
    </i>
    <i>
      <x v="8"/>
    </i>
    <i>
      <x v="41"/>
    </i>
    <i>
      <x v="11"/>
    </i>
    <i>
      <x v="30"/>
    </i>
    <i>
      <x v="3"/>
    </i>
    <i t="grand">
      <x/>
    </i>
  </rowItems>
  <colItems count="1">
    <i/>
  </colItems>
  <dataFields count="1">
    <dataField name="Sum of Net Sales" fld="0" baseField="1" baseItem="0" numFmtId="169"/>
  </dataFields>
  <formats count="4">
    <format dxfId="28">
      <pivotArea dataOnly="0" labelOnly="1" outline="0" axis="axisValues" fieldPosition="0"/>
    </format>
    <format dxfId="29">
      <pivotArea outline="0" fieldPosition="0">
        <references count="1">
          <reference field="4294967294" count="1">
            <x v="0"/>
          </reference>
        </references>
      </pivotArea>
    </format>
    <format dxfId="30">
      <pivotArea outline="0" collapsedLevelsAreSubtotals="1" fieldPosition="0"/>
    </format>
    <format dxfId="31">
      <pivotArea grandRow="1"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caption="Distinct Count of Customer ID"/>
    <pivotHierarchy dragToData="1" caption="Count of Customer ID"/>
    <pivotHierarchy dragToData="1"/>
    <pivotHierarchy dragToData="1" caption="Max of Discount"/>
    <pivotHierarchy dragToData="1" caption="Average of Dis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CDB7E4-FCB9-41DA-B76B-384023D3B83A}" name="unique order"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Duration"/>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120Project^120Dataset(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EC40B817-4958-4B1C-B438-E8B51F9F3CC3}" sourceName="[Table1].[Product Category]">
  <pivotTables>
    <pivotTable tabId="15" name="city"/>
    <pivotTable tabId="15" name="CUSTOMER CATEGORY"/>
    <pivotTable tabId="15" name="Customer segment"/>
    <pivotTable tabId="15" name="dicount"/>
    <pivotTable tabId="15" name="MONTH"/>
    <pivotTable tabId="15" name="net sales"/>
    <pivotTable tabId="15" name="order by shipping duration"/>
    <pivotTable tabId="15" name="Order Priority"/>
    <pivotTable tabId="15" name="PRODUCT NAME"/>
    <pivotTable tabId="15" name="ship mode"/>
    <pivotTable tabId="15" name="shipping duration"/>
    <pivotTable tabId="15" name="STATE"/>
    <pivotTable tabId="15" name="SUB CATEGORY"/>
    <pivotTable tabId="15" name="Top Customers"/>
    <pivotTable tabId="15" name="unique customer"/>
    <pivotTable tabId="15" name="unique order"/>
    <pivotTable tabId="15" name="weekday"/>
  </pivotTables>
  <data>
    <olap pivotCacheId="1214623607">
      <levels count="2">
        <level uniqueName="[Table1].[Product Category].[(All)]" sourceCaption="(All)" count="0"/>
        <level uniqueName="[Table1].[Product Category].[Product Category]" sourceCaption="Product Category" count="3" crossFilter="none">
          <ranges>
            <range startItem="0">
              <i n="[Table1].[Product Category].&amp;[Furniture]" c="Furniture"/>
              <i n="[Table1].[Product Category].&amp;[Office Supplies]" c="Office Supplies"/>
              <i n="[Table1].[Product Category].&amp;[Technology]" c="Technology"/>
            </range>
          </ranges>
        </level>
      </levels>
      <selections count="1">
        <selection n="[Table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3E8C1D6-622A-48B3-9704-CC5A13895640}" sourceName="[Table1].[Region]">
  <pivotTables>
    <pivotTable tabId="15" name="SUB CATEGORY"/>
    <pivotTable tabId="15" name="city"/>
    <pivotTable tabId="15" name="CUSTOMER CATEGORY"/>
    <pivotTable tabId="15" name="dicount"/>
    <pivotTable tabId="15" name="MONTH"/>
    <pivotTable tabId="15" name="net sales"/>
    <pivotTable tabId="15" name="order by shipping duration"/>
    <pivotTable tabId="15" name="Order Priority"/>
    <pivotTable tabId="15" name="Customer segment"/>
    <pivotTable tabId="15" name="PRODUCT NAME"/>
    <pivotTable tabId="15" name="ship mode"/>
    <pivotTable tabId="15" name="shipping duration"/>
    <pivotTable tabId="15" name="STATE"/>
    <pivotTable tabId="15" name="Top Customers"/>
    <pivotTable tabId="15" name="unique customer"/>
    <pivotTable tabId="15" name="unique order"/>
    <pivotTable tabId="15" name="weekday"/>
  </pivotTables>
  <data>
    <olap pivotCacheId="1214623607">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ategory" xr10:uid="{A4E03373-65E9-41F3-8859-8DD9913732B0}" sourceName="[Range].[Customer Category]">
  <pivotTables>
    <pivotTable tabId="15" name="CUSTOMER CATEGORY"/>
    <pivotTable tabId="15" name="city"/>
    <pivotTable tabId="15" name="Customer segment"/>
    <pivotTable tabId="15" name="dicount"/>
    <pivotTable tabId="15" name="MONTH"/>
    <pivotTable tabId="15" name="net sales"/>
    <pivotTable tabId="15" name="order by shipping duration"/>
    <pivotTable tabId="15" name="Order Priority"/>
    <pivotTable tabId="15" name="PRODUCT NAME"/>
    <pivotTable tabId="15" name="ship mode"/>
    <pivotTable tabId="15" name="shipping duration"/>
    <pivotTable tabId="15" name="STATE"/>
    <pivotTable tabId="15" name="SUB CATEGORY"/>
    <pivotTable tabId="15" name="Top Customers"/>
    <pivotTable tabId="15" name="unique customer"/>
    <pivotTable tabId="15" name="unique order"/>
    <pivotTable tabId="15" name="weekday"/>
  </pivotTables>
  <data>
    <olap pivotCacheId="1214623607">
      <levels count="2">
        <level uniqueName="[Range].[Customer Category].[(All)]" sourceCaption="(All)" count="0"/>
        <level uniqueName="[Range].[Customer Category].[Customer Category]" sourceCaption="Customer Category" count="2">
          <ranges>
            <range startItem="0">
              <i n="[Range].[Customer Category].&amp;[New Customer]" c="New Customer"/>
              <i n="[Range].[Customer Category].&amp;[Returning Customer]" c="Returning Customer"/>
            </range>
          </ranges>
        </level>
      </levels>
      <selections count="1">
        <selection n="[Range].[Customer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 xr10:uid="{5F14BFC9-49BA-44E2-880D-201F0EB28189}" cache="Slicer_Product_Category1" caption="Product Category" columnCount="3" showCaption="0" level="1" style="SlicerStyleLight5 2" rowHeight="247650"/>
  <slicer name="Region 1" xr10:uid="{3799BDEC-A5A0-4827-9795-244D8FEAED42}" cache="Slicer_Region1" caption="Region" columnCount="4" showCaption="0" level="1" style="SlicerStyleLight5 2" rowHeight="247650"/>
  <slicer name="Customer Category 1" xr10:uid="{DE916E48-0216-4659-84D7-02E69C928D04}" cache="Slicer_Customer_Category" caption="Customer Category" columnCount="2" showCaption="0" level="1" style="SlicerStyleLight5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A75F731-5F59-465A-80D1-5722C6500CB4}" cache="Slicer_Product_Category1" caption="Product Category" columnCount="3" showCaption="0" level="1" rowHeight="247650"/>
  <slicer name="Region" xr10:uid="{6D67C433-C7B8-43EE-8592-202A3D7A8FD3}" cache="Slicer_Region1" caption="Region" columnCount="4" showCaption="0" level="1" rowHeight="247650"/>
  <slicer name="Customer Category" xr10:uid="{CFDE6616-432C-4ACB-95E7-8EE1F67D757C}" cache="Slicer_Customer_Category" caption="Customer Category" columnCount="2" showCaption="0"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70BD24-FB3E-4761-8009-5DB89F0A8750}" name="Table7" displayName="Table7" ref="A1:Z1953" totalsRowShown="0" headerRowDxfId="97" dataDxfId="96" tableBorderDxfId="95">
  <autoFilter ref="A1:Z1953" xr:uid="{9D70BD24-FB3E-4761-8009-5DB89F0A8750}"/>
  <tableColumns count="26">
    <tableColumn id="1" xr3:uid="{0B5C5BCD-0919-4909-86AA-6C8DC2BCFF5F}" name="Row ID" dataDxfId="94"/>
    <tableColumn id="2" xr3:uid="{DB3C5CCB-D31C-4417-9607-BE361E110D75}" name="Order Priority" dataDxfId="93"/>
    <tableColumn id="3" xr3:uid="{F84B3255-36A3-4C56-B9AA-8D4BFDC14FF4}" name="Order ID" dataDxfId="92"/>
    <tableColumn id="4" xr3:uid="{F2BB46DA-E752-44D2-BD33-B38A94CD5A9C}" name="Unit Price" dataDxfId="91"/>
    <tableColumn id="5" xr3:uid="{5DEDD993-FD99-4F38-9C7E-CD771D8B543E}" name="Discount" dataDxfId="90"/>
    <tableColumn id="6" xr3:uid="{070B04A7-5F93-4E16-929E-1B0A5240DE0D}" name="Quantity ordered" dataDxfId="89"/>
    <tableColumn id="7" xr3:uid="{3ED84C04-1DC0-48F2-BF45-43AB93844656}" name="Net Sales" dataDxfId="88">
      <calculatedColumnFormula>'Calculated Metrics'!$D2*'Calculated Metrics'!$F2*(1-'Calculated Metrics'!$E2)</calculatedColumnFormula>
    </tableColumn>
    <tableColumn id="8" xr3:uid="{2C7DFB0E-DCB4-4296-93A7-91DE72C18AF1}" name="Customer ID" dataDxfId="87"/>
    <tableColumn id="9" xr3:uid="{743D4464-2033-4438-B171-80D927F87CFB}" name="Customer Name" dataDxfId="86"/>
    <tableColumn id="10" xr3:uid="{DE54E70B-EEBF-4467-8EE0-389D70B3352B}" name="Customer Category" dataDxfId="85">
      <calculatedColumnFormula>IF(COUNTIF(I:I,I2)&gt;1,"Returning Customer","New Customer")</calculatedColumnFormula>
    </tableColumn>
    <tableColumn id="11" xr3:uid="{1502D7C6-2CD4-4570-A676-0CB95882FD43}" name="Customer Segment" dataDxfId="84"/>
    <tableColumn id="12" xr3:uid="{31ACF285-3F3E-46DA-A685-D26D8A4D073A}" name="Ship Mode" dataDxfId="83"/>
    <tableColumn id="13" xr3:uid="{43B5CCD9-FB77-40B2-AED1-0AFB9200999A}" name="Order Date" dataDxfId="82"/>
    <tableColumn id="14" xr3:uid="{185CD66C-D88F-43B3-85FF-570C0B987975}" name="Ship Date" dataDxfId="81"/>
    <tableColumn id="15" xr3:uid="{C1DAAA8A-8F55-400A-8850-D8D9CE87DA34}" name="Shipping Duration" dataDxfId="80">
      <calculatedColumnFormula>'Calculated Metrics'!$N2-'Calculated Metrics'!$M2</calculatedColumnFormula>
    </tableColumn>
    <tableColumn id="16" xr3:uid="{746C7460-44F8-4A93-A964-E0AED66D78F3}" name="Order Month" dataDxfId="79">
      <calculatedColumnFormula>TEXT('Calculated Metrics'!$M2,"mmmm")</calculatedColumnFormula>
    </tableColumn>
    <tableColumn id="17" xr3:uid="{421FC31C-432F-4CA4-B9DD-67023DF7FF24}" name="Order Day" dataDxfId="78">
      <calculatedColumnFormula>TEXT('Calculated Metrics'!$M2,"dddd")</calculatedColumnFormula>
    </tableColumn>
    <tableColumn id="18" xr3:uid="{6371E189-D3C0-4B3B-BB64-9DD7B4F61BDE}" name="Product Name" dataDxfId="77">
      <calculatedColumnFormula>_xlfn.XLOOKUP('Calculated Metrics'!$T2,'Product Lookup'!A:A,'Product Lookup'!B:B, ,0)</calculatedColumnFormula>
    </tableColumn>
    <tableColumn id="19" xr3:uid="{9C67A11C-C6EF-402C-982A-7CE8FDEB9B83}" name="Product Category" dataDxfId="76"/>
    <tableColumn id="20" xr3:uid="{7EF4E3D9-6151-484F-848E-01DC95AC1120}" name="Product Sub-Category" dataDxfId="75"/>
    <tableColumn id="21" xr3:uid="{1332A14F-2396-4E35-BB97-20020B62545B}" name="Product Container" dataDxfId="74"/>
    <tableColumn id="22" xr3:uid="{3F1C0B9A-E4A6-436B-BE91-B02D7C3CBF32}" name="Country" dataDxfId="73"/>
    <tableColumn id="23" xr3:uid="{1A09B9D0-2636-4607-A547-2915B7A4ACF4}" name="Region" dataDxfId="72"/>
    <tableColumn id="24" xr3:uid="{D7E25AFD-168B-4438-BC91-FE40ED3A10C3}" name="State or Province" dataDxfId="71"/>
    <tableColumn id="25" xr3:uid="{0CC7AA74-A0C3-4CB5-B3DD-427D5B937F5A}" name="City" dataDxfId="70"/>
    <tableColumn id="26" xr3:uid="{282D9B24-D046-4C0E-B589-8FE3A0E59EEF}" name="Postal Code" dataDxfId="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5569-3048-4C18-8EA4-8667F97C20ED}">
  <dimension ref="A1"/>
  <sheetViews>
    <sheetView showGridLines="0" showRowColHeaders="0" zoomScale="52" zoomScaleNormal="52" workbookViewId="0">
      <selection activeCell="AM13" sqref="AM13"/>
    </sheetView>
  </sheetViews>
  <sheetFormatPr defaultRowHeight="14.4" x14ac:dyDescent="0.3"/>
  <cols>
    <col min="1" max="9" width="8.88671875" style="34"/>
    <col min="10" max="10" width="8.88671875" style="34" customWidth="1"/>
    <col min="11" max="16384" width="8.88671875" style="34"/>
  </cols>
  <sheetData/>
  <pageMargins left="1" right="1" top="1" bottom="1" header="0.5" footer="0.5"/>
  <pageSetup scale="10" fitToWidth="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1EB2-0396-47D1-A848-3C92A3F627B6}">
  <dimension ref="A1"/>
  <sheetViews>
    <sheetView showGridLines="0" topLeftCell="A4" zoomScale="60" zoomScaleNormal="60" workbookViewId="0">
      <selection activeCell="AM16" sqref="AM16"/>
    </sheetView>
  </sheetViews>
  <sheetFormatPr defaultRowHeight="14.4" x14ac:dyDescent="0.3"/>
  <cols>
    <col min="1" max="16384" width="8.88671875" style="34"/>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8312-6635-4C7C-8A38-F8A9CE744C29}">
  <dimension ref="A1:S925"/>
  <sheetViews>
    <sheetView topLeftCell="G1" zoomScale="89" zoomScaleNormal="89" workbookViewId="0">
      <selection activeCell="AM13" sqref="AM13"/>
    </sheetView>
  </sheetViews>
  <sheetFormatPr defaultRowHeight="14.4" x14ac:dyDescent="0.3"/>
  <cols>
    <col min="1" max="1" width="22.21875" bestFit="1" customWidth="1"/>
    <col min="2" max="2" width="15.109375" bestFit="1" customWidth="1"/>
    <col min="3" max="3" width="12.6640625" customWidth="1"/>
    <col min="4" max="4" width="15.44140625" bestFit="1" customWidth="1"/>
    <col min="5" max="5" width="15" style="31" bestFit="1" customWidth="1"/>
    <col min="6" max="6" width="15" style="36" bestFit="1" customWidth="1"/>
    <col min="7" max="7" width="17.21875" style="25" bestFit="1" customWidth="1"/>
    <col min="8" max="8" width="15.21875" style="25" customWidth="1"/>
    <col min="9" max="9" width="12" bestFit="1" customWidth="1"/>
    <col min="10" max="10" width="12.44140625" bestFit="1" customWidth="1"/>
    <col min="11" max="11" width="15" style="33" bestFit="1" customWidth="1"/>
    <col min="12" max="12" width="22.109375" style="33" bestFit="1" customWidth="1"/>
    <col min="13" max="13" width="8.21875" bestFit="1" customWidth="1"/>
    <col min="14" max="14" width="8.21875" customWidth="1"/>
    <col min="15" max="15" width="18.77734375" bestFit="1" customWidth="1"/>
    <col min="16" max="16" width="15" bestFit="1" customWidth="1"/>
    <col min="17" max="17" width="13.5546875" customWidth="1"/>
    <col min="18" max="18" width="8.21875" bestFit="1" customWidth="1"/>
    <col min="19" max="19" width="8" bestFit="1" customWidth="1"/>
    <col min="20" max="20" width="11" bestFit="1" customWidth="1"/>
    <col min="21" max="21" width="9.6640625" bestFit="1" customWidth="1"/>
    <col min="22" max="22" width="11.6640625" bestFit="1" customWidth="1"/>
    <col min="23" max="23" width="9.88671875" bestFit="1" customWidth="1"/>
    <col min="24" max="24" width="9.77734375" bestFit="1" customWidth="1"/>
    <col min="25" max="25" width="9.21875" bestFit="1" customWidth="1"/>
    <col min="26" max="26" width="16.33203125" bestFit="1" customWidth="1"/>
    <col min="27" max="28" width="8.21875" bestFit="1" customWidth="1"/>
    <col min="29" max="29" width="6.21875" bestFit="1" customWidth="1"/>
    <col min="30" max="30" width="9.77734375" bestFit="1" customWidth="1"/>
    <col min="31" max="31" width="9.33203125" bestFit="1" customWidth="1"/>
    <col min="32" max="32" width="8.77734375" bestFit="1" customWidth="1"/>
    <col min="33" max="33" width="9.77734375" bestFit="1" customWidth="1"/>
    <col min="34" max="34" width="9.21875" bestFit="1" customWidth="1"/>
    <col min="35" max="36" width="8.21875" bestFit="1" customWidth="1"/>
    <col min="37" max="37" width="11.33203125" bestFit="1" customWidth="1"/>
    <col min="38" max="38" width="9.77734375" bestFit="1" customWidth="1"/>
    <col min="39" max="39" width="8.44140625" bestFit="1" customWidth="1"/>
    <col min="40" max="40" width="15.21875" bestFit="1" customWidth="1"/>
    <col min="41" max="41" width="8.21875" bestFit="1" customWidth="1"/>
    <col min="42" max="42" width="8.77734375" bestFit="1" customWidth="1"/>
    <col min="43" max="43" width="8.5546875" bestFit="1" customWidth="1"/>
    <col min="44" max="44" width="10.44140625" bestFit="1" customWidth="1"/>
    <col min="45" max="46" width="9.77734375" bestFit="1" customWidth="1"/>
    <col min="47" max="47" width="10.77734375" bestFit="1" customWidth="1"/>
    <col min="48" max="48" width="7.5546875" bestFit="1" customWidth="1"/>
    <col min="49" max="49" width="9.77734375" bestFit="1" customWidth="1"/>
    <col min="50" max="50" width="10.21875" bestFit="1" customWidth="1"/>
    <col min="51" max="51" width="10.44140625" bestFit="1" customWidth="1"/>
    <col min="52" max="52" width="8.21875" bestFit="1" customWidth="1"/>
    <col min="53" max="54" width="9.77734375" bestFit="1" customWidth="1"/>
    <col min="55" max="55" width="10.44140625" bestFit="1" customWidth="1"/>
    <col min="56" max="57" width="8.21875" bestFit="1" customWidth="1"/>
    <col min="58" max="58" width="11.109375" bestFit="1" customWidth="1"/>
    <col min="59" max="59" width="11.21875" bestFit="1" customWidth="1"/>
    <col min="60" max="60" width="9.77734375" bestFit="1" customWidth="1"/>
    <col min="61" max="62" width="8.21875" bestFit="1" customWidth="1"/>
    <col min="63" max="63" width="11.33203125" bestFit="1" customWidth="1"/>
    <col min="64" max="64" width="10.5546875" bestFit="1" customWidth="1"/>
    <col min="65" max="65" width="8.77734375" bestFit="1" customWidth="1"/>
    <col min="66" max="66" width="10.33203125" bestFit="1" customWidth="1"/>
    <col min="67" max="67" width="10.21875" bestFit="1" customWidth="1"/>
    <col min="68" max="68" width="9.77734375" bestFit="1" customWidth="1"/>
    <col min="69" max="69" width="10" bestFit="1" customWidth="1"/>
    <col min="70" max="70" width="8.77734375" bestFit="1" customWidth="1"/>
    <col min="71" max="71" width="9.77734375" bestFit="1" customWidth="1"/>
    <col min="72" max="72" width="8.21875" bestFit="1" customWidth="1"/>
    <col min="73" max="73" width="11.33203125" bestFit="1" customWidth="1"/>
    <col min="74" max="74" width="9.21875" bestFit="1" customWidth="1"/>
    <col min="75" max="75" width="8.21875" bestFit="1" customWidth="1"/>
    <col min="76" max="76" width="11.109375" bestFit="1" customWidth="1"/>
    <col min="77" max="77" width="10.21875" bestFit="1" customWidth="1"/>
    <col min="78" max="78" width="10.109375" bestFit="1" customWidth="1"/>
    <col min="79" max="79" width="11.44140625" bestFit="1" customWidth="1"/>
    <col min="80" max="80" width="9.5546875" bestFit="1" customWidth="1"/>
    <col min="81" max="81" width="10.21875" bestFit="1" customWidth="1"/>
    <col min="82" max="82" width="9.77734375" bestFit="1" customWidth="1"/>
    <col min="83" max="83" width="10.88671875" bestFit="1" customWidth="1"/>
    <col min="84" max="85" width="10.77734375" bestFit="1" customWidth="1"/>
    <col min="86" max="86" width="8.21875" bestFit="1" customWidth="1"/>
    <col min="87" max="87" width="12.77734375" bestFit="1" customWidth="1"/>
    <col min="88" max="88" width="10.77734375" bestFit="1" customWidth="1"/>
    <col min="89" max="89" width="7.88671875" bestFit="1" customWidth="1"/>
    <col min="90" max="90" width="8.109375" bestFit="1" customWidth="1"/>
    <col min="91" max="91" width="9.88671875" bestFit="1" customWidth="1"/>
    <col min="92" max="92" width="8.21875" bestFit="1" customWidth="1"/>
    <col min="93" max="93" width="14.21875" bestFit="1" customWidth="1"/>
    <col min="94" max="94" width="12.33203125" bestFit="1" customWidth="1"/>
    <col min="95" max="95" width="10.21875" bestFit="1" customWidth="1"/>
    <col min="96" max="97" width="8.21875" bestFit="1" customWidth="1"/>
    <col min="98" max="99" width="12" bestFit="1" customWidth="1"/>
    <col min="100" max="100" width="8.21875" bestFit="1" customWidth="1"/>
    <col min="101" max="102" width="9.77734375" bestFit="1" customWidth="1"/>
    <col min="103" max="103" width="10.77734375" bestFit="1" customWidth="1"/>
    <col min="104" max="104" width="9.77734375" bestFit="1" customWidth="1"/>
    <col min="105" max="105" width="7.21875" bestFit="1" customWidth="1"/>
    <col min="106" max="106" width="8.21875" bestFit="1" customWidth="1"/>
    <col min="107" max="107" width="8.33203125" bestFit="1" customWidth="1"/>
    <col min="108" max="108" width="8.21875" bestFit="1" customWidth="1"/>
    <col min="109" max="109" width="11.77734375" bestFit="1" customWidth="1"/>
    <col min="110" max="110" width="9.77734375" bestFit="1" customWidth="1"/>
    <col min="111" max="111" width="10.21875" bestFit="1" customWidth="1"/>
    <col min="112" max="112" width="12.5546875" bestFit="1" customWidth="1"/>
    <col min="113" max="113" width="9.77734375" bestFit="1" customWidth="1"/>
    <col min="114" max="114" width="10.6640625" bestFit="1" customWidth="1"/>
    <col min="115" max="115" width="8.5546875" bestFit="1" customWidth="1"/>
    <col min="116" max="116" width="9.77734375" bestFit="1" customWidth="1"/>
    <col min="117" max="117" width="9.109375" bestFit="1" customWidth="1"/>
    <col min="118" max="118" width="11.88671875" bestFit="1" customWidth="1"/>
    <col min="119" max="119" width="13.88671875" bestFit="1" customWidth="1"/>
    <col min="120" max="120" width="9.77734375" bestFit="1" customWidth="1"/>
    <col min="121" max="121" width="10.44140625" bestFit="1" customWidth="1"/>
    <col min="122" max="122" width="8.21875" bestFit="1" customWidth="1"/>
    <col min="123" max="123" width="10.88671875" bestFit="1" customWidth="1"/>
    <col min="124" max="125" width="10.33203125" bestFit="1" customWidth="1"/>
    <col min="126" max="126" width="9.77734375" bestFit="1" customWidth="1"/>
    <col min="127" max="127" width="10.109375" bestFit="1" customWidth="1"/>
    <col min="128" max="128" width="12.109375" bestFit="1" customWidth="1"/>
    <col min="129" max="129" width="11.109375" bestFit="1" customWidth="1"/>
    <col min="130" max="130" width="13.33203125" bestFit="1" customWidth="1"/>
    <col min="131" max="131" width="9.77734375" bestFit="1" customWidth="1"/>
    <col min="132" max="132" width="11.5546875" bestFit="1" customWidth="1"/>
    <col min="133" max="133" width="10" bestFit="1" customWidth="1"/>
    <col min="134" max="134" width="10.77734375" bestFit="1" customWidth="1"/>
    <col min="135" max="135" width="13.33203125" bestFit="1" customWidth="1"/>
    <col min="136" max="136" width="11.44140625" bestFit="1" customWidth="1"/>
    <col min="137" max="137" width="12.109375" bestFit="1" customWidth="1"/>
    <col min="138" max="138" width="11.21875" bestFit="1" customWidth="1"/>
    <col min="139" max="139" width="8.33203125" bestFit="1" customWidth="1"/>
    <col min="140" max="140" width="9.109375" bestFit="1" customWidth="1"/>
    <col min="141" max="141" width="10.77734375" bestFit="1" customWidth="1"/>
    <col min="142" max="142" width="9.77734375" bestFit="1" customWidth="1"/>
    <col min="143" max="143" width="10.77734375" bestFit="1" customWidth="1"/>
    <col min="144" max="144" width="9.88671875" bestFit="1" customWidth="1"/>
    <col min="145" max="145" width="8.21875" bestFit="1" customWidth="1"/>
    <col min="146" max="146" width="9.77734375" bestFit="1" customWidth="1"/>
    <col min="147" max="147" width="9.33203125" bestFit="1" customWidth="1"/>
    <col min="148" max="148" width="16.109375" bestFit="1" customWidth="1"/>
    <col min="149" max="149" width="7.21875" bestFit="1" customWidth="1"/>
    <col min="150" max="150" width="9.77734375" bestFit="1" customWidth="1"/>
    <col min="151" max="151" width="9.44140625" bestFit="1" customWidth="1"/>
    <col min="152" max="152" width="8.21875" bestFit="1" customWidth="1"/>
    <col min="153" max="153" width="9.77734375" bestFit="1" customWidth="1"/>
    <col min="154" max="154" width="13.21875" bestFit="1" customWidth="1"/>
    <col min="155" max="155" width="12.44140625" bestFit="1" customWidth="1"/>
    <col min="156" max="156" width="11.33203125" bestFit="1" customWidth="1"/>
    <col min="157" max="157" width="13.6640625" bestFit="1" customWidth="1"/>
    <col min="158" max="158" width="10.109375" bestFit="1" customWidth="1"/>
    <col min="159" max="159" width="15.21875" bestFit="1" customWidth="1"/>
    <col min="160" max="162" width="9.77734375" bestFit="1" customWidth="1"/>
    <col min="163" max="163" width="14" bestFit="1" customWidth="1"/>
    <col min="164" max="164" width="9.77734375" bestFit="1" customWidth="1"/>
    <col min="165" max="165" width="8.21875" bestFit="1" customWidth="1"/>
    <col min="166" max="166" width="11.33203125" bestFit="1" customWidth="1"/>
    <col min="167" max="167" width="8.44140625" bestFit="1" customWidth="1"/>
    <col min="168" max="168" width="11.6640625" bestFit="1" customWidth="1"/>
    <col min="169" max="169" width="12" bestFit="1" customWidth="1"/>
    <col min="170" max="171" width="9.77734375" bestFit="1" customWidth="1"/>
    <col min="172" max="172" width="8.33203125" bestFit="1" customWidth="1"/>
    <col min="173" max="173" width="10.44140625" bestFit="1" customWidth="1"/>
    <col min="174" max="174" width="12.33203125" bestFit="1" customWidth="1"/>
    <col min="175" max="175" width="9.21875" bestFit="1" customWidth="1"/>
    <col min="176" max="177" width="9.77734375" bestFit="1" customWidth="1"/>
    <col min="178" max="178" width="11" bestFit="1" customWidth="1"/>
    <col min="179" max="179" width="7.21875" bestFit="1" customWidth="1"/>
    <col min="180" max="180" width="10.88671875" bestFit="1" customWidth="1"/>
    <col min="181" max="181" width="11.33203125" bestFit="1" customWidth="1"/>
    <col min="182" max="182" width="13.44140625" bestFit="1" customWidth="1"/>
    <col min="183" max="183" width="10.77734375" bestFit="1" customWidth="1"/>
    <col min="184" max="185" width="8.21875" bestFit="1" customWidth="1"/>
    <col min="186" max="188" width="9.77734375" bestFit="1" customWidth="1"/>
    <col min="189" max="189" width="8.6640625" bestFit="1" customWidth="1"/>
    <col min="190" max="190" width="15.44140625" bestFit="1" customWidth="1"/>
    <col min="191" max="191" width="9.77734375" bestFit="1" customWidth="1"/>
    <col min="192" max="192" width="9" bestFit="1" customWidth="1"/>
    <col min="193" max="193" width="8.77734375" bestFit="1" customWidth="1"/>
    <col min="194" max="196" width="8.21875" bestFit="1" customWidth="1"/>
    <col min="197" max="197" width="10.33203125" bestFit="1" customWidth="1"/>
    <col min="198" max="198" width="10.5546875" bestFit="1" customWidth="1"/>
    <col min="199" max="199" width="10.77734375" bestFit="1" customWidth="1"/>
    <col min="200" max="200" width="9.21875" bestFit="1" customWidth="1"/>
    <col min="201" max="201" width="7.88671875" bestFit="1" customWidth="1"/>
    <col min="202" max="202" width="9.77734375" bestFit="1" customWidth="1"/>
    <col min="203" max="203" width="13.44140625" bestFit="1" customWidth="1"/>
    <col min="204" max="204" width="9.77734375" bestFit="1" customWidth="1"/>
    <col min="205" max="205" width="9.6640625" bestFit="1" customWidth="1"/>
    <col min="206" max="206" width="8.21875" bestFit="1" customWidth="1"/>
    <col min="207" max="207" width="8.44140625" bestFit="1" customWidth="1"/>
    <col min="208" max="208" width="6.44140625" bestFit="1" customWidth="1"/>
    <col min="209" max="209" width="8.21875" bestFit="1" customWidth="1"/>
    <col min="210" max="210" width="9.77734375" bestFit="1" customWidth="1"/>
    <col min="211" max="211" width="9.5546875" bestFit="1" customWidth="1"/>
    <col min="212" max="213" width="9.77734375" bestFit="1" customWidth="1"/>
    <col min="214" max="214" width="9.6640625" bestFit="1" customWidth="1"/>
    <col min="215" max="215" width="11.5546875" bestFit="1" customWidth="1"/>
    <col min="216" max="216" width="11.109375" bestFit="1" customWidth="1"/>
    <col min="217" max="217" width="14.5546875" bestFit="1" customWidth="1"/>
    <col min="218" max="218" width="15.44140625" bestFit="1" customWidth="1"/>
    <col min="219" max="219" width="9.21875" bestFit="1" customWidth="1"/>
    <col min="220" max="220" width="9.88671875" bestFit="1" customWidth="1"/>
    <col min="221" max="222" width="9.77734375" bestFit="1" customWidth="1"/>
    <col min="223" max="223" width="9.44140625" bestFit="1" customWidth="1"/>
    <col min="224" max="224" width="8.21875" bestFit="1" customWidth="1"/>
    <col min="225" max="225" width="8.33203125" bestFit="1" customWidth="1"/>
    <col min="226" max="226" width="9.77734375" bestFit="1" customWidth="1"/>
    <col min="227" max="227" width="8.44140625" bestFit="1" customWidth="1"/>
    <col min="228" max="228" width="13.21875" bestFit="1" customWidth="1"/>
    <col min="229" max="229" width="8.44140625" bestFit="1" customWidth="1"/>
    <col min="230" max="231" width="7.21875" bestFit="1" customWidth="1"/>
    <col min="232" max="232" width="8.77734375" bestFit="1" customWidth="1"/>
    <col min="233" max="233" width="10.6640625" bestFit="1" customWidth="1"/>
    <col min="234" max="234" width="8.21875" bestFit="1" customWidth="1"/>
    <col min="235" max="235" width="12.77734375" bestFit="1" customWidth="1"/>
    <col min="236" max="237" width="8.21875" bestFit="1" customWidth="1"/>
    <col min="238" max="238" width="8.6640625" bestFit="1" customWidth="1"/>
    <col min="239" max="239" width="9.88671875" bestFit="1" customWidth="1"/>
    <col min="240" max="240" width="8.21875" bestFit="1" customWidth="1"/>
    <col min="241" max="241" width="9.5546875" bestFit="1" customWidth="1"/>
    <col min="242" max="242" width="7.21875" bestFit="1" customWidth="1"/>
    <col min="243" max="243" width="9.77734375" bestFit="1" customWidth="1"/>
    <col min="244" max="245" width="7.21875" bestFit="1" customWidth="1"/>
    <col min="246" max="247" width="8.21875" bestFit="1" customWidth="1"/>
    <col min="248" max="248" width="9.77734375" bestFit="1" customWidth="1"/>
    <col min="249" max="249" width="8.5546875" bestFit="1" customWidth="1"/>
    <col min="250" max="250" width="14.109375" bestFit="1" customWidth="1"/>
    <col min="251" max="251" width="14.77734375" bestFit="1" customWidth="1"/>
    <col min="252" max="252" width="9.77734375" bestFit="1" customWidth="1"/>
    <col min="253" max="253" width="10.77734375" bestFit="1" customWidth="1"/>
    <col min="255" max="255" width="8.21875" bestFit="1" customWidth="1"/>
    <col min="256" max="256" width="9.77734375" bestFit="1" customWidth="1"/>
    <col min="257" max="257" width="8.21875" bestFit="1" customWidth="1"/>
    <col min="258" max="258" width="12.44140625" bestFit="1" customWidth="1"/>
    <col min="259" max="259" width="7.21875" bestFit="1" customWidth="1"/>
    <col min="260" max="260" width="10.33203125" bestFit="1" customWidth="1"/>
    <col min="261" max="261" width="10.44140625" bestFit="1" customWidth="1"/>
    <col min="262" max="262" width="9.88671875" bestFit="1" customWidth="1"/>
    <col min="263" max="263" width="14.109375" bestFit="1" customWidth="1"/>
    <col min="264" max="264" width="8.21875" bestFit="1" customWidth="1"/>
    <col min="265" max="265" width="9.5546875" bestFit="1" customWidth="1"/>
    <col min="266" max="266" width="11.109375" bestFit="1" customWidth="1"/>
    <col min="267" max="267" width="10.21875" bestFit="1" customWidth="1"/>
    <col min="268" max="268" width="8.21875" bestFit="1" customWidth="1"/>
    <col min="269" max="269" width="8.5546875" bestFit="1" customWidth="1"/>
    <col min="270" max="270" width="7.77734375" bestFit="1" customWidth="1"/>
    <col min="271" max="271" width="11.88671875" bestFit="1" customWidth="1"/>
    <col min="272" max="272" width="14.109375" bestFit="1" customWidth="1"/>
    <col min="273" max="273" width="8.21875" bestFit="1" customWidth="1"/>
    <col min="274" max="274" width="6.5546875" bestFit="1" customWidth="1"/>
    <col min="275" max="275" width="7.21875" bestFit="1" customWidth="1"/>
    <col min="276" max="276" width="11.6640625" bestFit="1" customWidth="1"/>
    <col min="277" max="277" width="9.77734375" bestFit="1" customWidth="1"/>
    <col min="278" max="278" width="10.33203125" bestFit="1" customWidth="1"/>
    <col min="279" max="279" width="11.77734375" bestFit="1" customWidth="1"/>
    <col min="280" max="280" width="9.77734375" bestFit="1" customWidth="1"/>
    <col min="281" max="281" width="8.21875" bestFit="1" customWidth="1"/>
    <col min="282" max="282" width="10.77734375" bestFit="1" customWidth="1"/>
    <col min="283" max="283" width="14.5546875" bestFit="1" customWidth="1"/>
    <col min="284" max="284" width="7.6640625" bestFit="1" customWidth="1"/>
    <col min="285" max="287" width="9.77734375" bestFit="1" customWidth="1"/>
    <col min="288" max="288" width="10.88671875" bestFit="1" customWidth="1"/>
    <col min="289" max="289" width="11.6640625" bestFit="1" customWidth="1"/>
    <col min="290" max="290" width="9.77734375" bestFit="1" customWidth="1"/>
    <col min="291" max="291" width="8.21875" bestFit="1" customWidth="1"/>
    <col min="292" max="292" width="9.5546875" bestFit="1" customWidth="1"/>
    <col min="293" max="293" width="9.77734375" bestFit="1" customWidth="1"/>
    <col min="294" max="294" width="8.5546875" bestFit="1" customWidth="1"/>
    <col min="295" max="295" width="9.33203125" bestFit="1" customWidth="1"/>
    <col min="296" max="296" width="9.77734375" bestFit="1" customWidth="1"/>
    <col min="297" max="297" width="7.21875" bestFit="1" customWidth="1"/>
    <col min="298" max="298" width="8.21875" bestFit="1" customWidth="1"/>
    <col min="299" max="299" width="11" bestFit="1" customWidth="1"/>
    <col min="300" max="300" width="11.5546875" bestFit="1" customWidth="1"/>
    <col min="301" max="301" width="13.44140625" bestFit="1" customWidth="1"/>
    <col min="302" max="302" width="12" bestFit="1" customWidth="1"/>
    <col min="303" max="303" width="12.21875" bestFit="1" customWidth="1"/>
    <col min="304" max="304" width="8.21875" bestFit="1" customWidth="1"/>
    <col min="305" max="305" width="10.5546875" bestFit="1" customWidth="1"/>
    <col min="306" max="306" width="10.77734375" bestFit="1" customWidth="1"/>
    <col min="307" max="307" width="9.33203125" bestFit="1" customWidth="1"/>
    <col min="308" max="308" width="10.5546875" bestFit="1" customWidth="1"/>
    <col min="309" max="309" width="9.77734375" bestFit="1" customWidth="1"/>
    <col min="310" max="310" width="10.5546875" bestFit="1" customWidth="1"/>
    <col min="311" max="311" width="10.77734375" bestFit="1" customWidth="1"/>
    <col min="312" max="312" width="9.77734375" bestFit="1" customWidth="1"/>
    <col min="313" max="313" width="8.5546875" bestFit="1" customWidth="1"/>
    <col min="314" max="314" width="9.5546875" bestFit="1" customWidth="1"/>
    <col min="315" max="315" width="8.21875" bestFit="1" customWidth="1"/>
    <col min="316" max="316" width="15.77734375" bestFit="1" customWidth="1"/>
    <col min="317" max="317" width="11.21875" bestFit="1" customWidth="1"/>
    <col min="318" max="318" width="10.77734375" bestFit="1" customWidth="1"/>
    <col min="319" max="319" width="8.77734375" bestFit="1" customWidth="1"/>
    <col min="320" max="320" width="9.77734375" bestFit="1" customWidth="1"/>
    <col min="321" max="321" width="7.88671875" bestFit="1" customWidth="1"/>
    <col min="322" max="322" width="12" bestFit="1" customWidth="1"/>
    <col min="323" max="323" width="7.21875" bestFit="1" customWidth="1"/>
    <col min="324" max="324" width="13.44140625" bestFit="1" customWidth="1"/>
    <col min="325" max="326" width="9.77734375" bestFit="1" customWidth="1"/>
    <col min="327" max="327" width="10.77734375" bestFit="1" customWidth="1"/>
    <col min="328" max="328" width="11.77734375" bestFit="1" customWidth="1"/>
    <col min="329" max="329" width="10.77734375" bestFit="1" customWidth="1"/>
    <col min="330" max="330" width="10" bestFit="1" customWidth="1"/>
    <col min="331" max="331" width="9.77734375" bestFit="1" customWidth="1"/>
    <col min="332" max="332" width="10.21875" bestFit="1" customWidth="1"/>
    <col min="333" max="333" width="8.21875" bestFit="1" customWidth="1"/>
    <col min="334" max="334" width="10.77734375" bestFit="1" customWidth="1"/>
    <col min="335" max="335" width="10" bestFit="1" customWidth="1"/>
    <col min="336" max="336" width="13.6640625" bestFit="1" customWidth="1"/>
    <col min="337" max="337" width="8.21875" bestFit="1" customWidth="1"/>
    <col min="338" max="338" width="8.5546875" bestFit="1" customWidth="1"/>
    <col min="339" max="339" width="9.77734375" bestFit="1" customWidth="1"/>
    <col min="340" max="340" width="7.44140625" bestFit="1" customWidth="1"/>
    <col min="341" max="341" width="9.77734375" bestFit="1" customWidth="1"/>
    <col min="342" max="342" width="8.44140625" bestFit="1" customWidth="1"/>
    <col min="343" max="343" width="14.5546875" bestFit="1" customWidth="1"/>
    <col min="344" max="344" width="14.88671875" bestFit="1" customWidth="1"/>
    <col min="345" max="345" width="9.77734375" bestFit="1" customWidth="1"/>
    <col min="346" max="346" width="16.44140625" bestFit="1" customWidth="1"/>
    <col min="347" max="352" width="9.77734375" bestFit="1" customWidth="1"/>
    <col min="353" max="353" width="9.6640625" bestFit="1" customWidth="1"/>
    <col min="354" max="354" width="9.21875" bestFit="1" customWidth="1"/>
    <col min="355" max="355" width="10.5546875" bestFit="1" customWidth="1"/>
    <col min="356" max="356" width="9.77734375" bestFit="1" customWidth="1"/>
    <col min="357" max="357" width="7.33203125" bestFit="1" customWidth="1"/>
    <col min="358" max="358" width="10.109375" bestFit="1" customWidth="1"/>
    <col min="359" max="359" width="15.6640625" bestFit="1" customWidth="1"/>
    <col min="360" max="360" width="9.77734375" bestFit="1" customWidth="1"/>
    <col min="361" max="361" width="8.21875" bestFit="1" customWidth="1"/>
    <col min="362" max="362" width="10.44140625" bestFit="1" customWidth="1"/>
    <col min="363" max="363" width="10" bestFit="1" customWidth="1"/>
    <col min="364" max="364" width="10.44140625" bestFit="1" customWidth="1"/>
    <col min="365" max="365" width="12.88671875" bestFit="1" customWidth="1"/>
    <col min="366" max="366" width="10.21875" bestFit="1" customWidth="1"/>
    <col min="367" max="367" width="11.33203125" bestFit="1" customWidth="1"/>
    <col min="368" max="368" width="7.21875" bestFit="1" customWidth="1"/>
    <col min="369" max="369" width="17.21875" bestFit="1" customWidth="1"/>
    <col min="370" max="371" width="8.21875" bestFit="1" customWidth="1"/>
    <col min="372" max="372" width="6.21875" bestFit="1" customWidth="1"/>
    <col min="373" max="373" width="9.77734375" bestFit="1" customWidth="1"/>
    <col min="374" max="374" width="11.109375" bestFit="1" customWidth="1"/>
    <col min="375" max="375" width="10.21875" bestFit="1" customWidth="1"/>
    <col min="376" max="376" width="9.109375" bestFit="1" customWidth="1"/>
    <col min="377" max="377" width="11.88671875" bestFit="1" customWidth="1"/>
    <col min="378" max="378" width="7.21875" bestFit="1" customWidth="1"/>
    <col min="379" max="379" width="9.33203125" bestFit="1" customWidth="1"/>
    <col min="380" max="381" width="8.21875" bestFit="1" customWidth="1"/>
    <col min="382" max="382" width="10.21875" bestFit="1" customWidth="1"/>
    <col min="383" max="383" width="9.77734375" bestFit="1" customWidth="1"/>
    <col min="384" max="384" width="10.5546875" bestFit="1" customWidth="1"/>
    <col min="385" max="387" width="8.21875" bestFit="1" customWidth="1"/>
    <col min="388" max="388" width="9.77734375" bestFit="1" customWidth="1"/>
    <col min="389" max="389" width="9.33203125" bestFit="1" customWidth="1"/>
    <col min="390" max="390" width="8" bestFit="1" customWidth="1"/>
    <col min="391" max="391" width="8.21875" bestFit="1" customWidth="1"/>
    <col min="392" max="392" width="9.77734375" bestFit="1" customWidth="1"/>
    <col min="393" max="393" width="8.21875" bestFit="1" customWidth="1"/>
    <col min="394" max="394" width="12.88671875" bestFit="1" customWidth="1"/>
    <col min="395" max="395" width="9.77734375" bestFit="1" customWidth="1"/>
    <col min="397" max="397" width="9.77734375" bestFit="1" customWidth="1"/>
    <col min="398" max="398" width="8.77734375" bestFit="1" customWidth="1"/>
    <col min="399" max="399" width="10.33203125" bestFit="1" customWidth="1"/>
    <col min="400" max="400" width="9.77734375" bestFit="1" customWidth="1"/>
    <col min="401" max="401" width="7.77734375" bestFit="1" customWidth="1"/>
    <col min="402" max="407" width="9.77734375" bestFit="1" customWidth="1"/>
    <col min="408" max="408" width="11" bestFit="1" customWidth="1"/>
    <col min="409" max="409" width="12.44140625" bestFit="1" customWidth="1"/>
    <col min="410" max="410" width="11.5546875" bestFit="1" customWidth="1"/>
    <col min="411" max="411" width="14.33203125" bestFit="1" customWidth="1"/>
    <col min="412" max="412" width="11.77734375" bestFit="1" customWidth="1"/>
    <col min="413" max="413" width="11.6640625" bestFit="1" customWidth="1"/>
    <col min="414" max="414" width="10.21875" bestFit="1" customWidth="1"/>
    <col min="415" max="415" width="8.5546875" bestFit="1" customWidth="1"/>
    <col min="416" max="416" width="9.33203125" bestFit="1" customWidth="1"/>
    <col min="417" max="417" width="9.77734375" bestFit="1" customWidth="1"/>
    <col min="418" max="418" width="11.77734375" bestFit="1" customWidth="1"/>
    <col min="419" max="420" width="8.21875" bestFit="1" customWidth="1"/>
    <col min="421" max="421" width="9.88671875" bestFit="1" customWidth="1"/>
    <col min="422" max="422" width="9.77734375" bestFit="1" customWidth="1"/>
    <col min="423" max="423" width="8.21875" bestFit="1" customWidth="1"/>
    <col min="424" max="424" width="7.21875" bestFit="1" customWidth="1"/>
    <col min="425" max="425" width="9.77734375" bestFit="1" customWidth="1"/>
    <col min="426" max="426" width="8.21875" bestFit="1" customWidth="1"/>
    <col min="427" max="427" width="11.44140625" bestFit="1" customWidth="1"/>
    <col min="428" max="428" width="8.33203125" bestFit="1" customWidth="1"/>
    <col min="429" max="429" width="9.77734375" bestFit="1" customWidth="1"/>
    <col min="430" max="430" width="7.21875" bestFit="1" customWidth="1"/>
    <col min="431" max="431" width="11.33203125" bestFit="1" customWidth="1"/>
    <col min="432" max="432" width="11.77734375" bestFit="1" customWidth="1"/>
    <col min="433" max="433" width="9" bestFit="1" customWidth="1"/>
    <col min="434" max="434" width="8.33203125" bestFit="1" customWidth="1"/>
    <col min="435" max="435" width="10.77734375" bestFit="1" customWidth="1"/>
    <col min="436" max="437" width="9.77734375" bestFit="1" customWidth="1"/>
    <col min="438" max="438" width="6.5546875" bestFit="1" customWidth="1"/>
    <col min="439" max="439" width="10.77734375" bestFit="1" customWidth="1"/>
    <col min="440" max="440" width="10.5546875" bestFit="1" customWidth="1"/>
    <col min="441" max="441" width="9.5546875" bestFit="1" customWidth="1"/>
    <col min="442" max="442" width="9.77734375" bestFit="1" customWidth="1"/>
    <col min="443" max="443" width="8" bestFit="1" customWidth="1"/>
    <col min="444" max="444" width="9.77734375" bestFit="1" customWidth="1"/>
    <col min="445" max="445" width="7.21875" bestFit="1" customWidth="1"/>
    <col min="446" max="446" width="8.44140625" bestFit="1" customWidth="1"/>
    <col min="447" max="447" width="11.33203125" bestFit="1" customWidth="1"/>
    <col min="448" max="448" width="9.77734375" bestFit="1" customWidth="1"/>
    <col min="449" max="449" width="6.21875" bestFit="1" customWidth="1"/>
    <col min="450" max="450" width="8.33203125" bestFit="1" customWidth="1"/>
    <col min="451" max="451" width="11.77734375" bestFit="1" customWidth="1"/>
    <col min="452" max="452" width="9.109375" bestFit="1" customWidth="1"/>
    <col min="453" max="453" width="9" bestFit="1" customWidth="1"/>
    <col min="454" max="454" width="9.77734375" bestFit="1" customWidth="1"/>
    <col min="455" max="455" width="8.44140625" bestFit="1" customWidth="1"/>
    <col min="456" max="456" width="8.109375" bestFit="1" customWidth="1"/>
    <col min="457" max="457" width="7.21875" bestFit="1" customWidth="1"/>
    <col min="458" max="458" width="9.77734375" bestFit="1" customWidth="1"/>
    <col min="459" max="459" width="9.21875" bestFit="1" customWidth="1"/>
    <col min="460" max="460" width="8.21875" bestFit="1" customWidth="1"/>
    <col min="461" max="461" width="10.77734375" bestFit="1" customWidth="1"/>
    <col min="462" max="462" width="14.77734375" bestFit="1" customWidth="1"/>
    <col min="463" max="463" width="10.6640625" bestFit="1" customWidth="1"/>
    <col min="464" max="465" width="9.77734375" bestFit="1" customWidth="1"/>
    <col min="466" max="466" width="10" bestFit="1" customWidth="1"/>
    <col min="467" max="467" width="9.77734375" bestFit="1" customWidth="1"/>
    <col min="468" max="468" width="9.109375" bestFit="1" customWidth="1"/>
    <col min="469" max="469" width="8.21875" bestFit="1" customWidth="1"/>
    <col min="470" max="470" width="11.33203125" bestFit="1" customWidth="1"/>
    <col min="471" max="471" width="10.5546875" bestFit="1" customWidth="1"/>
    <col min="472" max="472" width="8" bestFit="1" customWidth="1"/>
    <col min="473" max="473" width="8.21875" bestFit="1" customWidth="1"/>
    <col min="474" max="474" width="12.109375" bestFit="1" customWidth="1"/>
    <col min="475" max="475" width="8.21875" bestFit="1" customWidth="1"/>
    <col min="476" max="476" width="9.77734375" bestFit="1" customWidth="1"/>
    <col min="477" max="477" width="10" bestFit="1" customWidth="1"/>
    <col min="479" max="479" width="9.77734375" bestFit="1" customWidth="1"/>
    <col min="480" max="480" width="11.21875" bestFit="1" customWidth="1"/>
    <col min="481" max="481" width="13.5546875" bestFit="1" customWidth="1"/>
    <col min="482" max="482" width="9.77734375" bestFit="1" customWidth="1"/>
    <col min="483" max="483" width="8.21875" bestFit="1" customWidth="1"/>
    <col min="484" max="484" width="8.5546875" bestFit="1" customWidth="1"/>
    <col min="485" max="485" width="9.77734375" bestFit="1" customWidth="1"/>
    <col min="486" max="486" width="11.6640625" bestFit="1" customWidth="1"/>
    <col min="487" max="487" width="10.109375" bestFit="1" customWidth="1"/>
    <col min="488" max="488" width="8.33203125" bestFit="1" customWidth="1"/>
    <col min="489" max="489" width="10" bestFit="1" customWidth="1"/>
    <col min="490" max="490" width="12.109375" bestFit="1" customWidth="1"/>
    <col min="491" max="492" width="8.21875" bestFit="1" customWidth="1"/>
    <col min="493" max="493" width="10.77734375" bestFit="1" customWidth="1"/>
    <col min="494" max="494" width="11.33203125" bestFit="1" customWidth="1"/>
    <col min="495" max="495" width="8.21875" bestFit="1" customWidth="1"/>
    <col min="496" max="496" width="11.6640625" bestFit="1" customWidth="1"/>
    <col min="497" max="497" width="8.21875" bestFit="1" customWidth="1"/>
    <col min="498" max="498" width="9.88671875" bestFit="1" customWidth="1"/>
    <col min="499" max="499" width="15.109375" bestFit="1" customWidth="1"/>
    <col min="500" max="500" width="8.21875" bestFit="1" customWidth="1"/>
    <col min="501" max="501" width="11.88671875" bestFit="1" customWidth="1"/>
    <col min="502" max="502" width="8.33203125" bestFit="1" customWidth="1"/>
    <col min="503" max="505" width="9.77734375" bestFit="1" customWidth="1"/>
    <col min="506" max="506" width="10.33203125" bestFit="1" customWidth="1"/>
    <col min="507" max="507" width="8.21875" bestFit="1" customWidth="1"/>
    <col min="508" max="508" width="12.5546875" bestFit="1" customWidth="1"/>
    <col min="509" max="509" width="11" bestFit="1" customWidth="1"/>
    <col min="510" max="510" width="10.21875" bestFit="1" customWidth="1"/>
    <col min="511" max="511" width="8.21875" bestFit="1" customWidth="1"/>
    <col min="512" max="512" width="13.5546875" bestFit="1" customWidth="1"/>
    <col min="513" max="513" width="13.77734375" bestFit="1" customWidth="1"/>
    <col min="514" max="514" width="14" bestFit="1" customWidth="1"/>
    <col min="515" max="515" width="12.21875" bestFit="1" customWidth="1"/>
    <col min="516" max="516" width="13.109375" bestFit="1" customWidth="1"/>
    <col min="517" max="517" width="8.21875" bestFit="1" customWidth="1"/>
    <col min="518" max="518" width="9.77734375" bestFit="1" customWidth="1"/>
    <col min="519" max="519" width="8.21875" bestFit="1" customWidth="1"/>
    <col min="520" max="520" width="12" bestFit="1" customWidth="1"/>
    <col min="521" max="521" width="9.77734375" bestFit="1" customWidth="1"/>
    <col min="522" max="522" width="9.5546875" bestFit="1" customWidth="1"/>
    <col min="523" max="523" width="8.21875" bestFit="1" customWidth="1"/>
    <col min="524" max="524" width="7.88671875" bestFit="1" customWidth="1"/>
    <col min="525" max="525" width="11.6640625" bestFit="1" customWidth="1"/>
    <col min="526" max="527" width="9.77734375" bestFit="1" customWidth="1"/>
    <col min="528" max="528" width="7.21875" bestFit="1" customWidth="1"/>
    <col min="529" max="529" width="8.77734375" bestFit="1" customWidth="1"/>
    <col min="530" max="530" width="7.21875" bestFit="1" customWidth="1"/>
    <col min="531" max="531" width="9.88671875" bestFit="1" customWidth="1"/>
    <col min="532" max="532" width="8.21875" bestFit="1" customWidth="1"/>
    <col min="533" max="533" width="9.88671875" bestFit="1" customWidth="1"/>
    <col min="534" max="534" width="9.77734375" bestFit="1" customWidth="1"/>
    <col min="535" max="535" width="10.5546875" bestFit="1" customWidth="1"/>
    <col min="536" max="536" width="10.77734375" bestFit="1" customWidth="1"/>
    <col min="537" max="537" width="9.88671875" bestFit="1" customWidth="1"/>
    <col min="538" max="538" width="11" bestFit="1" customWidth="1"/>
    <col min="539" max="539" width="10.88671875" bestFit="1" customWidth="1"/>
    <col min="540" max="540" width="11.44140625" bestFit="1" customWidth="1"/>
    <col min="541" max="541" width="16.88671875" bestFit="1" customWidth="1"/>
    <col min="542" max="542" width="12.33203125" bestFit="1" customWidth="1"/>
    <col min="543" max="545" width="9.77734375" bestFit="1" customWidth="1"/>
    <col min="546" max="546" width="13.109375" bestFit="1" customWidth="1"/>
    <col min="547" max="547" width="9.77734375" bestFit="1" customWidth="1"/>
    <col min="548" max="548" width="11.77734375" bestFit="1" customWidth="1"/>
    <col min="549" max="550" width="9.77734375" bestFit="1" customWidth="1"/>
    <col min="551" max="551" width="14.109375" bestFit="1" customWidth="1"/>
    <col min="552" max="552" width="14.88671875" bestFit="1" customWidth="1"/>
    <col min="553" max="553" width="11.21875" bestFit="1" customWidth="1"/>
    <col min="554" max="554" width="16.77734375" bestFit="1" customWidth="1"/>
    <col min="555" max="555" width="13.33203125" bestFit="1" customWidth="1"/>
    <col min="556" max="556" width="14.109375" bestFit="1" customWidth="1"/>
    <col min="557" max="557" width="11" bestFit="1" customWidth="1"/>
    <col min="558" max="558" width="9.44140625" bestFit="1" customWidth="1"/>
    <col min="559" max="559" width="14.33203125" bestFit="1" customWidth="1"/>
    <col min="560" max="560" width="13.33203125" bestFit="1" customWidth="1"/>
    <col min="561" max="561" width="10.44140625" bestFit="1" customWidth="1"/>
    <col min="562" max="562" width="9.109375" bestFit="1" customWidth="1"/>
    <col min="563" max="563" width="9.77734375" bestFit="1" customWidth="1"/>
    <col min="564" max="564" width="8.44140625" bestFit="1" customWidth="1"/>
    <col min="565" max="565" width="9.77734375" bestFit="1" customWidth="1"/>
    <col min="566" max="566" width="8.44140625" bestFit="1" customWidth="1"/>
    <col min="567" max="568" width="9.77734375" bestFit="1" customWidth="1"/>
    <col min="569" max="569" width="12.109375" bestFit="1" customWidth="1"/>
    <col min="570" max="570" width="9.77734375" bestFit="1" customWidth="1"/>
    <col min="571" max="571" width="8.21875" bestFit="1" customWidth="1"/>
    <col min="572" max="572" width="9.88671875" bestFit="1" customWidth="1"/>
    <col min="573" max="575" width="9.77734375" bestFit="1" customWidth="1"/>
    <col min="576" max="576" width="11.44140625" bestFit="1" customWidth="1"/>
    <col min="577" max="578" width="9.77734375" bestFit="1" customWidth="1"/>
    <col min="579" max="579" width="10.77734375" bestFit="1" customWidth="1"/>
    <col min="580" max="580" width="9.77734375" bestFit="1" customWidth="1"/>
    <col min="581" max="581" width="13.33203125" bestFit="1" customWidth="1"/>
    <col min="582" max="584" width="9.77734375" bestFit="1" customWidth="1"/>
    <col min="585" max="585" width="8.6640625" bestFit="1" customWidth="1"/>
    <col min="586" max="586" width="12.6640625" bestFit="1" customWidth="1"/>
    <col min="587" max="587" width="9.33203125" bestFit="1" customWidth="1"/>
    <col min="588" max="588" width="10.33203125" bestFit="1" customWidth="1"/>
    <col min="589" max="590" width="7.21875" bestFit="1" customWidth="1"/>
    <col min="591" max="591" width="8.21875" bestFit="1" customWidth="1"/>
    <col min="592" max="592" width="9.77734375" bestFit="1" customWidth="1"/>
    <col min="593" max="593" width="8.5546875" bestFit="1" customWidth="1"/>
    <col min="594" max="594" width="18.33203125" bestFit="1" customWidth="1"/>
    <col min="595" max="595" width="10.44140625" bestFit="1" customWidth="1"/>
    <col min="596" max="596" width="11.44140625" bestFit="1" customWidth="1"/>
    <col min="597" max="597" width="8.44140625" bestFit="1" customWidth="1"/>
    <col min="598" max="598" width="9.33203125" bestFit="1" customWidth="1"/>
    <col min="599" max="599" width="8.21875" bestFit="1" customWidth="1"/>
    <col min="600" max="600" width="11" bestFit="1" customWidth="1"/>
    <col min="601" max="601" width="8.44140625" bestFit="1" customWidth="1"/>
    <col min="602" max="602" width="8.21875" bestFit="1" customWidth="1"/>
    <col min="603" max="603" width="9.109375" bestFit="1" customWidth="1"/>
    <col min="604" max="604" width="8.21875" bestFit="1" customWidth="1"/>
    <col min="605" max="605" width="9.77734375" bestFit="1" customWidth="1"/>
    <col min="606" max="606" width="13.21875" bestFit="1" customWidth="1"/>
    <col min="607" max="607" width="9.77734375" bestFit="1" customWidth="1"/>
    <col min="608" max="608" width="8.21875" bestFit="1" customWidth="1"/>
    <col min="609" max="609" width="14.5546875" bestFit="1" customWidth="1"/>
    <col min="610" max="610" width="9.5546875" bestFit="1" customWidth="1"/>
    <col min="611" max="611" width="8.21875" bestFit="1" customWidth="1"/>
    <col min="612" max="612" width="9" bestFit="1" customWidth="1"/>
    <col min="613" max="613" width="10" bestFit="1" customWidth="1"/>
    <col min="614" max="614" width="10.33203125" bestFit="1" customWidth="1"/>
    <col min="615" max="615" width="7.21875" bestFit="1" customWidth="1"/>
    <col min="616" max="616" width="10.21875" bestFit="1" customWidth="1"/>
    <col min="617" max="617" width="11.5546875" bestFit="1" customWidth="1"/>
    <col min="618" max="618" width="9.77734375" bestFit="1" customWidth="1"/>
    <col min="619" max="619" width="8.77734375" bestFit="1" customWidth="1"/>
    <col min="620" max="620" width="9.77734375" bestFit="1" customWidth="1"/>
    <col min="621" max="621" width="9.5546875" bestFit="1" customWidth="1"/>
    <col min="622" max="622" width="9" bestFit="1" customWidth="1"/>
    <col min="623" max="623" width="13.5546875" bestFit="1" customWidth="1"/>
    <col min="624" max="624" width="17.5546875" bestFit="1" customWidth="1"/>
    <col min="625" max="625" width="9.77734375" bestFit="1" customWidth="1"/>
    <col min="626" max="626" width="7.77734375" bestFit="1" customWidth="1"/>
    <col min="627" max="627" width="16.5546875" bestFit="1" customWidth="1"/>
    <col min="628" max="628" width="7.33203125" bestFit="1" customWidth="1"/>
    <col min="629" max="629" width="12.5546875" bestFit="1" customWidth="1"/>
    <col min="630" max="630" width="9.77734375" bestFit="1" customWidth="1"/>
    <col min="631" max="631" width="10.6640625" bestFit="1" customWidth="1"/>
    <col min="632" max="632" width="14" bestFit="1" customWidth="1"/>
    <col min="633" max="633" width="7.33203125" bestFit="1" customWidth="1"/>
    <col min="634" max="634" width="8.109375" bestFit="1" customWidth="1"/>
    <col min="635" max="635" width="10.6640625" bestFit="1" customWidth="1"/>
    <col min="636" max="636" width="9" bestFit="1" customWidth="1"/>
    <col min="637" max="637" width="8.44140625" bestFit="1" customWidth="1"/>
    <col min="638" max="638" width="9.77734375" bestFit="1" customWidth="1"/>
    <col min="639" max="639" width="8.21875" bestFit="1" customWidth="1"/>
    <col min="640" max="640" width="13.5546875" bestFit="1" customWidth="1"/>
    <col min="641" max="641" width="9.77734375" bestFit="1" customWidth="1"/>
    <col min="642" max="642" width="10.33203125" bestFit="1" customWidth="1"/>
    <col min="643" max="644" width="8.21875" bestFit="1" customWidth="1"/>
    <col min="645" max="645" width="11.33203125" bestFit="1" customWidth="1"/>
    <col min="646" max="647" width="8.21875" bestFit="1" customWidth="1"/>
    <col min="648" max="648" width="7.21875" bestFit="1" customWidth="1"/>
    <col min="649" max="649" width="8.21875" bestFit="1" customWidth="1"/>
    <col min="650" max="650" width="7.21875" bestFit="1" customWidth="1"/>
    <col min="651" max="651" width="17.44140625" bestFit="1" customWidth="1"/>
    <col min="652" max="652" width="12.21875" bestFit="1" customWidth="1"/>
    <col min="653" max="653" width="9.5546875" bestFit="1" customWidth="1"/>
    <col min="654" max="654" width="8.21875" bestFit="1" customWidth="1"/>
    <col min="655" max="655" width="7.77734375" bestFit="1" customWidth="1"/>
    <col min="656" max="656" width="8.77734375" bestFit="1" customWidth="1"/>
    <col min="657" max="657" width="9.77734375" bestFit="1" customWidth="1"/>
    <col min="658" max="658" width="13.88671875" bestFit="1" customWidth="1"/>
    <col min="659" max="659" width="12.33203125" bestFit="1" customWidth="1"/>
    <col min="660" max="660" width="11.77734375" bestFit="1" customWidth="1"/>
    <col min="661" max="662" width="8.21875" bestFit="1" customWidth="1"/>
    <col min="663" max="663" width="9.77734375" bestFit="1" customWidth="1"/>
    <col min="664" max="664" width="12.21875" bestFit="1" customWidth="1"/>
    <col min="665" max="665" width="9.77734375" bestFit="1" customWidth="1"/>
    <col min="666" max="666" width="8.33203125" bestFit="1" customWidth="1"/>
    <col min="667" max="667" width="10.77734375" bestFit="1" customWidth="1"/>
    <col min="668" max="668" width="10.109375" bestFit="1" customWidth="1"/>
    <col min="669" max="669" width="8.77734375" bestFit="1" customWidth="1"/>
    <col min="670" max="670" width="9" bestFit="1" customWidth="1"/>
    <col min="671" max="671" width="9.77734375" bestFit="1" customWidth="1"/>
    <col min="672" max="672" width="13.6640625" bestFit="1" customWidth="1"/>
    <col min="673" max="673" width="8.44140625" bestFit="1" customWidth="1"/>
    <col min="674" max="674" width="10.5546875" bestFit="1" customWidth="1"/>
    <col min="675" max="675" width="11.6640625" bestFit="1" customWidth="1"/>
    <col min="676" max="676" width="11.44140625" bestFit="1" customWidth="1"/>
    <col min="677" max="678" width="8.21875" bestFit="1" customWidth="1"/>
    <col min="679" max="679" width="10.33203125" bestFit="1" customWidth="1"/>
    <col min="680" max="680" width="9.77734375" bestFit="1" customWidth="1"/>
    <col min="681" max="681" width="8.21875" bestFit="1" customWidth="1"/>
    <col min="682" max="683" width="9.77734375" bestFit="1" customWidth="1"/>
    <col min="684" max="684" width="9.88671875" bestFit="1" customWidth="1"/>
    <col min="685" max="685" width="10.6640625" bestFit="1" customWidth="1"/>
    <col min="686" max="686" width="9.77734375" bestFit="1" customWidth="1"/>
    <col min="687" max="687" width="15.77734375" bestFit="1" customWidth="1"/>
    <col min="688" max="689" width="9.77734375" bestFit="1" customWidth="1"/>
    <col min="690" max="690" width="11.109375" bestFit="1" customWidth="1"/>
    <col min="691" max="691" width="8.21875" bestFit="1" customWidth="1"/>
    <col min="692" max="692" width="12" bestFit="1" customWidth="1"/>
    <col min="693" max="693" width="10" bestFit="1" customWidth="1"/>
    <col min="694" max="694" width="9.77734375" bestFit="1" customWidth="1"/>
    <col min="695" max="695" width="11" bestFit="1" customWidth="1"/>
    <col min="696" max="696" width="14.77734375" bestFit="1" customWidth="1"/>
    <col min="697" max="698" width="9.77734375" bestFit="1" customWidth="1"/>
    <col min="699" max="699" width="8.77734375" bestFit="1" customWidth="1"/>
    <col min="700" max="700" width="12.21875" bestFit="1" customWidth="1"/>
    <col min="701" max="701" width="10.77734375" bestFit="1" customWidth="1"/>
    <col min="702" max="702" width="9.77734375" bestFit="1" customWidth="1"/>
    <col min="703" max="703" width="12.5546875" bestFit="1" customWidth="1"/>
    <col min="704" max="704" width="10.77734375" bestFit="1" customWidth="1"/>
    <col min="705" max="705" width="12.5546875" bestFit="1" customWidth="1"/>
    <col min="706" max="706" width="10.6640625" bestFit="1" customWidth="1"/>
    <col min="707" max="707" width="8.21875" bestFit="1" customWidth="1"/>
    <col min="708" max="708" width="9" bestFit="1" customWidth="1"/>
    <col min="709" max="709" width="9.109375" bestFit="1" customWidth="1"/>
    <col min="710" max="710" width="12.6640625" bestFit="1" customWidth="1"/>
    <col min="711" max="711" width="10.77734375" bestFit="1" customWidth="1"/>
    <col min="712" max="712" width="10.5546875" bestFit="1" customWidth="1"/>
    <col min="713" max="713" width="9.88671875" bestFit="1" customWidth="1"/>
    <col min="714" max="714" width="8.109375" bestFit="1" customWidth="1"/>
    <col min="715" max="715" width="10.77734375" bestFit="1" customWidth="1"/>
    <col min="716" max="716" width="10.109375" bestFit="1" customWidth="1"/>
    <col min="717" max="717" width="8.33203125" bestFit="1" customWidth="1"/>
    <col min="718" max="718" width="16.109375" bestFit="1" customWidth="1"/>
    <col min="719" max="719" width="9" bestFit="1" customWidth="1"/>
    <col min="720" max="720" width="11" bestFit="1" customWidth="1"/>
    <col min="721" max="721" width="10" bestFit="1" customWidth="1"/>
    <col min="722" max="722" width="9.77734375" bestFit="1" customWidth="1"/>
    <col min="723" max="723" width="8.21875" bestFit="1" customWidth="1"/>
    <col min="724" max="724" width="10.77734375" bestFit="1" customWidth="1"/>
    <col min="725" max="725" width="9.77734375" bestFit="1" customWidth="1"/>
    <col min="727" max="727" width="8.33203125" bestFit="1" customWidth="1"/>
    <col min="728" max="728" width="13.5546875" bestFit="1" customWidth="1"/>
    <col min="729" max="729" width="9.21875" bestFit="1" customWidth="1"/>
    <col min="730" max="731" width="9.77734375" bestFit="1" customWidth="1"/>
    <col min="732" max="732" width="10" bestFit="1" customWidth="1"/>
    <col min="733" max="733" width="8.44140625" bestFit="1" customWidth="1"/>
    <col min="734" max="734" width="9.21875" bestFit="1" customWidth="1"/>
    <col min="735" max="735" width="8.21875" bestFit="1" customWidth="1"/>
    <col min="736" max="736" width="9.77734375" bestFit="1" customWidth="1"/>
    <col min="737" max="737" width="10.109375" bestFit="1" customWidth="1"/>
    <col min="738" max="738" width="9.21875" bestFit="1" customWidth="1"/>
    <col min="739" max="739" width="9.88671875" bestFit="1" customWidth="1"/>
    <col min="740" max="740" width="7.21875" bestFit="1" customWidth="1"/>
    <col min="741" max="741" width="10" bestFit="1" customWidth="1"/>
    <col min="742" max="742" width="7.33203125" bestFit="1" customWidth="1"/>
    <col min="743" max="743" width="10.33203125" bestFit="1" customWidth="1"/>
    <col min="744" max="744" width="14.6640625" bestFit="1" customWidth="1"/>
    <col min="745" max="745" width="12" bestFit="1" customWidth="1"/>
    <col min="746" max="746" width="15.33203125" bestFit="1" customWidth="1"/>
    <col min="747" max="747" width="12" bestFit="1" customWidth="1"/>
    <col min="748" max="748" width="13.33203125" bestFit="1" customWidth="1"/>
    <col min="749" max="749" width="13.5546875" bestFit="1" customWidth="1"/>
    <col min="750" max="750" width="9.33203125" bestFit="1" customWidth="1"/>
    <col min="751" max="751" width="9.77734375" bestFit="1" customWidth="1"/>
    <col min="752" max="752" width="11.6640625" bestFit="1" customWidth="1"/>
    <col min="753" max="753" width="11.21875" bestFit="1" customWidth="1"/>
    <col min="754" max="754" width="8.21875" bestFit="1" customWidth="1"/>
    <col min="755" max="755" width="9.77734375" bestFit="1" customWidth="1"/>
    <col min="756" max="756" width="10.109375" bestFit="1" customWidth="1"/>
    <col min="757" max="757" width="9.88671875" bestFit="1" customWidth="1"/>
    <col min="758" max="758" width="8.77734375" bestFit="1" customWidth="1"/>
    <col min="759" max="759" width="12" bestFit="1" customWidth="1"/>
    <col min="760" max="760" width="10.109375" bestFit="1" customWidth="1"/>
    <col min="761" max="761" width="14.21875" bestFit="1" customWidth="1"/>
    <col min="762" max="762" width="11.44140625" bestFit="1" customWidth="1"/>
    <col min="763" max="763" width="12.21875" bestFit="1" customWidth="1"/>
    <col min="764" max="764" width="9.77734375" bestFit="1" customWidth="1"/>
    <col min="765" max="765" width="9.44140625" bestFit="1" customWidth="1"/>
    <col min="766" max="766" width="8.21875" bestFit="1" customWidth="1"/>
    <col min="767" max="767" width="8.44140625" bestFit="1" customWidth="1"/>
    <col min="768" max="768" width="10.77734375" bestFit="1" customWidth="1"/>
    <col min="769" max="769" width="9.77734375" bestFit="1" customWidth="1"/>
    <col min="770" max="770" width="14.109375" bestFit="1" customWidth="1"/>
    <col min="771" max="771" width="11.6640625" bestFit="1" customWidth="1"/>
    <col min="772" max="772" width="8.21875" bestFit="1" customWidth="1"/>
    <col min="773" max="773" width="9.44140625" bestFit="1" customWidth="1"/>
    <col min="774" max="774" width="7.21875" bestFit="1" customWidth="1"/>
    <col min="775" max="776" width="8.21875" bestFit="1" customWidth="1"/>
    <col min="777" max="777" width="9.77734375" bestFit="1" customWidth="1"/>
    <col min="778" max="778" width="7.5546875" bestFit="1" customWidth="1"/>
    <col min="779" max="779" width="10.77734375" bestFit="1" customWidth="1"/>
    <col min="780" max="780" width="8.21875" bestFit="1" customWidth="1"/>
    <col min="781" max="781" width="7.21875" bestFit="1" customWidth="1"/>
    <col min="782" max="782" width="8.21875" bestFit="1" customWidth="1"/>
    <col min="783" max="783" width="9.109375" bestFit="1" customWidth="1"/>
    <col min="784" max="784" width="10.5546875" bestFit="1" customWidth="1"/>
    <col min="785" max="785" width="9.109375" bestFit="1" customWidth="1"/>
    <col min="786" max="786" width="9.77734375" bestFit="1" customWidth="1"/>
    <col min="787" max="787" width="9.44140625" bestFit="1" customWidth="1"/>
    <col min="788" max="788" width="9.88671875" bestFit="1" customWidth="1"/>
    <col min="789" max="789" width="10.77734375" bestFit="1" customWidth="1"/>
    <col min="790" max="790" width="13.5546875" bestFit="1" customWidth="1"/>
    <col min="791" max="791" width="8.5546875" bestFit="1" customWidth="1"/>
    <col min="792" max="792" width="8.21875" bestFit="1" customWidth="1"/>
    <col min="793" max="793" width="10.33203125" bestFit="1" customWidth="1"/>
    <col min="794" max="794" width="9.77734375" bestFit="1" customWidth="1"/>
    <col min="795" max="795" width="8.21875" bestFit="1" customWidth="1"/>
    <col min="796" max="796" width="9.21875" bestFit="1" customWidth="1"/>
    <col min="797" max="797" width="7.21875" bestFit="1" customWidth="1"/>
    <col min="798" max="799" width="9.77734375" bestFit="1" customWidth="1"/>
    <col min="800" max="800" width="8.21875" bestFit="1" customWidth="1"/>
    <col min="801" max="801" width="9.77734375" bestFit="1" customWidth="1"/>
    <col min="802" max="803" width="8.21875" bestFit="1" customWidth="1"/>
    <col min="804" max="804" width="7.21875" bestFit="1" customWidth="1"/>
    <col min="805" max="805" width="10.21875" bestFit="1" customWidth="1"/>
    <col min="806" max="806" width="16" bestFit="1" customWidth="1"/>
    <col min="807" max="807" width="9.77734375" bestFit="1" customWidth="1"/>
    <col min="808" max="808" width="12.44140625" bestFit="1" customWidth="1"/>
    <col min="809" max="809" width="9.44140625" bestFit="1" customWidth="1"/>
    <col min="810" max="810" width="13.109375" bestFit="1" customWidth="1"/>
    <col min="811" max="811" width="14" bestFit="1" customWidth="1"/>
    <col min="812" max="813" width="8.21875" bestFit="1" customWidth="1"/>
    <col min="814" max="815" width="9.77734375" bestFit="1" customWidth="1"/>
    <col min="816" max="816" width="9.88671875" bestFit="1" customWidth="1"/>
    <col min="817" max="817" width="9.21875" bestFit="1" customWidth="1"/>
    <col min="818" max="818" width="9.77734375" bestFit="1" customWidth="1"/>
    <col min="819" max="819" width="11" bestFit="1" customWidth="1"/>
    <col min="820" max="820" width="12.33203125" bestFit="1" customWidth="1"/>
    <col min="821" max="821" width="9.77734375" bestFit="1" customWidth="1"/>
    <col min="822" max="822" width="12.77734375" bestFit="1" customWidth="1"/>
    <col min="823" max="823" width="9.77734375" bestFit="1" customWidth="1"/>
    <col min="824" max="824" width="7.5546875" bestFit="1" customWidth="1"/>
    <col min="825" max="825" width="10.88671875" bestFit="1" customWidth="1"/>
    <col min="826" max="827" width="10.77734375" bestFit="1" customWidth="1"/>
    <col min="828" max="828" width="8.21875" bestFit="1" customWidth="1"/>
    <col min="829" max="829" width="9.6640625" bestFit="1" customWidth="1"/>
    <col min="830" max="830" width="10" bestFit="1" customWidth="1"/>
    <col min="831" max="831" width="9.5546875" bestFit="1" customWidth="1"/>
    <col min="832" max="832" width="9.77734375" bestFit="1" customWidth="1"/>
    <col min="833" max="833" width="10.5546875" bestFit="1" customWidth="1"/>
    <col min="834" max="834" width="11.21875" bestFit="1" customWidth="1"/>
    <col min="835" max="835" width="11.33203125" bestFit="1" customWidth="1"/>
    <col min="836" max="836" width="8" bestFit="1" customWidth="1"/>
    <col min="837" max="837" width="14.21875" bestFit="1" customWidth="1"/>
    <col min="838" max="838" width="9.77734375" bestFit="1" customWidth="1"/>
    <col min="839" max="839" width="9.21875" bestFit="1" customWidth="1"/>
    <col min="840" max="840" width="9.77734375" bestFit="1" customWidth="1"/>
    <col min="841" max="841" width="15" bestFit="1" customWidth="1"/>
    <col min="842" max="842" width="14.44140625" bestFit="1" customWidth="1"/>
    <col min="843" max="843" width="9.77734375" bestFit="1" customWidth="1"/>
    <col min="844" max="844" width="11" bestFit="1" customWidth="1"/>
    <col min="845" max="845" width="13.33203125" bestFit="1" customWidth="1"/>
    <col min="846" max="846" width="9.77734375" bestFit="1" customWidth="1"/>
    <col min="847" max="847" width="13.33203125" bestFit="1" customWidth="1"/>
    <col min="848" max="848" width="10.77734375" bestFit="1" customWidth="1"/>
    <col min="849" max="849" width="15.44140625" bestFit="1" customWidth="1"/>
    <col min="850" max="850" width="16.109375" bestFit="1" customWidth="1"/>
    <col min="851" max="851" width="14.44140625" bestFit="1" customWidth="1"/>
    <col min="852" max="852" width="10.44140625" bestFit="1" customWidth="1"/>
    <col min="853" max="853" width="9.77734375" bestFit="1" customWidth="1"/>
    <col min="855" max="855" width="11.33203125" bestFit="1" customWidth="1"/>
    <col min="856" max="857" width="9.77734375" bestFit="1" customWidth="1"/>
    <col min="858" max="858" width="8.21875" bestFit="1" customWidth="1"/>
    <col min="859" max="859" width="9.77734375" bestFit="1" customWidth="1"/>
    <col min="860" max="860" width="10.88671875" bestFit="1" customWidth="1"/>
    <col min="861" max="861" width="10.21875" bestFit="1" customWidth="1"/>
    <col min="862" max="862" width="11.88671875" bestFit="1" customWidth="1"/>
    <col min="863" max="863" width="8.77734375" bestFit="1" customWidth="1"/>
    <col min="864" max="864" width="10.5546875" bestFit="1" customWidth="1"/>
    <col min="865" max="865" width="8.21875" bestFit="1" customWidth="1"/>
    <col min="866" max="866" width="10.44140625" bestFit="1" customWidth="1"/>
    <col min="867" max="867" width="13.109375" bestFit="1" customWidth="1"/>
    <col min="868" max="868" width="12.109375" bestFit="1" customWidth="1"/>
    <col min="869" max="869" width="10.6640625" bestFit="1" customWidth="1"/>
    <col min="870" max="870" width="13.21875" bestFit="1" customWidth="1"/>
    <col min="871" max="871" width="8.6640625" bestFit="1" customWidth="1"/>
    <col min="872" max="872" width="8.21875" bestFit="1" customWidth="1"/>
    <col min="873" max="873" width="9.77734375" bestFit="1" customWidth="1"/>
    <col min="874" max="874" width="9.44140625" bestFit="1" customWidth="1"/>
    <col min="875" max="875" width="10.109375" bestFit="1" customWidth="1"/>
    <col min="876" max="876" width="10" bestFit="1" customWidth="1"/>
    <col min="877" max="877" width="10.33203125" bestFit="1" customWidth="1"/>
    <col min="878" max="878" width="7.88671875" bestFit="1" customWidth="1"/>
    <col min="879" max="879" width="9.5546875" bestFit="1" customWidth="1"/>
    <col min="880" max="880" width="9" bestFit="1" customWidth="1"/>
    <col min="881" max="881" width="8.21875" bestFit="1" customWidth="1"/>
    <col min="882" max="882" width="8.77734375" bestFit="1" customWidth="1"/>
    <col min="883" max="883" width="9.77734375" bestFit="1" customWidth="1"/>
    <col min="884" max="884" width="13.44140625" bestFit="1" customWidth="1"/>
  </cols>
  <sheetData>
    <row r="1" spans="1:19" x14ac:dyDescent="0.3">
      <c r="A1" s="27" t="s">
        <v>2164</v>
      </c>
      <c r="D1" s="28" t="s">
        <v>2165</v>
      </c>
      <c r="S1" s="41" t="s">
        <v>2179</v>
      </c>
    </row>
    <row r="3" spans="1:19" x14ac:dyDescent="0.3">
      <c r="A3" s="29" t="s">
        <v>2167</v>
      </c>
      <c r="D3" s="29" t="s">
        <v>2173</v>
      </c>
      <c r="J3" s="29" t="s">
        <v>9</v>
      </c>
      <c r="O3" s="6" t="s">
        <v>2142</v>
      </c>
      <c r="P3" s="37" t="s">
        <v>2148</v>
      </c>
      <c r="Q3" s="36"/>
    </row>
    <row r="4" spans="1:19" x14ac:dyDescent="0.3">
      <c r="A4" t="s">
        <v>2148</v>
      </c>
      <c r="D4" s="6" t="s">
        <v>2142</v>
      </c>
      <c r="E4" s="31" t="s">
        <v>2148</v>
      </c>
      <c r="J4" s="6" t="s">
        <v>2142</v>
      </c>
      <c r="K4" s="37" t="s">
        <v>2148</v>
      </c>
      <c r="O4" s="7" t="s">
        <v>1006</v>
      </c>
      <c r="P4" s="52">
        <v>89239.533499999976</v>
      </c>
      <c r="Q4" s="35"/>
    </row>
    <row r="5" spans="1:19" x14ac:dyDescent="0.3">
      <c r="A5" s="32">
        <v>1792865.2215000002</v>
      </c>
      <c r="B5" s="35">
        <f>GETPIVOTDATA("[Measures].[Sum of Net Sales]",$A$4)</f>
        <v>1792865.2215000002</v>
      </c>
      <c r="C5" s="8"/>
      <c r="D5" s="7" t="s">
        <v>2027</v>
      </c>
      <c r="E5" s="52">
        <v>15117.309499999999</v>
      </c>
      <c r="J5" s="7" t="s">
        <v>74</v>
      </c>
      <c r="K5" s="42">
        <v>0.20597971619474587</v>
      </c>
      <c r="L5" s="36"/>
      <c r="M5" s="25"/>
      <c r="N5" s="25"/>
      <c r="O5" s="7" t="s">
        <v>1011</v>
      </c>
      <c r="P5" s="52">
        <v>90593.372000000032</v>
      </c>
      <c r="Q5" s="36"/>
    </row>
    <row r="6" spans="1:19" x14ac:dyDescent="0.3">
      <c r="D6" s="7" t="s">
        <v>1399</v>
      </c>
      <c r="E6" s="52">
        <v>17385.620999999999</v>
      </c>
      <c r="J6" s="7" t="s">
        <v>48</v>
      </c>
      <c r="K6" s="42">
        <v>0.20690482951621017</v>
      </c>
      <c r="L6" s="36"/>
      <c r="M6" s="25"/>
      <c r="N6" s="25"/>
      <c r="O6" s="7" t="s">
        <v>100</v>
      </c>
      <c r="P6" s="52">
        <v>91124.59500000003</v>
      </c>
      <c r="Q6" s="35"/>
    </row>
    <row r="7" spans="1:19" x14ac:dyDescent="0.3">
      <c r="D7" s="7" t="s">
        <v>2008</v>
      </c>
      <c r="E7" s="52">
        <v>17404.6495</v>
      </c>
      <c r="J7" s="7" t="s">
        <v>34</v>
      </c>
      <c r="K7" s="42">
        <v>0.24216093897831259</v>
      </c>
      <c r="L7" s="36"/>
      <c r="M7" s="25"/>
      <c r="N7" s="25"/>
      <c r="O7" s="7" t="s">
        <v>105</v>
      </c>
      <c r="P7" s="52">
        <v>96686.382000000012</v>
      </c>
      <c r="Q7" s="25"/>
    </row>
    <row r="8" spans="1:19" x14ac:dyDescent="0.3">
      <c r="A8" s="29" t="s">
        <v>2183</v>
      </c>
      <c r="D8" s="7" t="s">
        <v>1355</v>
      </c>
      <c r="E8" s="52">
        <v>17876.052</v>
      </c>
      <c r="J8" s="7" t="s">
        <v>24</v>
      </c>
      <c r="K8" s="42">
        <v>0.34495451531073212</v>
      </c>
      <c r="L8" s="36"/>
      <c r="M8" s="25"/>
      <c r="N8" s="25"/>
      <c r="O8" s="7" t="s">
        <v>1009</v>
      </c>
      <c r="P8" s="52">
        <v>161490.42799999993</v>
      </c>
      <c r="Q8" s="25"/>
    </row>
    <row r="9" spans="1:19" x14ac:dyDescent="0.3">
      <c r="A9" t="s">
        <v>2160</v>
      </c>
      <c r="D9" s="7" t="s">
        <v>1214</v>
      </c>
      <c r="E9" s="52">
        <v>17962.603000000003</v>
      </c>
      <c r="J9" s="7" t="s">
        <v>0</v>
      </c>
      <c r="K9" s="42">
        <v>1</v>
      </c>
      <c r="L9" s="36"/>
      <c r="O9" s="7" t="s">
        <v>1008</v>
      </c>
      <c r="P9" s="52">
        <v>165163.96299999996</v>
      </c>
    </row>
    <row r="10" spans="1:19" x14ac:dyDescent="0.3">
      <c r="A10" s="5">
        <v>1.9405737704918034</v>
      </c>
      <c r="B10" s="5">
        <f>GETPIVOTDATA("[Measures].[Average of Shipping Duration]",$A$9)</f>
        <v>1.9405737704918034</v>
      </c>
      <c r="C10" s="5"/>
      <c r="D10" s="7" t="s">
        <v>1859</v>
      </c>
      <c r="E10" s="52">
        <v>25446.897000000001</v>
      </c>
      <c r="K10" s="36"/>
      <c r="L10" s="36"/>
      <c r="M10" s="30"/>
      <c r="N10" s="30"/>
      <c r="O10" s="7" t="s">
        <v>89</v>
      </c>
      <c r="P10" s="52">
        <v>182409.62200000009</v>
      </c>
      <c r="Q10" s="30"/>
    </row>
    <row r="11" spans="1:19" x14ac:dyDescent="0.3">
      <c r="D11" s="7" t="s">
        <v>1163</v>
      </c>
      <c r="E11" s="52">
        <v>25899.396000000001</v>
      </c>
      <c r="K11" s="36"/>
      <c r="L11" s="36"/>
      <c r="O11" s="7" t="s">
        <v>1007</v>
      </c>
      <c r="P11" s="52">
        <v>214898.58450000006</v>
      </c>
    </row>
    <row r="12" spans="1:19" x14ac:dyDescent="0.3">
      <c r="D12" s="7" t="s">
        <v>1891</v>
      </c>
      <c r="E12" s="52">
        <v>26042.985499999999</v>
      </c>
      <c r="J12" s="40" t="s">
        <v>2178</v>
      </c>
      <c r="K12" s="36"/>
      <c r="L12" s="36"/>
      <c r="O12" s="7" t="s">
        <v>1005</v>
      </c>
      <c r="P12" s="52">
        <v>234239.99349999992</v>
      </c>
    </row>
    <row r="13" spans="1:19" x14ac:dyDescent="0.3">
      <c r="A13" s="29" t="s">
        <v>2176</v>
      </c>
      <c r="D13" s="7" t="s">
        <v>1575</v>
      </c>
      <c r="E13" s="52">
        <v>41244.551000000007</v>
      </c>
      <c r="J13" s="6" t="s">
        <v>2142</v>
      </c>
      <c r="K13" s="37" t="s">
        <v>2148</v>
      </c>
      <c r="L13" s="36"/>
      <c r="O13" s="7" t="s">
        <v>62</v>
      </c>
      <c r="P13" s="52">
        <v>291698.21099999995</v>
      </c>
    </row>
    <row r="14" spans="1:19" x14ac:dyDescent="0.3">
      <c r="A14" t="s">
        <v>2161</v>
      </c>
      <c r="D14" s="7" t="s">
        <v>1181</v>
      </c>
      <c r="E14" s="52">
        <v>50082.845000000001</v>
      </c>
      <c r="J14" s="7" t="s">
        <v>2152</v>
      </c>
      <c r="K14" s="37">
        <v>201509.31250000006</v>
      </c>
      <c r="L14" s="36"/>
      <c r="M14" s="25"/>
      <c r="N14" s="25"/>
      <c r="O14" s="7" t="s">
        <v>0</v>
      </c>
      <c r="P14" s="38">
        <v>1617544.6845000025</v>
      </c>
      <c r="Q14" s="25"/>
    </row>
    <row r="15" spans="1:19" x14ac:dyDescent="0.3">
      <c r="A15">
        <v>1365</v>
      </c>
      <c r="B15">
        <f>GETPIVOTDATA("[Measures].[Distinct Count of Order ID]",$A$14)</f>
        <v>1365</v>
      </c>
      <c r="D15" s="7" t="s">
        <v>0</v>
      </c>
      <c r="E15" s="37">
        <v>254462.90950000004</v>
      </c>
      <c r="J15" s="7" t="s">
        <v>2159</v>
      </c>
      <c r="K15" s="37">
        <v>237292.74599999993</v>
      </c>
      <c r="L15" s="36"/>
      <c r="M15" s="25"/>
      <c r="N15" s="25"/>
      <c r="Q15" s="25"/>
    </row>
    <row r="16" spans="1:19" x14ac:dyDescent="0.3">
      <c r="E16" s="37"/>
      <c r="J16" s="7" t="s">
        <v>2154</v>
      </c>
      <c r="K16" s="37">
        <v>216651.62800000006</v>
      </c>
      <c r="L16" s="36"/>
      <c r="M16" s="25"/>
      <c r="N16" s="25"/>
      <c r="Q16" s="25"/>
    </row>
    <row r="17" spans="1:17" x14ac:dyDescent="0.3">
      <c r="E17" s="37"/>
      <c r="J17" s="7" t="s">
        <v>2147</v>
      </c>
      <c r="K17" s="37">
        <v>208906.92349999989</v>
      </c>
      <c r="L17" s="36"/>
      <c r="M17" s="25"/>
      <c r="N17" s="25"/>
      <c r="Q17" s="25"/>
    </row>
    <row r="18" spans="1:17" x14ac:dyDescent="0.3">
      <c r="A18" s="29" t="s">
        <v>2177</v>
      </c>
      <c r="D18" s="40" t="s">
        <v>2</v>
      </c>
      <c r="E18" s="37"/>
      <c r="J18" s="7" t="s">
        <v>2156</v>
      </c>
      <c r="K18" s="37">
        <v>227154.87399999998</v>
      </c>
      <c r="L18" s="36"/>
      <c r="M18" s="25"/>
      <c r="N18" s="25"/>
      <c r="Q18" s="25"/>
    </row>
    <row r="19" spans="1:17" x14ac:dyDescent="0.3">
      <c r="A19" t="s">
        <v>2162</v>
      </c>
      <c r="D19" s="6" t="s">
        <v>2142</v>
      </c>
      <c r="E19" s="37" t="s">
        <v>2148</v>
      </c>
      <c r="J19" s="7" t="s">
        <v>2157</v>
      </c>
      <c r="K19" s="37">
        <v>281920.81950000022</v>
      </c>
      <c r="L19" s="36"/>
      <c r="M19" s="25"/>
      <c r="N19" s="25"/>
      <c r="Q19" s="25"/>
    </row>
    <row r="20" spans="1:17" x14ac:dyDescent="0.3">
      <c r="A20">
        <v>1130</v>
      </c>
      <c r="B20">
        <f>GETPIVOTDATA("[Measures].[Distinct Count of Customer ID]",$A$19)</f>
        <v>1130</v>
      </c>
      <c r="D20" s="7" t="s">
        <v>41</v>
      </c>
      <c r="E20" s="37">
        <v>408217.27200000011</v>
      </c>
      <c r="J20" s="7" t="s">
        <v>2150</v>
      </c>
      <c r="K20" s="37">
        <v>419428.91800000012</v>
      </c>
      <c r="L20" s="36"/>
      <c r="M20" s="25"/>
      <c r="N20" s="25"/>
      <c r="Q20" s="25"/>
    </row>
    <row r="21" spans="1:17" x14ac:dyDescent="0.3">
      <c r="D21" s="7" t="s">
        <v>23</v>
      </c>
      <c r="E21" s="37">
        <v>291819.28550000017</v>
      </c>
      <c r="J21" s="7" t="s">
        <v>0</v>
      </c>
      <c r="K21" s="38">
        <v>1792865.2215000002</v>
      </c>
      <c r="L21" s="36"/>
    </row>
    <row r="22" spans="1:17" x14ac:dyDescent="0.3">
      <c r="D22" s="7" t="s">
        <v>71</v>
      </c>
      <c r="E22" s="37">
        <v>356144.84200000006</v>
      </c>
      <c r="K22" s="36"/>
      <c r="L22" s="36"/>
      <c r="M22" s="30"/>
      <c r="N22" s="30"/>
      <c r="O22" s="30"/>
      <c r="P22" s="30"/>
      <c r="Q22" s="30"/>
    </row>
    <row r="23" spans="1:17" x14ac:dyDescent="0.3">
      <c r="A23" s="29" t="s">
        <v>2182</v>
      </c>
      <c r="D23" s="7" t="s">
        <v>47</v>
      </c>
      <c r="E23" s="37">
        <v>345591.00500000035</v>
      </c>
      <c r="K23" s="36"/>
      <c r="L23" s="36"/>
    </row>
    <row r="24" spans="1:17" x14ac:dyDescent="0.3">
      <c r="A24" t="s">
        <v>2163</v>
      </c>
      <c r="D24" s="7" t="s">
        <v>33</v>
      </c>
      <c r="E24" s="37">
        <v>391092.81700000027</v>
      </c>
      <c r="J24" s="29" t="s">
        <v>2181</v>
      </c>
      <c r="K24" s="36"/>
      <c r="L24" s="36"/>
    </row>
    <row r="25" spans="1:17" x14ac:dyDescent="0.3">
      <c r="A25">
        <v>6.3242827868850438E-2</v>
      </c>
      <c r="B25" s="26">
        <f>GETPIVOTDATA("[Measures].[Average of Discount]",$A$24)/100*100</f>
        <v>6.3242827868850438E-2</v>
      </c>
      <c r="D25" s="7" t="s">
        <v>0</v>
      </c>
      <c r="E25" s="38">
        <v>1792865.2215000002</v>
      </c>
      <c r="J25" s="6" t="s">
        <v>2142</v>
      </c>
      <c r="K25" s="37" t="s">
        <v>2148</v>
      </c>
      <c r="L25" s="36"/>
    </row>
    <row r="26" spans="1:17" x14ac:dyDescent="0.3">
      <c r="E26" s="37"/>
      <c r="J26" s="7" t="s">
        <v>35</v>
      </c>
      <c r="K26" s="38">
        <v>1167960.4814999984</v>
      </c>
      <c r="L26" s="35">
        <f>GETPIVOTDATA("[Measures].[Sum of Net Sales]",$J$25,"[Table1].[Ship Mode]","[Table1].[Ship Mode].&amp;[Standard]")</f>
        <v>1167960.4814999984</v>
      </c>
      <c r="M26" s="25">
        <f>$L26/GETPIVOTDATA("[Measures].[Sum of Net Sales]",$J$25)</f>
        <v>0.65144912595427806</v>
      </c>
      <c r="N26" s="25"/>
      <c r="Q26" s="25"/>
    </row>
    <row r="27" spans="1:17" x14ac:dyDescent="0.3">
      <c r="D27" s="40" t="s">
        <v>2175</v>
      </c>
      <c r="E27" s="37"/>
      <c r="J27" s="7" t="s">
        <v>25</v>
      </c>
      <c r="K27" s="37">
        <v>624904.74000000022</v>
      </c>
      <c r="L27" s="36">
        <f>GETPIVOTDATA("[Measures].[Sum of Net Sales]",$J$25,"[Table1].[Ship Mode]","[Table1].[Ship Mode].&amp;[Express]")</f>
        <v>624904.74000000022</v>
      </c>
      <c r="M27" s="25">
        <f>$L27/GETPIVOTDATA("[Measures].[Sum of Net Sales]",$J$25)</f>
        <v>0.34855087404572099</v>
      </c>
      <c r="N27" s="25"/>
      <c r="Q27" s="25"/>
    </row>
    <row r="28" spans="1:17" x14ac:dyDescent="0.3">
      <c r="D28" s="6" t="s">
        <v>2142</v>
      </c>
      <c r="E28" s="37" t="s">
        <v>2148</v>
      </c>
      <c r="J28" s="7" t="s">
        <v>0</v>
      </c>
      <c r="K28" s="38">
        <v>1792865.2215000002</v>
      </c>
      <c r="L28" s="36"/>
    </row>
    <row r="29" spans="1:17" x14ac:dyDescent="0.3">
      <c r="D29" s="7" t="s">
        <v>2146</v>
      </c>
      <c r="E29" s="37">
        <v>256180.5150000001</v>
      </c>
      <c r="K29" s="36"/>
      <c r="L29" s="36"/>
      <c r="M29" s="30">
        <f>SUM(M26:M27)</f>
        <v>0.99999999999999911</v>
      </c>
      <c r="N29" s="30"/>
      <c r="Q29" s="30"/>
    </row>
    <row r="30" spans="1:17" x14ac:dyDescent="0.3">
      <c r="D30" s="7" t="s">
        <v>2151</v>
      </c>
      <c r="E30" s="37">
        <v>311793.14299999981</v>
      </c>
      <c r="K30" s="36"/>
      <c r="L30" s="36"/>
    </row>
    <row r="31" spans="1:17" x14ac:dyDescent="0.3">
      <c r="D31" s="7" t="s">
        <v>2158</v>
      </c>
      <c r="E31" s="37">
        <v>254940.08000000007</v>
      </c>
      <c r="J31" s="40" t="s">
        <v>2184</v>
      </c>
      <c r="K31" s="36"/>
      <c r="L31" s="36"/>
    </row>
    <row r="32" spans="1:17" x14ac:dyDescent="0.3">
      <c r="D32" s="7" t="s">
        <v>2155</v>
      </c>
      <c r="E32" s="37">
        <v>356920.81150000024</v>
      </c>
      <c r="J32" s="6" t="s">
        <v>2142</v>
      </c>
      <c r="K32" s="37" t="s">
        <v>2148</v>
      </c>
      <c r="L32" s="36"/>
    </row>
    <row r="33" spans="4:17" x14ac:dyDescent="0.3">
      <c r="D33" s="7" t="s">
        <v>2153</v>
      </c>
      <c r="E33" s="37">
        <v>288944.41950000013</v>
      </c>
      <c r="J33" s="7" t="s">
        <v>53</v>
      </c>
      <c r="K33" s="37">
        <v>1658.9279999999994</v>
      </c>
      <c r="L33" s="36"/>
      <c r="M33" s="25"/>
      <c r="N33" s="25"/>
      <c r="Q33" s="25"/>
    </row>
    <row r="34" spans="4:17" x14ac:dyDescent="0.3">
      <c r="D34" s="7" t="s">
        <v>2149</v>
      </c>
      <c r="E34" s="37">
        <v>324086.25250000035</v>
      </c>
      <c r="J34" s="7" t="s">
        <v>82</v>
      </c>
      <c r="K34" s="37">
        <v>4687.5090000000009</v>
      </c>
      <c r="L34" s="36"/>
      <c r="M34" s="25"/>
      <c r="N34" s="25"/>
      <c r="Q34" s="25"/>
    </row>
    <row r="35" spans="4:17" x14ac:dyDescent="0.3">
      <c r="D35" s="7" t="s">
        <v>0</v>
      </c>
      <c r="E35" s="38">
        <v>1792865.2215000002</v>
      </c>
      <c r="J35" s="7" t="s">
        <v>1010</v>
      </c>
      <c r="K35" s="37">
        <v>6099.5099999999984</v>
      </c>
      <c r="L35" s="36"/>
      <c r="M35" s="25"/>
      <c r="N35" s="25"/>
      <c r="Q35" s="25"/>
    </row>
    <row r="36" spans="4:17" x14ac:dyDescent="0.3">
      <c r="E36" s="37"/>
      <c r="J36" s="7" t="s">
        <v>54</v>
      </c>
      <c r="K36" s="37">
        <v>9810.074499999997</v>
      </c>
      <c r="L36" s="36"/>
      <c r="M36" s="25"/>
      <c r="N36" s="25"/>
      <c r="Q36" s="25"/>
    </row>
    <row r="37" spans="4:17" x14ac:dyDescent="0.3">
      <c r="E37" s="37"/>
      <c r="J37" s="7" t="s">
        <v>1004</v>
      </c>
      <c r="K37" s="37">
        <v>24954.552499999994</v>
      </c>
      <c r="L37" s="36"/>
      <c r="M37" s="25"/>
      <c r="N37" s="25"/>
      <c r="Q37" s="25"/>
    </row>
    <row r="38" spans="4:17" x14ac:dyDescent="0.3">
      <c r="E38" s="37"/>
      <c r="J38" s="7" t="s">
        <v>66</v>
      </c>
      <c r="K38" s="37">
        <v>52472.217999999979</v>
      </c>
      <c r="L38" s="36"/>
      <c r="M38" s="25"/>
      <c r="N38" s="25"/>
      <c r="Q38" s="25"/>
    </row>
    <row r="39" spans="4:17" x14ac:dyDescent="0.3">
      <c r="D39" s="29" t="s">
        <v>2168</v>
      </c>
      <c r="E39" s="37"/>
      <c r="J39" s="7" t="s">
        <v>131</v>
      </c>
      <c r="K39" s="37">
        <v>75637.744999999995</v>
      </c>
      <c r="L39" s="36"/>
      <c r="M39" s="25"/>
      <c r="N39" s="25"/>
      <c r="Q39" s="25"/>
    </row>
    <row r="40" spans="4:17" x14ac:dyDescent="0.3">
      <c r="D40" s="6" t="s">
        <v>2142</v>
      </c>
      <c r="E40" s="37" t="s">
        <v>2148</v>
      </c>
      <c r="J40" s="7" t="s">
        <v>1006</v>
      </c>
      <c r="K40" s="37">
        <v>89239.533499999976</v>
      </c>
      <c r="L40" s="36"/>
      <c r="M40" s="25"/>
      <c r="N40" s="25"/>
      <c r="Q40" s="25"/>
    </row>
    <row r="41" spans="4:17" x14ac:dyDescent="0.3">
      <c r="D41" s="7" t="s">
        <v>2169</v>
      </c>
      <c r="E41" s="37">
        <v>445041.43400000053</v>
      </c>
      <c r="F41" s="36">
        <f>GETPIVOTDATA("[Measures].[Sum of Net Sales 2]",$D$40,"[Range].[Customer Category]","[Range].[Customer Category].&amp;[New Customer]")</f>
        <v>445041.43400000053</v>
      </c>
      <c r="G41" s="25">
        <f>F41/GETPIVOTDATA("[Measures].[Sum of Net Sales 2]",$D$40)</f>
        <v>0.24822916338778481</v>
      </c>
      <c r="H41" s="39">
        <f>MAX(E41:E42)</f>
        <v>1347823.7874999996</v>
      </c>
      <c r="J41" s="7" t="s">
        <v>1011</v>
      </c>
      <c r="K41" s="37">
        <v>90593.372000000032</v>
      </c>
      <c r="L41" s="36"/>
      <c r="M41" s="25"/>
      <c r="N41" s="25"/>
      <c r="Q41" s="25"/>
    </row>
    <row r="42" spans="4:17" x14ac:dyDescent="0.3">
      <c r="D42" s="7" t="s">
        <v>2170</v>
      </c>
      <c r="E42" s="37">
        <v>1347823.7874999996</v>
      </c>
      <c r="F42" s="35">
        <f>GETPIVOTDATA("[Measures].[Sum of Net Sales 2]",$D$40,"[Range].[Customer Category]","[Range].[Customer Category].&amp;[Returning Customer]")</f>
        <v>1347823.7874999996</v>
      </c>
      <c r="G42" s="25">
        <f>F42/GETPIVOTDATA("[Measures].[Sum of Net Sales 2]",$D$40)</f>
        <v>0.75177083661221522</v>
      </c>
      <c r="H42" s="25" t="str">
        <f>INDEX(D41:D42,MATCH(MAX(E41:E42),E41:E42,0))</f>
        <v>Returning Customer</v>
      </c>
      <c r="J42" s="7" t="s">
        <v>100</v>
      </c>
      <c r="K42" s="37">
        <v>91124.59500000003</v>
      </c>
      <c r="L42" s="36"/>
      <c r="M42" s="25"/>
      <c r="N42" s="25"/>
      <c r="Q42" s="25"/>
    </row>
    <row r="43" spans="4:17" x14ac:dyDescent="0.3">
      <c r="D43" s="7" t="s">
        <v>0</v>
      </c>
      <c r="E43" s="38">
        <v>1792865.2215000002</v>
      </c>
      <c r="J43" s="7" t="s">
        <v>105</v>
      </c>
      <c r="K43" s="37">
        <v>96686.382000000012</v>
      </c>
      <c r="L43" s="36"/>
      <c r="M43" s="25"/>
      <c r="N43" s="25"/>
      <c r="Q43" s="25"/>
    </row>
    <row r="44" spans="4:17" x14ac:dyDescent="0.3">
      <c r="G44" s="25">
        <f>SUM(G41:G42)</f>
        <v>1</v>
      </c>
      <c r="J44" s="7" t="s">
        <v>1009</v>
      </c>
      <c r="K44" s="37">
        <v>161490.42799999993</v>
      </c>
      <c r="L44" s="36"/>
      <c r="M44" s="25"/>
      <c r="N44" s="25"/>
      <c r="Q44" s="25"/>
    </row>
    <row r="45" spans="4:17" x14ac:dyDescent="0.3">
      <c r="J45" s="7" t="s">
        <v>1008</v>
      </c>
      <c r="K45" s="37">
        <v>165163.96299999996</v>
      </c>
      <c r="L45" s="36"/>
      <c r="M45" s="25"/>
      <c r="N45" s="25"/>
      <c r="O45" s="25"/>
      <c r="P45" s="25"/>
      <c r="Q45" s="25"/>
    </row>
    <row r="46" spans="4:17" x14ac:dyDescent="0.3">
      <c r="J46" s="7" t="s">
        <v>89</v>
      </c>
      <c r="K46" s="37">
        <v>182409.62200000009</v>
      </c>
      <c r="L46" s="36"/>
      <c r="M46" s="25"/>
      <c r="N46" s="25"/>
      <c r="O46" s="25"/>
      <c r="P46" s="25"/>
      <c r="Q46" s="25"/>
    </row>
    <row r="47" spans="4:17" x14ac:dyDescent="0.3">
      <c r="J47" s="7" t="s">
        <v>1007</v>
      </c>
      <c r="K47" s="37">
        <v>214898.58450000006</v>
      </c>
      <c r="L47" s="36"/>
      <c r="M47" s="25"/>
      <c r="N47" s="25"/>
      <c r="O47" s="25"/>
      <c r="P47" s="25"/>
      <c r="Q47" s="25"/>
    </row>
    <row r="48" spans="4:17" x14ac:dyDescent="0.3">
      <c r="D48" s="29" t="s">
        <v>2171</v>
      </c>
      <c r="G48" s="51" t="s">
        <v>2180</v>
      </c>
      <c r="H48" s="45" t="s">
        <v>2148</v>
      </c>
      <c r="J48" s="7" t="s">
        <v>1005</v>
      </c>
      <c r="K48" s="37">
        <v>234239.99349999992</v>
      </c>
      <c r="L48" s="36"/>
      <c r="M48" s="25"/>
      <c r="N48" s="25"/>
      <c r="O48" s="25"/>
      <c r="P48" s="25"/>
      <c r="Q48" s="25"/>
    </row>
    <row r="49" spans="4:17" x14ac:dyDescent="0.3">
      <c r="D49" s="6" t="s">
        <v>2142</v>
      </c>
      <c r="E49" s="31" t="s">
        <v>2148</v>
      </c>
      <c r="G49" s="7" t="s">
        <v>720</v>
      </c>
      <c r="H49" s="37">
        <v>1098.248</v>
      </c>
      <c r="J49" s="7" t="s">
        <v>62</v>
      </c>
      <c r="K49" s="37">
        <v>291698.21099999995</v>
      </c>
      <c r="L49" s="36"/>
      <c r="M49" s="25"/>
      <c r="N49" s="25"/>
      <c r="O49" s="25"/>
      <c r="P49" s="25"/>
      <c r="Q49" s="25"/>
    </row>
    <row r="50" spans="4:17" x14ac:dyDescent="0.3">
      <c r="D50" s="7" t="s">
        <v>720</v>
      </c>
      <c r="E50" s="37">
        <v>1098.248</v>
      </c>
      <c r="G50" s="7" t="s">
        <v>387</v>
      </c>
      <c r="H50" s="37">
        <v>1261.875</v>
      </c>
      <c r="J50" s="7" t="s">
        <v>0</v>
      </c>
      <c r="K50" s="38">
        <v>1792865.2215000002</v>
      </c>
    </row>
    <row r="51" spans="4:17" x14ac:dyDescent="0.3">
      <c r="D51" s="7" t="s">
        <v>387</v>
      </c>
      <c r="E51" s="37">
        <v>1261.875</v>
      </c>
      <c r="G51" s="7" t="s">
        <v>709</v>
      </c>
      <c r="H51" s="37">
        <v>1380.4639999999999</v>
      </c>
      <c r="K51" s="36"/>
      <c r="M51" s="30"/>
      <c r="N51" s="30"/>
      <c r="O51" s="30"/>
      <c r="P51" s="30"/>
      <c r="Q51" s="30"/>
    </row>
    <row r="52" spans="4:17" x14ac:dyDescent="0.3">
      <c r="D52" s="7" t="s">
        <v>709</v>
      </c>
      <c r="E52" s="37">
        <v>1380.4639999999999</v>
      </c>
      <c r="G52" s="7" t="s">
        <v>854</v>
      </c>
      <c r="H52" s="37">
        <v>4975.0079999999998</v>
      </c>
      <c r="K52" s="36"/>
    </row>
    <row r="53" spans="4:17" x14ac:dyDescent="0.3">
      <c r="D53" s="7" t="s">
        <v>854</v>
      </c>
      <c r="E53" s="37">
        <v>4975.0079999999998</v>
      </c>
      <c r="G53" s="7" t="s">
        <v>164</v>
      </c>
      <c r="H53" s="37">
        <v>5311.8620000000001</v>
      </c>
      <c r="K53" s="36"/>
    </row>
    <row r="54" spans="4:17" x14ac:dyDescent="0.3">
      <c r="D54" s="7" t="s">
        <v>164</v>
      </c>
      <c r="E54" s="37">
        <v>5311.8620000000001</v>
      </c>
      <c r="G54" s="7" t="s">
        <v>119</v>
      </c>
      <c r="H54" s="37">
        <v>6113.628499999998</v>
      </c>
      <c r="J54" s="29" t="s">
        <v>2172</v>
      </c>
      <c r="K54" s="36"/>
    </row>
    <row r="55" spans="4:17" x14ac:dyDescent="0.3">
      <c r="D55" s="7" t="s">
        <v>119</v>
      </c>
      <c r="E55" s="37">
        <v>6113.628499999998</v>
      </c>
      <c r="G55" s="7" t="s">
        <v>145</v>
      </c>
      <c r="H55" s="37">
        <v>6203.5274999999992</v>
      </c>
      <c r="J55" s="6" t="s">
        <v>2142</v>
      </c>
      <c r="K55" s="37" t="s">
        <v>2148</v>
      </c>
      <c r="L55"/>
    </row>
    <row r="56" spans="4:17" x14ac:dyDescent="0.3">
      <c r="D56" s="7" t="s">
        <v>145</v>
      </c>
      <c r="E56" s="37">
        <v>6203.5274999999992</v>
      </c>
      <c r="G56" s="7" t="s">
        <v>108</v>
      </c>
      <c r="H56" s="37">
        <v>7006.5055000000011</v>
      </c>
      <c r="J56" s="7" t="s">
        <v>428</v>
      </c>
      <c r="K56" s="42">
        <v>3.353950189300637E-2</v>
      </c>
      <c r="L56"/>
    </row>
    <row r="57" spans="4:17" x14ac:dyDescent="0.3">
      <c r="D57" s="7" t="s">
        <v>108</v>
      </c>
      <c r="E57" s="37">
        <v>7006.5055000000011</v>
      </c>
      <c r="G57" s="7" t="s">
        <v>219</v>
      </c>
      <c r="H57" s="37">
        <v>8182.0375000000004</v>
      </c>
      <c r="J57" s="7" t="s">
        <v>191</v>
      </c>
      <c r="K57" s="42">
        <v>3.5675993766553518E-2</v>
      </c>
      <c r="L57"/>
    </row>
    <row r="58" spans="4:17" x14ac:dyDescent="0.3">
      <c r="D58" s="7" t="s">
        <v>219</v>
      </c>
      <c r="E58" s="37">
        <v>8182.0375000000004</v>
      </c>
      <c r="G58" s="7" t="s">
        <v>260</v>
      </c>
      <c r="H58" s="37">
        <v>9045.049500000001</v>
      </c>
      <c r="J58" s="7" t="s">
        <v>99</v>
      </c>
      <c r="K58" s="42">
        <v>3.9262824750298103E-2</v>
      </c>
    </row>
    <row r="59" spans="4:17" x14ac:dyDescent="0.3">
      <c r="D59" s="7" t="s">
        <v>260</v>
      </c>
      <c r="E59" s="37">
        <v>9045.049500000001</v>
      </c>
      <c r="G59" s="7" t="s">
        <v>252</v>
      </c>
      <c r="H59" s="37">
        <v>9227.1744999999992</v>
      </c>
      <c r="J59" s="7" t="s">
        <v>440</v>
      </c>
      <c r="K59" s="42">
        <v>4.8999682628480951E-2</v>
      </c>
    </row>
    <row r="60" spans="4:17" x14ac:dyDescent="0.3">
      <c r="D60" s="7" t="s">
        <v>252</v>
      </c>
      <c r="E60" s="37">
        <v>9227.1744999999992</v>
      </c>
      <c r="G60" s="7" t="s">
        <v>210</v>
      </c>
      <c r="H60" s="37">
        <v>9951.9874999999993</v>
      </c>
      <c r="J60" s="7" t="s">
        <v>144</v>
      </c>
      <c r="K60" s="42">
        <v>5.0856834899557057E-2</v>
      </c>
    </row>
    <row r="61" spans="4:17" x14ac:dyDescent="0.3">
      <c r="D61" s="7" t="s">
        <v>210</v>
      </c>
      <c r="E61" s="37">
        <v>9951.9874999999993</v>
      </c>
      <c r="G61" s="7" t="s">
        <v>198</v>
      </c>
      <c r="H61" s="37">
        <v>9989.5379999999986</v>
      </c>
      <c r="J61" s="7" t="s">
        <v>113</v>
      </c>
      <c r="K61" s="42">
        <v>7.1930324429244435E-2</v>
      </c>
    </row>
    <row r="62" spans="4:17" x14ac:dyDescent="0.3">
      <c r="D62" s="7" t="s">
        <v>198</v>
      </c>
      <c r="E62" s="37">
        <v>9989.5379999999986</v>
      </c>
      <c r="G62" s="7" t="s">
        <v>153</v>
      </c>
      <c r="H62" s="37">
        <v>10758.4215</v>
      </c>
      <c r="J62" s="7" t="s">
        <v>107</v>
      </c>
      <c r="K62" s="42">
        <v>8.8039684823378095E-2</v>
      </c>
    </row>
    <row r="63" spans="4:17" x14ac:dyDescent="0.3">
      <c r="D63" s="7" t="s">
        <v>153</v>
      </c>
      <c r="E63" s="37">
        <v>10758.4215</v>
      </c>
      <c r="G63" s="7" t="s">
        <v>339</v>
      </c>
      <c r="H63" s="37">
        <v>11084.110499999999</v>
      </c>
      <c r="J63" s="7" t="s">
        <v>31</v>
      </c>
      <c r="K63" s="42">
        <v>0.11383521946706486</v>
      </c>
    </row>
    <row r="64" spans="4:17" x14ac:dyDescent="0.3">
      <c r="D64" s="7" t="s">
        <v>339</v>
      </c>
      <c r="E64" s="37">
        <v>11084.110499999999</v>
      </c>
      <c r="G64" s="7" t="s">
        <v>60</v>
      </c>
      <c r="H64" s="37">
        <v>11362.642</v>
      </c>
      <c r="J64" s="7" t="s">
        <v>65</v>
      </c>
      <c r="K64" s="42">
        <v>0.24232369220519476</v>
      </c>
    </row>
    <row r="65" spans="4:12" x14ac:dyDescent="0.3">
      <c r="D65" s="7" t="s">
        <v>60</v>
      </c>
      <c r="E65" s="37">
        <v>11362.642</v>
      </c>
      <c r="G65" s="7" t="s">
        <v>87</v>
      </c>
      <c r="H65" s="37">
        <v>12624.175000000001</v>
      </c>
      <c r="J65" s="7" t="s">
        <v>257</v>
      </c>
      <c r="K65" s="42">
        <v>0.27553624113722192</v>
      </c>
    </row>
    <row r="66" spans="4:12" x14ac:dyDescent="0.3">
      <c r="D66" s="7" t="s">
        <v>87</v>
      </c>
      <c r="E66" s="37">
        <v>12624.175000000001</v>
      </c>
      <c r="G66" s="7" t="s">
        <v>566</v>
      </c>
      <c r="H66" s="37">
        <v>13130.256500000001</v>
      </c>
      <c r="J66" s="7" t="s">
        <v>0</v>
      </c>
      <c r="K66" s="42">
        <v>1</v>
      </c>
    </row>
    <row r="67" spans="4:12" x14ac:dyDescent="0.3">
      <c r="D67" s="7" t="s">
        <v>566</v>
      </c>
      <c r="E67" s="37">
        <v>13130.256500000001</v>
      </c>
      <c r="G67" s="7" t="s">
        <v>168</v>
      </c>
      <c r="H67" s="37">
        <v>13203.761999999999</v>
      </c>
      <c r="K67"/>
    </row>
    <row r="68" spans="4:12" x14ac:dyDescent="0.3">
      <c r="D68" s="7" t="s">
        <v>168</v>
      </c>
      <c r="E68" s="37">
        <v>13203.761999999999</v>
      </c>
      <c r="G68" s="7" t="s">
        <v>95</v>
      </c>
      <c r="H68" s="37">
        <v>14355.488500000001</v>
      </c>
      <c r="K68"/>
    </row>
    <row r="69" spans="4:12" x14ac:dyDescent="0.3">
      <c r="D69" s="7" t="s">
        <v>95</v>
      </c>
      <c r="E69" s="37">
        <v>14355.488500000001</v>
      </c>
      <c r="G69" s="7" t="s">
        <v>206</v>
      </c>
      <c r="H69" s="37">
        <v>14494.633000000002</v>
      </c>
      <c r="K69"/>
    </row>
    <row r="70" spans="4:12" x14ac:dyDescent="0.3">
      <c r="D70" s="7" t="s">
        <v>206</v>
      </c>
      <c r="E70" s="37">
        <v>14494.633000000002</v>
      </c>
      <c r="G70" s="7" t="s">
        <v>181</v>
      </c>
      <c r="H70" s="37">
        <v>14677.761499999999</v>
      </c>
      <c r="K70"/>
    </row>
    <row r="71" spans="4:12" x14ac:dyDescent="0.3">
      <c r="D71" s="7" t="s">
        <v>181</v>
      </c>
      <c r="E71" s="37">
        <v>14677.761499999999</v>
      </c>
      <c r="G71" s="7" t="s">
        <v>244</v>
      </c>
      <c r="H71" s="37">
        <v>15246.964499999998</v>
      </c>
      <c r="K71"/>
    </row>
    <row r="72" spans="4:12" x14ac:dyDescent="0.3">
      <c r="D72" s="7" t="s">
        <v>244</v>
      </c>
      <c r="E72" s="37">
        <v>15246.964499999998</v>
      </c>
      <c r="G72" s="7" t="s">
        <v>331</v>
      </c>
      <c r="H72" s="37">
        <v>16387.347499999996</v>
      </c>
      <c r="K72"/>
    </row>
    <row r="73" spans="4:12" x14ac:dyDescent="0.3">
      <c r="D73" s="7" t="s">
        <v>331</v>
      </c>
      <c r="E73" s="37">
        <v>16387.347499999996</v>
      </c>
      <c r="G73" s="7" t="s">
        <v>45</v>
      </c>
      <c r="H73" s="37">
        <v>21371.138500000005</v>
      </c>
      <c r="K73"/>
    </row>
    <row r="74" spans="4:12" x14ac:dyDescent="0.3">
      <c r="D74" s="7" t="s">
        <v>45</v>
      </c>
      <c r="E74" s="37">
        <v>21371.138500000005</v>
      </c>
      <c r="G74" s="7" t="s">
        <v>602</v>
      </c>
      <c r="H74" s="37">
        <v>21901.487499999999</v>
      </c>
      <c r="K74"/>
    </row>
    <row r="75" spans="4:12" x14ac:dyDescent="0.3">
      <c r="D75" s="7" t="s">
        <v>602</v>
      </c>
      <c r="E75" s="37">
        <v>21901.487499999999</v>
      </c>
      <c r="G75" s="7" t="s">
        <v>69</v>
      </c>
      <c r="H75" s="37">
        <v>25512.651999999995</v>
      </c>
      <c r="K75"/>
    </row>
    <row r="76" spans="4:12" x14ac:dyDescent="0.3">
      <c r="D76" s="7" t="s">
        <v>69</v>
      </c>
      <c r="E76" s="37">
        <v>25512.651999999995</v>
      </c>
      <c r="G76" s="7" t="s">
        <v>114</v>
      </c>
      <c r="H76" s="37">
        <v>26375.827499999992</v>
      </c>
      <c r="K76"/>
    </row>
    <row r="77" spans="4:12" x14ac:dyDescent="0.3">
      <c r="D77" s="7" t="s">
        <v>114</v>
      </c>
      <c r="E77" s="37">
        <v>26375.827499999992</v>
      </c>
      <c r="G77" s="7" t="s">
        <v>101</v>
      </c>
      <c r="H77" s="37">
        <v>27962.341999999993</v>
      </c>
      <c r="K77"/>
    </row>
    <row r="78" spans="4:12" x14ac:dyDescent="0.3">
      <c r="D78" s="7" t="s">
        <v>101</v>
      </c>
      <c r="E78" s="37">
        <v>27962.341999999993</v>
      </c>
      <c r="G78" s="7" t="s">
        <v>103</v>
      </c>
      <c r="H78" s="37">
        <v>29721.078999999998</v>
      </c>
      <c r="J78" t="s">
        <v>2174</v>
      </c>
      <c r="K78"/>
    </row>
    <row r="79" spans="4:12" x14ac:dyDescent="0.3">
      <c r="D79" s="7" t="s">
        <v>103</v>
      </c>
      <c r="E79" s="37">
        <v>29721.078999999998</v>
      </c>
      <c r="G79" s="7" t="s">
        <v>171</v>
      </c>
      <c r="H79" s="37">
        <v>30389.123000000003</v>
      </c>
      <c r="J79" s="6" t="s">
        <v>2142</v>
      </c>
      <c r="K79" s="30" t="s">
        <v>2166</v>
      </c>
      <c r="L79"/>
    </row>
    <row r="80" spans="4:12" x14ac:dyDescent="0.3">
      <c r="D80" s="7" t="s">
        <v>171</v>
      </c>
      <c r="E80" s="37">
        <v>30389.123000000003</v>
      </c>
      <c r="G80" s="7" t="s">
        <v>126</v>
      </c>
      <c r="H80" s="37">
        <v>30716.951499999999</v>
      </c>
      <c r="J80" s="7">
        <v>0</v>
      </c>
      <c r="K80" s="30">
        <v>0.12704918032786885</v>
      </c>
      <c r="L80"/>
    </row>
    <row r="81" spans="4:12" x14ac:dyDescent="0.3">
      <c r="D81" s="7" t="s">
        <v>126</v>
      </c>
      <c r="E81" s="37">
        <v>30716.951499999999</v>
      </c>
      <c r="G81" s="7" t="s">
        <v>270</v>
      </c>
      <c r="H81" s="37">
        <v>37001.036499999995</v>
      </c>
      <c r="J81" s="7">
        <v>1</v>
      </c>
      <c r="K81" s="30">
        <v>0.33196721311475408</v>
      </c>
      <c r="L81"/>
    </row>
    <row r="82" spans="4:12" x14ac:dyDescent="0.3">
      <c r="D82" s="7" t="s">
        <v>270</v>
      </c>
      <c r="E82" s="37">
        <v>37001.036499999995</v>
      </c>
      <c r="G82" s="7" t="s">
        <v>51</v>
      </c>
      <c r="H82" s="37">
        <v>39125.535499999998</v>
      </c>
      <c r="J82" s="7">
        <v>2</v>
      </c>
      <c r="K82" s="30">
        <v>0.35911885245901637</v>
      </c>
      <c r="L82"/>
    </row>
    <row r="83" spans="4:12" x14ac:dyDescent="0.3">
      <c r="D83" s="7" t="s">
        <v>51</v>
      </c>
      <c r="E83" s="37">
        <v>39125.535499999998</v>
      </c>
      <c r="G83" s="7" t="s">
        <v>129</v>
      </c>
      <c r="H83" s="37">
        <v>41414.777000000002</v>
      </c>
      <c r="J83" s="7">
        <v>3</v>
      </c>
      <c r="K83" s="30">
        <v>4.8155737704918031E-2</v>
      </c>
      <c r="L83"/>
    </row>
    <row r="84" spans="4:12" x14ac:dyDescent="0.3">
      <c r="D84" s="7" t="s">
        <v>129</v>
      </c>
      <c r="E84" s="37">
        <v>41414.777000000002</v>
      </c>
      <c r="G84" s="7" t="s">
        <v>83</v>
      </c>
      <c r="H84" s="37">
        <v>41586.742000000013</v>
      </c>
      <c r="J84" s="7">
        <v>4</v>
      </c>
      <c r="K84" s="30">
        <v>4.5081967213114756E-2</v>
      </c>
      <c r="L84"/>
    </row>
    <row r="85" spans="4:12" x14ac:dyDescent="0.3">
      <c r="D85" s="7" t="s">
        <v>83</v>
      </c>
      <c r="E85" s="37">
        <v>41586.742000000013</v>
      </c>
      <c r="G85" s="7" t="s">
        <v>427</v>
      </c>
      <c r="H85" s="37">
        <v>41882.856499999987</v>
      </c>
      <c r="J85" s="7">
        <v>5</v>
      </c>
      <c r="K85" s="30">
        <v>3.4836065573770489E-2</v>
      </c>
      <c r="L85"/>
    </row>
    <row r="86" spans="4:12" x14ac:dyDescent="0.3">
      <c r="D86" s="7" t="s">
        <v>427</v>
      </c>
      <c r="E86" s="37">
        <v>41882.856499999987</v>
      </c>
      <c r="G86" s="7" t="s">
        <v>150</v>
      </c>
      <c r="H86" s="37">
        <v>42119.1875</v>
      </c>
      <c r="J86" s="7">
        <v>6</v>
      </c>
      <c r="K86" s="30">
        <v>4.0983606557377051E-3</v>
      </c>
      <c r="L86"/>
    </row>
    <row r="87" spans="4:12" x14ac:dyDescent="0.3">
      <c r="D87" s="7" t="s">
        <v>150</v>
      </c>
      <c r="E87" s="37">
        <v>42119.1875</v>
      </c>
      <c r="G87" s="7" t="s">
        <v>122</v>
      </c>
      <c r="H87" s="37">
        <v>48953.6005</v>
      </c>
      <c r="J87" s="7">
        <v>7</v>
      </c>
      <c r="K87" s="30">
        <v>3.8934426229508198E-2</v>
      </c>
      <c r="L87"/>
    </row>
    <row r="88" spans="4:12" x14ac:dyDescent="0.3">
      <c r="D88" s="7" t="s">
        <v>122</v>
      </c>
      <c r="E88" s="37">
        <v>48953.6005</v>
      </c>
      <c r="G88" s="7" t="s">
        <v>106</v>
      </c>
      <c r="H88" s="37">
        <v>55980.555500000002</v>
      </c>
      <c r="J88" s="7">
        <v>8</v>
      </c>
      <c r="K88" s="30">
        <v>3.0737704918032786E-3</v>
      </c>
      <c r="L88"/>
    </row>
    <row r="89" spans="4:12" x14ac:dyDescent="0.3">
      <c r="D89" s="7" t="s">
        <v>106</v>
      </c>
      <c r="E89" s="37">
        <v>55980.555500000002</v>
      </c>
      <c r="G89" s="7" t="s">
        <v>353</v>
      </c>
      <c r="H89" s="37">
        <v>60045.576000000001</v>
      </c>
      <c r="J89" s="7">
        <v>9</v>
      </c>
      <c r="K89" s="30">
        <v>7.1721311475409838E-3</v>
      </c>
      <c r="L89"/>
    </row>
    <row r="90" spans="4:12" x14ac:dyDescent="0.3">
      <c r="D90" s="7" t="s">
        <v>353</v>
      </c>
      <c r="E90" s="37">
        <v>60045.576000000001</v>
      </c>
      <c r="G90" s="7" t="s">
        <v>90</v>
      </c>
      <c r="H90" s="37">
        <v>64455.212499999994</v>
      </c>
      <c r="J90" s="7">
        <v>10</v>
      </c>
      <c r="K90" s="30">
        <v>5.1229508196721314E-4</v>
      </c>
      <c r="L90"/>
    </row>
    <row r="91" spans="4:12" x14ac:dyDescent="0.3">
      <c r="D91" s="7" t="s">
        <v>90</v>
      </c>
      <c r="E91" s="37">
        <v>64455.212499999994</v>
      </c>
      <c r="G91" s="7" t="s">
        <v>143</v>
      </c>
      <c r="H91" s="37">
        <v>64998.200499999999</v>
      </c>
      <c r="J91" s="7" t="s">
        <v>0</v>
      </c>
      <c r="K91" s="30">
        <v>1</v>
      </c>
      <c r="L91"/>
    </row>
    <row r="92" spans="4:12" x14ac:dyDescent="0.3">
      <c r="D92" s="7" t="s">
        <v>143</v>
      </c>
      <c r="E92" s="37">
        <v>64998.200499999999</v>
      </c>
      <c r="G92" s="7" t="s">
        <v>31</v>
      </c>
      <c r="H92" s="37">
        <v>79045.223000000013</v>
      </c>
      <c r="K92"/>
    </row>
    <row r="93" spans="4:12" x14ac:dyDescent="0.3">
      <c r="D93" s="7" t="s">
        <v>31</v>
      </c>
      <c r="E93" s="37">
        <v>79045.223000000013</v>
      </c>
      <c r="G93" s="7" t="s">
        <v>162</v>
      </c>
      <c r="H93" s="37">
        <v>82727.946499999991</v>
      </c>
      <c r="K93"/>
    </row>
    <row r="94" spans="4:12" x14ac:dyDescent="0.3">
      <c r="D94" s="7" t="s">
        <v>162</v>
      </c>
      <c r="E94" s="37">
        <v>82727.946499999991</v>
      </c>
      <c r="G94" s="7" t="s">
        <v>79</v>
      </c>
      <c r="H94" s="37">
        <v>88189.200000000012</v>
      </c>
      <c r="K94"/>
    </row>
    <row r="95" spans="4:12" x14ac:dyDescent="0.3">
      <c r="D95" s="7" t="s">
        <v>79</v>
      </c>
      <c r="E95" s="37">
        <v>88189.200000000012</v>
      </c>
      <c r="G95" s="7" t="s">
        <v>98</v>
      </c>
      <c r="H95" s="37">
        <v>91332.116500000004</v>
      </c>
      <c r="K95"/>
    </row>
    <row r="96" spans="4:12" x14ac:dyDescent="0.3">
      <c r="D96" s="7" t="s">
        <v>98</v>
      </c>
      <c r="E96" s="37">
        <v>91332.116500000004</v>
      </c>
      <c r="G96" s="7" t="s">
        <v>55</v>
      </c>
      <c r="H96" s="37">
        <v>201457.63899999991</v>
      </c>
      <c r="K96"/>
    </row>
    <row r="97" spans="4:11" x14ac:dyDescent="0.3">
      <c r="D97" s="7" t="s">
        <v>55</v>
      </c>
      <c r="E97" s="37">
        <v>201457.63899999991</v>
      </c>
      <c r="G97" s="7" t="s">
        <v>39</v>
      </c>
      <c r="H97" s="37">
        <v>271526.74750000006</v>
      </c>
      <c r="K97"/>
    </row>
    <row r="98" spans="4:11" x14ac:dyDescent="0.3">
      <c r="D98" s="7" t="s">
        <v>39</v>
      </c>
      <c r="E98" s="37">
        <v>271526.74750000006</v>
      </c>
      <c r="G98" s="43" t="s">
        <v>0</v>
      </c>
      <c r="H98" s="44">
        <v>1792865.2215000002</v>
      </c>
      <c r="K98"/>
    </row>
    <row r="99" spans="4:11" x14ac:dyDescent="0.3">
      <c r="D99" s="7" t="s">
        <v>0</v>
      </c>
      <c r="E99" s="38">
        <v>1792865.2215000002</v>
      </c>
      <c r="K99"/>
    </row>
    <row r="100" spans="4:11" x14ac:dyDescent="0.3">
      <c r="K100"/>
    </row>
    <row r="101" spans="4:11" x14ac:dyDescent="0.3">
      <c r="K101"/>
    </row>
    <row r="102" spans="4:11" x14ac:dyDescent="0.3">
      <c r="K102"/>
    </row>
    <row r="103" spans="4:11" x14ac:dyDescent="0.3">
      <c r="K103"/>
    </row>
    <row r="104" spans="4:11" x14ac:dyDescent="0.3">
      <c r="K104"/>
    </row>
    <row r="105" spans="4:11" x14ac:dyDescent="0.3">
      <c r="K105"/>
    </row>
    <row r="106" spans="4:11" x14ac:dyDescent="0.3">
      <c r="K106"/>
    </row>
    <row r="107" spans="4:11" x14ac:dyDescent="0.3">
      <c r="K107"/>
    </row>
    <row r="108" spans="4:11" x14ac:dyDescent="0.3">
      <c r="K108"/>
    </row>
    <row r="109" spans="4:11" x14ac:dyDescent="0.3">
      <c r="K109"/>
    </row>
    <row r="110" spans="4:11" x14ac:dyDescent="0.3">
      <c r="K110"/>
    </row>
    <row r="111" spans="4:11" x14ac:dyDescent="0.3">
      <c r="K111"/>
    </row>
    <row r="112" spans="4:11" x14ac:dyDescent="0.3">
      <c r="K112"/>
    </row>
    <row r="113" spans="11:11" x14ac:dyDescent="0.3">
      <c r="K113"/>
    </row>
    <row r="114" spans="11:11" x14ac:dyDescent="0.3">
      <c r="K114"/>
    </row>
    <row r="115" spans="11:11" x14ac:dyDescent="0.3">
      <c r="K115"/>
    </row>
    <row r="116" spans="11:11" x14ac:dyDescent="0.3">
      <c r="K116"/>
    </row>
    <row r="117" spans="11:11" x14ac:dyDescent="0.3">
      <c r="K117"/>
    </row>
    <row r="118" spans="11:11" x14ac:dyDescent="0.3">
      <c r="K118"/>
    </row>
    <row r="119" spans="11:11" x14ac:dyDescent="0.3">
      <c r="K119"/>
    </row>
    <row r="120" spans="11:11" x14ac:dyDescent="0.3">
      <c r="K120"/>
    </row>
    <row r="121" spans="11:11" x14ac:dyDescent="0.3">
      <c r="K121"/>
    </row>
    <row r="122" spans="11:11" x14ac:dyDescent="0.3">
      <c r="K122"/>
    </row>
    <row r="123" spans="11:11" x14ac:dyDescent="0.3">
      <c r="K123"/>
    </row>
    <row r="124" spans="11:11" x14ac:dyDescent="0.3">
      <c r="K124"/>
    </row>
    <row r="125" spans="11:11" x14ac:dyDescent="0.3">
      <c r="K125"/>
    </row>
    <row r="126" spans="11:11" x14ac:dyDescent="0.3">
      <c r="K126"/>
    </row>
    <row r="127" spans="11:11" x14ac:dyDescent="0.3">
      <c r="K127"/>
    </row>
    <row r="128" spans="11:11" x14ac:dyDescent="0.3">
      <c r="K128"/>
    </row>
    <row r="129" spans="11:11" x14ac:dyDescent="0.3">
      <c r="K129"/>
    </row>
    <row r="130" spans="11:11" x14ac:dyDescent="0.3">
      <c r="K130"/>
    </row>
    <row r="131" spans="11:11" x14ac:dyDescent="0.3">
      <c r="K131"/>
    </row>
    <row r="132" spans="11:11" x14ac:dyDescent="0.3">
      <c r="K132"/>
    </row>
    <row r="133" spans="11:11" x14ac:dyDescent="0.3">
      <c r="K133"/>
    </row>
    <row r="134" spans="11:11" x14ac:dyDescent="0.3">
      <c r="K134"/>
    </row>
    <row r="135" spans="11:11" x14ac:dyDescent="0.3">
      <c r="K135"/>
    </row>
    <row r="136" spans="11:11" x14ac:dyDescent="0.3">
      <c r="K136"/>
    </row>
    <row r="137" spans="11:11" x14ac:dyDescent="0.3">
      <c r="K137"/>
    </row>
    <row r="138" spans="11:11" x14ac:dyDescent="0.3">
      <c r="K138"/>
    </row>
    <row r="139" spans="11:11" x14ac:dyDescent="0.3">
      <c r="K139"/>
    </row>
    <row r="140" spans="11:11" x14ac:dyDescent="0.3">
      <c r="K140"/>
    </row>
    <row r="141" spans="11:11" x14ac:dyDescent="0.3">
      <c r="K141"/>
    </row>
    <row r="142" spans="11:11" x14ac:dyDescent="0.3">
      <c r="K142"/>
    </row>
    <row r="143" spans="11:11" x14ac:dyDescent="0.3">
      <c r="K143"/>
    </row>
    <row r="144" spans="11:11" x14ac:dyDescent="0.3">
      <c r="K144"/>
    </row>
    <row r="145" spans="11:11" x14ac:dyDescent="0.3">
      <c r="K145"/>
    </row>
    <row r="146" spans="11:11" x14ac:dyDescent="0.3">
      <c r="K146"/>
    </row>
    <row r="147" spans="11:11" x14ac:dyDescent="0.3">
      <c r="K147"/>
    </row>
    <row r="148" spans="11:11" x14ac:dyDescent="0.3">
      <c r="K148"/>
    </row>
    <row r="149" spans="11:11" x14ac:dyDescent="0.3">
      <c r="K149"/>
    </row>
    <row r="150" spans="11:11" x14ac:dyDescent="0.3">
      <c r="K150"/>
    </row>
    <row r="151" spans="11:11" x14ac:dyDescent="0.3">
      <c r="K151"/>
    </row>
    <row r="152" spans="11:11" x14ac:dyDescent="0.3">
      <c r="K152"/>
    </row>
    <row r="153" spans="11:11" x14ac:dyDescent="0.3">
      <c r="K153"/>
    </row>
    <row r="154" spans="11:11" x14ac:dyDescent="0.3">
      <c r="K154"/>
    </row>
    <row r="155" spans="11:11" x14ac:dyDescent="0.3">
      <c r="K155"/>
    </row>
    <row r="156" spans="11:11" x14ac:dyDescent="0.3">
      <c r="K156"/>
    </row>
    <row r="157" spans="11:11" x14ac:dyDescent="0.3">
      <c r="K157"/>
    </row>
    <row r="158" spans="11:11" x14ac:dyDescent="0.3">
      <c r="K158"/>
    </row>
    <row r="159" spans="11:11" x14ac:dyDescent="0.3">
      <c r="K159"/>
    </row>
    <row r="160" spans="11:11" x14ac:dyDescent="0.3">
      <c r="K160"/>
    </row>
    <row r="161" spans="11:11" x14ac:dyDescent="0.3">
      <c r="K161"/>
    </row>
    <row r="162" spans="11:11" x14ac:dyDescent="0.3">
      <c r="K162"/>
    </row>
    <row r="163" spans="11:11" x14ac:dyDescent="0.3">
      <c r="K163"/>
    </row>
    <row r="164" spans="11:11" x14ac:dyDescent="0.3">
      <c r="K164"/>
    </row>
    <row r="165" spans="11:11" x14ac:dyDescent="0.3">
      <c r="K165"/>
    </row>
    <row r="166" spans="11:11" x14ac:dyDescent="0.3">
      <c r="K166"/>
    </row>
    <row r="167" spans="11:11" x14ac:dyDescent="0.3">
      <c r="K167"/>
    </row>
    <row r="168" spans="11:11" x14ac:dyDescent="0.3">
      <c r="K168"/>
    </row>
    <row r="169" spans="11:11" x14ac:dyDescent="0.3">
      <c r="K169"/>
    </row>
    <row r="170" spans="11:11" x14ac:dyDescent="0.3">
      <c r="K170"/>
    </row>
    <row r="171" spans="11:11" x14ac:dyDescent="0.3">
      <c r="K171"/>
    </row>
    <row r="172" spans="11:11" x14ac:dyDescent="0.3">
      <c r="K172"/>
    </row>
    <row r="173" spans="11:11" x14ac:dyDescent="0.3">
      <c r="K173"/>
    </row>
    <row r="174" spans="11:11" x14ac:dyDescent="0.3">
      <c r="K174"/>
    </row>
    <row r="175" spans="11:11" x14ac:dyDescent="0.3">
      <c r="K175"/>
    </row>
    <row r="176" spans="11:11" x14ac:dyDescent="0.3">
      <c r="K176"/>
    </row>
    <row r="177" spans="11:11" x14ac:dyDescent="0.3">
      <c r="K177"/>
    </row>
    <row r="178" spans="11:11" x14ac:dyDescent="0.3">
      <c r="K178"/>
    </row>
    <row r="179" spans="11:11" x14ac:dyDescent="0.3">
      <c r="K179"/>
    </row>
    <row r="180" spans="11:11" x14ac:dyDescent="0.3">
      <c r="K180"/>
    </row>
    <row r="181" spans="11:11" x14ac:dyDescent="0.3">
      <c r="K181"/>
    </row>
    <row r="182" spans="11:11" x14ac:dyDescent="0.3">
      <c r="K182"/>
    </row>
    <row r="183" spans="11:11" x14ac:dyDescent="0.3">
      <c r="K183"/>
    </row>
    <row r="184" spans="11:11" x14ac:dyDescent="0.3">
      <c r="K184"/>
    </row>
    <row r="185" spans="11:11" x14ac:dyDescent="0.3">
      <c r="K185"/>
    </row>
    <row r="186" spans="11:11" x14ac:dyDescent="0.3">
      <c r="K186"/>
    </row>
    <row r="187" spans="11:11" x14ac:dyDescent="0.3">
      <c r="K187"/>
    </row>
    <row r="188" spans="11:11" x14ac:dyDescent="0.3">
      <c r="K188"/>
    </row>
    <row r="189" spans="11:11" x14ac:dyDescent="0.3">
      <c r="K189"/>
    </row>
    <row r="190" spans="11:11" x14ac:dyDescent="0.3">
      <c r="K190"/>
    </row>
    <row r="191" spans="11:11" x14ac:dyDescent="0.3">
      <c r="K191"/>
    </row>
    <row r="192" spans="11:11" x14ac:dyDescent="0.3">
      <c r="K192"/>
    </row>
    <row r="193" spans="11:11" x14ac:dyDescent="0.3">
      <c r="K193"/>
    </row>
    <row r="194" spans="11:11" x14ac:dyDescent="0.3">
      <c r="K194"/>
    </row>
    <row r="195" spans="11:11" x14ac:dyDescent="0.3">
      <c r="K195"/>
    </row>
    <row r="196" spans="11:11" x14ac:dyDescent="0.3">
      <c r="K196"/>
    </row>
    <row r="197" spans="11:11" x14ac:dyDescent="0.3">
      <c r="K197"/>
    </row>
    <row r="198" spans="11:11" x14ac:dyDescent="0.3">
      <c r="K198"/>
    </row>
    <row r="199" spans="11:11" x14ac:dyDescent="0.3">
      <c r="K199"/>
    </row>
    <row r="200" spans="11:11" x14ac:dyDescent="0.3">
      <c r="K200"/>
    </row>
    <row r="201" spans="11:11" x14ac:dyDescent="0.3">
      <c r="K201"/>
    </row>
    <row r="202" spans="11:11" x14ac:dyDescent="0.3">
      <c r="K202"/>
    </row>
    <row r="203" spans="11:11" x14ac:dyDescent="0.3">
      <c r="K203"/>
    </row>
    <row r="204" spans="11:11" x14ac:dyDescent="0.3">
      <c r="K204"/>
    </row>
    <row r="205" spans="11:11" x14ac:dyDescent="0.3">
      <c r="K205"/>
    </row>
    <row r="206" spans="11:11" x14ac:dyDescent="0.3">
      <c r="K206"/>
    </row>
    <row r="207" spans="11:11" x14ac:dyDescent="0.3">
      <c r="K207"/>
    </row>
    <row r="208" spans="11:11" x14ac:dyDescent="0.3">
      <c r="K208"/>
    </row>
    <row r="209" spans="11:11" x14ac:dyDescent="0.3">
      <c r="K209"/>
    </row>
    <row r="210" spans="11:11" x14ac:dyDescent="0.3">
      <c r="K210"/>
    </row>
    <row r="211" spans="11:11" x14ac:dyDescent="0.3">
      <c r="K211"/>
    </row>
    <row r="212" spans="11:11" x14ac:dyDescent="0.3">
      <c r="K212"/>
    </row>
    <row r="213" spans="11:11" x14ac:dyDescent="0.3">
      <c r="K213"/>
    </row>
    <row r="214" spans="11:11" x14ac:dyDescent="0.3">
      <c r="K214"/>
    </row>
    <row r="215" spans="11:11" x14ac:dyDescent="0.3">
      <c r="K215"/>
    </row>
    <row r="216" spans="11:11" x14ac:dyDescent="0.3">
      <c r="K216"/>
    </row>
    <row r="217" spans="11:11" x14ac:dyDescent="0.3">
      <c r="K217"/>
    </row>
    <row r="218" spans="11:11" x14ac:dyDescent="0.3">
      <c r="K218"/>
    </row>
    <row r="219" spans="11:11" x14ac:dyDescent="0.3">
      <c r="K219"/>
    </row>
    <row r="220" spans="11:11" x14ac:dyDescent="0.3">
      <c r="K220"/>
    </row>
    <row r="221" spans="11:11" x14ac:dyDescent="0.3">
      <c r="K221"/>
    </row>
    <row r="222" spans="11:11" x14ac:dyDescent="0.3">
      <c r="K222"/>
    </row>
    <row r="223" spans="11:11" x14ac:dyDescent="0.3">
      <c r="K223"/>
    </row>
    <row r="224" spans="11:11" x14ac:dyDescent="0.3">
      <c r="K224"/>
    </row>
    <row r="225" spans="11:11" x14ac:dyDescent="0.3">
      <c r="K225"/>
    </row>
    <row r="226" spans="11:11" x14ac:dyDescent="0.3">
      <c r="K226"/>
    </row>
    <row r="227" spans="11:11" x14ac:dyDescent="0.3">
      <c r="K227"/>
    </row>
    <row r="228" spans="11:11" x14ac:dyDescent="0.3">
      <c r="K228"/>
    </row>
    <row r="229" spans="11:11" x14ac:dyDescent="0.3">
      <c r="K229"/>
    </row>
    <row r="230" spans="11:11" x14ac:dyDescent="0.3">
      <c r="K230"/>
    </row>
    <row r="231" spans="11:11" x14ac:dyDescent="0.3">
      <c r="K231"/>
    </row>
    <row r="232" spans="11:11" x14ac:dyDescent="0.3">
      <c r="K232"/>
    </row>
    <row r="233" spans="11:11" x14ac:dyDescent="0.3">
      <c r="K233"/>
    </row>
    <row r="234" spans="11:11" x14ac:dyDescent="0.3">
      <c r="K234"/>
    </row>
    <row r="235" spans="11:11" x14ac:dyDescent="0.3">
      <c r="K235"/>
    </row>
    <row r="236" spans="11:11" x14ac:dyDescent="0.3">
      <c r="K236"/>
    </row>
    <row r="237" spans="11:11" x14ac:dyDescent="0.3">
      <c r="K237"/>
    </row>
    <row r="238" spans="11:11" x14ac:dyDescent="0.3">
      <c r="K238"/>
    </row>
    <row r="239" spans="11:11" x14ac:dyDescent="0.3">
      <c r="K239"/>
    </row>
    <row r="240" spans="11:11" x14ac:dyDescent="0.3">
      <c r="K240"/>
    </row>
    <row r="241" spans="11:11" x14ac:dyDescent="0.3">
      <c r="K241"/>
    </row>
    <row r="242" spans="11:11" x14ac:dyDescent="0.3">
      <c r="K242"/>
    </row>
    <row r="243" spans="11:11" x14ac:dyDescent="0.3">
      <c r="K243"/>
    </row>
    <row r="244" spans="11:11" x14ac:dyDescent="0.3">
      <c r="K244"/>
    </row>
    <row r="245" spans="11:11" x14ac:dyDescent="0.3">
      <c r="K245"/>
    </row>
    <row r="246" spans="11:11" x14ac:dyDescent="0.3">
      <c r="K246"/>
    </row>
    <row r="247" spans="11:11" x14ac:dyDescent="0.3">
      <c r="K247"/>
    </row>
    <row r="248" spans="11:11" x14ac:dyDescent="0.3">
      <c r="K248"/>
    </row>
    <row r="249" spans="11:11" x14ac:dyDescent="0.3">
      <c r="K249"/>
    </row>
    <row r="250" spans="11:11" x14ac:dyDescent="0.3">
      <c r="K250"/>
    </row>
    <row r="251" spans="11:11" x14ac:dyDescent="0.3">
      <c r="K251"/>
    </row>
    <row r="252" spans="11:11" x14ac:dyDescent="0.3">
      <c r="K252"/>
    </row>
    <row r="253" spans="11:11" x14ac:dyDescent="0.3">
      <c r="K253"/>
    </row>
    <row r="254" spans="11:11" x14ac:dyDescent="0.3">
      <c r="K254"/>
    </row>
    <row r="255" spans="11:11" x14ac:dyDescent="0.3">
      <c r="K255"/>
    </row>
    <row r="256" spans="11:11" x14ac:dyDescent="0.3">
      <c r="K256"/>
    </row>
    <row r="257" spans="11:11" x14ac:dyDescent="0.3">
      <c r="K257"/>
    </row>
    <row r="258" spans="11:11" x14ac:dyDescent="0.3">
      <c r="K258"/>
    </row>
    <row r="259" spans="11:11" x14ac:dyDescent="0.3">
      <c r="K259"/>
    </row>
    <row r="260" spans="11:11" x14ac:dyDescent="0.3">
      <c r="K260"/>
    </row>
    <row r="261" spans="11:11" x14ac:dyDescent="0.3">
      <c r="K261"/>
    </row>
    <row r="262" spans="11:11" x14ac:dyDescent="0.3">
      <c r="K262"/>
    </row>
    <row r="263" spans="11:11" x14ac:dyDescent="0.3">
      <c r="K263"/>
    </row>
    <row r="264" spans="11:11" x14ac:dyDescent="0.3">
      <c r="K264"/>
    </row>
    <row r="265" spans="11:11" x14ac:dyDescent="0.3">
      <c r="K265"/>
    </row>
    <row r="266" spans="11:11" x14ac:dyDescent="0.3">
      <c r="K266"/>
    </row>
    <row r="267" spans="11:11" x14ac:dyDescent="0.3">
      <c r="K267"/>
    </row>
    <row r="268" spans="11:11" x14ac:dyDescent="0.3">
      <c r="K268"/>
    </row>
    <row r="269" spans="11:11" x14ac:dyDescent="0.3">
      <c r="K269"/>
    </row>
    <row r="270" spans="11:11" x14ac:dyDescent="0.3">
      <c r="K270"/>
    </row>
    <row r="271" spans="11:11" x14ac:dyDescent="0.3">
      <c r="K271"/>
    </row>
    <row r="272" spans="11:11" x14ac:dyDescent="0.3">
      <c r="K272"/>
    </row>
    <row r="273" spans="11:11" x14ac:dyDescent="0.3">
      <c r="K273"/>
    </row>
    <row r="274" spans="11:11" x14ac:dyDescent="0.3">
      <c r="K274"/>
    </row>
    <row r="275" spans="11:11" x14ac:dyDescent="0.3">
      <c r="K275"/>
    </row>
    <row r="276" spans="11:11" x14ac:dyDescent="0.3">
      <c r="K276"/>
    </row>
    <row r="277" spans="11:11" x14ac:dyDescent="0.3">
      <c r="K277"/>
    </row>
    <row r="278" spans="11:11" x14ac:dyDescent="0.3">
      <c r="K278"/>
    </row>
    <row r="279" spans="11:11" x14ac:dyDescent="0.3">
      <c r="K279"/>
    </row>
    <row r="280" spans="11:11" x14ac:dyDescent="0.3">
      <c r="K280"/>
    </row>
    <row r="281" spans="11:11" x14ac:dyDescent="0.3">
      <c r="K281"/>
    </row>
    <row r="282" spans="11:11" x14ac:dyDescent="0.3">
      <c r="K282"/>
    </row>
    <row r="283" spans="11:11" x14ac:dyDescent="0.3">
      <c r="K283"/>
    </row>
    <row r="284" spans="11:11" x14ac:dyDescent="0.3">
      <c r="K284"/>
    </row>
    <row r="285" spans="11:11" x14ac:dyDescent="0.3">
      <c r="K285"/>
    </row>
    <row r="286" spans="11:11" x14ac:dyDescent="0.3">
      <c r="K286"/>
    </row>
    <row r="287" spans="11:11" x14ac:dyDescent="0.3">
      <c r="K287"/>
    </row>
    <row r="288" spans="11:11" x14ac:dyDescent="0.3">
      <c r="K288"/>
    </row>
    <row r="289" spans="11:11" x14ac:dyDescent="0.3">
      <c r="K289"/>
    </row>
    <row r="290" spans="11:11" x14ac:dyDescent="0.3">
      <c r="K290"/>
    </row>
    <row r="291" spans="11:11" x14ac:dyDescent="0.3">
      <c r="K291"/>
    </row>
    <row r="292" spans="11:11" x14ac:dyDescent="0.3">
      <c r="K292"/>
    </row>
    <row r="293" spans="11:11" x14ac:dyDescent="0.3">
      <c r="K293"/>
    </row>
    <row r="294" spans="11:11" x14ac:dyDescent="0.3">
      <c r="K294"/>
    </row>
    <row r="295" spans="11:11" x14ac:dyDescent="0.3">
      <c r="K295"/>
    </row>
    <row r="296" spans="11:11" x14ac:dyDescent="0.3">
      <c r="K296"/>
    </row>
    <row r="297" spans="11:11" x14ac:dyDescent="0.3">
      <c r="K297"/>
    </row>
    <row r="298" spans="11:11" x14ac:dyDescent="0.3">
      <c r="K298"/>
    </row>
    <row r="299" spans="11:11" x14ac:dyDescent="0.3">
      <c r="K299"/>
    </row>
    <row r="300" spans="11:11" x14ac:dyDescent="0.3">
      <c r="K300"/>
    </row>
    <row r="301" spans="11:11" x14ac:dyDescent="0.3">
      <c r="K301"/>
    </row>
    <row r="302" spans="11:11" x14ac:dyDescent="0.3">
      <c r="K302"/>
    </row>
    <row r="303" spans="11:11" x14ac:dyDescent="0.3">
      <c r="K303"/>
    </row>
    <row r="304" spans="11:11" x14ac:dyDescent="0.3">
      <c r="K304"/>
    </row>
    <row r="305" spans="11:11" x14ac:dyDescent="0.3">
      <c r="K305"/>
    </row>
    <row r="306" spans="11:11" x14ac:dyDescent="0.3">
      <c r="K306"/>
    </row>
    <row r="307" spans="11:11" x14ac:dyDescent="0.3">
      <c r="K307"/>
    </row>
    <row r="308" spans="11:11" x14ac:dyDescent="0.3">
      <c r="K308"/>
    </row>
    <row r="309" spans="11:11" x14ac:dyDescent="0.3">
      <c r="K309"/>
    </row>
    <row r="310" spans="11:11" x14ac:dyDescent="0.3">
      <c r="K310"/>
    </row>
    <row r="311" spans="11:11" x14ac:dyDescent="0.3">
      <c r="K311"/>
    </row>
    <row r="312" spans="11:11" x14ac:dyDescent="0.3">
      <c r="K312"/>
    </row>
    <row r="313" spans="11:11" x14ac:dyDescent="0.3">
      <c r="K313"/>
    </row>
    <row r="314" spans="11:11" x14ac:dyDescent="0.3">
      <c r="K314"/>
    </row>
    <row r="315" spans="11:11" x14ac:dyDescent="0.3">
      <c r="K315"/>
    </row>
    <row r="316" spans="11:11" x14ac:dyDescent="0.3">
      <c r="K316"/>
    </row>
    <row r="317" spans="11:11" x14ac:dyDescent="0.3">
      <c r="K317"/>
    </row>
    <row r="318" spans="11:11" x14ac:dyDescent="0.3">
      <c r="K318"/>
    </row>
    <row r="319" spans="11:11" x14ac:dyDescent="0.3">
      <c r="K319"/>
    </row>
    <row r="320" spans="11:11" x14ac:dyDescent="0.3">
      <c r="K320"/>
    </row>
    <row r="321" spans="11:11" x14ac:dyDescent="0.3">
      <c r="K321"/>
    </row>
    <row r="322" spans="11:11" x14ac:dyDescent="0.3">
      <c r="K322"/>
    </row>
    <row r="323" spans="11:11" x14ac:dyDescent="0.3">
      <c r="K323"/>
    </row>
    <row r="324" spans="11:11" x14ac:dyDescent="0.3">
      <c r="K324"/>
    </row>
    <row r="325" spans="11:11" x14ac:dyDescent="0.3">
      <c r="K325"/>
    </row>
    <row r="326" spans="11:11" x14ac:dyDescent="0.3">
      <c r="K326"/>
    </row>
    <row r="327" spans="11:11" x14ac:dyDescent="0.3">
      <c r="K327"/>
    </row>
    <row r="328" spans="11:11" x14ac:dyDescent="0.3">
      <c r="K328"/>
    </row>
    <row r="329" spans="11:11" x14ac:dyDescent="0.3">
      <c r="K329"/>
    </row>
    <row r="330" spans="11:11" x14ac:dyDescent="0.3">
      <c r="K330"/>
    </row>
    <row r="331" spans="11:11" x14ac:dyDescent="0.3">
      <c r="K331"/>
    </row>
    <row r="332" spans="11:11" x14ac:dyDescent="0.3">
      <c r="K332"/>
    </row>
    <row r="333" spans="11:11" x14ac:dyDescent="0.3">
      <c r="K333"/>
    </row>
    <row r="334" spans="11:11" x14ac:dyDescent="0.3">
      <c r="K334"/>
    </row>
    <row r="335" spans="11:11" x14ac:dyDescent="0.3">
      <c r="K335"/>
    </row>
    <row r="336" spans="11:11" x14ac:dyDescent="0.3">
      <c r="K336"/>
    </row>
    <row r="337" spans="11:11" x14ac:dyDescent="0.3">
      <c r="K337"/>
    </row>
    <row r="338" spans="11:11" x14ac:dyDescent="0.3">
      <c r="K338"/>
    </row>
    <row r="339" spans="11:11" x14ac:dyDescent="0.3">
      <c r="K339"/>
    </row>
    <row r="340" spans="11:11" x14ac:dyDescent="0.3">
      <c r="K340"/>
    </row>
    <row r="341" spans="11:11" x14ac:dyDescent="0.3">
      <c r="K341"/>
    </row>
    <row r="342" spans="11:11" x14ac:dyDescent="0.3">
      <c r="K342"/>
    </row>
    <row r="343" spans="11:11" x14ac:dyDescent="0.3">
      <c r="K343"/>
    </row>
    <row r="344" spans="11:11" x14ac:dyDescent="0.3">
      <c r="K344"/>
    </row>
    <row r="345" spans="11:11" x14ac:dyDescent="0.3">
      <c r="K345"/>
    </row>
    <row r="346" spans="11:11" x14ac:dyDescent="0.3">
      <c r="K346"/>
    </row>
    <row r="347" spans="11:11" x14ac:dyDescent="0.3">
      <c r="K347"/>
    </row>
    <row r="348" spans="11:11" x14ac:dyDescent="0.3">
      <c r="K348"/>
    </row>
    <row r="349" spans="11:11" x14ac:dyDescent="0.3">
      <c r="K349"/>
    </row>
    <row r="350" spans="11:11" x14ac:dyDescent="0.3">
      <c r="K350"/>
    </row>
    <row r="351" spans="11:11" x14ac:dyDescent="0.3">
      <c r="K351"/>
    </row>
    <row r="352" spans="11:11" x14ac:dyDescent="0.3">
      <c r="K352"/>
    </row>
    <row r="353" spans="11:11" x14ac:dyDescent="0.3">
      <c r="K353"/>
    </row>
    <row r="354" spans="11:11" x14ac:dyDescent="0.3">
      <c r="K354"/>
    </row>
    <row r="355" spans="11:11" x14ac:dyDescent="0.3">
      <c r="K355"/>
    </row>
    <row r="356" spans="11:11" x14ac:dyDescent="0.3">
      <c r="K356"/>
    </row>
    <row r="357" spans="11:11" x14ac:dyDescent="0.3">
      <c r="K357"/>
    </row>
    <row r="358" spans="11:11" x14ac:dyDescent="0.3">
      <c r="K358"/>
    </row>
    <row r="359" spans="11:11" x14ac:dyDescent="0.3">
      <c r="K359"/>
    </row>
    <row r="360" spans="11:11" x14ac:dyDescent="0.3">
      <c r="K360"/>
    </row>
    <row r="361" spans="11:11" x14ac:dyDescent="0.3">
      <c r="K361"/>
    </row>
    <row r="362" spans="11:11" x14ac:dyDescent="0.3">
      <c r="K362"/>
    </row>
    <row r="363" spans="11:11" x14ac:dyDescent="0.3">
      <c r="K363"/>
    </row>
    <row r="364" spans="11:11" x14ac:dyDescent="0.3">
      <c r="K364"/>
    </row>
    <row r="365" spans="11:11" x14ac:dyDescent="0.3">
      <c r="K365"/>
    </row>
    <row r="366" spans="11:11" x14ac:dyDescent="0.3">
      <c r="K366"/>
    </row>
    <row r="367" spans="11:11" x14ac:dyDescent="0.3">
      <c r="K367"/>
    </row>
    <row r="368" spans="11:11" x14ac:dyDescent="0.3">
      <c r="K368"/>
    </row>
    <row r="369" spans="11:11" x14ac:dyDescent="0.3">
      <c r="K369"/>
    </row>
    <row r="370" spans="11:11" x14ac:dyDescent="0.3">
      <c r="K370"/>
    </row>
    <row r="371" spans="11:11" x14ac:dyDescent="0.3">
      <c r="K371"/>
    </row>
    <row r="372" spans="11:11" x14ac:dyDescent="0.3">
      <c r="K372"/>
    </row>
    <row r="373" spans="11:11" x14ac:dyDescent="0.3">
      <c r="K373"/>
    </row>
    <row r="374" spans="11:11" x14ac:dyDescent="0.3">
      <c r="K374"/>
    </row>
    <row r="375" spans="11:11" x14ac:dyDescent="0.3">
      <c r="K375"/>
    </row>
    <row r="376" spans="11:11" x14ac:dyDescent="0.3">
      <c r="K376"/>
    </row>
    <row r="377" spans="11:11" x14ac:dyDescent="0.3">
      <c r="K377"/>
    </row>
    <row r="378" spans="11:11" x14ac:dyDescent="0.3">
      <c r="K378"/>
    </row>
    <row r="379" spans="11:11" x14ac:dyDescent="0.3">
      <c r="K379"/>
    </row>
    <row r="380" spans="11:11" x14ac:dyDescent="0.3">
      <c r="K380"/>
    </row>
    <row r="381" spans="11:11" x14ac:dyDescent="0.3">
      <c r="K381"/>
    </row>
    <row r="382" spans="11:11" x14ac:dyDescent="0.3">
      <c r="K382"/>
    </row>
    <row r="383" spans="11:11" x14ac:dyDescent="0.3">
      <c r="K383"/>
    </row>
    <row r="384" spans="11:11" x14ac:dyDescent="0.3">
      <c r="K384"/>
    </row>
    <row r="385" spans="11:11" x14ac:dyDescent="0.3">
      <c r="K385"/>
    </row>
    <row r="386" spans="11:11" x14ac:dyDescent="0.3">
      <c r="K386"/>
    </row>
    <row r="387" spans="11:11" x14ac:dyDescent="0.3">
      <c r="K387"/>
    </row>
    <row r="388" spans="11:11" x14ac:dyDescent="0.3">
      <c r="K388"/>
    </row>
    <row r="389" spans="11:11" x14ac:dyDescent="0.3">
      <c r="K389"/>
    </row>
    <row r="390" spans="11:11" x14ac:dyDescent="0.3">
      <c r="K390"/>
    </row>
    <row r="391" spans="11:11" x14ac:dyDescent="0.3">
      <c r="K391"/>
    </row>
    <row r="392" spans="11:11" x14ac:dyDescent="0.3">
      <c r="K392"/>
    </row>
    <row r="393" spans="11:11" x14ac:dyDescent="0.3">
      <c r="K393"/>
    </row>
    <row r="394" spans="11:11" x14ac:dyDescent="0.3">
      <c r="K394"/>
    </row>
    <row r="395" spans="11:11" x14ac:dyDescent="0.3">
      <c r="K395"/>
    </row>
    <row r="396" spans="11:11" x14ac:dyDescent="0.3">
      <c r="K396"/>
    </row>
    <row r="397" spans="11:11" x14ac:dyDescent="0.3">
      <c r="K397"/>
    </row>
    <row r="398" spans="11:11" x14ac:dyDescent="0.3">
      <c r="K398"/>
    </row>
    <row r="399" spans="11:11" x14ac:dyDescent="0.3">
      <c r="K399"/>
    </row>
    <row r="400" spans="11:11" x14ac:dyDescent="0.3">
      <c r="K400"/>
    </row>
    <row r="401" spans="11:11" x14ac:dyDescent="0.3">
      <c r="K401"/>
    </row>
    <row r="402" spans="11:11" x14ac:dyDescent="0.3">
      <c r="K402"/>
    </row>
    <row r="403" spans="11:11" x14ac:dyDescent="0.3">
      <c r="K403"/>
    </row>
    <row r="404" spans="11:11" x14ac:dyDescent="0.3">
      <c r="K404"/>
    </row>
    <row r="405" spans="11:11" x14ac:dyDescent="0.3">
      <c r="K405"/>
    </row>
    <row r="406" spans="11:11" x14ac:dyDescent="0.3">
      <c r="K406"/>
    </row>
    <row r="407" spans="11:11" x14ac:dyDescent="0.3">
      <c r="K407"/>
    </row>
    <row r="408" spans="11:11" x14ac:dyDescent="0.3">
      <c r="K408"/>
    </row>
    <row r="409" spans="11:11" x14ac:dyDescent="0.3">
      <c r="K409"/>
    </row>
    <row r="410" spans="11:11" x14ac:dyDescent="0.3">
      <c r="K410"/>
    </row>
    <row r="411" spans="11:11" x14ac:dyDescent="0.3">
      <c r="K411"/>
    </row>
    <row r="412" spans="11:11" x14ac:dyDescent="0.3">
      <c r="K412"/>
    </row>
    <row r="413" spans="11:11" x14ac:dyDescent="0.3">
      <c r="K413"/>
    </row>
    <row r="414" spans="11:11" x14ac:dyDescent="0.3">
      <c r="K414"/>
    </row>
    <row r="415" spans="11:11" x14ac:dyDescent="0.3">
      <c r="K415"/>
    </row>
    <row r="416" spans="11:11" x14ac:dyDescent="0.3">
      <c r="K416"/>
    </row>
    <row r="417" spans="11:11" x14ac:dyDescent="0.3">
      <c r="K417"/>
    </row>
    <row r="418" spans="11:11" x14ac:dyDescent="0.3">
      <c r="K418"/>
    </row>
    <row r="419" spans="11:11" x14ac:dyDescent="0.3">
      <c r="K419"/>
    </row>
    <row r="420" spans="11:11" x14ac:dyDescent="0.3">
      <c r="K420"/>
    </row>
    <row r="421" spans="11:11" x14ac:dyDescent="0.3">
      <c r="K421"/>
    </row>
    <row r="422" spans="11:11" x14ac:dyDescent="0.3">
      <c r="K422"/>
    </row>
    <row r="423" spans="11:11" x14ac:dyDescent="0.3">
      <c r="K423"/>
    </row>
    <row r="424" spans="11:11" x14ac:dyDescent="0.3">
      <c r="K424"/>
    </row>
    <row r="425" spans="11:11" x14ac:dyDescent="0.3">
      <c r="K425"/>
    </row>
    <row r="426" spans="11:11" x14ac:dyDescent="0.3">
      <c r="K426"/>
    </row>
    <row r="427" spans="11:11" x14ac:dyDescent="0.3">
      <c r="K427"/>
    </row>
    <row r="428" spans="11:11" x14ac:dyDescent="0.3">
      <c r="K428"/>
    </row>
    <row r="429" spans="11:11" x14ac:dyDescent="0.3">
      <c r="K429"/>
    </row>
    <row r="430" spans="11:11" x14ac:dyDescent="0.3">
      <c r="K430"/>
    </row>
    <row r="431" spans="11:11" x14ac:dyDescent="0.3">
      <c r="K431"/>
    </row>
    <row r="432" spans="11:11" x14ac:dyDescent="0.3">
      <c r="K432"/>
    </row>
    <row r="433" spans="11:11" x14ac:dyDescent="0.3">
      <c r="K433"/>
    </row>
    <row r="434" spans="11:11" x14ac:dyDescent="0.3">
      <c r="K434"/>
    </row>
    <row r="435" spans="11:11" x14ac:dyDescent="0.3">
      <c r="K435"/>
    </row>
    <row r="436" spans="11:11" x14ac:dyDescent="0.3">
      <c r="K436"/>
    </row>
    <row r="437" spans="11:11" x14ac:dyDescent="0.3">
      <c r="K437"/>
    </row>
    <row r="438" spans="11:11" x14ac:dyDescent="0.3">
      <c r="K438"/>
    </row>
    <row r="439" spans="11:11" x14ac:dyDescent="0.3">
      <c r="K439"/>
    </row>
    <row r="440" spans="11:11" x14ac:dyDescent="0.3">
      <c r="K440"/>
    </row>
    <row r="441" spans="11:11" x14ac:dyDescent="0.3">
      <c r="K441"/>
    </row>
    <row r="442" spans="11:11" x14ac:dyDescent="0.3">
      <c r="K442"/>
    </row>
    <row r="443" spans="11:11" x14ac:dyDescent="0.3">
      <c r="K443"/>
    </row>
    <row r="444" spans="11:11" x14ac:dyDescent="0.3">
      <c r="K444"/>
    </row>
    <row r="445" spans="11:11" x14ac:dyDescent="0.3">
      <c r="K445"/>
    </row>
    <row r="446" spans="11:11" x14ac:dyDescent="0.3">
      <c r="K446"/>
    </row>
    <row r="447" spans="11:11" x14ac:dyDescent="0.3">
      <c r="K447"/>
    </row>
    <row r="448" spans="11:11" x14ac:dyDescent="0.3">
      <c r="K448"/>
    </row>
    <row r="449" spans="11:11" x14ac:dyDescent="0.3">
      <c r="K449"/>
    </row>
    <row r="450" spans="11:11" x14ac:dyDescent="0.3">
      <c r="K450"/>
    </row>
    <row r="451" spans="11:11" x14ac:dyDescent="0.3">
      <c r="K451"/>
    </row>
    <row r="452" spans="11:11" x14ac:dyDescent="0.3">
      <c r="K452"/>
    </row>
    <row r="453" spans="11:11" x14ac:dyDescent="0.3">
      <c r="K453"/>
    </row>
    <row r="454" spans="11:11" x14ac:dyDescent="0.3">
      <c r="K454"/>
    </row>
    <row r="455" spans="11:11" x14ac:dyDescent="0.3">
      <c r="K455"/>
    </row>
    <row r="456" spans="11:11" x14ac:dyDescent="0.3">
      <c r="K456"/>
    </row>
    <row r="457" spans="11:11" x14ac:dyDescent="0.3">
      <c r="K457"/>
    </row>
    <row r="458" spans="11:11" x14ac:dyDescent="0.3">
      <c r="K458"/>
    </row>
    <row r="459" spans="11:11" x14ac:dyDescent="0.3">
      <c r="K459"/>
    </row>
    <row r="460" spans="11:11" x14ac:dyDescent="0.3">
      <c r="K460"/>
    </row>
    <row r="461" spans="11:11" x14ac:dyDescent="0.3">
      <c r="K461"/>
    </row>
    <row r="462" spans="11:11" x14ac:dyDescent="0.3">
      <c r="K462"/>
    </row>
    <row r="463" spans="11:11" x14ac:dyDescent="0.3">
      <c r="K463"/>
    </row>
    <row r="464" spans="11:11" x14ac:dyDescent="0.3">
      <c r="K464"/>
    </row>
    <row r="465" spans="11:11" x14ac:dyDescent="0.3">
      <c r="K465"/>
    </row>
    <row r="466" spans="11:11" x14ac:dyDescent="0.3">
      <c r="K466"/>
    </row>
    <row r="467" spans="11:11" x14ac:dyDescent="0.3">
      <c r="K467"/>
    </row>
    <row r="468" spans="11:11" x14ac:dyDescent="0.3">
      <c r="K468"/>
    </row>
    <row r="469" spans="11:11" x14ac:dyDescent="0.3">
      <c r="K469"/>
    </row>
    <row r="470" spans="11:11" x14ac:dyDescent="0.3">
      <c r="K470"/>
    </row>
    <row r="471" spans="11:11" x14ac:dyDescent="0.3">
      <c r="K471"/>
    </row>
    <row r="472" spans="11:11" x14ac:dyDescent="0.3">
      <c r="K472"/>
    </row>
    <row r="473" spans="11:11" x14ac:dyDescent="0.3">
      <c r="K473"/>
    </row>
    <row r="474" spans="11:11" x14ac:dyDescent="0.3">
      <c r="K474"/>
    </row>
    <row r="475" spans="11:11" x14ac:dyDescent="0.3">
      <c r="K475"/>
    </row>
    <row r="476" spans="11:11" x14ac:dyDescent="0.3">
      <c r="K476"/>
    </row>
    <row r="477" spans="11:11" x14ac:dyDescent="0.3">
      <c r="K477"/>
    </row>
    <row r="478" spans="11:11" x14ac:dyDescent="0.3">
      <c r="K478"/>
    </row>
    <row r="479" spans="11:11" x14ac:dyDescent="0.3">
      <c r="K479"/>
    </row>
    <row r="480" spans="11:11" x14ac:dyDescent="0.3">
      <c r="K480"/>
    </row>
    <row r="481" spans="11:11" x14ac:dyDescent="0.3">
      <c r="K481"/>
    </row>
    <row r="482" spans="11:11" x14ac:dyDescent="0.3">
      <c r="K482"/>
    </row>
    <row r="483" spans="11:11" x14ac:dyDescent="0.3">
      <c r="K483"/>
    </row>
    <row r="484" spans="11:11" x14ac:dyDescent="0.3">
      <c r="K484"/>
    </row>
    <row r="485" spans="11:11" x14ac:dyDescent="0.3">
      <c r="K485"/>
    </row>
    <row r="486" spans="11:11" x14ac:dyDescent="0.3">
      <c r="K486"/>
    </row>
    <row r="487" spans="11:11" x14ac:dyDescent="0.3">
      <c r="K487"/>
    </row>
    <row r="488" spans="11:11" x14ac:dyDescent="0.3">
      <c r="K488"/>
    </row>
    <row r="489" spans="11:11" x14ac:dyDescent="0.3">
      <c r="K489"/>
    </row>
    <row r="490" spans="11:11" x14ac:dyDescent="0.3">
      <c r="K490"/>
    </row>
    <row r="491" spans="11:11" x14ac:dyDescent="0.3">
      <c r="K491"/>
    </row>
    <row r="492" spans="11:11" x14ac:dyDescent="0.3">
      <c r="K492"/>
    </row>
    <row r="493" spans="11:11" x14ac:dyDescent="0.3">
      <c r="K493"/>
    </row>
    <row r="494" spans="11:11" x14ac:dyDescent="0.3">
      <c r="K494"/>
    </row>
    <row r="495" spans="11:11" x14ac:dyDescent="0.3">
      <c r="K495"/>
    </row>
    <row r="496" spans="11:11" x14ac:dyDescent="0.3">
      <c r="K496"/>
    </row>
    <row r="497" spans="11:11" x14ac:dyDescent="0.3">
      <c r="K497"/>
    </row>
    <row r="498" spans="11:11" x14ac:dyDescent="0.3">
      <c r="K498"/>
    </row>
    <row r="499" spans="11:11" x14ac:dyDescent="0.3">
      <c r="K499"/>
    </row>
    <row r="500" spans="11:11" x14ac:dyDescent="0.3">
      <c r="K500"/>
    </row>
    <row r="501" spans="11:11" x14ac:dyDescent="0.3">
      <c r="K501"/>
    </row>
    <row r="502" spans="11:11" x14ac:dyDescent="0.3">
      <c r="K502"/>
    </row>
    <row r="503" spans="11:11" x14ac:dyDescent="0.3">
      <c r="K503"/>
    </row>
    <row r="504" spans="11:11" x14ac:dyDescent="0.3">
      <c r="K504"/>
    </row>
    <row r="505" spans="11:11" x14ac:dyDescent="0.3">
      <c r="K505"/>
    </row>
    <row r="506" spans="11:11" x14ac:dyDescent="0.3">
      <c r="K506"/>
    </row>
    <row r="507" spans="11:11" x14ac:dyDescent="0.3">
      <c r="K507"/>
    </row>
    <row r="508" spans="11:11" x14ac:dyDescent="0.3">
      <c r="K508"/>
    </row>
    <row r="509" spans="11:11" x14ac:dyDescent="0.3">
      <c r="K509"/>
    </row>
    <row r="510" spans="11:11" x14ac:dyDescent="0.3">
      <c r="K510"/>
    </row>
    <row r="511" spans="11:11" x14ac:dyDescent="0.3">
      <c r="K511"/>
    </row>
    <row r="512" spans="11:11" x14ac:dyDescent="0.3">
      <c r="K512"/>
    </row>
    <row r="513" spans="11:11" x14ac:dyDescent="0.3">
      <c r="K513"/>
    </row>
    <row r="514" spans="11:11" x14ac:dyDescent="0.3">
      <c r="K514"/>
    </row>
    <row r="515" spans="11:11" x14ac:dyDescent="0.3">
      <c r="K515"/>
    </row>
    <row r="516" spans="11:11" x14ac:dyDescent="0.3">
      <c r="K516"/>
    </row>
    <row r="517" spans="11:11" x14ac:dyDescent="0.3">
      <c r="K517"/>
    </row>
    <row r="518" spans="11:11" x14ac:dyDescent="0.3">
      <c r="K518"/>
    </row>
    <row r="519" spans="11:11" x14ac:dyDescent="0.3">
      <c r="K519"/>
    </row>
    <row r="520" spans="11:11" x14ac:dyDescent="0.3">
      <c r="K520"/>
    </row>
    <row r="521" spans="11:11" x14ac:dyDescent="0.3">
      <c r="K521"/>
    </row>
    <row r="522" spans="11:11" x14ac:dyDescent="0.3">
      <c r="K522"/>
    </row>
    <row r="523" spans="11:11" x14ac:dyDescent="0.3">
      <c r="K523"/>
    </row>
    <row r="524" spans="11:11" x14ac:dyDescent="0.3">
      <c r="K524"/>
    </row>
    <row r="525" spans="11:11" x14ac:dyDescent="0.3">
      <c r="K525"/>
    </row>
    <row r="526" spans="11:11" x14ac:dyDescent="0.3">
      <c r="K526"/>
    </row>
    <row r="527" spans="11:11" x14ac:dyDescent="0.3">
      <c r="K527"/>
    </row>
    <row r="528" spans="11:11" x14ac:dyDescent="0.3">
      <c r="K528"/>
    </row>
    <row r="529" spans="11:11" x14ac:dyDescent="0.3">
      <c r="K529"/>
    </row>
    <row r="530" spans="11:11" x14ac:dyDescent="0.3">
      <c r="K530"/>
    </row>
    <row r="531" spans="11:11" x14ac:dyDescent="0.3">
      <c r="K531"/>
    </row>
    <row r="532" spans="11:11" x14ac:dyDescent="0.3">
      <c r="K532"/>
    </row>
    <row r="533" spans="11:11" x14ac:dyDescent="0.3">
      <c r="K533"/>
    </row>
    <row r="534" spans="11:11" x14ac:dyDescent="0.3">
      <c r="K534"/>
    </row>
    <row r="535" spans="11:11" x14ac:dyDescent="0.3">
      <c r="K535"/>
    </row>
    <row r="536" spans="11:11" x14ac:dyDescent="0.3">
      <c r="K536"/>
    </row>
    <row r="537" spans="11:11" x14ac:dyDescent="0.3">
      <c r="K537"/>
    </row>
    <row r="538" spans="11:11" x14ac:dyDescent="0.3">
      <c r="K538"/>
    </row>
    <row r="539" spans="11:11" x14ac:dyDescent="0.3">
      <c r="K539"/>
    </row>
    <row r="540" spans="11:11" x14ac:dyDescent="0.3">
      <c r="K540"/>
    </row>
    <row r="541" spans="11:11" x14ac:dyDescent="0.3">
      <c r="K541"/>
    </row>
    <row r="542" spans="11:11" x14ac:dyDescent="0.3">
      <c r="K542"/>
    </row>
    <row r="543" spans="11:11" x14ac:dyDescent="0.3">
      <c r="K543"/>
    </row>
    <row r="544" spans="11:11" x14ac:dyDescent="0.3">
      <c r="K544"/>
    </row>
    <row r="545" spans="11:11" x14ac:dyDescent="0.3">
      <c r="K545"/>
    </row>
    <row r="546" spans="11:11" x14ac:dyDescent="0.3">
      <c r="K546"/>
    </row>
    <row r="547" spans="11:11" x14ac:dyDescent="0.3">
      <c r="K547"/>
    </row>
    <row r="548" spans="11:11" x14ac:dyDescent="0.3">
      <c r="K548"/>
    </row>
    <row r="549" spans="11:11" x14ac:dyDescent="0.3">
      <c r="K549"/>
    </row>
    <row r="550" spans="11:11" x14ac:dyDescent="0.3">
      <c r="K550"/>
    </row>
    <row r="551" spans="11:11" x14ac:dyDescent="0.3">
      <c r="K551"/>
    </row>
    <row r="552" spans="11:11" x14ac:dyDescent="0.3">
      <c r="K552"/>
    </row>
    <row r="553" spans="11:11" x14ac:dyDescent="0.3">
      <c r="K553"/>
    </row>
    <row r="554" spans="11:11" x14ac:dyDescent="0.3">
      <c r="K554"/>
    </row>
    <row r="555" spans="11:11" x14ac:dyDescent="0.3">
      <c r="K555"/>
    </row>
    <row r="556" spans="11:11" x14ac:dyDescent="0.3">
      <c r="K556"/>
    </row>
    <row r="557" spans="11:11" x14ac:dyDescent="0.3">
      <c r="K557"/>
    </row>
    <row r="558" spans="11:11" x14ac:dyDescent="0.3">
      <c r="K558"/>
    </row>
    <row r="559" spans="11:11" x14ac:dyDescent="0.3">
      <c r="K559"/>
    </row>
    <row r="560" spans="11:11" x14ac:dyDescent="0.3">
      <c r="K560"/>
    </row>
    <row r="561" spans="11:11" x14ac:dyDescent="0.3">
      <c r="K561"/>
    </row>
    <row r="562" spans="11:11" x14ac:dyDescent="0.3">
      <c r="K562"/>
    </row>
    <row r="563" spans="11:11" x14ac:dyDescent="0.3">
      <c r="K563"/>
    </row>
    <row r="564" spans="11:11" x14ac:dyDescent="0.3">
      <c r="K564"/>
    </row>
    <row r="565" spans="11:11" x14ac:dyDescent="0.3">
      <c r="K565"/>
    </row>
    <row r="566" spans="11:11" x14ac:dyDescent="0.3">
      <c r="K566"/>
    </row>
    <row r="567" spans="11:11" x14ac:dyDescent="0.3">
      <c r="K567"/>
    </row>
    <row r="568" spans="11:11" x14ac:dyDescent="0.3">
      <c r="K568"/>
    </row>
    <row r="569" spans="11:11" x14ac:dyDescent="0.3">
      <c r="K569"/>
    </row>
    <row r="570" spans="11:11" x14ac:dyDescent="0.3">
      <c r="K570"/>
    </row>
    <row r="571" spans="11:11" x14ac:dyDescent="0.3">
      <c r="K571"/>
    </row>
    <row r="572" spans="11:11" x14ac:dyDescent="0.3">
      <c r="K572"/>
    </row>
    <row r="573" spans="11:11" x14ac:dyDescent="0.3">
      <c r="K573"/>
    </row>
    <row r="574" spans="11:11" x14ac:dyDescent="0.3">
      <c r="K574"/>
    </row>
    <row r="575" spans="11:11" x14ac:dyDescent="0.3">
      <c r="K575"/>
    </row>
    <row r="576" spans="11:11" x14ac:dyDescent="0.3">
      <c r="K576"/>
    </row>
    <row r="577" spans="11:11" x14ac:dyDescent="0.3">
      <c r="K577"/>
    </row>
    <row r="578" spans="11:11" x14ac:dyDescent="0.3">
      <c r="K578"/>
    </row>
    <row r="579" spans="11:11" x14ac:dyDescent="0.3">
      <c r="K579"/>
    </row>
    <row r="580" spans="11:11" x14ac:dyDescent="0.3">
      <c r="K580"/>
    </row>
    <row r="581" spans="11:11" x14ac:dyDescent="0.3">
      <c r="K581"/>
    </row>
    <row r="582" spans="11:11" x14ac:dyDescent="0.3">
      <c r="K582"/>
    </row>
    <row r="583" spans="11:11" x14ac:dyDescent="0.3">
      <c r="K583"/>
    </row>
    <row r="584" spans="11:11" x14ac:dyDescent="0.3">
      <c r="K584"/>
    </row>
    <row r="585" spans="11:11" x14ac:dyDescent="0.3">
      <c r="K585"/>
    </row>
    <row r="586" spans="11:11" x14ac:dyDescent="0.3">
      <c r="K586"/>
    </row>
    <row r="587" spans="11:11" x14ac:dyDescent="0.3">
      <c r="K587"/>
    </row>
    <row r="588" spans="11:11" x14ac:dyDescent="0.3">
      <c r="K588"/>
    </row>
    <row r="589" spans="11:11" x14ac:dyDescent="0.3">
      <c r="K589"/>
    </row>
    <row r="590" spans="11:11" x14ac:dyDescent="0.3">
      <c r="K590"/>
    </row>
    <row r="591" spans="11:11" x14ac:dyDescent="0.3">
      <c r="K591"/>
    </row>
    <row r="592" spans="11:11" x14ac:dyDescent="0.3">
      <c r="K592"/>
    </row>
    <row r="593" spans="11:11" x14ac:dyDescent="0.3">
      <c r="K593"/>
    </row>
    <row r="594" spans="11:11" x14ac:dyDescent="0.3">
      <c r="K594"/>
    </row>
    <row r="595" spans="11:11" x14ac:dyDescent="0.3">
      <c r="K595"/>
    </row>
    <row r="596" spans="11:11" x14ac:dyDescent="0.3">
      <c r="K596"/>
    </row>
    <row r="597" spans="11:11" x14ac:dyDescent="0.3">
      <c r="K597"/>
    </row>
    <row r="598" spans="11:11" x14ac:dyDescent="0.3">
      <c r="K598"/>
    </row>
    <row r="599" spans="11:11" x14ac:dyDescent="0.3">
      <c r="K599"/>
    </row>
    <row r="600" spans="11:11" x14ac:dyDescent="0.3">
      <c r="K600"/>
    </row>
    <row r="601" spans="11:11" x14ac:dyDescent="0.3">
      <c r="K601"/>
    </row>
    <row r="602" spans="11:11" x14ac:dyDescent="0.3">
      <c r="K602"/>
    </row>
    <row r="603" spans="11:11" x14ac:dyDescent="0.3">
      <c r="K603"/>
    </row>
    <row r="604" spans="11:11" x14ac:dyDescent="0.3">
      <c r="K604"/>
    </row>
    <row r="605" spans="11:11" x14ac:dyDescent="0.3">
      <c r="K605"/>
    </row>
    <row r="606" spans="11:11" x14ac:dyDescent="0.3">
      <c r="K606"/>
    </row>
    <row r="607" spans="11:11" x14ac:dyDescent="0.3">
      <c r="K607"/>
    </row>
    <row r="608" spans="11:11" x14ac:dyDescent="0.3">
      <c r="K608"/>
    </row>
    <row r="609" spans="11:11" x14ac:dyDescent="0.3">
      <c r="K609"/>
    </row>
    <row r="610" spans="11:11" x14ac:dyDescent="0.3">
      <c r="K610"/>
    </row>
    <row r="611" spans="11:11" x14ac:dyDescent="0.3">
      <c r="K611"/>
    </row>
    <row r="612" spans="11:11" x14ac:dyDescent="0.3">
      <c r="K612"/>
    </row>
    <row r="613" spans="11:11" x14ac:dyDescent="0.3">
      <c r="K613"/>
    </row>
    <row r="614" spans="11:11" x14ac:dyDescent="0.3">
      <c r="K614"/>
    </row>
    <row r="615" spans="11:11" x14ac:dyDescent="0.3">
      <c r="K615"/>
    </row>
    <row r="616" spans="11:11" x14ac:dyDescent="0.3">
      <c r="K616"/>
    </row>
    <row r="617" spans="11:11" x14ac:dyDescent="0.3">
      <c r="K617"/>
    </row>
    <row r="618" spans="11:11" x14ac:dyDescent="0.3">
      <c r="K618"/>
    </row>
    <row r="619" spans="11:11" x14ac:dyDescent="0.3">
      <c r="K619"/>
    </row>
    <row r="620" spans="11:11" x14ac:dyDescent="0.3">
      <c r="K620"/>
    </row>
    <row r="621" spans="11:11" x14ac:dyDescent="0.3">
      <c r="K621"/>
    </row>
    <row r="622" spans="11:11" x14ac:dyDescent="0.3">
      <c r="K622"/>
    </row>
    <row r="623" spans="11:11" x14ac:dyDescent="0.3">
      <c r="K623"/>
    </row>
    <row r="624" spans="11:11" x14ac:dyDescent="0.3">
      <c r="K624"/>
    </row>
    <row r="625" spans="11:11" x14ac:dyDescent="0.3">
      <c r="K625"/>
    </row>
    <row r="626" spans="11:11" x14ac:dyDescent="0.3">
      <c r="K626"/>
    </row>
    <row r="627" spans="11:11" x14ac:dyDescent="0.3">
      <c r="K627"/>
    </row>
    <row r="628" spans="11:11" x14ac:dyDescent="0.3">
      <c r="K628"/>
    </row>
    <row r="629" spans="11:11" x14ac:dyDescent="0.3">
      <c r="K629"/>
    </row>
    <row r="630" spans="11:11" x14ac:dyDescent="0.3">
      <c r="K630"/>
    </row>
    <row r="631" spans="11:11" x14ac:dyDescent="0.3">
      <c r="K631"/>
    </row>
    <row r="632" spans="11:11" x14ac:dyDescent="0.3">
      <c r="K632"/>
    </row>
    <row r="633" spans="11:11" x14ac:dyDescent="0.3">
      <c r="K633"/>
    </row>
    <row r="634" spans="11:11" x14ac:dyDescent="0.3">
      <c r="K634"/>
    </row>
    <row r="635" spans="11:11" x14ac:dyDescent="0.3">
      <c r="K635"/>
    </row>
    <row r="636" spans="11:11" x14ac:dyDescent="0.3">
      <c r="K636"/>
    </row>
    <row r="637" spans="11:11" x14ac:dyDescent="0.3">
      <c r="K637"/>
    </row>
    <row r="638" spans="11:11" x14ac:dyDescent="0.3">
      <c r="K638"/>
    </row>
    <row r="639" spans="11:11" x14ac:dyDescent="0.3">
      <c r="K639"/>
    </row>
    <row r="640" spans="11:11" x14ac:dyDescent="0.3">
      <c r="K640"/>
    </row>
    <row r="641" spans="11:11" x14ac:dyDescent="0.3">
      <c r="K641"/>
    </row>
    <row r="642" spans="11:11" x14ac:dyDescent="0.3">
      <c r="K642"/>
    </row>
    <row r="643" spans="11:11" x14ac:dyDescent="0.3">
      <c r="K643"/>
    </row>
    <row r="644" spans="11:11" x14ac:dyDescent="0.3">
      <c r="K644"/>
    </row>
    <row r="645" spans="11:11" x14ac:dyDescent="0.3">
      <c r="K645"/>
    </row>
    <row r="646" spans="11:11" x14ac:dyDescent="0.3">
      <c r="K646"/>
    </row>
    <row r="647" spans="11:11" x14ac:dyDescent="0.3">
      <c r="K647"/>
    </row>
    <row r="648" spans="11:11" x14ac:dyDescent="0.3">
      <c r="K648"/>
    </row>
    <row r="649" spans="11:11" x14ac:dyDescent="0.3">
      <c r="K649"/>
    </row>
    <row r="650" spans="11:11" x14ac:dyDescent="0.3">
      <c r="K650"/>
    </row>
    <row r="651" spans="11:11" x14ac:dyDescent="0.3">
      <c r="K651"/>
    </row>
    <row r="652" spans="11:11" x14ac:dyDescent="0.3">
      <c r="K652"/>
    </row>
    <row r="653" spans="11:11" x14ac:dyDescent="0.3">
      <c r="K653"/>
    </row>
    <row r="654" spans="11:11" x14ac:dyDescent="0.3">
      <c r="K654"/>
    </row>
    <row r="655" spans="11:11" x14ac:dyDescent="0.3">
      <c r="K655"/>
    </row>
    <row r="656" spans="11:11" x14ac:dyDescent="0.3">
      <c r="K656"/>
    </row>
    <row r="657" spans="11:11" x14ac:dyDescent="0.3">
      <c r="K657"/>
    </row>
    <row r="658" spans="11:11" x14ac:dyDescent="0.3">
      <c r="K658"/>
    </row>
    <row r="659" spans="11:11" x14ac:dyDescent="0.3">
      <c r="K659"/>
    </row>
    <row r="660" spans="11:11" x14ac:dyDescent="0.3">
      <c r="K660"/>
    </row>
    <row r="661" spans="11:11" x14ac:dyDescent="0.3">
      <c r="K661"/>
    </row>
    <row r="662" spans="11:11" x14ac:dyDescent="0.3">
      <c r="K662"/>
    </row>
    <row r="663" spans="11:11" x14ac:dyDescent="0.3">
      <c r="K663"/>
    </row>
    <row r="664" spans="11:11" x14ac:dyDescent="0.3">
      <c r="K664"/>
    </row>
    <row r="665" spans="11:11" x14ac:dyDescent="0.3">
      <c r="K665"/>
    </row>
    <row r="666" spans="11:11" x14ac:dyDescent="0.3">
      <c r="K666"/>
    </row>
    <row r="667" spans="11:11" x14ac:dyDescent="0.3">
      <c r="K667"/>
    </row>
    <row r="668" spans="11:11" x14ac:dyDescent="0.3">
      <c r="K668"/>
    </row>
    <row r="669" spans="11:11" x14ac:dyDescent="0.3">
      <c r="K669"/>
    </row>
    <row r="670" spans="11:11" x14ac:dyDescent="0.3">
      <c r="K670"/>
    </row>
    <row r="671" spans="11:11" x14ac:dyDescent="0.3">
      <c r="K671"/>
    </row>
    <row r="672" spans="11:11" x14ac:dyDescent="0.3">
      <c r="K672"/>
    </row>
    <row r="673" spans="11:11" x14ac:dyDescent="0.3">
      <c r="K673"/>
    </row>
    <row r="674" spans="11:11" x14ac:dyDescent="0.3">
      <c r="K674"/>
    </row>
    <row r="675" spans="11:11" x14ac:dyDescent="0.3">
      <c r="K675"/>
    </row>
    <row r="676" spans="11:11" x14ac:dyDescent="0.3">
      <c r="K676"/>
    </row>
    <row r="677" spans="11:11" x14ac:dyDescent="0.3">
      <c r="K677"/>
    </row>
    <row r="678" spans="11:11" x14ac:dyDescent="0.3">
      <c r="K678"/>
    </row>
    <row r="679" spans="11:11" x14ac:dyDescent="0.3">
      <c r="K679"/>
    </row>
    <row r="680" spans="11:11" x14ac:dyDescent="0.3">
      <c r="K680"/>
    </row>
    <row r="681" spans="11:11" x14ac:dyDescent="0.3">
      <c r="K681"/>
    </row>
    <row r="682" spans="11:11" x14ac:dyDescent="0.3">
      <c r="K682"/>
    </row>
    <row r="683" spans="11:11" x14ac:dyDescent="0.3">
      <c r="K683"/>
    </row>
    <row r="684" spans="11:11" x14ac:dyDescent="0.3">
      <c r="K684"/>
    </row>
    <row r="685" spans="11:11" x14ac:dyDescent="0.3">
      <c r="K685"/>
    </row>
    <row r="686" spans="11:11" x14ac:dyDescent="0.3">
      <c r="K686"/>
    </row>
    <row r="687" spans="11:11" x14ac:dyDescent="0.3">
      <c r="K687"/>
    </row>
    <row r="688" spans="11:11" x14ac:dyDescent="0.3">
      <c r="K688"/>
    </row>
    <row r="689" spans="11:11" x14ac:dyDescent="0.3">
      <c r="K689"/>
    </row>
    <row r="690" spans="11:11" x14ac:dyDescent="0.3">
      <c r="K690"/>
    </row>
    <row r="691" spans="11:11" x14ac:dyDescent="0.3">
      <c r="K691"/>
    </row>
    <row r="692" spans="11:11" x14ac:dyDescent="0.3">
      <c r="K692"/>
    </row>
    <row r="693" spans="11:11" x14ac:dyDescent="0.3">
      <c r="K693"/>
    </row>
    <row r="694" spans="11:11" x14ac:dyDescent="0.3">
      <c r="K694"/>
    </row>
    <row r="695" spans="11:11" x14ac:dyDescent="0.3">
      <c r="K695"/>
    </row>
    <row r="696" spans="11:11" x14ac:dyDescent="0.3">
      <c r="K696"/>
    </row>
    <row r="697" spans="11:11" x14ac:dyDescent="0.3">
      <c r="K697"/>
    </row>
    <row r="698" spans="11:11" x14ac:dyDescent="0.3">
      <c r="K698"/>
    </row>
    <row r="699" spans="11:11" x14ac:dyDescent="0.3">
      <c r="K699"/>
    </row>
    <row r="700" spans="11:11" x14ac:dyDescent="0.3">
      <c r="K700"/>
    </row>
    <row r="701" spans="11:11" x14ac:dyDescent="0.3">
      <c r="K701"/>
    </row>
    <row r="702" spans="11:11" x14ac:dyDescent="0.3">
      <c r="K702"/>
    </row>
    <row r="703" spans="11:11" x14ac:dyDescent="0.3">
      <c r="K703"/>
    </row>
    <row r="704" spans="11:11" x14ac:dyDescent="0.3">
      <c r="K704"/>
    </row>
    <row r="705" spans="11:11" x14ac:dyDescent="0.3">
      <c r="K705"/>
    </row>
    <row r="706" spans="11:11" x14ac:dyDescent="0.3">
      <c r="K706"/>
    </row>
    <row r="707" spans="11:11" x14ac:dyDescent="0.3">
      <c r="K707"/>
    </row>
    <row r="708" spans="11:11" x14ac:dyDescent="0.3">
      <c r="K708"/>
    </row>
    <row r="709" spans="11:11" x14ac:dyDescent="0.3">
      <c r="K709"/>
    </row>
    <row r="710" spans="11:11" x14ac:dyDescent="0.3">
      <c r="K710"/>
    </row>
    <row r="711" spans="11:11" x14ac:dyDescent="0.3">
      <c r="K711"/>
    </row>
    <row r="712" spans="11:11" x14ac:dyDescent="0.3">
      <c r="K712"/>
    </row>
    <row r="713" spans="11:11" x14ac:dyDescent="0.3">
      <c r="K713"/>
    </row>
    <row r="714" spans="11:11" x14ac:dyDescent="0.3">
      <c r="K714"/>
    </row>
    <row r="715" spans="11:11" x14ac:dyDescent="0.3">
      <c r="K715"/>
    </row>
    <row r="716" spans="11:11" x14ac:dyDescent="0.3">
      <c r="K716"/>
    </row>
    <row r="717" spans="11:11" x14ac:dyDescent="0.3">
      <c r="K717"/>
    </row>
    <row r="718" spans="11:11" x14ac:dyDescent="0.3">
      <c r="K718"/>
    </row>
    <row r="719" spans="11:11" x14ac:dyDescent="0.3">
      <c r="K719"/>
    </row>
    <row r="720" spans="11:11" x14ac:dyDescent="0.3">
      <c r="K720"/>
    </row>
    <row r="721" spans="11:11" x14ac:dyDescent="0.3">
      <c r="K721"/>
    </row>
    <row r="722" spans="11:11" x14ac:dyDescent="0.3">
      <c r="K722"/>
    </row>
    <row r="723" spans="11:11" x14ac:dyDescent="0.3">
      <c r="K723"/>
    </row>
    <row r="724" spans="11:11" x14ac:dyDescent="0.3">
      <c r="K724"/>
    </row>
    <row r="725" spans="11:11" x14ac:dyDescent="0.3">
      <c r="K725"/>
    </row>
    <row r="726" spans="11:11" x14ac:dyDescent="0.3">
      <c r="K726"/>
    </row>
    <row r="727" spans="11:11" x14ac:dyDescent="0.3">
      <c r="K727"/>
    </row>
    <row r="728" spans="11:11" x14ac:dyDescent="0.3">
      <c r="K728"/>
    </row>
    <row r="729" spans="11:11" x14ac:dyDescent="0.3">
      <c r="K729"/>
    </row>
    <row r="730" spans="11:11" x14ac:dyDescent="0.3">
      <c r="K730"/>
    </row>
    <row r="731" spans="11:11" x14ac:dyDescent="0.3">
      <c r="K731"/>
    </row>
    <row r="732" spans="11:11" x14ac:dyDescent="0.3">
      <c r="K732"/>
    </row>
    <row r="733" spans="11:11" x14ac:dyDescent="0.3">
      <c r="K733"/>
    </row>
    <row r="734" spans="11:11" x14ac:dyDescent="0.3">
      <c r="K734"/>
    </row>
    <row r="735" spans="11:11" x14ac:dyDescent="0.3">
      <c r="K735"/>
    </row>
    <row r="736" spans="11:11" x14ac:dyDescent="0.3">
      <c r="K736"/>
    </row>
    <row r="737" spans="11:11" x14ac:dyDescent="0.3">
      <c r="K737"/>
    </row>
    <row r="738" spans="11:11" x14ac:dyDescent="0.3">
      <c r="K738"/>
    </row>
    <row r="739" spans="11:11" x14ac:dyDescent="0.3">
      <c r="K739"/>
    </row>
    <row r="740" spans="11:11" x14ac:dyDescent="0.3">
      <c r="K740"/>
    </row>
    <row r="741" spans="11:11" x14ac:dyDescent="0.3">
      <c r="K741"/>
    </row>
    <row r="742" spans="11:11" x14ac:dyDescent="0.3">
      <c r="K742"/>
    </row>
    <row r="743" spans="11:11" x14ac:dyDescent="0.3">
      <c r="K743"/>
    </row>
    <row r="744" spans="11:11" x14ac:dyDescent="0.3">
      <c r="K744"/>
    </row>
    <row r="745" spans="11:11" x14ac:dyDescent="0.3">
      <c r="K745"/>
    </row>
    <row r="746" spans="11:11" x14ac:dyDescent="0.3">
      <c r="K746"/>
    </row>
    <row r="747" spans="11:11" x14ac:dyDescent="0.3">
      <c r="K747"/>
    </row>
    <row r="748" spans="11:11" x14ac:dyDescent="0.3">
      <c r="K748"/>
    </row>
    <row r="749" spans="11:11" x14ac:dyDescent="0.3">
      <c r="K749"/>
    </row>
    <row r="750" spans="11:11" x14ac:dyDescent="0.3">
      <c r="K750"/>
    </row>
    <row r="751" spans="11:11" x14ac:dyDescent="0.3">
      <c r="K751"/>
    </row>
    <row r="752" spans="11:11" x14ac:dyDescent="0.3">
      <c r="K752"/>
    </row>
    <row r="753" spans="11:11" x14ac:dyDescent="0.3">
      <c r="K753"/>
    </row>
    <row r="754" spans="11:11" x14ac:dyDescent="0.3">
      <c r="K754"/>
    </row>
    <row r="755" spans="11:11" x14ac:dyDescent="0.3">
      <c r="K755"/>
    </row>
    <row r="756" spans="11:11" x14ac:dyDescent="0.3">
      <c r="K756"/>
    </row>
    <row r="757" spans="11:11" x14ac:dyDescent="0.3">
      <c r="K757"/>
    </row>
    <row r="758" spans="11:11" x14ac:dyDescent="0.3">
      <c r="K758"/>
    </row>
    <row r="759" spans="11:11" x14ac:dyDescent="0.3">
      <c r="K759"/>
    </row>
    <row r="760" spans="11:11" x14ac:dyDescent="0.3">
      <c r="K760"/>
    </row>
    <row r="761" spans="11:11" x14ac:dyDescent="0.3">
      <c r="K761"/>
    </row>
    <row r="762" spans="11:11" x14ac:dyDescent="0.3">
      <c r="K762"/>
    </row>
    <row r="763" spans="11:11" x14ac:dyDescent="0.3">
      <c r="K763"/>
    </row>
    <row r="764" spans="11:11" x14ac:dyDescent="0.3">
      <c r="K764"/>
    </row>
    <row r="765" spans="11:11" x14ac:dyDescent="0.3">
      <c r="K765"/>
    </row>
    <row r="766" spans="11:11" x14ac:dyDescent="0.3">
      <c r="K766"/>
    </row>
    <row r="767" spans="11:11" x14ac:dyDescent="0.3">
      <c r="K767"/>
    </row>
    <row r="768" spans="11:11" x14ac:dyDescent="0.3">
      <c r="K768"/>
    </row>
    <row r="769" spans="11:11" x14ac:dyDescent="0.3">
      <c r="K769"/>
    </row>
    <row r="770" spans="11:11" x14ac:dyDescent="0.3">
      <c r="K770"/>
    </row>
    <row r="771" spans="11:11" x14ac:dyDescent="0.3">
      <c r="K771"/>
    </row>
    <row r="772" spans="11:11" x14ac:dyDescent="0.3">
      <c r="K772"/>
    </row>
    <row r="773" spans="11:11" x14ac:dyDescent="0.3">
      <c r="K773"/>
    </row>
    <row r="774" spans="11:11" x14ac:dyDescent="0.3">
      <c r="K774"/>
    </row>
    <row r="775" spans="11:11" x14ac:dyDescent="0.3">
      <c r="K775"/>
    </row>
    <row r="776" spans="11:11" x14ac:dyDescent="0.3">
      <c r="K776"/>
    </row>
    <row r="777" spans="11:11" x14ac:dyDescent="0.3">
      <c r="K777"/>
    </row>
    <row r="778" spans="11:11" x14ac:dyDescent="0.3">
      <c r="K778"/>
    </row>
    <row r="779" spans="11:11" x14ac:dyDescent="0.3">
      <c r="K779"/>
    </row>
    <row r="780" spans="11:11" x14ac:dyDescent="0.3">
      <c r="K780"/>
    </row>
    <row r="781" spans="11:11" x14ac:dyDescent="0.3">
      <c r="K781"/>
    </row>
    <row r="782" spans="11:11" x14ac:dyDescent="0.3">
      <c r="K782"/>
    </row>
    <row r="783" spans="11:11" x14ac:dyDescent="0.3">
      <c r="K783"/>
    </row>
    <row r="784" spans="11:11" x14ac:dyDescent="0.3">
      <c r="K784"/>
    </row>
    <row r="785" spans="11:11" x14ac:dyDescent="0.3">
      <c r="K785"/>
    </row>
    <row r="786" spans="11:11" x14ac:dyDescent="0.3">
      <c r="K786"/>
    </row>
    <row r="787" spans="11:11" x14ac:dyDescent="0.3">
      <c r="K787"/>
    </row>
    <row r="788" spans="11:11" x14ac:dyDescent="0.3">
      <c r="K788"/>
    </row>
    <row r="789" spans="11:11" x14ac:dyDescent="0.3">
      <c r="K789"/>
    </row>
    <row r="790" spans="11:11" x14ac:dyDescent="0.3">
      <c r="K790"/>
    </row>
    <row r="791" spans="11:11" x14ac:dyDescent="0.3">
      <c r="K791"/>
    </row>
    <row r="792" spans="11:11" x14ac:dyDescent="0.3">
      <c r="K792"/>
    </row>
    <row r="793" spans="11:11" x14ac:dyDescent="0.3">
      <c r="K793"/>
    </row>
    <row r="794" spans="11:11" x14ac:dyDescent="0.3">
      <c r="K794"/>
    </row>
    <row r="795" spans="11:11" x14ac:dyDescent="0.3">
      <c r="K795"/>
    </row>
    <row r="796" spans="11:11" x14ac:dyDescent="0.3">
      <c r="K796"/>
    </row>
    <row r="797" spans="11:11" x14ac:dyDescent="0.3">
      <c r="K797"/>
    </row>
    <row r="798" spans="11:11" x14ac:dyDescent="0.3">
      <c r="K798"/>
    </row>
    <row r="799" spans="11:11" x14ac:dyDescent="0.3">
      <c r="K799"/>
    </row>
    <row r="800" spans="11:11" x14ac:dyDescent="0.3">
      <c r="K800"/>
    </row>
    <row r="801" spans="11:11" x14ac:dyDescent="0.3">
      <c r="K801"/>
    </row>
    <row r="802" spans="11:11" x14ac:dyDescent="0.3">
      <c r="K802"/>
    </row>
    <row r="803" spans="11:11" x14ac:dyDescent="0.3">
      <c r="K803"/>
    </row>
    <row r="804" spans="11:11" x14ac:dyDescent="0.3">
      <c r="K804"/>
    </row>
    <row r="805" spans="11:11" x14ac:dyDescent="0.3">
      <c r="K805"/>
    </row>
    <row r="806" spans="11:11" x14ac:dyDescent="0.3">
      <c r="K806"/>
    </row>
    <row r="807" spans="11:11" x14ac:dyDescent="0.3">
      <c r="K807"/>
    </row>
    <row r="808" spans="11:11" x14ac:dyDescent="0.3">
      <c r="K808"/>
    </row>
    <row r="809" spans="11:11" x14ac:dyDescent="0.3">
      <c r="K809"/>
    </row>
    <row r="810" spans="11:11" x14ac:dyDescent="0.3">
      <c r="K810"/>
    </row>
    <row r="811" spans="11:11" x14ac:dyDescent="0.3">
      <c r="K811"/>
    </row>
    <row r="812" spans="11:11" x14ac:dyDescent="0.3">
      <c r="K812"/>
    </row>
    <row r="813" spans="11:11" x14ac:dyDescent="0.3">
      <c r="K813"/>
    </row>
    <row r="814" spans="11:11" x14ac:dyDescent="0.3">
      <c r="K814"/>
    </row>
    <row r="815" spans="11:11" x14ac:dyDescent="0.3">
      <c r="K815"/>
    </row>
    <row r="816" spans="11:11" x14ac:dyDescent="0.3">
      <c r="K816"/>
    </row>
    <row r="817" spans="11:11" x14ac:dyDescent="0.3">
      <c r="K817"/>
    </row>
    <row r="818" spans="11:11" x14ac:dyDescent="0.3">
      <c r="K818"/>
    </row>
    <row r="819" spans="11:11" x14ac:dyDescent="0.3">
      <c r="K819"/>
    </row>
    <row r="820" spans="11:11" x14ac:dyDescent="0.3">
      <c r="K820"/>
    </row>
    <row r="821" spans="11:11" x14ac:dyDescent="0.3">
      <c r="K821"/>
    </row>
    <row r="822" spans="11:11" x14ac:dyDescent="0.3">
      <c r="K822"/>
    </row>
    <row r="823" spans="11:11" x14ac:dyDescent="0.3">
      <c r="K823"/>
    </row>
    <row r="824" spans="11:11" x14ac:dyDescent="0.3">
      <c r="K824"/>
    </row>
    <row r="825" spans="11:11" x14ac:dyDescent="0.3">
      <c r="K825"/>
    </row>
    <row r="826" spans="11:11" x14ac:dyDescent="0.3">
      <c r="K826"/>
    </row>
    <row r="827" spans="11:11" x14ac:dyDescent="0.3">
      <c r="K827"/>
    </row>
    <row r="828" spans="11:11" x14ac:dyDescent="0.3">
      <c r="K828"/>
    </row>
    <row r="829" spans="11:11" x14ac:dyDescent="0.3">
      <c r="K829"/>
    </row>
    <row r="830" spans="11:11" x14ac:dyDescent="0.3">
      <c r="K830"/>
    </row>
    <row r="831" spans="11:11" x14ac:dyDescent="0.3">
      <c r="K831"/>
    </row>
    <row r="832" spans="11:11" x14ac:dyDescent="0.3">
      <c r="K832"/>
    </row>
    <row r="833" spans="11:11" x14ac:dyDescent="0.3">
      <c r="K833"/>
    </row>
    <row r="834" spans="11:11" x14ac:dyDescent="0.3">
      <c r="K834"/>
    </row>
    <row r="835" spans="11:11" x14ac:dyDescent="0.3">
      <c r="K835"/>
    </row>
    <row r="836" spans="11:11" x14ac:dyDescent="0.3">
      <c r="K836"/>
    </row>
    <row r="837" spans="11:11" x14ac:dyDescent="0.3">
      <c r="K837"/>
    </row>
    <row r="838" spans="11:11" x14ac:dyDescent="0.3">
      <c r="K838"/>
    </row>
    <row r="839" spans="11:11" x14ac:dyDescent="0.3">
      <c r="K839"/>
    </row>
    <row r="840" spans="11:11" x14ac:dyDescent="0.3">
      <c r="K840"/>
    </row>
    <row r="841" spans="11:11" x14ac:dyDescent="0.3">
      <c r="K841"/>
    </row>
    <row r="842" spans="11:11" x14ac:dyDescent="0.3">
      <c r="K842"/>
    </row>
    <row r="843" spans="11:11" x14ac:dyDescent="0.3">
      <c r="K843"/>
    </row>
    <row r="844" spans="11:11" x14ac:dyDescent="0.3">
      <c r="K844"/>
    </row>
    <row r="845" spans="11:11" x14ac:dyDescent="0.3">
      <c r="K845"/>
    </row>
    <row r="846" spans="11:11" x14ac:dyDescent="0.3">
      <c r="K846"/>
    </row>
    <row r="847" spans="11:11" x14ac:dyDescent="0.3">
      <c r="K847"/>
    </row>
    <row r="848" spans="11:11" x14ac:dyDescent="0.3">
      <c r="K848"/>
    </row>
    <row r="849" spans="11:11" x14ac:dyDescent="0.3">
      <c r="K849"/>
    </row>
    <row r="850" spans="11:11" x14ac:dyDescent="0.3">
      <c r="K850"/>
    </row>
    <row r="851" spans="11:11" x14ac:dyDescent="0.3">
      <c r="K851"/>
    </row>
    <row r="852" spans="11:11" x14ac:dyDescent="0.3">
      <c r="K852"/>
    </row>
    <row r="853" spans="11:11" x14ac:dyDescent="0.3">
      <c r="K853"/>
    </row>
    <row r="854" spans="11:11" x14ac:dyDescent="0.3">
      <c r="K854"/>
    </row>
    <row r="855" spans="11:11" x14ac:dyDescent="0.3">
      <c r="K855"/>
    </row>
    <row r="856" spans="11:11" x14ac:dyDescent="0.3">
      <c r="K856"/>
    </row>
    <row r="857" spans="11:11" x14ac:dyDescent="0.3">
      <c r="K857"/>
    </row>
    <row r="858" spans="11:11" x14ac:dyDescent="0.3">
      <c r="K858"/>
    </row>
    <row r="859" spans="11:11" x14ac:dyDescent="0.3">
      <c r="K859"/>
    </row>
    <row r="860" spans="11:11" x14ac:dyDescent="0.3">
      <c r="K860"/>
    </row>
    <row r="861" spans="11:11" x14ac:dyDescent="0.3">
      <c r="K861"/>
    </row>
    <row r="862" spans="11:11" x14ac:dyDescent="0.3">
      <c r="K862"/>
    </row>
    <row r="863" spans="11:11" x14ac:dyDescent="0.3">
      <c r="K863"/>
    </row>
    <row r="864" spans="11:11" x14ac:dyDescent="0.3">
      <c r="K864"/>
    </row>
    <row r="865" spans="11:11" x14ac:dyDescent="0.3">
      <c r="K865"/>
    </row>
    <row r="866" spans="11:11" x14ac:dyDescent="0.3">
      <c r="K866"/>
    </row>
    <row r="867" spans="11:11" x14ac:dyDescent="0.3">
      <c r="K867"/>
    </row>
    <row r="868" spans="11:11" x14ac:dyDescent="0.3">
      <c r="K868"/>
    </row>
    <row r="869" spans="11:11" x14ac:dyDescent="0.3">
      <c r="K869"/>
    </row>
    <row r="870" spans="11:11" x14ac:dyDescent="0.3">
      <c r="K870"/>
    </row>
    <row r="871" spans="11:11" x14ac:dyDescent="0.3">
      <c r="K871"/>
    </row>
    <row r="872" spans="11:11" x14ac:dyDescent="0.3">
      <c r="K872"/>
    </row>
    <row r="873" spans="11:11" x14ac:dyDescent="0.3">
      <c r="K873"/>
    </row>
    <row r="874" spans="11:11" x14ac:dyDescent="0.3">
      <c r="K874"/>
    </row>
    <row r="875" spans="11:11" x14ac:dyDescent="0.3">
      <c r="K875"/>
    </row>
    <row r="876" spans="11:11" x14ac:dyDescent="0.3">
      <c r="K876"/>
    </row>
    <row r="877" spans="11:11" x14ac:dyDescent="0.3">
      <c r="K877"/>
    </row>
    <row r="878" spans="11:11" x14ac:dyDescent="0.3">
      <c r="K878"/>
    </row>
    <row r="879" spans="11:11" x14ac:dyDescent="0.3">
      <c r="K879"/>
    </row>
    <row r="880" spans="11:11" x14ac:dyDescent="0.3">
      <c r="K880"/>
    </row>
    <row r="881" spans="11:11" x14ac:dyDescent="0.3">
      <c r="K881"/>
    </row>
    <row r="882" spans="11:11" x14ac:dyDescent="0.3">
      <c r="K882"/>
    </row>
    <row r="883" spans="11:11" x14ac:dyDescent="0.3">
      <c r="K883"/>
    </row>
    <row r="884" spans="11:11" x14ac:dyDescent="0.3">
      <c r="K884"/>
    </row>
    <row r="885" spans="11:11" x14ac:dyDescent="0.3">
      <c r="K885"/>
    </row>
    <row r="886" spans="11:11" x14ac:dyDescent="0.3">
      <c r="K886"/>
    </row>
    <row r="887" spans="11:11" x14ac:dyDescent="0.3">
      <c r="K887"/>
    </row>
    <row r="888" spans="11:11" x14ac:dyDescent="0.3">
      <c r="K888"/>
    </row>
    <row r="889" spans="11:11" x14ac:dyDescent="0.3">
      <c r="K889"/>
    </row>
    <row r="890" spans="11:11" x14ac:dyDescent="0.3">
      <c r="K890"/>
    </row>
    <row r="891" spans="11:11" x14ac:dyDescent="0.3">
      <c r="K891"/>
    </row>
    <row r="892" spans="11:11" x14ac:dyDescent="0.3">
      <c r="K892"/>
    </row>
    <row r="893" spans="11:11" x14ac:dyDescent="0.3">
      <c r="K893"/>
    </row>
    <row r="894" spans="11:11" x14ac:dyDescent="0.3">
      <c r="K894"/>
    </row>
    <row r="895" spans="11:11" x14ac:dyDescent="0.3">
      <c r="K895"/>
    </row>
    <row r="896" spans="11:11" x14ac:dyDescent="0.3">
      <c r="K896"/>
    </row>
    <row r="897" spans="11:11" x14ac:dyDescent="0.3">
      <c r="K897"/>
    </row>
    <row r="898" spans="11:11" x14ac:dyDescent="0.3">
      <c r="K898"/>
    </row>
    <row r="899" spans="11:11" x14ac:dyDescent="0.3">
      <c r="K899"/>
    </row>
    <row r="900" spans="11:11" x14ac:dyDescent="0.3">
      <c r="K900"/>
    </row>
    <row r="901" spans="11:11" x14ac:dyDescent="0.3">
      <c r="K901"/>
    </row>
    <row r="902" spans="11:11" x14ac:dyDescent="0.3">
      <c r="K902"/>
    </row>
    <row r="903" spans="11:11" x14ac:dyDescent="0.3">
      <c r="K903"/>
    </row>
    <row r="904" spans="11:11" x14ac:dyDescent="0.3">
      <c r="K904"/>
    </row>
    <row r="905" spans="11:11" x14ac:dyDescent="0.3">
      <c r="K905"/>
    </row>
    <row r="906" spans="11:11" x14ac:dyDescent="0.3">
      <c r="K906"/>
    </row>
    <row r="907" spans="11:11" x14ac:dyDescent="0.3">
      <c r="K907"/>
    </row>
    <row r="908" spans="11:11" x14ac:dyDescent="0.3">
      <c r="K908"/>
    </row>
    <row r="909" spans="11:11" x14ac:dyDescent="0.3">
      <c r="K909"/>
    </row>
    <row r="910" spans="11:11" x14ac:dyDescent="0.3">
      <c r="K910"/>
    </row>
    <row r="911" spans="11:11" x14ac:dyDescent="0.3">
      <c r="K911"/>
    </row>
    <row r="912" spans="11:11" x14ac:dyDescent="0.3">
      <c r="K912"/>
    </row>
    <row r="913" spans="11:11" x14ac:dyDescent="0.3">
      <c r="K913"/>
    </row>
    <row r="914" spans="11:11" x14ac:dyDescent="0.3">
      <c r="K914"/>
    </row>
    <row r="915" spans="11:11" x14ac:dyDescent="0.3">
      <c r="K915"/>
    </row>
    <row r="916" spans="11:11" x14ac:dyDescent="0.3">
      <c r="K916"/>
    </row>
    <row r="917" spans="11:11" x14ac:dyDescent="0.3">
      <c r="K917"/>
    </row>
    <row r="918" spans="11:11" x14ac:dyDescent="0.3">
      <c r="K918"/>
    </row>
    <row r="919" spans="11:11" x14ac:dyDescent="0.3">
      <c r="K919"/>
    </row>
    <row r="920" spans="11:11" x14ac:dyDescent="0.3">
      <c r="K920"/>
    </row>
    <row r="921" spans="11:11" x14ac:dyDescent="0.3">
      <c r="K921"/>
    </row>
    <row r="922" spans="11:11" x14ac:dyDescent="0.3">
      <c r="K922"/>
    </row>
    <row r="923" spans="11:11" x14ac:dyDescent="0.3">
      <c r="K923"/>
    </row>
    <row r="924" spans="11:11" x14ac:dyDescent="0.3">
      <c r="K924"/>
    </row>
    <row r="925" spans="11:11" x14ac:dyDescent="0.3">
      <c r="K925"/>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06BE-C664-4A7B-86AB-9089AE111130}">
  <dimension ref="A1:AH1965"/>
  <sheetViews>
    <sheetView tabSelected="1" zoomScaleNormal="100" workbookViewId="0">
      <pane ySplit="1" topLeftCell="A2" activePane="bottomLeft" state="frozen"/>
      <selection activeCell="AN4" sqref="AN4"/>
      <selection pane="bottomLeft"/>
    </sheetView>
  </sheetViews>
  <sheetFormatPr defaultRowHeight="14.4" x14ac:dyDescent="0.3"/>
  <cols>
    <col min="1" max="1" width="10.109375" bestFit="1" customWidth="1"/>
    <col min="2" max="3" width="16.109375" customWidth="1"/>
    <col min="4" max="5" width="13" customWidth="1"/>
    <col min="6" max="6" width="20.33203125" customWidth="1"/>
    <col min="7" max="7" width="17.109375" customWidth="1"/>
    <col min="8" max="8" width="15.109375" bestFit="1" customWidth="1"/>
    <col min="9" max="11" width="28.6640625" customWidth="1"/>
    <col min="12" max="12" width="14.44140625" customWidth="1"/>
    <col min="13" max="14" width="21.77734375" style="4" customWidth="1"/>
    <col min="15" max="15" width="20.77734375" style="50" customWidth="1"/>
    <col min="16" max="17" width="21.77734375" style="4" customWidth="1"/>
    <col min="18" max="18" width="21.77734375" customWidth="1"/>
    <col min="19" max="19" width="19.88671875" customWidth="1"/>
    <col min="20" max="20" width="32" customWidth="1"/>
    <col min="21" max="21" width="20.44140625" bestFit="1" customWidth="1"/>
    <col min="22" max="22" width="13.5546875" bestFit="1" customWidth="1"/>
    <col min="23" max="23" width="9.77734375" customWidth="1"/>
    <col min="24" max="24" width="19.6640625" customWidth="1"/>
    <col min="25" max="25" width="21.44140625" bestFit="1" customWidth="1"/>
    <col min="26" max="28" width="14.5546875" customWidth="1"/>
    <col min="29" max="29" width="11" customWidth="1"/>
    <col min="30" max="30" width="11.33203125" bestFit="1" customWidth="1"/>
    <col min="31" max="31" width="14.44140625" bestFit="1" customWidth="1"/>
    <col min="32" max="32" width="21.109375" bestFit="1" customWidth="1"/>
    <col min="33" max="33" width="10.109375" bestFit="1" customWidth="1"/>
    <col min="34" max="34" width="9.6640625" bestFit="1" customWidth="1"/>
  </cols>
  <sheetData>
    <row r="1" spans="1:32" x14ac:dyDescent="0.3">
      <c r="A1" s="23" t="s">
        <v>1</v>
      </c>
      <c r="B1" s="23" t="s">
        <v>2</v>
      </c>
      <c r="C1" s="23" t="s">
        <v>3</v>
      </c>
      <c r="D1" s="23" t="s">
        <v>4</v>
      </c>
      <c r="E1" s="23" t="s">
        <v>5</v>
      </c>
      <c r="F1" s="23" t="s">
        <v>6</v>
      </c>
      <c r="G1" s="23" t="s">
        <v>2143</v>
      </c>
      <c r="H1" s="23" t="s">
        <v>7</v>
      </c>
      <c r="I1" s="23" t="s">
        <v>8</v>
      </c>
      <c r="J1" s="23" t="s">
        <v>2168</v>
      </c>
      <c r="K1" s="23" t="s">
        <v>9</v>
      </c>
      <c r="L1" s="23" t="s">
        <v>10</v>
      </c>
      <c r="M1" s="24" t="s">
        <v>12</v>
      </c>
      <c r="N1" s="24" t="s">
        <v>11</v>
      </c>
      <c r="O1" s="46" t="s">
        <v>13</v>
      </c>
      <c r="P1" s="24" t="s">
        <v>2144</v>
      </c>
      <c r="Q1" s="24" t="s">
        <v>2145</v>
      </c>
      <c r="R1" s="23" t="s">
        <v>14</v>
      </c>
      <c r="S1" s="23" t="s">
        <v>15</v>
      </c>
      <c r="T1" s="23" t="s">
        <v>16</v>
      </c>
      <c r="U1" s="23" t="s">
        <v>17</v>
      </c>
      <c r="V1" s="23" t="s">
        <v>18</v>
      </c>
      <c r="W1" s="23" t="s">
        <v>19</v>
      </c>
      <c r="X1" s="23" t="s">
        <v>20</v>
      </c>
      <c r="Y1" s="23" t="s">
        <v>21</v>
      </c>
      <c r="Z1" s="23" t="s">
        <v>22</v>
      </c>
      <c r="AA1" s="1"/>
      <c r="AB1" s="1"/>
      <c r="AC1" s="1"/>
      <c r="AD1" s="1"/>
      <c r="AE1" s="1"/>
      <c r="AF1" s="1"/>
    </row>
    <row r="2" spans="1:32" x14ac:dyDescent="0.3">
      <c r="A2" s="9">
        <v>20847</v>
      </c>
      <c r="B2" s="9" t="s">
        <v>23</v>
      </c>
      <c r="C2" s="9">
        <v>88522</v>
      </c>
      <c r="D2" s="10">
        <v>2.84</v>
      </c>
      <c r="E2" s="11">
        <v>0.05</v>
      </c>
      <c r="F2" s="9">
        <v>4</v>
      </c>
      <c r="G2" s="10">
        <f>'Calculated Metrics'!$D2*'Calculated Metrics'!$F2*(1-'Calculated Metrics'!$E2)</f>
        <v>10.792</v>
      </c>
      <c r="H2" s="9">
        <v>3</v>
      </c>
      <c r="I2" s="9" t="s">
        <v>1012</v>
      </c>
      <c r="J2" s="9" t="str">
        <f t="shared" ref="J2:J65" si="0">IF(COUNTIF(I:I,I2)&gt;1,"Returning Customer","New Customer")</f>
        <v>New Customer</v>
      </c>
      <c r="K2" s="9" t="s">
        <v>24</v>
      </c>
      <c r="L2" s="9" t="s">
        <v>25</v>
      </c>
      <c r="M2" s="12">
        <v>42011</v>
      </c>
      <c r="N2" s="12">
        <v>42012</v>
      </c>
      <c r="O2" s="47">
        <f>'Calculated Metrics'!$N2-'Calculated Metrics'!$M2</f>
        <v>1</v>
      </c>
      <c r="P2" s="12" t="str">
        <f>TEXT('Calculated Metrics'!$M2,"mmmm")</f>
        <v>January</v>
      </c>
      <c r="Q2" s="12" t="str">
        <f>TEXT('Calculated Metrics'!$M2,"dddd")</f>
        <v>Wednesday</v>
      </c>
      <c r="R2" s="9" t="str">
        <f>_xlfn.XLOOKUP('Calculated Metrics'!$T2,'Product Lookup'!A:A,'Product Lookup'!B:B, ,0)</f>
        <v>Pens</v>
      </c>
      <c r="S2" s="9" t="s">
        <v>26</v>
      </c>
      <c r="T2" s="9" t="s">
        <v>27</v>
      </c>
      <c r="U2" s="9" t="s">
        <v>28</v>
      </c>
      <c r="V2" s="9" t="s">
        <v>29</v>
      </c>
      <c r="W2" s="9" t="s">
        <v>30</v>
      </c>
      <c r="X2" s="9" t="s">
        <v>31</v>
      </c>
      <c r="Y2" s="9" t="s">
        <v>32</v>
      </c>
      <c r="Z2" s="9">
        <v>98221</v>
      </c>
      <c r="AA2" s="1"/>
      <c r="AB2" s="1"/>
      <c r="AC2" s="1"/>
      <c r="AD2" s="1"/>
      <c r="AE2" s="1"/>
      <c r="AF2" s="1"/>
    </row>
    <row r="3" spans="1:32" x14ac:dyDescent="0.3">
      <c r="A3" s="13">
        <v>20228</v>
      </c>
      <c r="B3" s="13" t="s">
        <v>33</v>
      </c>
      <c r="C3" s="13">
        <v>90193</v>
      </c>
      <c r="D3" s="14">
        <v>500.98</v>
      </c>
      <c r="E3" s="15">
        <v>0.1</v>
      </c>
      <c r="F3" s="13">
        <v>12</v>
      </c>
      <c r="G3" s="14">
        <f>'Calculated Metrics'!$D3*'Calculated Metrics'!$F3*(1-'Calculated Metrics'!$E3)</f>
        <v>5410.5840000000007</v>
      </c>
      <c r="H3" s="13">
        <v>5</v>
      </c>
      <c r="I3" s="13" t="s">
        <v>1013</v>
      </c>
      <c r="J3" s="13" t="str">
        <f t="shared" si="0"/>
        <v>New Customer</v>
      </c>
      <c r="K3" s="13" t="s">
        <v>34</v>
      </c>
      <c r="L3" s="13" t="s">
        <v>35</v>
      </c>
      <c r="M3" s="16">
        <v>42168</v>
      </c>
      <c r="N3" s="16">
        <v>42170</v>
      </c>
      <c r="O3" s="48">
        <f>'Calculated Metrics'!$N3-'Calculated Metrics'!$M3</f>
        <v>2</v>
      </c>
      <c r="P3" s="16" t="str">
        <f>TEXT('Calculated Metrics'!$M3,"mmmm")</f>
        <v>June</v>
      </c>
      <c r="Q3" s="16" t="str">
        <f>TEXT('Calculated Metrics'!$M3,"dddd")</f>
        <v>Saturday</v>
      </c>
      <c r="R3" s="13" t="str">
        <f>_xlfn.XLOOKUP('Calculated Metrics'!$T3,'Product Lookup'!A:A,'Product Lookup'!B:B, ,0)</f>
        <v>Chairs</v>
      </c>
      <c r="S3" s="13" t="s">
        <v>36</v>
      </c>
      <c r="T3" s="13" t="s">
        <v>37</v>
      </c>
      <c r="U3" s="13" t="s">
        <v>38</v>
      </c>
      <c r="V3" s="13" t="s">
        <v>29</v>
      </c>
      <c r="W3" s="13" t="s">
        <v>30</v>
      </c>
      <c r="X3" s="13" t="s">
        <v>39</v>
      </c>
      <c r="Y3" s="13" t="s">
        <v>40</v>
      </c>
      <c r="Z3" s="13">
        <v>91776</v>
      </c>
      <c r="AA3" s="1"/>
      <c r="AB3" s="1"/>
      <c r="AC3" s="1"/>
      <c r="AD3" s="1"/>
      <c r="AE3" s="1"/>
      <c r="AF3" s="1"/>
    </row>
    <row r="4" spans="1:32" ht="14.25" customHeight="1" x14ac:dyDescent="0.3">
      <c r="A4" s="9">
        <v>21776</v>
      </c>
      <c r="B4" s="9" t="s">
        <v>41</v>
      </c>
      <c r="C4" s="9">
        <v>90192</v>
      </c>
      <c r="D4" s="10">
        <v>9.48</v>
      </c>
      <c r="E4" s="11">
        <v>0.05</v>
      </c>
      <c r="F4" s="9">
        <v>22</v>
      </c>
      <c r="G4" s="10">
        <f>'Calculated Metrics'!$D4*'Calculated Metrics'!$F4*(1-'Calculated Metrics'!$E4)</f>
        <v>198.13200000000001</v>
      </c>
      <c r="H4" s="9">
        <v>11</v>
      </c>
      <c r="I4" s="9" t="s">
        <v>1014</v>
      </c>
      <c r="J4" s="9" t="str">
        <f t="shared" si="0"/>
        <v>New Customer</v>
      </c>
      <c r="K4" s="9" t="s">
        <v>34</v>
      </c>
      <c r="L4" s="9" t="s">
        <v>35</v>
      </c>
      <c r="M4" s="12">
        <v>42050</v>
      </c>
      <c r="N4" s="12">
        <v>42052</v>
      </c>
      <c r="O4" s="47">
        <f>'Calculated Metrics'!$N4-'Calculated Metrics'!$M4</f>
        <v>2</v>
      </c>
      <c r="P4" s="12" t="str">
        <f>TEXT('Calculated Metrics'!$M4,"mmmm")</f>
        <v>February</v>
      </c>
      <c r="Q4" s="12" t="str">
        <f>TEXT('Calculated Metrics'!$M4,"dddd")</f>
        <v>Sunday</v>
      </c>
      <c r="R4" s="9" t="str">
        <f>_xlfn.XLOOKUP('Calculated Metrics'!$T4,'Product Lookup'!A:A,'Product Lookup'!B:B, ,0)</f>
        <v>Furnishings</v>
      </c>
      <c r="S4" s="9" t="s">
        <v>36</v>
      </c>
      <c r="T4" s="9" t="s">
        <v>42</v>
      </c>
      <c r="U4" s="9" t="s">
        <v>43</v>
      </c>
      <c r="V4" s="9" t="s">
        <v>29</v>
      </c>
      <c r="W4" s="9" t="s">
        <v>44</v>
      </c>
      <c r="X4" s="9" t="s">
        <v>45</v>
      </c>
      <c r="Y4" s="9" t="s">
        <v>46</v>
      </c>
      <c r="Z4" s="9">
        <v>7203</v>
      </c>
      <c r="AA4" s="1"/>
      <c r="AB4" s="1"/>
      <c r="AC4" s="1"/>
      <c r="AD4" s="1"/>
      <c r="AE4" s="1"/>
      <c r="AF4" s="1"/>
    </row>
    <row r="5" spans="1:32" x14ac:dyDescent="0.3">
      <c r="A5" s="13">
        <v>24844</v>
      </c>
      <c r="B5" s="13" t="s">
        <v>47</v>
      </c>
      <c r="C5" s="13">
        <v>86838</v>
      </c>
      <c r="D5" s="14">
        <v>78.69</v>
      </c>
      <c r="E5" s="15">
        <v>0.05</v>
      </c>
      <c r="F5" s="13">
        <v>16</v>
      </c>
      <c r="G5" s="14">
        <f>'Calculated Metrics'!$D5*'Calculated Metrics'!$F5*(1-'Calculated Metrics'!$E5)</f>
        <v>1196.088</v>
      </c>
      <c r="H5" s="13">
        <v>14</v>
      </c>
      <c r="I5" s="13" t="s">
        <v>1015</v>
      </c>
      <c r="J5" s="13" t="str">
        <f t="shared" si="0"/>
        <v>Returning Customer</v>
      </c>
      <c r="K5" s="13" t="s">
        <v>48</v>
      </c>
      <c r="L5" s="13" t="s">
        <v>35</v>
      </c>
      <c r="M5" s="16">
        <v>42136</v>
      </c>
      <c r="N5" s="16">
        <v>42138</v>
      </c>
      <c r="O5" s="48">
        <f>'Calculated Metrics'!$N5-'Calculated Metrics'!$M5</f>
        <v>2</v>
      </c>
      <c r="P5" s="16" t="str">
        <f>TEXT('Calculated Metrics'!$M5,"mmmm")</f>
        <v>May</v>
      </c>
      <c r="Q5" s="16" t="str">
        <f>TEXT('Calculated Metrics'!$M5,"dddd")</f>
        <v>Tuesday</v>
      </c>
      <c r="R5" s="13" t="str">
        <f>_xlfn.XLOOKUP('Calculated Metrics'!$T5,'Product Lookup'!A:A,'Product Lookup'!B:B, ,0)</f>
        <v>Furnishings</v>
      </c>
      <c r="S5" s="13" t="s">
        <v>36</v>
      </c>
      <c r="T5" s="13" t="s">
        <v>42</v>
      </c>
      <c r="U5" s="13" t="s">
        <v>49</v>
      </c>
      <c r="V5" s="13" t="s">
        <v>29</v>
      </c>
      <c r="W5" s="13" t="s">
        <v>50</v>
      </c>
      <c r="X5" s="13" t="s">
        <v>51</v>
      </c>
      <c r="Y5" s="13" t="s">
        <v>52</v>
      </c>
      <c r="Z5" s="13">
        <v>55372</v>
      </c>
      <c r="AA5" s="1"/>
      <c r="AB5" s="1"/>
      <c r="AC5" s="1"/>
      <c r="AD5" s="1"/>
      <c r="AE5" s="1"/>
      <c r="AF5" s="1"/>
    </row>
    <row r="6" spans="1:32" x14ac:dyDescent="0.3">
      <c r="A6" s="9">
        <v>24846</v>
      </c>
      <c r="B6" s="9" t="s">
        <v>47</v>
      </c>
      <c r="C6" s="9">
        <v>86838</v>
      </c>
      <c r="D6" s="10">
        <v>3.28</v>
      </c>
      <c r="E6" s="11">
        <v>0.05</v>
      </c>
      <c r="F6" s="9">
        <v>7</v>
      </c>
      <c r="G6" s="10">
        <f>'Calculated Metrics'!$D6*'Calculated Metrics'!$F6*(1-'Calculated Metrics'!$E6)</f>
        <v>21.811999999999998</v>
      </c>
      <c r="H6" s="9">
        <v>14</v>
      </c>
      <c r="I6" s="9" t="s">
        <v>1015</v>
      </c>
      <c r="J6" s="9" t="str">
        <f t="shared" si="0"/>
        <v>Returning Customer</v>
      </c>
      <c r="K6" s="9" t="s">
        <v>48</v>
      </c>
      <c r="L6" s="9" t="s">
        <v>35</v>
      </c>
      <c r="M6" s="12">
        <v>42136</v>
      </c>
      <c r="N6" s="12">
        <v>42137</v>
      </c>
      <c r="O6" s="47">
        <f>'Calculated Metrics'!$N6-'Calculated Metrics'!$M6</f>
        <v>1</v>
      </c>
      <c r="P6" s="12" t="str">
        <f>TEXT('Calculated Metrics'!$M6,"mmmm")</f>
        <v>May</v>
      </c>
      <c r="Q6" s="12" t="str">
        <f>TEXT('Calculated Metrics'!$M6,"dddd")</f>
        <v>Tuesday</v>
      </c>
      <c r="R6" s="9" t="str">
        <f>_xlfn.XLOOKUP('Calculated Metrics'!$T6,'Product Lookup'!A:A,'Product Lookup'!B:B, ,0)</f>
        <v>Pens</v>
      </c>
      <c r="S6" s="9" t="s">
        <v>26</v>
      </c>
      <c r="T6" s="9" t="s">
        <v>27</v>
      </c>
      <c r="U6" s="9" t="s">
        <v>28</v>
      </c>
      <c r="V6" s="9" t="s">
        <v>29</v>
      </c>
      <c r="W6" s="9" t="s">
        <v>50</v>
      </c>
      <c r="X6" s="9" t="s">
        <v>51</v>
      </c>
      <c r="Y6" s="9" t="s">
        <v>52</v>
      </c>
      <c r="Z6" s="9">
        <v>55372</v>
      </c>
      <c r="AA6" s="1"/>
      <c r="AB6" s="1"/>
      <c r="AC6" s="1"/>
      <c r="AD6" s="1"/>
      <c r="AE6" s="1"/>
      <c r="AF6" s="1"/>
    </row>
    <row r="7" spans="1:32" x14ac:dyDescent="0.3">
      <c r="A7" s="13">
        <v>24847</v>
      </c>
      <c r="B7" s="13" t="s">
        <v>47</v>
      </c>
      <c r="C7" s="13">
        <v>86838</v>
      </c>
      <c r="D7" s="14">
        <v>3.28</v>
      </c>
      <c r="E7" s="15">
        <v>0.05</v>
      </c>
      <c r="F7" s="13">
        <v>4</v>
      </c>
      <c r="G7" s="14">
        <f>'Calculated Metrics'!$D7*'Calculated Metrics'!$F7*(1-'Calculated Metrics'!$E7)</f>
        <v>12.463999999999999</v>
      </c>
      <c r="H7" s="13">
        <v>14</v>
      </c>
      <c r="I7" s="13" t="s">
        <v>1015</v>
      </c>
      <c r="J7" s="13" t="str">
        <f t="shared" si="0"/>
        <v>Returning Customer</v>
      </c>
      <c r="K7" s="13" t="s">
        <v>48</v>
      </c>
      <c r="L7" s="13" t="s">
        <v>35</v>
      </c>
      <c r="M7" s="16">
        <v>42136</v>
      </c>
      <c r="N7" s="16">
        <v>42137</v>
      </c>
      <c r="O7" s="48">
        <f>'Calculated Metrics'!$N7-'Calculated Metrics'!$M7</f>
        <v>1</v>
      </c>
      <c r="P7" s="16" t="str">
        <f>TEXT('Calculated Metrics'!$M7,"mmmm")</f>
        <v>May</v>
      </c>
      <c r="Q7" s="16" t="str">
        <f>TEXT('Calculated Metrics'!$M7,"dddd")</f>
        <v>Tuesday</v>
      </c>
      <c r="R7" s="13" t="str">
        <f>_xlfn.XLOOKUP('Calculated Metrics'!$T7,'Product Lookup'!A:A,'Product Lookup'!B:B, ,0)</f>
        <v>Pens</v>
      </c>
      <c r="S7" s="13" t="s">
        <v>26</v>
      </c>
      <c r="T7" s="13" t="s">
        <v>27</v>
      </c>
      <c r="U7" s="13" t="s">
        <v>28</v>
      </c>
      <c r="V7" s="13" t="s">
        <v>29</v>
      </c>
      <c r="W7" s="13" t="s">
        <v>50</v>
      </c>
      <c r="X7" s="13" t="s">
        <v>51</v>
      </c>
      <c r="Y7" s="13" t="s">
        <v>52</v>
      </c>
      <c r="Z7" s="13">
        <v>55372</v>
      </c>
      <c r="AA7" s="1"/>
      <c r="AB7" s="1"/>
      <c r="AC7" s="1"/>
      <c r="AD7" s="1"/>
      <c r="AE7" s="1"/>
      <c r="AF7" s="1"/>
    </row>
    <row r="8" spans="1:32" x14ac:dyDescent="0.3">
      <c r="A8" s="9">
        <v>24848</v>
      </c>
      <c r="B8" s="9" t="s">
        <v>47</v>
      </c>
      <c r="C8" s="9">
        <v>86838</v>
      </c>
      <c r="D8" s="10">
        <v>3.58</v>
      </c>
      <c r="E8" s="11">
        <v>0.05</v>
      </c>
      <c r="F8" s="9">
        <v>4</v>
      </c>
      <c r="G8" s="10">
        <f>'Calculated Metrics'!$D8*'Calculated Metrics'!$F8*(1-'Calculated Metrics'!$E8)</f>
        <v>13.603999999999999</v>
      </c>
      <c r="H8" s="9">
        <v>14</v>
      </c>
      <c r="I8" s="9" t="s">
        <v>1015</v>
      </c>
      <c r="J8" s="9" t="str">
        <f t="shared" si="0"/>
        <v>Returning Customer</v>
      </c>
      <c r="K8" s="9" t="s">
        <v>48</v>
      </c>
      <c r="L8" s="9" t="s">
        <v>35</v>
      </c>
      <c r="M8" s="12">
        <v>42136</v>
      </c>
      <c r="N8" s="12">
        <v>42137</v>
      </c>
      <c r="O8" s="47">
        <f>'Calculated Metrics'!$N8-'Calculated Metrics'!$M8</f>
        <v>1</v>
      </c>
      <c r="P8" s="12" t="str">
        <f>TEXT('Calculated Metrics'!$M8,"mmmm")</f>
        <v>May</v>
      </c>
      <c r="Q8" s="12" t="str">
        <f>TEXT('Calculated Metrics'!$M8,"dddd")</f>
        <v>Tuesday</v>
      </c>
      <c r="R8" s="9" t="str">
        <f>_xlfn.XLOOKUP('Calculated Metrics'!$T8,'Product Lookup'!A:A,'Product Lookup'!B:B, ,0)</f>
        <v>Rubber Bands</v>
      </c>
      <c r="S8" s="9" t="s">
        <v>26</v>
      </c>
      <c r="T8" s="9" t="s">
        <v>53</v>
      </c>
      <c r="U8" s="9" t="s">
        <v>28</v>
      </c>
      <c r="V8" s="9" t="s">
        <v>29</v>
      </c>
      <c r="W8" s="9" t="s">
        <v>44</v>
      </c>
      <c r="X8" s="9" t="s">
        <v>51</v>
      </c>
      <c r="Y8" s="9" t="s">
        <v>52</v>
      </c>
      <c r="Z8" s="9">
        <v>55372</v>
      </c>
      <c r="AA8" s="1"/>
      <c r="AB8" s="1"/>
      <c r="AC8" s="1"/>
      <c r="AD8" s="1"/>
      <c r="AE8" s="1"/>
      <c r="AF8" s="1"/>
    </row>
    <row r="9" spans="1:32" x14ac:dyDescent="0.3">
      <c r="A9" s="13">
        <v>18181</v>
      </c>
      <c r="B9" s="13" t="s">
        <v>41</v>
      </c>
      <c r="C9" s="13">
        <v>86837</v>
      </c>
      <c r="D9" s="14">
        <v>4.42</v>
      </c>
      <c r="E9" s="15">
        <v>0.05</v>
      </c>
      <c r="F9" s="13">
        <v>7</v>
      </c>
      <c r="G9" s="14">
        <f>'Calculated Metrics'!$D9*'Calculated Metrics'!$F9*(1-'Calculated Metrics'!$E9)</f>
        <v>29.392999999999997</v>
      </c>
      <c r="H9" s="13">
        <v>15</v>
      </c>
      <c r="I9" s="13" t="s">
        <v>1016</v>
      </c>
      <c r="J9" s="13" t="str">
        <f t="shared" si="0"/>
        <v>Returning Customer</v>
      </c>
      <c r="K9" s="13" t="s">
        <v>48</v>
      </c>
      <c r="L9" s="13" t="s">
        <v>35</v>
      </c>
      <c r="M9" s="16">
        <v>42102</v>
      </c>
      <c r="N9" s="16">
        <v>42103</v>
      </c>
      <c r="O9" s="48">
        <f>'Calculated Metrics'!$N9-'Calculated Metrics'!$M9</f>
        <v>1</v>
      </c>
      <c r="P9" s="16" t="str">
        <f>TEXT('Calculated Metrics'!$M9,"mmmm")</f>
        <v>April</v>
      </c>
      <c r="Q9" s="16" t="str">
        <f>TEXT('Calculated Metrics'!$M9,"dddd")</f>
        <v>Wednesday</v>
      </c>
      <c r="R9" s="13" t="str">
        <f>_xlfn.XLOOKUP('Calculated Metrics'!$T9,'Product Lookup'!A:A,'Product Lookup'!B:B, ,0)</f>
        <v>Envelopes</v>
      </c>
      <c r="S9" s="13" t="s">
        <v>26</v>
      </c>
      <c r="T9" s="13" t="s">
        <v>54</v>
      </c>
      <c r="U9" s="13" t="s">
        <v>49</v>
      </c>
      <c r="V9" s="13" t="s">
        <v>29</v>
      </c>
      <c r="W9" s="13" t="s">
        <v>44</v>
      </c>
      <c r="X9" s="13" t="s">
        <v>55</v>
      </c>
      <c r="Y9" s="13" t="s">
        <v>56</v>
      </c>
      <c r="Z9" s="13">
        <v>11787</v>
      </c>
      <c r="AA9" s="1"/>
      <c r="AB9" s="1"/>
      <c r="AC9" s="1"/>
      <c r="AD9" s="1"/>
      <c r="AE9" s="1"/>
      <c r="AF9" s="1"/>
    </row>
    <row r="10" spans="1:32" x14ac:dyDescent="0.3">
      <c r="A10" s="9">
        <v>20925</v>
      </c>
      <c r="B10" s="9" t="s">
        <v>47</v>
      </c>
      <c r="C10" s="9">
        <v>86839</v>
      </c>
      <c r="D10" s="10">
        <v>35.94</v>
      </c>
      <c r="E10" s="11">
        <v>0.05</v>
      </c>
      <c r="F10" s="9">
        <v>10</v>
      </c>
      <c r="G10" s="10">
        <f>'Calculated Metrics'!$D10*'Calculated Metrics'!$F10*(1-'Calculated Metrics'!$E10)</f>
        <v>341.42999999999995</v>
      </c>
      <c r="H10" s="9">
        <v>15</v>
      </c>
      <c r="I10" s="9" t="s">
        <v>1016</v>
      </c>
      <c r="J10" s="9" t="str">
        <f t="shared" si="0"/>
        <v>Returning Customer</v>
      </c>
      <c r="K10" s="9" t="s">
        <v>48</v>
      </c>
      <c r="L10" s="9" t="s">
        <v>35</v>
      </c>
      <c r="M10" s="12">
        <v>42152</v>
      </c>
      <c r="N10" s="12">
        <v>42152</v>
      </c>
      <c r="O10" s="47">
        <f>'Calculated Metrics'!$N10-'Calculated Metrics'!$M10</f>
        <v>0</v>
      </c>
      <c r="P10" s="12" t="str">
        <f>TEXT('Calculated Metrics'!$M10,"mmmm")</f>
        <v>May</v>
      </c>
      <c r="Q10" s="12" t="str">
        <f>TEXT('Calculated Metrics'!$M10,"dddd")</f>
        <v>Thursday</v>
      </c>
      <c r="R10" s="9" t="str">
        <f>_xlfn.XLOOKUP('Calculated Metrics'!$T10,'Product Lookup'!A:A,'Product Lookup'!B:B, ,0)</f>
        <v>Envelopes</v>
      </c>
      <c r="S10" s="9" t="s">
        <v>26</v>
      </c>
      <c r="T10" s="9" t="s">
        <v>54</v>
      </c>
      <c r="U10" s="9" t="s">
        <v>49</v>
      </c>
      <c r="V10" s="9" t="s">
        <v>29</v>
      </c>
      <c r="W10" s="9" t="s">
        <v>44</v>
      </c>
      <c r="X10" s="9" t="s">
        <v>55</v>
      </c>
      <c r="Y10" s="9" t="s">
        <v>56</v>
      </c>
      <c r="Z10" s="9">
        <v>11787</v>
      </c>
      <c r="AA10" s="1"/>
      <c r="AB10" s="1"/>
      <c r="AC10" s="1"/>
      <c r="AD10" s="1"/>
      <c r="AE10" s="1"/>
      <c r="AF10" s="1"/>
    </row>
    <row r="11" spans="1:32" x14ac:dyDescent="0.3">
      <c r="A11" s="13">
        <v>26267</v>
      </c>
      <c r="B11" s="13" t="s">
        <v>23</v>
      </c>
      <c r="C11" s="13">
        <v>86836</v>
      </c>
      <c r="D11" s="14">
        <v>2.98</v>
      </c>
      <c r="E11" s="15">
        <v>0.05</v>
      </c>
      <c r="F11" s="13">
        <v>6</v>
      </c>
      <c r="G11" s="14">
        <f>'Calculated Metrics'!$D11*'Calculated Metrics'!$F11*(1-'Calculated Metrics'!$E11)</f>
        <v>16.985999999999997</v>
      </c>
      <c r="H11" s="13">
        <v>16</v>
      </c>
      <c r="I11" s="13" t="s">
        <v>1017</v>
      </c>
      <c r="J11" s="13" t="str">
        <f t="shared" si="0"/>
        <v>Returning Customer</v>
      </c>
      <c r="K11" s="13" t="s">
        <v>48</v>
      </c>
      <c r="L11" s="13" t="s">
        <v>35</v>
      </c>
      <c r="M11" s="16">
        <v>42047</v>
      </c>
      <c r="N11" s="16">
        <v>42050</v>
      </c>
      <c r="O11" s="48">
        <f>'Calculated Metrics'!$N11-'Calculated Metrics'!$M11</f>
        <v>3</v>
      </c>
      <c r="P11" s="16" t="str">
        <f>TEXT('Calculated Metrics'!$M11,"mmmm")</f>
        <v>February</v>
      </c>
      <c r="Q11" s="16" t="str">
        <f>TEXT('Calculated Metrics'!$M11,"dddd")</f>
        <v>Thursday</v>
      </c>
      <c r="R11" s="13" t="str">
        <f>_xlfn.XLOOKUP('Calculated Metrics'!$T11,'Product Lookup'!A:A,'Product Lookup'!B:B, ,0)</f>
        <v>Rubber Bands</v>
      </c>
      <c r="S11" s="13" t="s">
        <v>26</v>
      </c>
      <c r="T11" s="13" t="s">
        <v>53</v>
      </c>
      <c r="U11" s="13" t="s">
        <v>28</v>
      </c>
      <c r="V11" s="13" t="s">
        <v>29</v>
      </c>
      <c r="W11" s="13" t="s">
        <v>44</v>
      </c>
      <c r="X11" s="13" t="s">
        <v>55</v>
      </c>
      <c r="Y11" s="13" t="s">
        <v>57</v>
      </c>
      <c r="Z11" s="13">
        <v>13210</v>
      </c>
      <c r="AA11" s="1"/>
      <c r="AB11" s="1"/>
      <c r="AC11" s="1"/>
      <c r="AD11" s="1"/>
      <c r="AE11" s="1"/>
      <c r="AF11" s="1"/>
    </row>
    <row r="12" spans="1:32" x14ac:dyDescent="0.3">
      <c r="A12" s="9">
        <v>26268</v>
      </c>
      <c r="B12" s="9" t="s">
        <v>23</v>
      </c>
      <c r="C12" s="9">
        <v>86836</v>
      </c>
      <c r="D12" s="10">
        <v>115.99</v>
      </c>
      <c r="E12" s="11">
        <v>0.1</v>
      </c>
      <c r="F12" s="9">
        <v>10</v>
      </c>
      <c r="G12" s="10">
        <f>'Calculated Metrics'!$D12*'Calculated Metrics'!$F12*(1-'Calculated Metrics'!$E12)</f>
        <v>1043.9099999999999</v>
      </c>
      <c r="H12" s="9">
        <v>16</v>
      </c>
      <c r="I12" s="9" t="s">
        <v>1017</v>
      </c>
      <c r="J12" s="9" t="str">
        <f t="shared" si="0"/>
        <v>Returning Customer</v>
      </c>
      <c r="K12" s="9" t="s">
        <v>48</v>
      </c>
      <c r="L12" s="9" t="s">
        <v>35</v>
      </c>
      <c r="M12" s="12">
        <v>42047</v>
      </c>
      <c r="N12" s="12">
        <v>42049</v>
      </c>
      <c r="O12" s="47">
        <f>'Calculated Metrics'!$N12-'Calculated Metrics'!$M12</f>
        <v>2</v>
      </c>
      <c r="P12" s="12" t="str">
        <f>TEXT('Calculated Metrics'!$M12,"mmmm")</f>
        <v>February</v>
      </c>
      <c r="Q12" s="12" t="str">
        <f>TEXT('Calculated Metrics'!$M12,"dddd")</f>
        <v>Thursday</v>
      </c>
      <c r="R12" s="9" t="str">
        <f>_xlfn.XLOOKUP('Calculated Metrics'!$T12,'Product Lookup'!A:A,'Product Lookup'!B:B, ,0)</f>
        <v>Telephones</v>
      </c>
      <c r="S12" s="9" t="s">
        <v>58</v>
      </c>
      <c r="T12" s="9" t="s">
        <v>59</v>
      </c>
      <c r="U12" s="9" t="s">
        <v>49</v>
      </c>
      <c r="V12" s="9" t="s">
        <v>29</v>
      </c>
      <c r="W12" s="9" t="s">
        <v>30</v>
      </c>
      <c r="X12" s="9" t="s">
        <v>55</v>
      </c>
      <c r="Y12" s="9" t="s">
        <v>57</v>
      </c>
      <c r="Z12" s="9">
        <v>13210</v>
      </c>
      <c r="AA12" s="1"/>
      <c r="AB12" s="1"/>
      <c r="AC12" s="1"/>
      <c r="AD12" s="1"/>
      <c r="AE12" s="1"/>
      <c r="AF12" s="1"/>
    </row>
    <row r="13" spans="1:32" x14ac:dyDescent="0.3">
      <c r="A13" s="13">
        <v>23890</v>
      </c>
      <c r="B13" s="13" t="s">
        <v>23</v>
      </c>
      <c r="C13" s="13">
        <v>90031</v>
      </c>
      <c r="D13" s="14">
        <v>26.48</v>
      </c>
      <c r="E13" s="15">
        <v>0.05</v>
      </c>
      <c r="F13" s="13">
        <v>17</v>
      </c>
      <c r="G13" s="14">
        <f>'Calculated Metrics'!$D13*'Calculated Metrics'!$F13*(1-'Calculated Metrics'!$E13)</f>
        <v>427.65199999999999</v>
      </c>
      <c r="H13" s="13">
        <v>18</v>
      </c>
      <c r="I13" s="13" t="s">
        <v>1018</v>
      </c>
      <c r="J13" s="13" t="str">
        <f t="shared" si="0"/>
        <v>New Customer</v>
      </c>
      <c r="K13" s="13" t="s">
        <v>48</v>
      </c>
      <c r="L13" s="13" t="s">
        <v>35</v>
      </c>
      <c r="M13" s="16">
        <v>42139</v>
      </c>
      <c r="N13" s="16">
        <v>42140</v>
      </c>
      <c r="O13" s="48">
        <f>'Calculated Metrics'!$N13-'Calculated Metrics'!$M13</f>
        <v>1</v>
      </c>
      <c r="P13" s="16" t="str">
        <f>TEXT('Calculated Metrics'!$M13,"mmmm")</f>
        <v>May</v>
      </c>
      <c r="Q13" s="16" t="str">
        <f>TEXT('Calculated Metrics'!$M13,"dddd")</f>
        <v>Friday</v>
      </c>
      <c r="R13" s="13" t="str">
        <f>_xlfn.XLOOKUP('Calculated Metrics'!$T13,'Product Lookup'!A:A,'Product Lookup'!B:B, ,0)</f>
        <v>Furnishings</v>
      </c>
      <c r="S13" s="13" t="s">
        <v>36</v>
      </c>
      <c r="T13" s="13" t="s">
        <v>42</v>
      </c>
      <c r="U13" s="13" t="s">
        <v>49</v>
      </c>
      <c r="V13" s="13" t="s">
        <v>29</v>
      </c>
      <c r="W13" s="13" t="s">
        <v>30</v>
      </c>
      <c r="X13" s="13" t="s">
        <v>60</v>
      </c>
      <c r="Y13" s="13" t="s">
        <v>61</v>
      </c>
      <c r="Z13" s="13">
        <v>59601</v>
      </c>
      <c r="AA13" s="1"/>
      <c r="AB13" s="1"/>
      <c r="AC13" s="1"/>
      <c r="AD13" s="1"/>
      <c r="AE13" s="1"/>
      <c r="AF13" s="1"/>
    </row>
    <row r="14" spans="1:32" x14ac:dyDescent="0.3">
      <c r="A14" s="9">
        <v>24063</v>
      </c>
      <c r="B14" s="9" t="s">
        <v>33</v>
      </c>
      <c r="C14" s="9">
        <v>90032</v>
      </c>
      <c r="D14" s="10">
        <v>12.99</v>
      </c>
      <c r="E14" s="11">
        <v>0.05</v>
      </c>
      <c r="F14" s="9">
        <v>18</v>
      </c>
      <c r="G14" s="10">
        <f>'Calculated Metrics'!$D14*'Calculated Metrics'!$F14*(1-'Calculated Metrics'!$E14)</f>
        <v>222.12899999999999</v>
      </c>
      <c r="H14" s="9">
        <v>19</v>
      </c>
      <c r="I14" s="9" t="s">
        <v>1019</v>
      </c>
      <c r="J14" s="9" t="str">
        <f t="shared" si="0"/>
        <v>New Customer</v>
      </c>
      <c r="K14" s="9" t="s">
        <v>48</v>
      </c>
      <c r="L14" s="9" t="s">
        <v>35</v>
      </c>
      <c r="M14" s="12">
        <v>42145</v>
      </c>
      <c r="N14" s="12">
        <v>42147</v>
      </c>
      <c r="O14" s="47">
        <f>'Calculated Metrics'!$N14-'Calculated Metrics'!$M14</f>
        <v>2</v>
      </c>
      <c r="P14" s="12" t="str">
        <f>TEXT('Calculated Metrics'!$M14,"mmmm")</f>
        <v>May</v>
      </c>
      <c r="Q14" s="12" t="str">
        <f>TEXT('Calculated Metrics'!$M14,"dddd")</f>
        <v>Thursday</v>
      </c>
      <c r="R14" s="9" t="str">
        <f>_xlfn.XLOOKUP('Calculated Metrics'!$T14,'Product Lookup'!A:A,'Product Lookup'!B:B, ,0)</f>
        <v>Office Machines</v>
      </c>
      <c r="S14" s="9" t="s">
        <v>58</v>
      </c>
      <c r="T14" s="9" t="s">
        <v>62</v>
      </c>
      <c r="U14" s="9" t="s">
        <v>63</v>
      </c>
      <c r="V14" s="9" t="s">
        <v>29</v>
      </c>
      <c r="W14" s="9" t="s">
        <v>44</v>
      </c>
      <c r="X14" s="9" t="s">
        <v>60</v>
      </c>
      <c r="Y14" s="9" t="s">
        <v>64</v>
      </c>
      <c r="Z14" s="9">
        <v>59801</v>
      </c>
      <c r="AA14" s="1"/>
      <c r="AB14" s="1"/>
      <c r="AC14" s="1"/>
      <c r="AD14" s="1"/>
      <c r="AE14" s="1"/>
      <c r="AF14" s="1"/>
    </row>
    <row r="15" spans="1:32" x14ac:dyDescent="0.3">
      <c r="A15" s="13">
        <v>5890</v>
      </c>
      <c r="B15" s="13" t="s">
        <v>23</v>
      </c>
      <c r="C15" s="13">
        <v>41793</v>
      </c>
      <c r="D15" s="14">
        <v>26.48</v>
      </c>
      <c r="E15" s="15">
        <v>0.05</v>
      </c>
      <c r="F15" s="13">
        <v>70</v>
      </c>
      <c r="G15" s="14">
        <f>'Calculated Metrics'!$D15*'Calculated Metrics'!$F15*(1-'Calculated Metrics'!$E15)</f>
        <v>1760.92</v>
      </c>
      <c r="H15" s="13">
        <v>21</v>
      </c>
      <c r="I15" s="13" t="s">
        <v>1020</v>
      </c>
      <c r="J15" s="13" t="str">
        <f t="shared" si="0"/>
        <v>Returning Customer</v>
      </c>
      <c r="K15" s="13" t="s">
        <v>48</v>
      </c>
      <c r="L15" s="13" t="s">
        <v>35</v>
      </c>
      <c r="M15" s="16">
        <v>42139</v>
      </c>
      <c r="N15" s="16">
        <v>42140</v>
      </c>
      <c r="O15" s="48">
        <f>'Calculated Metrics'!$N15-'Calculated Metrics'!$M15</f>
        <v>1</v>
      </c>
      <c r="P15" s="16" t="str">
        <f>TEXT('Calculated Metrics'!$M15,"mmmm")</f>
        <v>May</v>
      </c>
      <c r="Q15" s="16" t="str">
        <f>TEXT('Calculated Metrics'!$M15,"dddd")</f>
        <v>Friday</v>
      </c>
      <c r="R15" s="13" t="str">
        <f>_xlfn.XLOOKUP('Calculated Metrics'!$T15,'Product Lookup'!A:A,'Product Lookup'!B:B, ,0)</f>
        <v>Furnishings</v>
      </c>
      <c r="S15" s="13" t="s">
        <v>36</v>
      </c>
      <c r="T15" s="13" t="s">
        <v>42</v>
      </c>
      <c r="U15" s="13" t="s">
        <v>49</v>
      </c>
      <c r="V15" s="13" t="s">
        <v>29</v>
      </c>
      <c r="W15" s="13" t="s">
        <v>44</v>
      </c>
      <c r="X15" s="13" t="s">
        <v>55</v>
      </c>
      <c r="Y15" s="13" t="s">
        <v>65</v>
      </c>
      <c r="Z15" s="13">
        <v>10012</v>
      </c>
      <c r="AA15" s="1"/>
      <c r="AB15" s="1"/>
      <c r="AC15" s="1"/>
      <c r="AD15" s="1"/>
      <c r="AE15" s="1"/>
      <c r="AF15" s="1"/>
    </row>
    <row r="16" spans="1:32" x14ac:dyDescent="0.3">
      <c r="A16" s="9">
        <v>6062</v>
      </c>
      <c r="B16" s="9" t="s">
        <v>33</v>
      </c>
      <c r="C16" s="9">
        <v>42949</v>
      </c>
      <c r="D16" s="10">
        <v>5</v>
      </c>
      <c r="E16" s="11">
        <v>0.05</v>
      </c>
      <c r="F16" s="9">
        <v>58</v>
      </c>
      <c r="G16" s="10">
        <f>'Calculated Metrics'!$D16*'Calculated Metrics'!$F16*(1-'Calculated Metrics'!$E16)</f>
        <v>275.5</v>
      </c>
      <c r="H16" s="9">
        <v>21</v>
      </c>
      <c r="I16" s="9" t="s">
        <v>1020</v>
      </c>
      <c r="J16" s="9" t="str">
        <f t="shared" si="0"/>
        <v>Returning Customer</v>
      </c>
      <c r="K16" s="9" t="s">
        <v>48</v>
      </c>
      <c r="L16" s="9" t="s">
        <v>35</v>
      </c>
      <c r="M16" s="12">
        <v>42145</v>
      </c>
      <c r="N16" s="12">
        <v>42146</v>
      </c>
      <c r="O16" s="47">
        <f>'Calculated Metrics'!$N16-'Calculated Metrics'!$M16</f>
        <v>1</v>
      </c>
      <c r="P16" s="12" t="str">
        <f>TEXT('Calculated Metrics'!$M16,"mmmm")</f>
        <v>May</v>
      </c>
      <c r="Q16" s="12" t="str">
        <f>TEXT('Calculated Metrics'!$M16,"dddd")</f>
        <v>Thursday</v>
      </c>
      <c r="R16" s="9" t="str">
        <f>_xlfn.XLOOKUP('Calculated Metrics'!$T16,'Product Lookup'!A:A,'Product Lookup'!B:B, ,0)</f>
        <v>Rubber Bands</v>
      </c>
      <c r="S16" s="9" t="s">
        <v>26</v>
      </c>
      <c r="T16" s="9" t="s">
        <v>53</v>
      </c>
      <c r="U16" s="9" t="s">
        <v>28</v>
      </c>
      <c r="V16" s="9" t="s">
        <v>29</v>
      </c>
      <c r="W16" s="9" t="s">
        <v>44</v>
      </c>
      <c r="X16" s="9" t="s">
        <v>55</v>
      </c>
      <c r="Y16" s="9" t="s">
        <v>65</v>
      </c>
      <c r="Z16" s="9">
        <v>10012</v>
      </c>
      <c r="AA16" s="1"/>
      <c r="AB16" s="1"/>
      <c r="AC16" s="1"/>
      <c r="AD16" s="1"/>
      <c r="AE16" s="1"/>
      <c r="AF16" s="1"/>
    </row>
    <row r="17" spans="1:32" x14ac:dyDescent="0.3">
      <c r="A17" s="13">
        <v>6063</v>
      </c>
      <c r="B17" s="13" t="s">
        <v>33</v>
      </c>
      <c r="C17" s="13">
        <v>42949</v>
      </c>
      <c r="D17" s="14">
        <v>12.99</v>
      </c>
      <c r="E17" s="15">
        <v>0.05</v>
      </c>
      <c r="F17" s="13">
        <v>71</v>
      </c>
      <c r="G17" s="14">
        <f>'Calculated Metrics'!$D17*'Calculated Metrics'!$F17*(1-'Calculated Metrics'!$E17)</f>
        <v>876.17549999999994</v>
      </c>
      <c r="H17" s="13">
        <v>21</v>
      </c>
      <c r="I17" s="13" t="s">
        <v>1020</v>
      </c>
      <c r="J17" s="13" t="str">
        <f t="shared" si="0"/>
        <v>Returning Customer</v>
      </c>
      <c r="K17" s="13" t="s">
        <v>48</v>
      </c>
      <c r="L17" s="13" t="s">
        <v>35</v>
      </c>
      <c r="M17" s="16">
        <v>42145</v>
      </c>
      <c r="N17" s="16">
        <v>42147</v>
      </c>
      <c r="O17" s="48">
        <f>'Calculated Metrics'!$N17-'Calculated Metrics'!$M17</f>
        <v>2</v>
      </c>
      <c r="P17" s="16" t="str">
        <f>TEXT('Calculated Metrics'!$M17,"mmmm")</f>
        <v>May</v>
      </c>
      <c r="Q17" s="16" t="str">
        <f>TEXT('Calculated Metrics'!$M17,"dddd")</f>
        <v>Thursday</v>
      </c>
      <c r="R17" s="13" t="str">
        <f>_xlfn.XLOOKUP('Calculated Metrics'!$T17,'Product Lookup'!A:A,'Product Lookup'!B:B, ,0)</f>
        <v>Office Machines</v>
      </c>
      <c r="S17" s="13" t="s">
        <v>58</v>
      </c>
      <c r="T17" s="13" t="s">
        <v>62</v>
      </c>
      <c r="U17" s="13" t="s">
        <v>63</v>
      </c>
      <c r="V17" s="13" t="s">
        <v>29</v>
      </c>
      <c r="W17" s="13" t="s">
        <v>30</v>
      </c>
      <c r="X17" s="13" t="s">
        <v>55</v>
      </c>
      <c r="Y17" s="13" t="s">
        <v>65</v>
      </c>
      <c r="Z17" s="13">
        <v>10012</v>
      </c>
      <c r="AA17" s="1"/>
      <c r="AB17" s="1"/>
      <c r="AC17" s="1"/>
      <c r="AD17" s="1"/>
      <c r="AE17" s="1"/>
      <c r="AF17" s="1"/>
    </row>
    <row r="18" spans="1:32" x14ac:dyDescent="0.3">
      <c r="A18" s="9">
        <v>20631</v>
      </c>
      <c r="B18" s="9" t="s">
        <v>23</v>
      </c>
      <c r="C18" s="9">
        <v>87651</v>
      </c>
      <c r="D18" s="10">
        <v>55.48</v>
      </c>
      <c r="E18" s="11">
        <v>0.05</v>
      </c>
      <c r="F18" s="9">
        <v>1</v>
      </c>
      <c r="G18" s="10">
        <f>'Calculated Metrics'!$D18*'Calculated Metrics'!$F18*(1-'Calculated Metrics'!$E18)</f>
        <v>52.705999999999996</v>
      </c>
      <c r="H18" s="9">
        <v>24</v>
      </c>
      <c r="I18" s="9" t="s">
        <v>1021</v>
      </c>
      <c r="J18" s="9" t="str">
        <f t="shared" si="0"/>
        <v>Returning Customer</v>
      </c>
      <c r="K18" s="9" t="s">
        <v>24</v>
      </c>
      <c r="L18" s="9" t="s">
        <v>35</v>
      </c>
      <c r="M18" s="12">
        <v>42032</v>
      </c>
      <c r="N18" s="12">
        <v>42033</v>
      </c>
      <c r="O18" s="47">
        <f>'Calculated Metrics'!$N18-'Calculated Metrics'!$M18</f>
        <v>1</v>
      </c>
      <c r="P18" s="12" t="str">
        <f>TEXT('Calculated Metrics'!$M18,"mmmm")</f>
        <v>January</v>
      </c>
      <c r="Q18" s="12" t="str">
        <f>TEXT('Calculated Metrics'!$M18,"dddd")</f>
        <v>Wednesday</v>
      </c>
      <c r="R18" s="9" t="str">
        <f>_xlfn.XLOOKUP('Calculated Metrics'!$T18,'Product Lookup'!A:A,'Product Lookup'!B:B, ,0)</f>
        <v>Paper</v>
      </c>
      <c r="S18" s="9" t="s">
        <v>26</v>
      </c>
      <c r="T18" s="9" t="s">
        <v>66</v>
      </c>
      <c r="U18" s="9" t="s">
        <v>49</v>
      </c>
      <c r="V18" s="9" t="s">
        <v>29</v>
      </c>
      <c r="W18" s="9" t="s">
        <v>30</v>
      </c>
      <c r="X18" s="9" t="s">
        <v>39</v>
      </c>
      <c r="Y18" s="9" t="s">
        <v>67</v>
      </c>
      <c r="Z18" s="9">
        <v>92677</v>
      </c>
      <c r="AA18" s="1"/>
      <c r="AB18" s="1"/>
      <c r="AC18" s="1"/>
      <c r="AD18" s="1"/>
      <c r="AE18" s="1"/>
      <c r="AF18" s="1"/>
    </row>
    <row r="19" spans="1:32" x14ac:dyDescent="0.3">
      <c r="A19" s="13">
        <v>20632</v>
      </c>
      <c r="B19" s="13" t="s">
        <v>23</v>
      </c>
      <c r="C19" s="13">
        <v>87651</v>
      </c>
      <c r="D19" s="14">
        <v>1.68</v>
      </c>
      <c r="E19" s="15">
        <v>0.05</v>
      </c>
      <c r="F19" s="13">
        <v>1</v>
      </c>
      <c r="G19" s="14">
        <f>'Calculated Metrics'!$D19*'Calculated Metrics'!$F19*(1-'Calculated Metrics'!$E19)</f>
        <v>1.5959999999999999</v>
      </c>
      <c r="H19" s="13">
        <v>24</v>
      </c>
      <c r="I19" s="13" t="s">
        <v>1021</v>
      </c>
      <c r="J19" s="13" t="str">
        <f t="shared" si="0"/>
        <v>Returning Customer</v>
      </c>
      <c r="K19" s="13" t="s">
        <v>24</v>
      </c>
      <c r="L19" s="13" t="s">
        <v>35</v>
      </c>
      <c r="M19" s="16">
        <v>42032</v>
      </c>
      <c r="N19" s="16">
        <v>42034</v>
      </c>
      <c r="O19" s="48">
        <f>'Calculated Metrics'!$N19-'Calculated Metrics'!$M19</f>
        <v>2</v>
      </c>
      <c r="P19" s="16" t="str">
        <f>TEXT('Calculated Metrics'!$M19,"mmmm")</f>
        <v>January</v>
      </c>
      <c r="Q19" s="16" t="str">
        <f>TEXT('Calculated Metrics'!$M19,"dddd")</f>
        <v>Wednesday</v>
      </c>
      <c r="R19" s="13" t="str">
        <f>_xlfn.XLOOKUP('Calculated Metrics'!$T19,'Product Lookup'!A:A,'Product Lookup'!B:B, ,0)</f>
        <v>Pens</v>
      </c>
      <c r="S19" s="13" t="s">
        <v>26</v>
      </c>
      <c r="T19" s="13" t="s">
        <v>27</v>
      </c>
      <c r="U19" s="13" t="s">
        <v>28</v>
      </c>
      <c r="V19" s="13" t="s">
        <v>29</v>
      </c>
      <c r="W19" s="13" t="s">
        <v>30</v>
      </c>
      <c r="X19" s="13" t="s">
        <v>39</v>
      </c>
      <c r="Y19" s="13" t="s">
        <v>67</v>
      </c>
      <c r="Z19" s="13">
        <v>92677</v>
      </c>
      <c r="AA19" s="1"/>
      <c r="AB19" s="1"/>
      <c r="AC19" s="1"/>
      <c r="AD19" s="1"/>
      <c r="AE19" s="1"/>
      <c r="AF19" s="1"/>
    </row>
    <row r="20" spans="1:32" x14ac:dyDescent="0.3">
      <c r="A20" s="9">
        <v>23967</v>
      </c>
      <c r="B20" s="9" t="s">
        <v>33</v>
      </c>
      <c r="C20" s="9">
        <v>87652</v>
      </c>
      <c r="D20" s="10">
        <v>4.1399999999999997</v>
      </c>
      <c r="E20" s="11">
        <v>0.05</v>
      </c>
      <c r="F20" s="9">
        <v>12</v>
      </c>
      <c r="G20" s="10">
        <f>'Calculated Metrics'!$D20*'Calculated Metrics'!$F20*(1-'Calculated Metrics'!$E20)</f>
        <v>47.195999999999991</v>
      </c>
      <c r="H20" s="9">
        <v>27</v>
      </c>
      <c r="I20" s="9" t="s">
        <v>1022</v>
      </c>
      <c r="J20" s="9" t="str">
        <f t="shared" si="0"/>
        <v>New Customer</v>
      </c>
      <c r="K20" s="9" t="s">
        <v>24</v>
      </c>
      <c r="L20" s="9" t="s">
        <v>35</v>
      </c>
      <c r="M20" s="12">
        <v>42126</v>
      </c>
      <c r="N20" s="12">
        <v>42128</v>
      </c>
      <c r="O20" s="47">
        <f>'Calculated Metrics'!$N20-'Calculated Metrics'!$M20</f>
        <v>2</v>
      </c>
      <c r="P20" s="12" t="str">
        <f>TEXT('Calculated Metrics'!$M20,"mmmm")</f>
        <v>May</v>
      </c>
      <c r="Q20" s="12" t="str">
        <f>TEXT('Calculated Metrics'!$M20,"dddd")</f>
        <v>Saturday</v>
      </c>
      <c r="R20" s="9" t="str">
        <f>_xlfn.XLOOKUP('Calculated Metrics'!$T20,'Product Lookup'!A:A,'Product Lookup'!B:B, ,0)</f>
        <v>Furnishings</v>
      </c>
      <c r="S20" s="9" t="s">
        <v>36</v>
      </c>
      <c r="T20" s="9" t="s">
        <v>42</v>
      </c>
      <c r="U20" s="9" t="s">
        <v>49</v>
      </c>
      <c r="V20" s="9" t="s">
        <v>29</v>
      </c>
      <c r="W20" s="9" t="s">
        <v>30</v>
      </c>
      <c r="X20" s="9" t="s">
        <v>39</v>
      </c>
      <c r="Y20" s="9" t="s">
        <v>68</v>
      </c>
      <c r="Z20" s="9">
        <v>90712</v>
      </c>
      <c r="AA20" s="1"/>
      <c r="AB20" s="1"/>
      <c r="AC20" s="1"/>
      <c r="AD20" s="1"/>
      <c r="AE20" s="1"/>
      <c r="AF20" s="1"/>
    </row>
    <row r="21" spans="1:32" x14ac:dyDescent="0.3">
      <c r="A21" s="13">
        <v>23509</v>
      </c>
      <c r="B21" s="13" t="s">
        <v>23</v>
      </c>
      <c r="C21" s="13">
        <v>89199</v>
      </c>
      <c r="D21" s="14">
        <v>34.99</v>
      </c>
      <c r="E21" s="15">
        <v>0.05</v>
      </c>
      <c r="F21" s="13">
        <v>13</v>
      </c>
      <c r="G21" s="14">
        <f>'Calculated Metrics'!$D21*'Calculated Metrics'!$F21*(1-'Calculated Metrics'!$E21)</f>
        <v>432.12649999999996</v>
      </c>
      <c r="H21" s="13">
        <v>32</v>
      </c>
      <c r="I21" s="13" t="s">
        <v>1023</v>
      </c>
      <c r="J21" s="13" t="str">
        <f t="shared" si="0"/>
        <v>Returning Customer</v>
      </c>
      <c r="K21" s="13" t="s">
        <v>24</v>
      </c>
      <c r="L21" s="13" t="s">
        <v>35</v>
      </c>
      <c r="M21" s="16">
        <v>42057</v>
      </c>
      <c r="N21" s="16">
        <v>42058</v>
      </c>
      <c r="O21" s="48">
        <f>'Calculated Metrics'!$N21-'Calculated Metrics'!$M21</f>
        <v>1</v>
      </c>
      <c r="P21" s="16" t="str">
        <f>TEXT('Calculated Metrics'!$M21,"mmmm")</f>
        <v>February</v>
      </c>
      <c r="Q21" s="16" t="str">
        <f>TEXT('Calculated Metrics'!$M21,"dddd")</f>
        <v>Sunday</v>
      </c>
      <c r="R21" s="13" t="str">
        <f>_xlfn.XLOOKUP('Calculated Metrics'!$T21,'Product Lookup'!A:A,'Product Lookup'!B:B, ,0)</f>
        <v>Pens</v>
      </c>
      <c r="S21" s="13" t="s">
        <v>26</v>
      </c>
      <c r="T21" s="13" t="s">
        <v>27</v>
      </c>
      <c r="U21" s="13" t="s">
        <v>49</v>
      </c>
      <c r="V21" s="13" t="s">
        <v>29</v>
      </c>
      <c r="W21" s="13" t="s">
        <v>30</v>
      </c>
      <c r="X21" s="13" t="s">
        <v>69</v>
      </c>
      <c r="Y21" s="13" t="s">
        <v>70</v>
      </c>
      <c r="Z21" s="13">
        <v>97526</v>
      </c>
      <c r="AA21" s="1"/>
      <c r="AB21" s="1"/>
      <c r="AC21" s="1"/>
      <c r="AD21" s="1"/>
      <c r="AE21" s="1"/>
      <c r="AF21" s="1"/>
    </row>
    <row r="22" spans="1:32" x14ac:dyDescent="0.3">
      <c r="A22" s="9">
        <v>23612</v>
      </c>
      <c r="B22" s="9" t="s">
        <v>23</v>
      </c>
      <c r="C22" s="9">
        <v>89200</v>
      </c>
      <c r="D22" s="10">
        <v>17.98</v>
      </c>
      <c r="E22" s="11">
        <v>0.05</v>
      </c>
      <c r="F22" s="9">
        <v>2</v>
      </c>
      <c r="G22" s="10">
        <f>'Calculated Metrics'!$D22*'Calculated Metrics'!$F22*(1-'Calculated Metrics'!$E22)</f>
        <v>34.161999999999999</v>
      </c>
      <c r="H22" s="9">
        <v>32</v>
      </c>
      <c r="I22" s="9" t="s">
        <v>1023</v>
      </c>
      <c r="J22" s="9" t="str">
        <f t="shared" si="0"/>
        <v>Returning Customer</v>
      </c>
      <c r="K22" s="9" t="s">
        <v>24</v>
      </c>
      <c r="L22" s="9" t="s">
        <v>35</v>
      </c>
      <c r="M22" s="12">
        <v>42090</v>
      </c>
      <c r="N22" s="12">
        <v>42091</v>
      </c>
      <c r="O22" s="47">
        <f>'Calculated Metrics'!$N22-'Calculated Metrics'!$M22</f>
        <v>1</v>
      </c>
      <c r="P22" s="12" t="str">
        <f>TEXT('Calculated Metrics'!$M22,"mmmm")</f>
        <v>March</v>
      </c>
      <c r="Q22" s="12" t="str">
        <f>TEXT('Calculated Metrics'!$M22,"dddd")</f>
        <v>Friday</v>
      </c>
      <c r="R22" s="9" t="str">
        <f>_xlfn.XLOOKUP('Calculated Metrics'!$T22,'Product Lookup'!A:A,'Product Lookup'!B:B, ,0)</f>
        <v>Office Machines</v>
      </c>
      <c r="S22" s="9" t="s">
        <v>58</v>
      </c>
      <c r="T22" s="9" t="s">
        <v>62</v>
      </c>
      <c r="U22" s="9" t="s">
        <v>63</v>
      </c>
      <c r="V22" s="9" t="s">
        <v>29</v>
      </c>
      <c r="W22" s="9" t="s">
        <v>30</v>
      </c>
      <c r="X22" s="9" t="s">
        <v>69</v>
      </c>
      <c r="Y22" s="9" t="s">
        <v>70</v>
      </c>
      <c r="Z22" s="9">
        <v>97526</v>
      </c>
      <c r="AA22" s="1"/>
      <c r="AB22" s="1"/>
      <c r="AC22" s="1"/>
      <c r="AD22" s="1"/>
      <c r="AE22" s="1"/>
      <c r="AF22" s="1"/>
    </row>
    <row r="23" spans="1:32" x14ac:dyDescent="0.3">
      <c r="A23" s="13">
        <v>23278</v>
      </c>
      <c r="B23" s="13" t="s">
        <v>47</v>
      </c>
      <c r="C23" s="13">
        <v>89202</v>
      </c>
      <c r="D23" s="14">
        <v>125.99</v>
      </c>
      <c r="E23" s="15">
        <v>0.1</v>
      </c>
      <c r="F23" s="13">
        <v>8</v>
      </c>
      <c r="G23" s="14">
        <f>'Calculated Metrics'!$D23*'Calculated Metrics'!$F23*(1-'Calculated Metrics'!$E23)</f>
        <v>907.12799999999993</v>
      </c>
      <c r="H23" s="13">
        <v>32</v>
      </c>
      <c r="I23" s="13" t="s">
        <v>1023</v>
      </c>
      <c r="J23" s="13" t="str">
        <f t="shared" si="0"/>
        <v>Returning Customer</v>
      </c>
      <c r="K23" s="13" t="s">
        <v>24</v>
      </c>
      <c r="L23" s="13" t="s">
        <v>25</v>
      </c>
      <c r="M23" s="16">
        <v>42024</v>
      </c>
      <c r="N23" s="16">
        <v>42026</v>
      </c>
      <c r="O23" s="48">
        <f>'Calculated Metrics'!$N23-'Calculated Metrics'!$M23</f>
        <v>2</v>
      </c>
      <c r="P23" s="16" t="str">
        <f>TEXT('Calculated Metrics'!$M23,"mmmm")</f>
        <v>January</v>
      </c>
      <c r="Q23" s="16" t="str">
        <f>TEXT('Calculated Metrics'!$M23,"dddd")</f>
        <v>Tuesday</v>
      </c>
      <c r="R23" s="13" t="str">
        <f>_xlfn.XLOOKUP('Calculated Metrics'!$T23,'Product Lookup'!A:A,'Product Lookup'!B:B, ,0)</f>
        <v>Telephones</v>
      </c>
      <c r="S23" s="13" t="s">
        <v>58</v>
      </c>
      <c r="T23" s="13" t="s">
        <v>59</v>
      </c>
      <c r="U23" s="13" t="s">
        <v>49</v>
      </c>
      <c r="V23" s="13" t="s">
        <v>29</v>
      </c>
      <c r="W23" s="13" t="s">
        <v>30</v>
      </c>
      <c r="X23" s="13" t="s">
        <v>69</v>
      </c>
      <c r="Y23" s="13" t="s">
        <v>70</v>
      </c>
      <c r="Z23" s="13">
        <v>97526</v>
      </c>
      <c r="AA23" s="1"/>
      <c r="AB23" s="1"/>
      <c r="AC23" s="1"/>
      <c r="AD23" s="1"/>
      <c r="AE23" s="1"/>
      <c r="AF23" s="1"/>
    </row>
    <row r="24" spans="1:32" x14ac:dyDescent="0.3">
      <c r="A24" s="9">
        <v>19355</v>
      </c>
      <c r="B24" s="9" t="s">
        <v>71</v>
      </c>
      <c r="C24" s="9">
        <v>89203</v>
      </c>
      <c r="D24" s="10">
        <v>205.99</v>
      </c>
      <c r="E24" s="11">
        <v>0.1</v>
      </c>
      <c r="F24" s="9">
        <v>22</v>
      </c>
      <c r="G24" s="10">
        <f>'Calculated Metrics'!$D24*'Calculated Metrics'!$F24*(1-'Calculated Metrics'!$E24)</f>
        <v>4078.6020000000008</v>
      </c>
      <c r="H24" s="9">
        <v>32</v>
      </c>
      <c r="I24" s="9" t="s">
        <v>1023</v>
      </c>
      <c r="J24" s="9" t="str">
        <f t="shared" si="0"/>
        <v>Returning Customer</v>
      </c>
      <c r="K24" s="9" t="s">
        <v>24</v>
      </c>
      <c r="L24" s="9" t="s">
        <v>35</v>
      </c>
      <c r="M24" s="12">
        <v>42075</v>
      </c>
      <c r="N24" s="12">
        <v>42082</v>
      </c>
      <c r="O24" s="47">
        <f>'Calculated Metrics'!$N24-'Calculated Metrics'!$M24</f>
        <v>7</v>
      </c>
      <c r="P24" s="12" t="str">
        <f>TEXT('Calculated Metrics'!$M24,"mmmm")</f>
        <v>March</v>
      </c>
      <c r="Q24" s="12" t="str">
        <f>TEXT('Calculated Metrics'!$M24,"dddd")</f>
        <v>Thursday</v>
      </c>
      <c r="R24" s="9" t="str">
        <f>_xlfn.XLOOKUP('Calculated Metrics'!$T24,'Product Lookup'!A:A,'Product Lookup'!B:B, ,0)</f>
        <v>Telephones</v>
      </c>
      <c r="S24" s="9" t="s">
        <v>58</v>
      </c>
      <c r="T24" s="9" t="s">
        <v>59</v>
      </c>
      <c r="U24" s="9" t="s">
        <v>49</v>
      </c>
      <c r="V24" s="9" t="s">
        <v>29</v>
      </c>
      <c r="W24" s="9" t="s">
        <v>30</v>
      </c>
      <c r="X24" s="9" t="s">
        <v>69</v>
      </c>
      <c r="Y24" s="9" t="s">
        <v>70</v>
      </c>
      <c r="Z24" s="9">
        <v>97526</v>
      </c>
      <c r="AA24" s="1"/>
      <c r="AB24" s="1"/>
      <c r="AC24" s="1"/>
      <c r="AD24" s="1"/>
      <c r="AE24" s="1"/>
      <c r="AF24" s="1"/>
    </row>
    <row r="25" spans="1:32" x14ac:dyDescent="0.3">
      <c r="A25" s="13">
        <v>23654</v>
      </c>
      <c r="B25" s="13" t="s">
        <v>33</v>
      </c>
      <c r="C25" s="13">
        <v>89201</v>
      </c>
      <c r="D25" s="14">
        <v>4.24</v>
      </c>
      <c r="E25" s="15">
        <v>0.05</v>
      </c>
      <c r="F25" s="13">
        <v>13</v>
      </c>
      <c r="G25" s="14">
        <f>'Calculated Metrics'!$D25*'Calculated Metrics'!$F25*(1-'Calculated Metrics'!$E25)</f>
        <v>52.364000000000004</v>
      </c>
      <c r="H25" s="13">
        <v>33</v>
      </c>
      <c r="I25" s="13" t="s">
        <v>1024</v>
      </c>
      <c r="J25" s="13" t="str">
        <f t="shared" si="0"/>
        <v>Returning Customer</v>
      </c>
      <c r="K25" s="13" t="s">
        <v>24</v>
      </c>
      <c r="L25" s="13" t="s">
        <v>35</v>
      </c>
      <c r="M25" s="16">
        <v>42170</v>
      </c>
      <c r="N25" s="16">
        <v>42172</v>
      </c>
      <c r="O25" s="48">
        <f>'Calculated Metrics'!$N25-'Calculated Metrics'!$M25</f>
        <v>2</v>
      </c>
      <c r="P25" s="16" t="str">
        <f>TEXT('Calculated Metrics'!$M25,"mmmm")</f>
        <v>June</v>
      </c>
      <c r="Q25" s="16" t="str">
        <f>TEXT('Calculated Metrics'!$M25,"dddd")</f>
        <v>Monday</v>
      </c>
      <c r="R25" s="13" t="str">
        <f>_xlfn.XLOOKUP('Calculated Metrics'!$T25,'Product Lookup'!A:A,'Product Lookup'!B:B, ,0)</f>
        <v>Binders</v>
      </c>
      <c r="S25" s="13" t="s">
        <v>26</v>
      </c>
      <c r="T25" s="13" t="s">
        <v>72</v>
      </c>
      <c r="U25" s="13" t="s">
        <v>49</v>
      </c>
      <c r="V25" s="13" t="s">
        <v>29</v>
      </c>
      <c r="W25" s="13" t="s">
        <v>30</v>
      </c>
      <c r="X25" s="13" t="s">
        <v>69</v>
      </c>
      <c r="Y25" s="13" t="s">
        <v>73</v>
      </c>
      <c r="Z25" s="13">
        <v>97030</v>
      </c>
      <c r="AA25" s="1"/>
      <c r="AB25" s="1"/>
      <c r="AC25" s="1"/>
      <c r="AD25" s="1"/>
      <c r="AE25" s="1"/>
      <c r="AF25" s="1"/>
    </row>
    <row r="26" spans="1:32" x14ac:dyDescent="0.3">
      <c r="A26" s="9">
        <v>23655</v>
      </c>
      <c r="B26" s="9" t="s">
        <v>33</v>
      </c>
      <c r="C26" s="9">
        <v>89201</v>
      </c>
      <c r="D26" s="10">
        <v>2.94</v>
      </c>
      <c r="E26" s="11">
        <v>0.05</v>
      </c>
      <c r="F26" s="9">
        <v>18</v>
      </c>
      <c r="G26" s="10">
        <f>'Calculated Metrics'!$D26*'Calculated Metrics'!$F26*(1-'Calculated Metrics'!$E26)</f>
        <v>50.274000000000001</v>
      </c>
      <c r="H26" s="9">
        <v>33</v>
      </c>
      <c r="I26" s="9" t="s">
        <v>1024</v>
      </c>
      <c r="J26" s="9" t="str">
        <f t="shared" si="0"/>
        <v>Returning Customer</v>
      </c>
      <c r="K26" s="9" t="s">
        <v>24</v>
      </c>
      <c r="L26" s="9" t="s">
        <v>35</v>
      </c>
      <c r="M26" s="12">
        <v>42170</v>
      </c>
      <c r="N26" s="12">
        <v>42171</v>
      </c>
      <c r="O26" s="47">
        <f>'Calculated Metrics'!$N26-'Calculated Metrics'!$M26</f>
        <v>1</v>
      </c>
      <c r="P26" s="12" t="str">
        <f>TEXT('Calculated Metrics'!$M26,"mmmm")</f>
        <v>June</v>
      </c>
      <c r="Q26" s="12" t="str">
        <f>TEXT('Calculated Metrics'!$M26,"dddd")</f>
        <v>Monday</v>
      </c>
      <c r="R26" s="9" t="str">
        <f>_xlfn.XLOOKUP('Calculated Metrics'!$T26,'Product Lookup'!A:A,'Product Lookup'!B:B, ,0)</f>
        <v>Pens</v>
      </c>
      <c r="S26" s="9" t="s">
        <v>26</v>
      </c>
      <c r="T26" s="9" t="s">
        <v>27</v>
      </c>
      <c r="U26" s="9" t="s">
        <v>28</v>
      </c>
      <c r="V26" s="9" t="s">
        <v>29</v>
      </c>
      <c r="W26" s="9" t="s">
        <v>30</v>
      </c>
      <c r="X26" s="9" t="s">
        <v>69</v>
      </c>
      <c r="Y26" s="9" t="s">
        <v>73</v>
      </c>
      <c r="Z26" s="9">
        <v>97030</v>
      </c>
      <c r="AA26" s="1"/>
      <c r="AB26" s="1"/>
      <c r="AC26" s="1"/>
      <c r="AD26" s="1"/>
      <c r="AE26" s="1"/>
      <c r="AF26" s="1"/>
    </row>
    <row r="27" spans="1:32" x14ac:dyDescent="0.3">
      <c r="A27" s="13">
        <v>25933</v>
      </c>
      <c r="B27" s="13" t="s">
        <v>23</v>
      </c>
      <c r="C27" s="13">
        <v>91454</v>
      </c>
      <c r="D27" s="14">
        <v>99.99</v>
      </c>
      <c r="E27" s="15">
        <v>0.05</v>
      </c>
      <c r="F27" s="13">
        <v>6</v>
      </c>
      <c r="G27" s="14">
        <f>'Calculated Metrics'!$D27*'Calculated Metrics'!$F27*(1-'Calculated Metrics'!$E27)</f>
        <v>569.94299999999987</v>
      </c>
      <c r="H27" s="13">
        <v>43</v>
      </c>
      <c r="I27" s="13" t="s">
        <v>1025</v>
      </c>
      <c r="J27" s="13" t="str">
        <f t="shared" si="0"/>
        <v>New Customer</v>
      </c>
      <c r="K27" s="13" t="s">
        <v>74</v>
      </c>
      <c r="L27" s="13" t="s">
        <v>35</v>
      </c>
      <c r="M27" s="16">
        <v>42134</v>
      </c>
      <c r="N27" s="16">
        <v>42135</v>
      </c>
      <c r="O27" s="48">
        <f>'Calculated Metrics'!$N27-'Calculated Metrics'!$M27</f>
        <v>1</v>
      </c>
      <c r="P27" s="16" t="str">
        <f>TEXT('Calculated Metrics'!$M27,"mmmm")</f>
        <v>May</v>
      </c>
      <c r="Q27" s="16" t="str">
        <f>TEXT('Calculated Metrics'!$M27,"dddd")</f>
        <v>Sunday</v>
      </c>
      <c r="R27" s="13" t="str">
        <f>_xlfn.XLOOKUP('Calculated Metrics'!$T27,'Product Lookup'!A:A,'Product Lookup'!B:B, ,0)</f>
        <v>Office Machines</v>
      </c>
      <c r="S27" s="13" t="s">
        <v>58</v>
      </c>
      <c r="T27" s="13" t="s">
        <v>62</v>
      </c>
      <c r="U27" s="13" t="s">
        <v>49</v>
      </c>
      <c r="V27" s="13" t="s">
        <v>29</v>
      </c>
      <c r="W27" s="13" t="s">
        <v>30</v>
      </c>
      <c r="X27" s="13" t="s">
        <v>31</v>
      </c>
      <c r="Y27" s="13" t="s">
        <v>75</v>
      </c>
      <c r="Z27" s="13">
        <v>98052</v>
      </c>
      <c r="AA27" s="1"/>
      <c r="AB27" s="1"/>
      <c r="AC27" s="1"/>
      <c r="AD27" s="1"/>
      <c r="AE27" s="1"/>
      <c r="AF27" s="1"/>
    </row>
    <row r="28" spans="1:32" x14ac:dyDescent="0.3">
      <c r="A28" s="9">
        <v>18551</v>
      </c>
      <c r="B28" s="9" t="s">
        <v>33</v>
      </c>
      <c r="C28" s="9">
        <v>88426</v>
      </c>
      <c r="D28" s="10">
        <v>115.99</v>
      </c>
      <c r="E28" s="11">
        <v>0.1</v>
      </c>
      <c r="F28" s="9">
        <v>6</v>
      </c>
      <c r="G28" s="10">
        <f>'Calculated Metrics'!$D28*'Calculated Metrics'!$F28*(1-'Calculated Metrics'!$E28)</f>
        <v>626.346</v>
      </c>
      <c r="H28" s="9">
        <v>52</v>
      </c>
      <c r="I28" s="9" t="s">
        <v>1026</v>
      </c>
      <c r="J28" s="9" t="str">
        <f t="shared" si="0"/>
        <v>New Customer</v>
      </c>
      <c r="K28" s="9" t="s">
        <v>24</v>
      </c>
      <c r="L28" s="9" t="s">
        <v>35</v>
      </c>
      <c r="M28" s="12">
        <v>42073</v>
      </c>
      <c r="N28" s="12">
        <v>42073</v>
      </c>
      <c r="O28" s="47">
        <f>'Calculated Metrics'!$N28-'Calculated Metrics'!$M28</f>
        <v>0</v>
      </c>
      <c r="P28" s="12" t="str">
        <f>TEXT('Calculated Metrics'!$M28,"mmmm")</f>
        <v>March</v>
      </c>
      <c r="Q28" s="12" t="str">
        <f>TEXT('Calculated Metrics'!$M28,"dddd")</f>
        <v>Tuesday</v>
      </c>
      <c r="R28" s="9" t="str">
        <f>_xlfn.XLOOKUP('Calculated Metrics'!$T28,'Product Lookup'!A:A,'Product Lookup'!B:B, ,0)</f>
        <v>Telephones</v>
      </c>
      <c r="S28" s="9" t="s">
        <v>58</v>
      </c>
      <c r="T28" s="9" t="s">
        <v>59</v>
      </c>
      <c r="U28" s="9" t="s">
        <v>49</v>
      </c>
      <c r="V28" s="9" t="s">
        <v>29</v>
      </c>
      <c r="W28" s="9" t="s">
        <v>30</v>
      </c>
      <c r="X28" s="9" t="s">
        <v>31</v>
      </c>
      <c r="Y28" s="9" t="s">
        <v>76</v>
      </c>
      <c r="Z28" s="9">
        <v>98373</v>
      </c>
      <c r="AA28" s="1"/>
      <c r="AB28" s="1"/>
      <c r="AC28" s="1"/>
      <c r="AD28" s="1"/>
      <c r="AE28" s="1"/>
      <c r="AF28" s="1"/>
    </row>
    <row r="29" spans="1:32" x14ac:dyDescent="0.3">
      <c r="A29" s="13">
        <v>22117</v>
      </c>
      <c r="B29" s="13" t="s">
        <v>41</v>
      </c>
      <c r="C29" s="13">
        <v>88425</v>
      </c>
      <c r="D29" s="14">
        <v>3502.14</v>
      </c>
      <c r="E29" s="15">
        <v>0.15</v>
      </c>
      <c r="F29" s="13">
        <v>1</v>
      </c>
      <c r="G29" s="14">
        <f>'Calculated Metrics'!$D29*'Calculated Metrics'!$F29*(1-'Calculated Metrics'!$E29)</f>
        <v>2976.819</v>
      </c>
      <c r="H29" s="13">
        <v>53</v>
      </c>
      <c r="I29" s="13" t="s">
        <v>1027</v>
      </c>
      <c r="J29" s="13" t="str">
        <f t="shared" si="0"/>
        <v>Returning Customer</v>
      </c>
      <c r="K29" s="13" t="s">
        <v>24</v>
      </c>
      <c r="L29" s="13" t="s">
        <v>35</v>
      </c>
      <c r="M29" s="16">
        <v>42032</v>
      </c>
      <c r="N29" s="16">
        <v>42034</v>
      </c>
      <c r="O29" s="48">
        <f>'Calculated Metrics'!$N29-'Calculated Metrics'!$M29</f>
        <v>2</v>
      </c>
      <c r="P29" s="16" t="str">
        <f>TEXT('Calculated Metrics'!$M29,"mmmm")</f>
        <v>January</v>
      </c>
      <c r="Q29" s="16" t="str">
        <f>TEXT('Calculated Metrics'!$M29,"dddd")</f>
        <v>Wednesday</v>
      </c>
      <c r="R29" s="13" t="str">
        <f>_xlfn.XLOOKUP('Calculated Metrics'!$T29,'Product Lookup'!A:A,'Product Lookup'!B:B, ,0)</f>
        <v>Office Machines</v>
      </c>
      <c r="S29" s="13" t="s">
        <v>58</v>
      </c>
      <c r="T29" s="13" t="s">
        <v>62</v>
      </c>
      <c r="U29" s="13" t="s">
        <v>77</v>
      </c>
      <c r="V29" s="13" t="s">
        <v>29</v>
      </c>
      <c r="W29" s="13" t="s">
        <v>30</v>
      </c>
      <c r="X29" s="13" t="s">
        <v>31</v>
      </c>
      <c r="Y29" s="13" t="s">
        <v>75</v>
      </c>
      <c r="Z29" s="13">
        <v>98052</v>
      </c>
      <c r="AA29" s="1"/>
      <c r="AB29" s="1"/>
      <c r="AC29" s="1"/>
      <c r="AD29" s="1"/>
      <c r="AE29" s="1"/>
      <c r="AF29" s="1"/>
    </row>
    <row r="30" spans="1:32" x14ac:dyDescent="0.3">
      <c r="A30" s="9">
        <v>18552</v>
      </c>
      <c r="B30" s="9" t="s">
        <v>33</v>
      </c>
      <c r="C30" s="9">
        <v>88426</v>
      </c>
      <c r="D30" s="10">
        <v>5.98</v>
      </c>
      <c r="E30" s="11">
        <v>0.05</v>
      </c>
      <c r="F30" s="9">
        <v>17</v>
      </c>
      <c r="G30" s="10">
        <f>'Calculated Metrics'!$D30*'Calculated Metrics'!$F30*(1-'Calculated Metrics'!$E30)</f>
        <v>96.577000000000012</v>
      </c>
      <c r="H30" s="9">
        <v>53</v>
      </c>
      <c r="I30" s="9" t="s">
        <v>1027</v>
      </c>
      <c r="J30" s="9" t="str">
        <f t="shared" si="0"/>
        <v>Returning Customer</v>
      </c>
      <c r="K30" s="9" t="s">
        <v>24</v>
      </c>
      <c r="L30" s="9" t="s">
        <v>35</v>
      </c>
      <c r="M30" s="12">
        <v>42073</v>
      </c>
      <c r="N30" s="12">
        <v>42074</v>
      </c>
      <c r="O30" s="47">
        <f>'Calculated Metrics'!$N30-'Calculated Metrics'!$M30</f>
        <v>1</v>
      </c>
      <c r="P30" s="12" t="str">
        <f>TEXT('Calculated Metrics'!$M30,"mmmm")</f>
        <v>March</v>
      </c>
      <c r="Q30" s="12" t="str">
        <f>TEXT('Calculated Metrics'!$M30,"dddd")</f>
        <v>Tuesday</v>
      </c>
      <c r="R30" s="9" t="str">
        <f>_xlfn.XLOOKUP('Calculated Metrics'!$T30,'Product Lookup'!A:A,'Product Lookup'!B:B, ,0)</f>
        <v>Paper</v>
      </c>
      <c r="S30" s="9" t="s">
        <v>26</v>
      </c>
      <c r="T30" s="9" t="s">
        <v>66</v>
      </c>
      <c r="U30" s="9" t="s">
        <v>49</v>
      </c>
      <c r="V30" s="9" t="s">
        <v>29</v>
      </c>
      <c r="W30" s="9" t="s">
        <v>44</v>
      </c>
      <c r="X30" s="9" t="s">
        <v>31</v>
      </c>
      <c r="Y30" s="9" t="s">
        <v>75</v>
      </c>
      <c r="Z30" s="9">
        <v>98052</v>
      </c>
      <c r="AA30" s="1"/>
      <c r="AB30" s="1"/>
      <c r="AC30" s="1"/>
      <c r="AD30" s="1"/>
      <c r="AE30" s="1"/>
      <c r="AF30" s="1"/>
    </row>
    <row r="31" spans="1:32" x14ac:dyDescent="0.3">
      <c r="A31" s="13">
        <v>20697</v>
      </c>
      <c r="B31" s="13" t="s">
        <v>47</v>
      </c>
      <c r="C31" s="13">
        <v>88075</v>
      </c>
      <c r="D31" s="14">
        <v>3.8</v>
      </c>
      <c r="E31" s="15">
        <v>0.05</v>
      </c>
      <c r="F31" s="13">
        <v>20</v>
      </c>
      <c r="G31" s="14">
        <f>'Calculated Metrics'!$D31*'Calculated Metrics'!$F31*(1-'Calculated Metrics'!$E31)</f>
        <v>72.2</v>
      </c>
      <c r="H31" s="13">
        <v>56</v>
      </c>
      <c r="I31" s="13" t="s">
        <v>1028</v>
      </c>
      <c r="J31" s="13" t="str">
        <f t="shared" si="0"/>
        <v>Returning Customer</v>
      </c>
      <c r="K31" s="13" t="s">
        <v>74</v>
      </c>
      <c r="L31" s="13" t="s">
        <v>35</v>
      </c>
      <c r="M31" s="16">
        <v>42114</v>
      </c>
      <c r="N31" s="16">
        <v>42115</v>
      </c>
      <c r="O31" s="48">
        <f>'Calculated Metrics'!$N31-'Calculated Metrics'!$M31</f>
        <v>1</v>
      </c>
      <c r="P31" s="16" t="str">
        <f>TEXT('Calculated Metrics'!$M31,"mmmm")</f>
        <v>April</v>
      </c>
      <c r="Q31" s="16" t="str">
        <f>TEXT('Calculated Metrics'!$M31,"dddd")</f>
        <v>Monday</v>
      </c>
      <c r="R31" s="13" t="str">
        <f>_xlfn.XLOOKUP('Calculated Metrics'!$T31,'Product Lookup'!A:A,'Product Lookup'!B:B, ,0)</f>
        <v>Binders</v>
      </c>
      <c r="S31" s="13" t="s">
        <v>26</v>
      </c>
      <c r="T31" s="13" t="s">
        <v>72</v>
      </c>
      <c r="U31" s="13" t="s">
        <v>49</v>
      </c>
      <c r="V31" s="13" t="s">
        <v>29</v>
      </c>
      <c r="W31" s="13" t="s">
        <v>44</v>
      </c>
      <c r="X31" s="13" t="s">
        <v>55</v>
      </c>
      <c r="Y31" s="13" t="s">
        <v>78</v>
      </c>
      <c r="Z31" s="13">
        <v>14150</v>
      </c>
      <c r="AA31" s="1"/>
      <c r="AB31" s="1"/>
      <c r="AC31" s="1"/>
      <c r="AD31" s="1"/>
      <c r="AE31" s="1"/>
      <c r="AF31" s="1"/>
    </row>
    <row r="32" spans="1:32" x14ac:dyDescent="0.3">
      <c r="A32" s="9">
        <v>20698</v>
      </c>
      <c r="B32" s="9" t="s">
        <v>47</v>
      </c>
      <c r="C32" s="9">
        <v>88075</v>
      </c>
      <c r="D32" s="10">
        <v>1.76</v>
      </c>
      <c r="E32" s="11">
        <v>0.05</v>
      </c>
      <c r="F32" s="9">
        <v>17</v>
      </c>
      <c r="G32" s="10">
        <f>'Calculated Metrics'!$D32*'Calculated Metrics'!$F32*(1-'Calculated Metrics'!$E32)</f>
        <v>28.423999999999999</v>
      </c>
      <c r="H32" s="9">
        <v>56</v>
      </c>
      <c r="I32" s="9" t="s">
        <v>1028</v>
      </c>
      <c r="J32" s="9" t="str">
        <f t="shared" si="0"/>
        <v>Returning Customer</v>
      </c>
      <c r="K32" s="9" t="s">
        <v>74</v>
      </c>
      <c r="L32" s="9" t="s">
        <v>35</v>
      </c>
      <c r="M32" s="12">
        <v>42114</v>
      </c>
      <c r="N32" s="12">
        <v>42115</v>
      </c>
      <c r="O32" s="47">
        <f>'Calculated Metrics'!$N32-'Calculated Metrics'!$M32</f>
        <v>1</v>
      </c>
      <c r="P32" s="12" t="str">
        <f>TEXT('Calculated Metrics'!$M32,"mmmm")</f>
        <v>April</v>
      </c>
      <c r="Q32" s="12" t="str">
        <f>TEXT('Calculated Metrics'!$M32,"dddd")</f>
        <v>Monday</v>
      </c>
      <c r="R32" s="9" t="str">
        <f>_xlfn.XLOOKUP('Calculated Metrics'!$T32,'Product Lookup'!A:A,'Product Lookup'!B:B, ,0)</f>
        <v>Pens</v>
      </c>
      <c r="S32" s="9" t="s">
        <v>26</v>
      </c>
      <c r="T32" s="9" t="s">
        <v>27</v>
      </c>
      <c r="U32" s="9" t="s">
        <v>28</v>
      </c>
      <c r="V32" s="9" t="s">
        <v>29</v>
      </c>
      <c r="W32" s="9" t="s">
        <v>50</v>
      </c>
      <c r="X32" s="9" t="s">
        <v>55</v>
      </c>
      <c r="Y32" s="9" t="s">
        <v>78</v>
      </c>
      <c r="Z32" s="9">
        <v>14150</v>
      </c>
      <c r="AA32" s="1"/>
      <c r="AB32" s="1"/>
      <c r="AC32" s="1"/>
      <c r="AD32" s="1"/>
      <c r="AE32" s="1"/>
      <c r="AF32" s="1"/>
    </row>
    <row r="33" spans="1:32" x14ac:dyDescent="0.3">
      <c r="A33" s="13">
        <v>22890</v>
      </c>
      <c r="B33" s="13" t="s">
        <v>23</v>
      </c>
      <c r="C33" s="13">
        <v>87407</v>
      </c>
      <c r="D33" s="14">
        <v>5.98</v>
      </c>
      <c r="E33" s="15">
        <v>0.05</v>
      </c>
      <c r="F33" s="13">
        <v>3</v>
      </c>
      <c r="G33" s="14">
        <f>'Calculated Metrics'!$D33*'Calculated Metrics'!$F33*(1-'Calculated Metrics'!$E33)</f>
        <v>17.042999999999999</v>
      </c>
      <c r="H33" s="13">
        <v>62</v>
      </c>
      <c r="I33" s="13" t="s">
        <v>1029</v>
      </c>
      <c r="J33" s="13" t="str">
        <f t="shared" si="0"/>
        <v>Returning Customer</v>
      </c>
      <c r="K33" s="13" t="s">
        <v>24</v>
      </c>
      <c r="L33" s="13" t="s">
        <v>35</v>
      </c>
      <c r="M33" s="16">
        <v>42133</v>
      </c>
      <c r="N33" s="16">
        <v>42135</v>
      </c>
      <c r="O33" s="48">
        <f>'Calculated Metrics'!$N33-'Calculated Metrics'!$M33</f>
        <v>2</v>
      </c>
      <c r="P33" s="16" t="str">
        <f>TEXT('Calculated Metrics'!$M33,"mmmm")</f>
        <v>May</v>
      </c>
      <c r="Q33" s="16" t="str">
        <f>TEXT('Calculated Metrics'!$M33,"dddd")</f>
        <v>Saturday</v>
      </c>
      <c r="R33" s="13" t="str">
        <f>_xlfn.XLOOKUP('Calculated Metrics'!$T33,'Product Lookup'!A:A,'Product Lookup'!B:B, ,0)</f>
        <v>Paper</v>
      </c>
      <c r="S33" s="13" t="s">
        <v>26</v>
      </c>
      <c r="T33" s="13" t="s">
        <v>66</v>
      </c>
      <c r="U33" s="13" t="s">
        <v>49</v>
      </c>
      <c r="V33" s="13" t="s">
        <v>29</v>
      </c>
      <c r="W33" s="13" t="s">
        <v>50</v>
      </c>
      <c r="X33" s="13" t="s">
        <v>79</v>
      </c>
      <c r="Y33" s="13" t="s">
        <v>80</v>
      </c>
      <c r="Z33" s="13">
        <v>78664</v>
      </c>
      <c r="AA33" s="1"/>
      <c r="AB33" s="1"/>
      <c r="AC33" s="1"/>
      <c r="AD33" s="1"/>
      <c r="AE33" s="1"/>
      <c r="AF33" s="1"/>
    </row>
    <row r="34" spans="1:32" x14ac:dyDescent="0.3">
      <c r="A34" s="9">
        <v>25354</v>
      </c>
      <c r="B34" s="9" t="s">
        <v>23</v>
      </c>
      <c r="C34" s="9">
        <v>87408</v>
      </c>
      <c r="D34" s="10">
        <v>29.14</v>
      </c>
      <c r="E34" s="11">
        <v>0.05</v>
      </c>
      <c r="F34" s="9">
        <v>17</v>
      </c>
      <c r="G34" s="10">
        <f>'Calculated Metrics'!$D34*'Calculated Metrics'!$F34*(1-'Calculated Metrics'!$E34)</f>
        <v>470.61099999999999</v>
      </c>
      <c r="H34" s="9">
        <v>62</v>
      </c>
      <c r="I34" s="9" t="s">
        <v>1029</v>
      </c>
      <c r="J34" s="9" t="str">
        <f t="shared" si="0"/>
        <v>Returning Customer</v>
      </c>
      <c r="K34" s="9" t="s">
        <v>24</v>
      </c>
      <c r="L34" s="9" t="s">
        <v>35</v>
      </c>
      <c r="M34" s="12">
        <v>42167</v>
      </c>
      <c r="N34" s="12">
        <v>42169</v>
      </c>
      <c r="O34" s="47">
        <f>'Calculated Metrics'!$N34-'Calculated Metrics'!$M34</f>
        <v>2</v>
      </c>
      <c r="P34" s="12" t="str">
        <f>TEXT('Calculated Metrics'!$M34,"mmmm")</f>
        <v>June</v>
      </c>
      <c r="Q34" s="12" t="str">
        <f>TEXT('Calculated Metrics'!$M34,"dddd")</f>
        <v>Friday</v>
      </c>
      <c r="R34" s="9" t="str">
        <f>_xlfn.XLOOKUP('Calculated Metrics'!$T34,'Product Lookup'!A:A,'Product Lookup'!B:B, ,0)</f>
        <v>Paper</v>
      </c>
      <c r="S34" s="9" t="s">
        <v>26</v>
      </c>
      <c r="T34" s="9" t="s">
        <v>66</v>
      </c>
      <c r="U34" s="9" t="s">
        <v>28</v>
      </c>
      <c r="V34" s="9" t="s">
        <v>29</v>
      </c>
      <c r="W34" s="9" t="s">
        <v>81</v>
      </c>
      <c r="X34" s="9" t="s">
        <v>79</v>
      </c>
      <c r="Y34" s="9" t="s">
        <v>80</v>
      </c>
      <c r="Z34" s="9">
        <v>78664</v>
      </c>
      <c r="AA34" s="1"/>
      <c r="AB34" s="1"/>
      <c r="AC34" s="1"/>
      <c r="AD34" s="1"/>
      <c r="AE34" s="1"/>
      <c r="AF34" s="1"/>
    </row>
    <row r="35" spans="1:32" x14ac:dyDescent="0.3">
      <c r="A35" s="13">
        <v>21017</v>
      </c>
      <c r="B35" s="13" t="s">
        <v>33</v>
      </c>
      <c r="C35" s="13">
        <v>87406</v>
      </c>
      <c r="D35" s="14">
        <v>3.69</v>
      </c>
      <c r="E35" s="15">
        <v>0.05</v>
      </c>
      <c r="F35" s="13">
        <v>1</v>
      </c>
      <c r="G35" s="14">
        <f>'Calculated Metrics'!$D35*'Calculated Metrics'!$F35*(1-'Calculated Metrics'!$E35)</f>
        <v>3.5054999999999996</v>
      </c>
      <c r="H35" s="13">
        <v>64</v>
      </c>
      <c r="I35" s="13" t="s">
        <v>1030</v>
      </c>
      <c r="J35" s="13" t="str">
        <f t="shared" si="0"/>
        <v>Returning Customer</v>
      </c>
      <c r="K35" s="13" t="s">
        <v>48</v>
      </c>
      <c r="L35" s="13" t="s">
        <v>35</v>
      </c>
      <c r="M35" s="16">
        <v>42065</v>
      </c>
      <c r="N35" s="16">
        <v>42067</v>
      </c>
      <c r="O35" s="48">
        <f>'Calculated Metrics'!$N35-'Calculated Metrics'!$M35</f>
        <v>2</v>
      </c>
      <c r="P35" s="16" t="str">
        <f>TEXT('Calculated Metrics'!$M35,"mmmm")</f>
        <v>March</v>
      </c>
      <c r="Q35" s="16" t="str">
        <f>TEXT('Calculated Metrics'!$M35,"dddd")</f>
        <v>Monday</v>
      </c>
      <c r="R35" s="13" t="str">
        <f>_xlfn.XLOOKUP('Calculated Metrics'!$T35,'Product Lookup'!A:A,'Product Lookup'!B:B, ,0)</f>
        <v>Labels</v>
      </c>
      <c r="S35" s="13" t="s">
        <v>26</v>
      </c>
      <c r="T35" s="13" t="s">
        <v>82</v>
      </c>
      <c r="U35" s="13" t="s">
        <v>49</v>
      </c>
      <c r="V35" s="13" t="s">
        <v>29</v>
      </c>
      <c r="W35" s="13" t="s">
        <v>81</v>
      </c>
      <c r="X35" s="13" t="s">
        <v>83</v>
      </c>
      <c r="Y35" s="13" t="s">
        <v>84</v>
      </c>
      <c r="Z35" s="13">
        <v>24153</v>
      </c>
      <c r="AA35" s="1"/>
      <c r="AB35" s="1"/>
      <c r="AC35" s="1"/>
      <c r="AD35" s="1"/>
      <c r="AE35" s="1"/>
      <c r="AF35" s="1"/>
    </row>
    <row r="36" spans="1:32" x14ac:dyDescent="0.3">
      <c r="A36" s="9">
        <v>21019</v>
      </c>
      <c r="B36" s="9" t="s">
        <v>33</v>
      </c>
      <c r="C36" s="9">
        <v>87406</v>
      </c>
      <c r="D36" s="10">
        <v>175.99</v>
      </c>
      <c r="E36" s="11">
        <v>0.1</v>
      </c>
      <c r="F36" s="9">
        <v>4</v>
      </c>
      <c r="G36" s="10">
        <f>'Calculated Metrics'!$D36*'Calculated Metrics'!$F36*(1-'Calculated Metrics'!$E36)</f>
        <v>633.56400000000008</v>
      </c>
      <c r="H36" s="9">
        <v>64</v>
      </c>
      <c r="I36" s="9" t="s">
        <v>1030</v>
      </c>
      <c r="J36" s="9" t="str">
        <f t="shared" si="0"/>
        <v>Returning Customer</v>
      </c>
      <c r="K36" s="9" t="s">
        <v>48</v>
      </c>
      <c r="L36" s="9" t="s">
        <v>25</v>
      </c>
      <c r="M36" s="12">
        <v>42065</v>
      </c>
      <c r="N36" s="12">
        <v>42065</v>
      </c>
      <c r="O36" s="47">
        <f>'Calculated Metrics'!$N36-'Calculated Metrics'!$M36</f>
        <v>0</v>
      </c>
      <c r="P36" s="12" t="str">
        <f>TEXT('Calculated Metrics'!$M36,"mmmm")</f>
        <v>March</v>
      </c>
      <c r="Q36" s="12" t="str">
        <f>TEXT('Calculated Metrics'!$M36,"dddd")</f>
        <v>Monday</v>
      </c>
      <c r="R36" s="9" t="str">
        <f>_xlfn.XLOOKUP('Calculated Metrics'!$T36,'Product Lookup'!A:A,'Product Lookup'!B:B, ,0)</f>
        <v>Telephones</v>
      </c>
      <c r="S36" s="9" t="s">
        <v>58</v>
      </c>
      <c r="T36" s="9" t="s">
        <v>59</v>
      </c>
      <c r="U36" s="9" t="s">
        <v>49</v>
      </c>
      <c r="V36" s="9" t="s">
        <v>29</v>
      </c>
      <c r="W36" s="9" t="s">
        <v>30</v>
      </c>
      <c r="X36" s="9" t="s">
        <v>83</v>
      </c>
      <c r="Y36" s="9" t="s">
        <v>84</v>
      </c>
      <c r="Z36" s="9">
        <v>24153</v>
      </c>
      <c r="AA36" s="1"/>
      <c r="AB36" s="1"/>
      <c r="AC36" s="1"/>
      <c r="AD36" s="1"/>
      <c r="AE36" s="1"/>
      <c r="AF36" s="1"/>
    </row>
    <row r="37" spans="1:32" x14ac:dyDescent="0.3">
      <c r="A37" s="13">
        <v>23274</v>
      </c>
      <c r="B37" s="13" t="s">
        <v>71</v>
      </c>
      <c r="C37" s="13">
        <v>87946</v>
      </c>
      <c r="D37" s="14">
        <v>155.06</v>
      </c>
      <c r="E37" s="15">
        <v>0.1</v>
      </c>
      <c r="F37" s="13">
        <v>8</v>
      </c>
      <c r="G37" s="14">
        <f>'Calculated Metrics'!$D37*'Calculated Metrics'!$F37*(1-'Calculated Metrics'!$E37)</f>
        <v>1116.432</v>
      </c>
      <c r="H37" s="13">
        <v>67</v>
      </c>
      <c r="I37" s="13" t="s">
        <v>1031</v>
      </c>
      <c r="J37" s="13" t="str">
        <f t="shared" si="0"/>
        <v>New Customer</v>
      </c>
      <c r="K37" s="13" t="s">
        <v>24</v>
      </c>
      <c r="L37" s="13" t="s">
        <v>35</v>
      </c>
      <c r="M37" s="16">
        <v>42006</v>
      </c>
      <c r="N37" s="16">
        <v>42013</v>
      </c>
      <c r="O37" s="48">
        <f>'Calculated Metrics'!$N37-'Calculated Metrics'!$M37</f>
        <v>7</v>
      </c>
      <c r="P37" s="16" t="str">
        <f>TEXT('Calculated Metrics'!$M37,"mmmm")</f>
        <v>January</v>
      </c>
      <c r="Q37" s="16" t="str">
        <f>TEXT('Calculated Metrics'!$M37,"dddd")</f>
        <v>Friday</v>
      </c>
      <c r="R37" s="13" t="str">
        <f>_xlfn.XLOOKUP('Calculated Metrics'!$T37,'Product Lookup'!A:A,'Product Lookup'!B:B, ,0)</f>
        <v>Storage</v>
      </c>
      <c r="S37" s="13" t="s">
        <v>26</v>
      </c>
      <c r="T37" s="13" t="s">
        <v>85</v>
      </c>
      <c r="U37" s="13" t="s">
        <v>49</v>
      </c>
      <c r="V37" s="13" t="s">
        <v>29</v>
      </c>
      <c r="W37" s="13" t="s">
        <v>44</v>
      </c>
      <c r="X37" s="13" t="s">
        <v>39</v>
      </c>
      <c r="Y37" s="13" t="s">
        <v>86</v>
      </c>
      <c r="Z37" s="13">
        <v>94559</v>
      </c>
      <c r="AA37" s="1"/>
      <c r="AB37" s="1"/>
      <c r="AC37" s="1"/>
      <c r="AD37" s="1"/>
      <c r="AE37" s="1"/>
      <c r="AF37" s="1"/>
    </row>
    <row r="38" spans="1:32" x14ac:dyDescent="0.3">
      <c r="A38" s="9">
        <v>5272</v>
      </c>
      <c r="B38" s="9" t="s">
        <v>71</v>
      </c>
      <c r="C38" s="9">
        <v>37537</v>
      </c>
      <c r="D38" s="10">
        <v>291.73</v>
      </c>
      <c r="E38" s="11">
        <v>0.1</v>
      </c>
      <c r="F38" s="9">
        <v>4</v>
      </c>
      <c r="G38" s="10">
        <f>'Calculated Metrics'!$D38*'Calculated Metrics'!$F38*(1-'Calculated Metrics'!$E38)</f>
        <v>1050.2280000000001</v>
      </c>
      <c r="H38" s="9">
        <v>68</v>
      </c>
      <c r="I38" s="9" t="s">
        <v>1032</v>
      </c>
      <c r="J38" s="9" t="str">
        <f t="shared" si="0"/>
        <v>Returning Customer</v>
      </c>
      <c r="K38" s="9" t="s">
        <v>24</v>
      </c>
      <c r="L38" s="9" t="s">
        <v>35</v>
      </c>
      <c r="M38" s="12">
        <v>42006</v>
      </c>
      <c r="N38" s="12">
        <v>42006</v>
      </c>
      <c r="O38" s="47">
        <f>'Calculated Metrics'!$N38-'Calculated Metrics'!$M38</f>
        <v>0</v>
      </c>
      <c r="P38" s="12" t="str">
        <f>TEXT('Calculated Metrics'!$M38,"mmmm")</f>
        <v>January</v>
      </c>
      <c r="Q38" s="12" t="str">
        <f>TEXT('Calculated Metrics'!$M38,"dddd")</f>
        <v>Friday</v>
      </c>
      <c r="R38" s="9" t="str">
        <f>_xlfn.XLOOKUP('Calculated Metrics'!$T38,'Product Lookup'!A:A,'Product Lookup'!B:B, ,0)</f>
        <v>Chairs</v>
      </c>
      <c r="S38" s="9" t="s">
        <v>36</v>
      </c>
      <c r="T38" s="9" t="s">
        <v>37</v>
      </c>
      <c r="U38" s="9" t="s">
        <v>38</v>
      </c>
      <c r="V38" s="9" t="s">
        <v>29</v>
      </c>
      <c r="W38" s="9" t="s">
        <v>44</v>
      </c>
      <c r="X38" s="9" t="s">
        <v>55</v>
      </c>
      <c r="Y38" s="9" t="s">
        <v>65</v>
      </c>
      <c r="Z38" s="9">
        <v>10177</v>
      </c>
      <c r="AA38" s="1"/>
      <c r="AB38" s="1"/>
      <c r="AC38" s="1"/>
      <c r="AD38" s="1"/>
      <c r="AE38" s="1"/>
      <c r="AF38" s="1"/>
    </row>
    <row r="39" spans="1:32" x14ac:dyDescent="0.3">
      <c r="A39" s="13">
        <v>5273</v>
      </c>
      <c r="B39" s="13" t="s">
        <v>71</v>
      </c>
      <c r="C39" s="13">
        <v>37537</v>
      </c>
      <c r="D39" s="14">
        <v>100.98</v>
      </c>
      <c r="E39" s="15">
        <v>0.1</v>
      </c>
      <c r="F39" s="13">
        <v>43</v>
      </c>
      <c r="G39" s="14">
        <f>'Calculated Metrics'!$D39*'Calculated Metrics'!$F39*(1-'Calculated Metrics'!$E39)</f>
        <v>3907.9260000000004</v>
      </c>
      <c r="H39" s="13">
        <v>68</v>
      </c>
      <c r="I39" s="13" t="s">
        <v>1032</v>
      </c>
      <c r="J39" s="13" t="str">
        <f t="shared" si="0"/>
        <v>Returning Customer</v>
      </c>
      <c r="K39" s="13" t="s">
        <v>24</v>
      </c>
      <c r="L39" s="13" t="s">
        <v>35</v>
      </c>
      <c r="M39" s="16">
        <v>42006</v>
      </c>
      <c r="N39" s="16">
        <v>42008</v>
      </c>
      <c r="O39" s="48">
        <f>'Calculated Metrics'!$N39-'Calculated Metrics'!$M39</f>
        <v>2</v>
      </c>
      <c r="P39" s="16" t="str">
        <f>TEXT('Calculated Metrics'!$M39,"mmmm")</f>
        <v>January</v>
      </c>
      <c r="Q39" s="16" t="str">
        <f>TEXT('Calculated Metrics'!$M39,"dddd")</f>
        <v>Friday</v>
      </c>
      <c r="R39" s="13" t="str">
        <f>_xlfn.XLOOKUP('Calculated Metrics'!$T39,'Product Lookup'!A:A,'Product Lookup'!B:B, ,0)</f>
        <v>Chairs</v>
      </c>
      <c r="S39" s="13" t="s">
        <v>36</v>
      </c>
      <c r="T39" s="13" t="s">
        <v>37</v>
      </c>
      <c r="U39" s="13" t="s">
        <v>38</v>
      </c>
      <c r="V39" s="13" t="s">
        <v>29</v>
      </c>
      <c r="W39" s="13" t="s">
        <v>44</v>
      </c>
      <c r="X39" s="13" t="s">
        <v>55</v>
      </c>
      <c r="Y39" s="13" t="s">
        <v>65</v>
      </c>
      <c r="Z39" s="13">
        <v>10177</v>
      </c>
      <c r="AA39" s="1"/>
      <c r="AB39" s="1"/>
      <c r="AC39" s="1"/>
      <c r="AD39" s="1"/>
      <c r="AE39" s="1"/>
      <c r="AF39" s="1"/>
    </row>
    <row r="40" spans="1:32" x14ac:dyDescent="0.3">
      <c r="A40" s="9">
        <v>5274</v>
      </c>
      <c r="B40" s="9" t="s">
        <v>71</v>
      </c>
      <c r="C40" s="9">
        <v>37537</v>
      </c>
      <c r="D40" s="10">
        <v>155.06</v>
      </c>
      <c r="E40" s="11">
        <v>0.1</v>
      </c>
      <c r="F40" s="9">
        <v>32</v>
      </c>
      <c r="G40" s="10">
        <f>'Calculated Metrics'!$D40*'Calculated Metrics'!$F40*(1-'Calculated Metrics'!$E40)</f>
        <v>4465.7280000000001</v>
      </c>
      <c r="H40" s="9">
        <v>68</v>
      </c>
      <c r="I40" s="9" t="s">
        <v>1032</v>
      </c>
      <c r="J40" s="9" t="str">
        <f t="shared" si="0"/>
        <v>Returning Customer</v>
      </c>
      <c r="K40" s="9" t="s">
        <v>24</v>
      </c>
      <c r="L40" s="9" t="s">
        <v>35</v>
      </c>
      <c r="M40" s="12">
        <v>42006</v>
      </c>
      <c r="N40" s="12">
        <v>42013</v>
      </c>
      <c r="O40" s="47">
        <f>'Calculated Metrics'!$N40-'Calculated Metrics'!$M40</f>
        <v>7</v>
      </c>
      <c r="P40" s="12" t="str">
        <f>TEXT('Calculated Metrics'!$M40,"mmmm")</f>
        <v>January</v>
      </c>
      <c r="Q40" s="12" t="str">
        <f>TEXT('Calculated Metrics'!$M40,"dddd")</f>
        <v>Friday</v>
      </c>
      <c r="R40" s="9" t="str">
        <f>_xlfn.XLOOKUP('Calculated Metrics'!$T40,'Product Lookup'!A:A,'Product Lookup'!B:B, ,0)</f>
        <v>Storage</v>
      </c>
      <c r="S40" s="9" t="s">
        <v>26</v>
      </c>
      <c r="T40" s="9" t="s">
        <v>85</v>
      </c>
      <c r="U40" s="9" t="s">
        <v>49</v>
      </c>
      <c r="V40" s="9" t="s">
        <v>29</v>
      </c>
      <c r="W40" s="9" t="s">
        <v>44</v>
      </c>
      <c r="X40" s="9" t="s">
        <v>55</v>
      </c>
      <c r="Y40" s="9" t="s">
        <v>65</v>
      </c>
      <c r="Z40" s="9">
        <v>10177</v>
      </c>
      <c r="AA40" s="1"/>
      <c r="AB40" s="1"/>
      <c r="AC40" s="1"/>
      <c r="AD40" s="1"/>
      <c r="AE40" s="1"/>
      <c r="AF40" s="1"/>
    </row>
    <row r="41" spans="1:32" x14ac:dyDescent="0.3">
      <c r="A41" s="13">
        <v>7786</v>
      </c>
      <c r="B41" s="13" t="s">
        <v>23</v>
      </c>
      <c r="C41" s="13">
        <v>55713</v>
      </c>
      <c r="D41" s="14">
        <v>122.99</v>
      </c>
      <c r="E41" s="15">
        <v>0.1</v>
      </c>
      <c r="F41" s="13">
        <v>49</v>
      </c>
      <c r="G41" s="14">
        <f>'Calculated Metrics'!$D41*'Calculated Metrics'!$F41*(1-'Calculated Metrics'!$E41)</f>
        <v>5423.8589999999995</v>
      </c>
      <c r="H41" s="13">
        <v>68</v>
      </c>
      <c r="I41" s="13" t="s">
        <v>1032</v>
      </c>
      <c r="J41" s="13" t="str">
        <f t="shared" si="0"/>
        <v>Returning Customer</v>
      </c>
      <c r="K41" s="13" t="s">
        <v>24</v>
      </c>
      <c r="L41" s="13" t="s">
        <v>35</v>
      </c>
      <c r="M41" s="16">
        <v>42037</v>
      </c>
      <c r="N41" s="16">
        <v>42039</v>
      </c>
      <c r="O41" s="48">
        <f>'Calculated Metrics'!$N41-'Calculated Metrics'!$M41</f>
        <v>2</v>
      </c>
      <c r="P41" s="16" t="str">
        <f>TEXT('Calculated Metrics'!$M41,"mmmm")</f>
        <v>February</v>
      </c>
      <c r="Q41" s="16" t="str">
        <f>TEXT('Calculated Metrics'!$M41,"dddd")</f>
        <v>Monday</v>
      </c>
      <c r="R41" s="13" t="str">
        <f>_xlfn.XLOOKUP('Calculated Metrics'!$T41,'Product Lookup'!A:A,'Product Lookup'!B:B, ,0)</f>
        <v>Chairs</v>
      </c>
      <c r="S41" s="13" t="s">
        <v>36</v>
      </c>
      <c r="T41" s="13" t="s">
        <v>37</v>
      </c>
      <c r="U41" s="13" t="s">
        <v>38</v>
      </c>
      <c r="V41" s="13" t="s">
        <v>29</v>
      </c>
      <c r="W41" s="13" t="s">
        <v>44</v>
      </c>
      <c r="X41" s="13" t="s">
        <v>55</v>
      </c>
      <c r="Y41" s="13" t="s">
        <v>65</v>
      </c>
      <c r="Z41" s="13">
        <v>10177</v>
      </c>
      <c r="AA41" s="1"/>
      <c r="AB41" s="1"/>
      <c r="AC41" s="1"/>
      <c r="AD41" s="1"/>
      <c r="AE41" s="1"/>
      <c r="AF41" s="1"/>
    </row>
    <row r="42" spans="1:32" x14ac:dyDescent="0.3">
      <c r="A42" s="9">
        <v>25786</v>
      </c>
      <c r="B42" s="9" t="s">
        <v>23</v>
      </c>
      <c r="C42" s="9">
        <v>87947</v>
      </c>
      <c r="D42" s="10">
        <v>122.99</v>
      </c>
      <c r="E42" s="11">
        <v>0.1</v>
      </c>
      <c r="F42" s="9">
        <v>12</v>
      </c>
      <c r="G42" s="10">
        <f>'Calculated Metrics'!$D42*'Calculated Metrics'!$F42*(1-'Calculated Metrics'!$E42)</f>
        <v>1328.2919999999999</v>
      </c>
      <c r="H42" s="9">
        <v>70</v>
      </c>
      <c r="I42" s="9" t="s">
        <v>1033</v>
      </c>
      <c r="J42" s="9" t="str">
        <f t="shared" si="0"/>
        <v>New Customer</v>
      </c>
      <c r="K42" s="9" t="s">
        <v>24</v>
      </c>
      <c r="L42" s="9" t="s">
        <v>35</v>
      </c>
      <c r="M42" s="12">
        <v>42037</v>
      </c>
      <c r="N42" s="12">
        <v>42039</v>
      </c>
      <c r="O42" s="47">
        <f>'Calculated Metrics'!$N42-'Calculated Metrics'!$M42</f>
        <v>2</v>
      </c>
      <c r="P42" s="12" t="str">
        <f>TEXT('Calculated Metrics'!$M42,"mmmm")</f>
        <v>February</v>
      </c>
      <c r="Q42" s="12" t="str">
        <f>TEXT('Calculated Metrics'!$M42,"dddd")</f>
        <v>Monday</v>
      </c>
      <c r="R42" s="9" t="str">
        <f>_xlfn.XLOOKUP('Calculated Metrics'!$T42,'Product Lookup'!A:A,'Product Lookup'!B:B, ,0)</f>
        <v>Chairs</v>
      </c>
      <c r="S42" s="9" t="s">
        <v>36</v>
      </c>
      <c r="T42" s="9" t="s">
        <v>37</v>
      </c>
      <c r="U42" s="9" t="s">
        <v>38</v>
      </c>
      <c r="V42" s="9" t="s">
        <v>29</v>
      </c>
      <c r="W42" s="9" t="s">
        <v>44</v>
      </c>
      <c r="X42" s="9" t="s">
        <v>87</v>
      </c>
      <c r="Y42" s="9" t="s">
        <v>88</v>
      </c>
      <c r="Z42" s="9">
        <v>5401</v>
      </c>
      <c r="AA42" s="1"/>
      <c r="AB42" s="1"/>
      <c r="AC42" s="1"/>
      <c r="AD42" s="1"/>
      <c r="AE42" s="1"/>
      <c r="AF42" s="1"/>
    </row>
    <row r="43" spans="1:32" x14ac:dyDescent="0.3">
      <c r="A43" s="13">
        <v>18281</v>
      </c>
      <c r="B43" s="13" t="s">
        <v>23</v>
      </c>
      <c r="C43" s="13">
        <v>87365</v>
      </c>
      <c r="D43" s="14">
        <v>296.18</v>
      </c>
      <c r="E43" s="15">
        <v>0.1</v>
      </c>
      <c r="F43" s="13">
        <v>6</v>
      </c>
      <c r="G43" s="14">
        <f>'Calculated Metrics'!$D43*'Calculated Metrics'!$F43*(1-'Calculated Metrics'!$E43)</f>
        <v>1599.3720000000001</v>
      </c>
      <c r="H43" s="13">
        <v>83</v>
      </c>
      <c r="I43" s="13" t="s">
        <v>1034</v>
      </c>
      <c r="J43" s="13" t="str">
        <f t="shared" si="0"/>
        <v>New Customer</v>
      </c>
      <c r="K43" s="13" t="s">
        <v>24</v>
      </c>
      <c r="L43" s="13" t="s">
        <v>35</v>
      </c>
      <c r="M43" s="16">
        <v>42078</v>
      </c>
      <c r="N43" s="16">
        <v>42078</v>
      </c>
      <c r="O43" s="48">
        <f>'Calculated Metrics'!$N43-'Calculated Metrics'!$M43</f>
        <v>0</v>
      </c>
      <c r="P43" s="16" t="str">
        <f>TEXT('Calculated Metrics'!$M43,"mmmm")</f>
        <v>March</v>
      </c>
      <c r="Q43" s="16" t="str">
        <f>TEXT('Calculated Metrics'!$M43,"dddd")</f>
        <v>Sunday</v>
      </c>
      <c r="R43" s="13" t="str">
        <f>_xlfn.XLOOKUP('Calculated Metrics'!$T43,'Product Lookup'!A:A,'Product Lookup'!B:B, ,0)</f>
        <v>Tables</v>
      </c>
      <c r="S43" s="13" t="s">
        <v>36</v>
      </c>
      <c r="T43" s="13" t="s">
        <v>89</v>
      </c>
      <c r="U43" s="13" t="s">
        <v>77</v>
      </c>
      <c r="V43" s="13" t="s">
        <v>29</v>
      </c>
      <c r="W43" s="13" t="s">
        <v>44</v>
      </c>
      <c r="X43" s="13" t="s">
        <v>90</v>
      </c>
      <c r="Y43" s="13" t="s">
        <v>91</v>
      </c>
      <c r="Z43" s="13">
        <v>44708</v>
      </c>
      <c r="AA43" s="1"/>
      <c r="AB43" s="1"/>
      <c r="AC43" s="1"/>
      <c r="AD43" s="1"/>
      <c r="AE43" s="1"/>
      <c r="AF43" s="1"/>
    </row>
    <row r="44" spans="1:32" x14ac:dyDescent="0.3">
      <c r="A44" s="9">
        <v>23639</v>
      </c>
      <c r="B44" s="9" t="s">
        <v>33</v>
      </c>
      <c r="C44" s="9">
        <v>87364</v>
      </c>
      <c r="D44" s="10">
        <v>8.09</v>
      </c>
      <c r="E44" s="11">
        <v>0.05</v>
      </c>
      <c r="F44" s="9">
        <v>11</v>
      </c>
      <c r="G44" s="10">
        <f>'Calculated Metrics'!$D44*'Calculated Metrics'!$F44*(1-'Calculated Metrics'!$E44)</f>
        <v>84.540499999999994</v>
      </c>
      <c r="H44" s="9">
        <v>84</v>
      </c>
      <c r="I44" s="9" t="s">
        <v>1035</v>
      </c>
      <c r="J44" s="9" t="str">
        <f t="shared" si="0"/>
        <v>Returning Customer</v>
      </c>
      <c r="K44" s="9" t="s">
        <v>74</v>
      </c>
      <c r="L44" s="9" t="s">
        <v>35</v>
      </c>
      <c r="M44" s="12">
        <v>42037</v>
      </c>
      <c r="N44" s="12">
        <v>42038</v>
      </c>
      <c r="O44" s="47">
        <f>'Calculated Metrics'!$N44-'Calculated Metrics'!$M44</f>
        <v>1</v>
      </c>
      <c r="P44" s="12" t="str">
        <f>TEXT('Calculated Metrics'!$M44,"mmmm")</f>
        <v>February</v>
      </c>
      <c r="Q44" s="12" t="str">
        <f>TEXT('Calculated Metrics'!$M44,"dddd")</f>
        <v>Monday</v>
      </c>
      <c r="R44" s="9" t="str">
        <f>_xlfn.XLOOKUP('Calculated Metrics'!$T44,'Product Lookup'!A:A,'Product Lookup'!B:B, ,0)</f>
        <v>Furnishings</v>
      </c>
      <c r="S44" s="9" t="s">
        <v>36</v>
      </c>
      <c r="T44" s="9" t="s">
        <v>42</v>
      </c>
      <c r="U44" s="9" t="s">
        <v>49</v>
      </c>
      <c r="V44" s="9" t="s">
        <v>29</v>
      </c>
      <c r="W44" s="9" t="s">
        <v>44</v>
      </c>
      <c r="X44" s="9" t="s">
        <v>90</v>
      </c>
      <c r="Y44" s="9" t="s">
        <v>92</v>
      </c>
      <c r="Z44" s="9">
        <v>45231</v>
      </c>
      <c r="AA44" s="1"/>
      <c r="AB44" s="1"/>
      <c r="AC44" s="1"/>
      <c r="AD44" s="1"/>
      <c r="AE44" s="1"/>
      <c r="AF44" s="1"/>
    </row>
    <row r="45" spans="1:32" x14ac:dyDescent="0.3">
      <c r="A45" s="13">
        <v>23880</v>
      </c>
      <c r="B45" s="13" t="s">
        <v>23</v>
      </c>
      <c r="C45" s="13">
        <v>87366</v>
      </c>
      <c r="D45" s="14">
        <v>896.99</v>
      </c>
      <c r="E45" s="15">
        <v>0.1</v>
      </c>
      <c r="F45" s="13">
        <v>13</v>
      </c>
      <c r="G45" s="14">
        <f>'Calculated Metrics'!$D45*'Calculated Metrics'!$F45*(1-'Calculated Metrics'!$E45)</f>
        <v>10494.783000000001</v>
      </c>
      <c r="H45" s="13">
        <v>84</v>
      </c>
      <c r="I45" s="13" t="s">
        <v>1035</v>
      </c>
      <c r="J45" s="13" t="str">
        <f t="shared" si="0"/>
        <v>Returning Customer</v>
      </c>
      <c r="K45" s="13" t="s">
        <v>24</v>
      </c>
      <c r="L45" s="13" t="s">
        <v>35</v>
      </c>
      <c r="M45" s="16">
        <v>42093</v>
      </c>
      <c r="N45" s="16">
        <v>42096</v>
      </c>
      <c r="O45" s="48">
        <f>'Calculated Metrics'!$N45-'Calculated Metrics'!$M45</f>
        <v>3</v>
      </c>
      <c r="P45" s="16" t="str">
        <f>TEXT('Calculated Metrics'!$M45,"mmmm")</f>
        <v>March</v>
      </c>
      <c r="Q45" s="16" t="str">
        <f>TEXT('Calculated Metrics'!$M45,"dddd")</f>
        <v>Monday</v>
      </c>
      <c r="R45" s="13" t="str">
        <f>_xlfn.XLOOKUP('Calculated Metrics'!$T45,'Product Lookup'!A:A,'Product Lookup'!B:B, ,0)</f>
        <v>Binders</v>
      </c>
      <c r="S45" s="13" t="s">
        <v>26</v>
      </c>
      <c r="T45" s="13" t="s">
        <v>72</v>
      </c>
      <c r="U45" s="13" t="s">
        <v>49</v>
      </c>
      <c r="V45" s="13" t="s">
        <v>29</v>
      </c>
      <c r="W45" s="13" t="s">
        <v>30</v>
      </c>
      <c r="X45" s="13" t="s">
        <v>90</v>
      </c>
      <c r="Y45" s="13" t="s">
        <v>92</v>
      </c>
      <c r="Z45" s="13">
        <v>45231</v>
      </c>
      <c r="AA45" s="1"/>
      <c r="AB45" s="1"/>
      <c r="AC45" s="1"/>
      <c r="AD45" s="1"/>
      <c r="AE45" s="1"/>
      <c r="AF45" s="1"/>
    </row>
    <row r="46" spans="1:32" x14ac:dyDescent="0.3">
      <c r="A46" s="9">
        <v>24663</v>
      </c>
      <c r="B46" s="9" t="s">
        <v>71</v>
      </c>
      <c r="C46" s="9">
        <v>90596</v>
      </c>
      <c r="D46" s="10">
        <v>161.55000000000001</v>
      </c>
      <c r="E46" s="11">
        <v>0.1</v>
      </c>
      <c r="F46" s="9">
        <v>19</v>
      </c>
      <c r="G46" s="10">
        <f>'Calculated Metrics'!$D46*'Calculated Metrics'!$F46*(1-'Calculated Metrics'!$E46)</f>
        <v>2762.5050000000001</v>
      </c>
      <c r="H46" s="9">
        <v>87</v>
      </c>
      <c r="I46" s="9" t="s">
        <v>1036</v>
      </c>
      <c r="J46" s="9" t="str">
        <f t="shared" si="0"/>
        <v>Returning Customer</v>
      </c>
      <c r="K46" s="9" t="s">
        <v>24</v>
      </c>
      <c r="L46" s="9" t="s">
        <v>35</v>
      </c>
      <c r="M46" s="12">
        <v>42158</v>
      </c>
      <c r="N46" s="12">
        <v>42163</v>
      </c>
      <c r="O46" s="47">
        <f>'Calculated Metrics'!$N46-'Calculated Metrics'!$M46</f>
        <v>5</v>
      </c>
      <c r="P46" s="12" t="str">
        <f>TEXT('Calculated Metrics'!$M46,"mmmm")</f>
        <v>June</v>
      </c>
      <c r="Q46" s="12" t="str">
        <f>TEXT('Calculated Metrics'!$M46,"dddd")</f>
        <v>Wednesday</v>
      </c>
      <c r="R46" s="9" t="str">
        <f>_xlfn.XLOOKUP('Calculated Metrics'!$T46,'Product Lookup'!A:A,'Product Lookup'!B:B, ,0)</f>
        <v>Storage</v>
      </c>
      <c r="S46" s="9" t="s">
        <v>26</v>
      </c>
      <c r="T46" s="9" t="s">
        <v>85</v>
      </c>
      <c r="U46" s="9" t="s">
        <v>49</v>
      </c>
      <c r="V46" s="9" t="s">
        <v>29</v>
      </c>
      <c r="W46" s="9" t="s">
        <v>30</v>
      </c>
      <c r="X46" s="9" t="s">
        <v>39</v>
      </c>
      <c r="Y46" s="9" t="s">
        <v>93</v>
      </c>
      <c r="Z46" s="9">
        <v>95687</v>
      </c>
      <c r="AA46" s="1"/>
      <c r="AB46" s="1"/>
      <c r="AC46" s="1"/>
      <c r="AD46" s="1"/>
      <c r="AE46" s="1"/>
      <c r="AF46" s="1"/>
    </row>
    <row r="47" spans="1:32" x14ac:dyDescent="0.3">
      <c r="A47" s="13">
        <v>23841</v>
      </c>
      <c r="B47" s="13" t="s">
        <v>23</v>
      </c>
      <c r="C47" s="13">
        <v>90597</v>
      </c>
      <c r="D47" s="14">
        <v>4.91</v>
      </c>
      <c r="E47" s="15">
        <v>0.05</v>
      </c>
      <c r="F47" s="13">
        <v>9</v>
      </c>
      <c r="G47" s="14">
        <f>'Calculated Metrics'!$D47*'Calculated Metrics'!$F47*(1-'Calculated Metrics'!$E47)</f>
        <v>41.980499999999999</v>
      </c>
      <c r="H47" s="13">
        <v>87</v>
      </c>
      <c r="I47" s="13" t="s">
        <v>1036</v>
      </c>
      <c r="J47" s="13" t="str">
        <f t="shared" si="0"/>
        <v>Returning Customer</v>
      </c>
      <c r="K47" s="13" t="s">
        <v>24</v>
      </c>
      <c r="L47" s="13" t="s">
        <v>35</v>
      </c>
      <c r="M47" s="16">
        <v>42085</v>
      </c>
      <c r="N47" s="16">
        <v>42086</v>
      </c>
      <c r="O47" s="48">
        <f>'Calculated Metrics'!$N47-'Calculated Metrics'!$M47</f>
        <v>1</v>
      </c>
      <c r="P47" s="16" t="str">
        <f>TEXT('Calculated Metrics'!$M47,"mmmm")</f>
        <v>March</v>
      </c>
      <c r="Q47" s="16" t="str">
        <f>TEXT('Calculated Metrics'!$M47,"dddd")</f>
        <v>Sunday</v>
      </c>
      <c r="R47" s="13" t="str">
        <f>_xlfn.XLOOKUP('Calculated Metrics'!$T47,'Product Lookup'!A:A,'Product Lookup'!B:B, ,0)</f>
        <v>Labels</v>
      </c>
      <c r="S47" s="13" t="s">
        <v>26</v>
      </c>
      <c r="T47" s="13" t="s">
        <v>82</v>
      </c>
      <c r="U47" s="13" t="s">
        <v>49</v>
      </c>
      <c r="V47" s="13" t="s">
        <v>29</v>
      </c>
      <c r="W47" s="13" t="s">
        <v>30</v>
      </c>
      <c r="X47" s="13" t="s">
        <v>39</v>
      </c>
      <c r="Y47" s="13" t="s">
        <v>93</v>
      </c>
      <c r="Z47" s="13">
        <v>95687</v>
      </c>
      <c r="AA47" s="1"/>
      <c r="AB47" s="1"/>
      <c r="AC47" s="1"/>
      <c r="AD47" s="1"/>
      <c r="AE47" s="1"/>
      <c r="AF47" s="1"/>
    </row>
    <row r="48" spans="1:32" x14ac:dyDescent="0.3">
      <c r="A48" s="9">
        <v>23842</v>
      </c>
      <c r="B48" s="9" t="s">
        <v>23</v>
      </c>
      <c r="C48" s="9">
        <v>90597</v>
      </c>
      <c r="D48" s="10">
        <v>296.18</v>
      </c>
      <c r="E48" s="11">
        <v>0.1</v>
      </c>
      <c r="F48" s="9">
        <v>9</v>
      </c>
      <c r="G48" s="10">
        <f>'Calculated Metrics'!$D48*'Calculated Metrics'!$F48*(1-'Calculated Metrics'!$E48)</f>
        <v>2399.058</v>
      </c>
      <c r="H48" s="9">
        <v>87</v>
      </c>
      <c r="I48" s="9" t="s">
        <v>1036</v>
      </c>
      <c r="J48" s="9" t="str">
        <f t="shared" si="0"/>
        <v>Returning Customer</v>
      </c>
      <c r="K48" s="9" t="s">
        <v>24</v>
      </c>
      <c r="L48" s="9" t="s">
        <v>35</v>
      </c>
      <c r="M48" s="12">
        <v>42085</v>
      </c>
      <c r="N48" s="12">
        <v>42088</v>
      </c>
      <c r="O48" s="47">
        <f>'Calculated Metrics'!$N48-'Calculated Metrics'!$M48</f>
        <v>3</v>
      </c>
      <c r="P48" s="12" t="str">
        <f>TEXT('Calculated Metrics'!$M48,"mmmm")</f>
        <v>March</v>
      </c>
      <c r="Q48" s="12" t="str">
        <f>TEXT('Calculated Metrics'!$M48,"dddd")</f>
        <v>Sunday</v>
      </c>
      <c r="R48" s="9" t="str">
        <f>_xlfn.XLOOKUP('Calculated Metrics'!$T48,'Product Lookup'!A:A,'Product Lookup'!B:B, ,0)</f>
        <v>Tables</v>
      </c>
      <c r="S48" s="9" t="s">
        <v>36</v>
      </c>
      <c r="T48" s="9" t="s">
        <v>89</v>
      </c>
      <c r="U48" s="9" t="s">
        <v>77</v>
      </c>
      <c r="V48" s="9" t="s">
        <v>29</v>
      </c>
      <c r="W48" s="9" t="s">
        <v>30</v>
      </c>
      <c r="X48" s="9" t="s">
        <v>39</v>
      </c>
      <c r="Y48" s="9" t="s">
        <v>93</v>
      </c>
      <c r="Z48" s="9">
        <v>95687</v>
      </c>
      <c r="AA48" s="1"/>
      <c r="AB48" s="1"/>
      <c r="AC48" s="1"/>
      <c r="AD48" s="1"/>
      <c r="AE48" s="1"/>
      <c r="AF48" s="1"/>
    </row>
    <row r="49" spans="1:32" x14ac:dyDescent="0.3">
      <c r="A49" s="13">
        <v>23071</v>
      </c>
      <c r="B49" s="13" t="s">
        <v>23</v>
      </c>
      <c r="C49" s="13">
        <v>87175</v>
      </c>
      <c r="D49" s="14">
        <v>19.84</v>
      </c>
      <c r="E49" s="15">
        <v>0.05</v>
      </c>
      <c r="F49" s="13">
        <v>9</v>
      </c>
      <c r="G49" s="14">
        <f>'Calculated Metrics'!$D49*'Calculated Metrics'!$F49*(1-'Calculated Metrics'!$E49)</f>
        <v>169.63200000000001</v>
      </c>
      <c r="H49" s="13">
        <v>91</v>
      </c>
      <c r="I49" s="13" t="s">
        <v>1037</v>
      </c>
      <c r="J49" s="13" t="str">
        <f t="shared" si="0"/>
        <v>Returning Customer</v>
      </c>
      <c r="K49" s="13" t="s">
        <v>34</v>
      </c>
      <c r="L49" s="13" t="s">
        <v>35</v>
      </c>
      <c r="M49" s="16">
        <v>42141</v>
      </c>
      <c r="N49" s="16">
        <v>42142</v>
      </c>
      <c r="O49" s="48">
        <f>'Calculated Metrics'!$N49-'Calculated Metrics'!$M49</f>
        <v>1</v>
      </c>
      <c r="P49" s="16" t="str">
        <f>TEXT('Calculated Metrics'!$M49,"mmmm")</f>
        <v>May</v>
      </c>
      <c r="Q49" s="16" t="str">
        <f>TEXT('Calculated Metrics'!$M49,"dddd")</f>
        <v>Sunday</v>
      </c>
      <c r="R49" s="13" t="str">
        <f>_xlfn.XLOOKUP('Calculated Metrics'!$T49,'Product Lookup'!A:A,'Product Lookup'!B:B, ,0)</f>
        <v>Pens</v>
      </c>
      <c r="S49" s="13" t="s">
        <v>26</v>
      </c>
      <c r="T49" s="13" t="s">
        <v>27</v>
      </c>
      <c r="U49" s="13" t="s">
        <v>28</v>
      </c>
      <c r="V49" s="13" t="s">
        <v>29</v>
      </c>
      <c r="W49" s="13" t="s">
        <v>30</v>
      </c>
      <c r="X49" s="13" t="s">
        <v>39</v>
      </c>
      <c r="Y49" s="13" t="s">
        <v>94</v>
      </c>
      <c r="Z49" s="13">
        <v>94591</v>
      </c>
      <c r="AA49" s="1"/>
      <c r="AB49" s="1"/>
      <c r="AC49" s="1"/>
      <c r="AD49" s="1"/>
      <c r="AE49" s="1"/>
      <c r="AF49" s="1"/>
    </row>
    <row r="50" spans="1:32" x14ac:dyDescent="0.3">
      <c r="A50" s="9">
        <v>19877</v>
      </c>
      <c r="B50" s="9" t="s">
        <v>47</v>
      </c>
      <c r="C50" s="9">
        <v>87176</v>
      </c>
      <c r="D50" s="10">
        <v>5.18</v>
      </c>
      <c r="E50" s="11">
        <v>0.05</v>
      </c>
      <c r="F50" s="9">
        <v>10</v>
      </c>
      <c r="G50" s="10">
        <f>'Calculated Metrics'!$D50*'Calculated Metrics'!$F50*(1-'Calculated Metrics'!$E50)</f>
        <v>49.209999999999994</v>
      </c>
      <c r="H50" s="9">
        <v>91</v>
      </c>
      <c r="I50" s="9" t="s">
        <v>1037</v>
      </c>
      <c r="J50" s="9" t="str">
        <f t="shared" si="0"/>
        <v>Returning Customer</v>
      </c>
      <c r="K50" s="9" t="s">
        <v>34</v>
      </c>
      <c r="L50" s="9" t="s">
        <v>35</v>
      </c>
      <c r="M50" s="12">
        <v>42053</v>
      </c>
      <c r="N50" s="12">
        <v>42055</v>
      </c>
      <c r="O50" s="47">
        <f>'Calculated Metrics'!$N50-'Calculated Metrics'!$M50</f>
        <v>2</v>
      </c>
      <c r="P50" s="12" t="str">
        <f>TEXT('Calculated Metrics'!$M50,"mmmm")</f>
        <v>February</v>
      </c>
      <c r="Q50" s="12" t="str">
        <f>TEXT('Calculated Metrics'!$M50,"dddd")</f>
        <v>Wednesday</v>
      </c>
      <c r="R50" s="9" t="str">
        <f>_xlfn.XLOOKUP('Calculated Metrics'!$T50,'Product Lookup'!A:A,'Product Lookup'!B:B, ,0)</f>
        <v>Paper</v>
      </c>
      <c r="S50" s="9" t="s">
        <v>26</v>
      </c>
      <c r="T50" s="9" t="s">
        <v>66</v>
      </c>
      <c r="U50" s="9" t="s">
        <v>28</v>
      </c>
      <c r="V50" s="9" t="s">
        <v>29</v>
      </c>
      <c r="W50" s="9" t="s">
        <v>30</v>
      </c>
      <c r="X50" s="9" t="s">
        <v>39</v>
      </c>
      <c r="Y50" s="9" t="s">
        <v>94</v>
      </c>
      <c r="Z50" s="9">
        <v>94591</v>
      </c>
      <c r="AA50" s="1"/>
      <c r="AB50" s="1"/>
      <c r="AC50" s="1"/>
      <c r="AD50" s="1"/>
      <c r="AE50" s="1"/>
      <c r="AF50" s="1"/>
    </row>
    <row r="51" spans="1:32" x14ac:dyDescent="0.3">
      <c r="A51" s="13">
        <v>19611</v>
      </c>
      <c r="B51" s="13" t="s">
        <v>47</v>
      </c>
      <c r="C51" s="13">
        <v>87177</v>
      </c>
      <c r="D51" s="14">
        <v>175.99</v>
      </c>
      <c r="E51" s="15">
        <v>0.1</v>
      </c>
      <c r="F51" s="13">
        <v>23</v>
      </c>
      <c r="G51" s="14">
        <f>'Calculated Metrics'!$D51*'Calculated Metrics'!$F51*(1-'Calculated Metrics'!$E51)</f>
        <v>3642.9930000000004</v>
      </c>
      <c r="H51" s="13">
        <v>91</v>
      </c>
      <c r="I51" s="13" t="s">
        <v>1037</v>
      </c>
      <c r="J51" s="13" t="str">
        <f t="shared" si="0"/>
        <v>Returning Customer</v>
      </c>
      <c r="K51" s="13" t="s">
        <v>24</v>
      </c>
      <c r="L51" s="13" t="s">
        <v>35</v>
      </c>
      <c r="M51" s="16">
        <v>42067</v>
      </c>
      <c r="N51" s="16">
        <v>42069</v>
      </c>
      <c r="O51" s="48">
        <f>'Calculated Metrics'!$N51-'Calculated Metrics'!$M51</f>
        <v>2</v>
      </c>
      <c r="P51" s="16" t="str">
        <f>TEXT('Calculated Metrics'!$M51,"mmmm")</f>
        <v>March</v>
      </c>
      <c r="Q51" s="16" t="str">
        <f>TEXT('Calculated Metrics'!$M51,"dddd")</f>
        <v>Wednesday</v>
      </c>
      <c r="R51" s="13" t="str">
        <f>_xlfn.XLOOKUP('Calculated Metrics'!$T51,'Product Lookup'!A:A,'Product Lookup'!B:B, ,0)</f>
        <v>Telephones</v>
      </c>
      <c r="S51" s="13" t="s">
        <v>58</v>
      </c>
      <c r="T51" s="13" t="s">
        <v>59</v>
      </c>
      <c r="U51" s="13" t="s">
        <v>49</v>
      </c>
      <c r="V51" s="13" t="s">
        <v>29</v>
      </c>
      <c r="W51" s="13" t="s">
        <v>81</v>
      </c>
      <c r="X51" s="13" t="s">
        <v>39</v>
      </c>
      <c r="Y51" s="13" t="s">
        <v>94</v>
      </c>
      <c r="Z51" s="13">
        <v>94591</v>
      </c>
      <c r="AA51" s="1"/>
      <c r="AB51" s="1"/>
      <c r="AC51" s="1"/>
      <c r="AD51" s="1"/>
      <c r="AE51" s="1"/>
      <c r="AF51" s="1"/>
    </row>
    <row r="52" spans="1:32" x14ac:dyDescent="0.3">
      <c r="A52" s="9">
        <v>23069</v>
      </c>
      <c r="B52" s="9" t="s">
        <v>23</v>
      </c>
      <c r="C52" s="9">
        <v>87175</v>
      </c>
      <c r="D52" s="10">
        <v>8.34</v>
      </c>
      <c r="E52" s="11">
        <v>0.05</v>
      </c>
      <c r="F52" s="9">
        <v>16</v>
      </c>
      <c r="G52" s="10">
        <f>'Calculated Metrics'!$D52*'Calculated Metrics'!$F52*(1-'Calculated Metrics'!$E52)</f>
        <v>126.76799999999999</v>
      </c>
      <c r="H52" s="9">
        <v>92</v>
      </c>
      <c r="I52" s="9" t="s">
        <v>1038</v>
      </c>
      <c r="J52" s="9" t="str">
        <f t="shared" si="0"/>
        <v>Returning Customer</v>
      </c>
      <c r="K52" s="9" t="s">
        <v>34</v>
      </c>
      <c r="L52" s="9" t="s">
        <v>35</v>
      </c>
      <c r="M52" s="12">
        <v>42141</v>
      </c>
      <c r="N52" s="12">
        <v>42143</v>
      </c>
      <c r="O52" s="47">
        <f>'Calculated Metrics'!$N52-'Calculated Metrics'!$M52</f>
        <v>2</v>
      </c>
      <c r="P52" s="12" t="str">
        <f>TEXT('Calculated Metrics'!$M52,"mmmm")</f>
        <v>May</v>
      </c>
      <c r="Q52" s="12" t="str">
        <f>TEXT('Calculated Metrics'!$M52,"dddd")</f>
        <v>Sunday</v>
      </c>
      <c r="R52" s="9" t="str">
        <f>_xlfn.XLOOKUP('Calculated Metrics'!$T52,'Product Lookup'!A:A,'Product Lookup'!B:B, ,0)</f>
        <v>Paper</v>
      </c>
      <c r="S52" s="9" t="s">
        <v>26</v>
      </c>
      <c r="T52" s="9" t="s">
        <v>66</v>
      </c>
      <c r="U52" s="9" t="s">
        <v>28</v>
      </c>
      <c r="V52" s="9" t="s">
        <v>29</v>
      </c>
      <c r="W52" s="9" t="s">
        <v>81</v>
      </c>
      <c r="X52" s="9" t="s">
        <v>95</v>
      </c>
      <c r="Y52" s="9" t="s">
        <v>96</v>
      </c>
      <c r="Z52" s="9">
        <v>70056</v>
      </c>
      <c r="AA52" s="1"/>
      <c r="AB52" s="1"/>
      <c r="AC52" s="1"/>
      <c r="AD52" s="1"/>
      <c r="AE52" s="1"/>
      <c r="AF52" s="1"/>
    </row>
    <row r="53" spans="1:32" x14ac:dyDescent="0.3">
      <c r="A53" s="13">
        <v>23070</v>
      </c>
      <c r="B53" s="13" t="s">
        <v>23</v>
      </c>
      <c r="C53" s="13">
        <v>87175</v>
      </c>
      <c r="D53" s="14">
        <v>4.9800000000000004</v>
      </c>
      <c r="E53" s="15">
        <v>0.05</v>
      </c>
      <c r="F53" s="13">
        <v>9</v>
      </c>
      <c r="G53" s="14">
        <f>'Calculated Metrics'!$D53*'Calculated Metrics'!$F53*(1-'Calculated Metrics'!$E53)</f>
        <v>42.579000000000008</v>
      </c>
      <c r="H53" s="13">
        <v>92</v>
      </c>
      <c r="I53" s="13" t="s">
        <v>1038</v>
      </c>
      <c r="J53" s="13" t="str">
        <f t="shared" si="0"/>
        <v>Returning Customer</v>
      </c>
      <c r="K53" s="13" t="s">
        <v>34</v>
      </c>
      <c r="L53" s="13" t="s">
        <v>35</v>
      </c>
      <c r="M53" s="16">
        <v>42141</v>
      </c>
      <c r="N53" s="16">
        <v>42142</v>
      </c>
      <c r="O53" s="48">
        <f>'Calculated Metrics'!$N53-'Calculated Metrics'!$M53</f>
        <v>1</v>
      </c>
      <c r="P53" s="16" t="str">
        <f>TEXT('Calculated Metrics'!$M53,"mmmm")</f>
        <v>May</v>
      </c>
      <c r="Q53" s="16" t="str">
        <f>TEXT('Calculated Metrics'!$M53,"dddd")</f>
        <v>Sunday</v>
      </c>
      <c r="R53" s="13" t="str">
        <f>_xlfn.XLOOKUP('Calculated Metrics'!$T53,'Product Lookup'!A:A,'Product Lookup'!B:B, ,0)</f>
        <v>Paper</v>
      </c>
      <c r="S53" s="13" t="s">
        <v>26</v>
      </c>
      <c r="T53" s="13" t="s">
        <v>66</v>
      </c>
      <c r="U53" s="13" t="s">
        <v>49</v>
      </c>
      <c r="V53" s="13" t="s">
        <v>29</v>
      </c>
      <c r="W53" s="13" t="s">
        <v>81</v>
      </c>
      <c r="X53" s="13" t="s">
        <v>95</v>
      </c>
      <c r="Y53" s="13" t="s">
        <v>96</v>
      </c>
      <c r="Z53" s="13">
        <v>70056</v>
      </c>
      <c r="AA53" s="1"/>
      <c r="AB53" s="1"/>
      <c r="AC53" s="1"/>
      <c r="AD53" s="1"/>
      <c r="AE53" s="1"/>
      <c r="AF53" s="1"/>
    </row>
    <row r="54" spans="1:32" x14ac:dyDescent="0.3">
      <c r="A54" s="9">
        <v>23203</v>
      </c>
      <c r="B54" s="9" t="s">
        <v>47</v>
      </c>
      <c r="C54" s="9">
        <v>87178</v>
      </c>
      <c r="D54" s="10">
        <v>12.98</v>
      </c>
      <c r="E54" s="11">
        <v>0.05</v>
      </c>
      <c r="F54" s="9">
        <v>16</v>
      </c>
      <c r="G54" s="10">
        <f>'Calculated Metrics'!$D54*'Calculated Metrics'!$F54*(1-'Calculated Metrics'!$E54)</f>
        <v>197.29599999999999</v>
      </c>
      <c r="H54" s="9">
        <v>92</v>
      </c>
      <c r="I54" s="9" t="s">
        <v>1038</v>
      </c>
      <c r="J54" s="9" t="str">
        <f t="shared" si="0"/>
        <v>Returning Customer</v>
      </c>
      <c r="K54" s="9" t="s">
        <v>24</v>
      </c>
      <c r="L54" s="9" t="s">
        <v>25</v>
      </c>
      <c r="M54" s="12">
        <v>42162</v>
      </c>
      <c r="N54" s="12">
        <v>42164</v>
      </c>
      <c r="O54" s="47">
        <f>'Calculated Metrics'!$N54-'Calculated Metrics'!$M54</f>
        <v>2</v>
      </c>
      <c r="P54" s="12" t="str">
        <f>TEXT('Calculated Metrics'!$M54,"mmmm")</f>
        <v>June</v>
      </c>
      <c r="Q54" s="12" t="str">
        <f>TEXT('Calculated Metrics'!$M54,"dddd")</f>
        <v>Sunday</v>
      </c>
      <c r="R54" s="9" t="str">
        <f>_xlfn.XLOOKUP('Calculated Metrics'!$T54,'Product Lookup'!A:A,'Product Lookup'!B:B, ,0)</f>
        <v>Scissors</v>
      </c>
      <c r="S54" s="9" t="s">
        <v>26</v>
      </c>
      <c r="T54" s="9" t="s">
        <v>97</v>
      </c>
      <c r="U54" s="9" t="s">
        <v>43</v>
      </c>
      <c r="V54" s="9" t="s">
        <v>29</v>
      </c>
      <c r="W54" s="9" t="s">
        <v>50</v>
      </c>
      <c r="X54" s="9" t="s">
        <v>95</v>
      </c>
      <c r="Y54" s="9" t="s">
        <v>96</v>
      </c>
      <c r="Z54" s="9">
        <v>70056</v>
      </c>
      <c r="AA54" s="1"/>
      <c r="AB54" s="1"/>
      <c r="AC54" s="1"/>
      <c r="AD54" s="1"/>
      <c r="AE54" s="1"/>
      <c r="AF54" s="1"/>
    </row>
    <row r="55" spans="1:32" x14ac:dyDescent="0.3">
      <c r="A55" s="13">
        <v>6243</v>
      </c>
      <c r="B55" s="13" t="s">
        <v>33</v>
      </c>
      <c r="C55" s="13">
        <v>44231</v>
      </c>
      <c r="D55" s="14">
        <v>160.97999999999999</v>
      </c>
      <c r="E55" s="15">
        <v>0.1</v>
      </c>
      <c r="F55" s="13">
        <v>37</v>
      </c>
      <c r="G55" s="14">
        <f>'Calculated Metrics'!$D55*'Calculated Metrics'!$F55*(1-'Calculated Metrics'!$E55)</f>
        <v>5360.6339999999991</v>
      </c>
      <c r="H55" s="13">
        <v>94</v>
      </c>
      <c r="I55" s="13" t="s">
        <v>1039</v>
      </c>
      <c r="J55" s="13" t="str">
        <f t="shared" si="0"/>
        <v>Returning Customer</v>
      </c>
      <c r="K55" s="13" t="s">
        <v>34</v>
      </c>
      <c r="L55" s="13" t="s">
        <v>35</v>
      </c>
      <c r="M55" s="16">
        <v>42127</v>
      </c>
      <c r="N55" s="16">
        <v>42129</v>
      </c>
      <c r="O55" s="48">
        <f>'Calculated Metrics'!$N55-'Calculated Metrics'!$M55</f>
        <v>2</v>
      </c>
      <c r="P55" s="16" t="str">
        <f>TEXT('Calculated Metrics'!$M55,"mmmm")</f>
        <v>May</v>
      </c>
      <c r="Q55" s="16" t="str">
        <f>TEXT('Calculated Metrics'!$M55,"dddd")</f>
        <v>Sunday</v>
      </c>
      <c r="R55" s="13" t="str">
        <f>_xlfn.XLOOKUP('Calculated Metrics'!$T55,'Product Lookup'!A:A,'Product Lookup'!B:B, ,0)</f>
        <v>Chairs</v>
      </c>
      <c r="S55" s="13" t="s">
        <v>36</v>
      </c>
      <c r="T55" s="13" t="s">
        <v>37</v>
      </c>
      <c r="U55" s="13" t="s">
        <v>38</v>
      </c>
      <c r="V55" s="13" t="s">
        <v>29</v>
      </c>
      <c r="W55" s="13" t="s">
        <v>50</v>
      </c>
      <c r="X55" s="13" t="s">
        <v>98</v>
      </c>
      <c r="Y55" s="13" t="s">
        <v>99</v>
      </c>
      <c r="Z55" s="13">
        <v>60601</v>
      </c>
      <c r="AA55" s="1"/>
      <c r="AB55" s="1"/>
      <c r="AC55" s="1"/>
      <c r="AD55" s="1"/>
      <c r="AE55" s="1"/>
      <c r="AF55" s="1"/>
    </row>
    <row r="56" spans="1:32" x14ac:dyDescent="0.3">
      <c r="A56" s="9">
        <v>6244</v>
      </c>
      <c r="B56" s="9" t="s">
        <v>33</v>
      </c>
      <c r="C56" s="9">
        <v>44231</v>
      </c>
      <c r="D56" s="10">
        <v>17.98</v>
      </c>
      <c r="E56" s="11">
        <v>0.05</v>
      </c>
      <c r="F56" s="9">
        <v>146</v>
      </c>
      <c r="G56" s="10">
        <f>'Calculated Metrics'!$D56*'Calculated Metrics'!$F56*(1-'Calculated Metrics'!$E56)</f>
        <v>2493.826</v>
      </c>
      <c r="H56" s="9">
        <v>94</v>
      </c>
      <c r="I56" s="9" t="s">
        <v>1039</v>
      </c>
      <c r="J56" s="9" t="str">
        <f t="shared" si="0"/>
        <v>Returning Customer</v>
      </c>
      <c r="K56" s="9" t="s">
        <v>34</v>
      </c>
      <c r="L56" s="9" t="s">
        <v>35</v>
      </c>
      <c r="M56" s="12">
        <v>42127</v>
      </c>
      <c r="N56" s="12">
        <v>42129</v>
      </c>
      <c r="O56" s="47">
        <f>'Calculated Metrics'!$N56-'Calculated Metrics'!$M56</f>
        <v>2</v>
      </c>
      <c r="P56" s="12" t="str">
        <f>TEXT('Calculated Metrics'!$M56,"mmmm")</f>
        <v>May</v>
      </c>
      <c r="Q56" s="12" t="str">
        <f>TEXT('Calculated Metrics'!$M56,"dddd")</f>
        <v>Sunday</v>
      </c>
      <c r="R56" s="9" t="str">
        <f>_xlfn.XLOOKUP('Calculated Metrics'!$T56,'Product Lookup'!A:A,'Product Lookup'!B:B, ,0)</f>
        <v>Computer Peripherals</v>
      </c>
      <c r="S56" s="9" t="s">
        <v>58</v>
      </c>
      <c r="T56" s="9" t="s">
        <v>100</v>
      </c>
      <c r="U56" s="9" t="s">
        <v>49</v>
      </c>
      <c r="V56" s="9" t="s">
        <v>29</v>
      </c>
      <c r="W56" s="9" t="s">
        <v>50</v>
      </c>
      <c r="X56" s="9" t="s">
        <v>98</v>
      </c>
      <c r="Y56" s="9" t="s">
        <v>99</v>
      </c>
      <c r="Z56" s="9">
        <v>60601</v>
      </c>
      <c r="AA56" s="1"/>
      <c r="AB56" s="1"/>
      <c r="AC56" s="1"/>
      <c r="AD56" s="1"/>
      <c r="AE56" s="1"/>
      <c r="AF56" s="1"/>
    </row>
    <row r="57" spans="1:32" x14ac:dyDescent="0.3">
      <c r="A57" s="13">
        <v>24243</v>
      </c>
      <c r="B57" s="13" t="s">
        <v>33</v>
      </c>
      <c r="C57" s="13">
        <v>87306</v>
      </c>
      <c r="D57" s="14">
        <v>160.97999999999999</v>
      </c>
      <c r="E57" s="15">
        <v>0.1</v>
      </c>
      <c r="F57" s="13">
        <v>9</v>
      </c>
      <c r="G57" s="14">
        <f>'Calculated Metrics'!$D57*'Calculated Metrics'!$F57*(1-'Calculated Metrics'!$E57)</f>
        <v>1303.9379999999999</v>
      </c>
      <c r="H57" s="13">
        <v>97</v>
      </c>
      <c r="I57" s="13" t="s">
        <v>1040</v>
      </c>
      <c r="J57" s="13" t="str">
        <f t="shared" si="0"/>
        <v>Returning Customer</v>
      </c>
      <c r="K57" s="13" t="s">
        <v>34</v>
      </c>
      <c r="L57" s="13" t="s">
        <v>35</v>
      </c>
      <c r="M57" s="16">
        <v>42127</v>
      </c>
      <c r="N57" s="16">
        <v>42129</v>
      </c>
      <c r="O57" s="48">
        <f>'Calculated Metrics'!$N57-'Calculated Metrics'!$M57</f>
        <v>2</v>
      </c>
      <c r="P57" s="16" t="str">
        <f>TEXT('Calculated Metrics'!$M57,"mmmm")</f>
        <v>May</v>
      </c>
      <c r="Q57" s="16" t="str">
        <f>TEXT('Calculated Metrics'!$M57,"dddd")</f>
        <v>Sunday</v>
      </c>
      <c r="R57" s="13" t="str">
        <f>_xlfn.XLOOKUP('Calculated Metrics'!$T57,'Product Lookup'!A:A,'Product Lookup'!B:B, ,0)</f>
        <v>Chairs</v>
      </c>
      <c r="S57" s="13" t="s">
        <v>36</v>
      </c>
      <c r="T57" s="13" t="s">
        <v>37</v>
      </c>
      <c r="U57" s="13" t="s">
        <v>38</v>
      </c>
      <c r="V57" s="13" t="s">
        <v>29</v>
      </c>
      <c r="W57" s="13" t="s">
        <v>50</v>
      </c>
      <c r="X57" s="13" t="s">
        <v>101</v>
      </c>
      <c r="Y57" s="13" t="s">
        <v>102</v>
      </c>
      <c r="Z57" s="13">
        <v>66502</v>
      </c>
      <c r="AA57" s="1"/>
      <c r="AB57" s="1"/>
      <c r="AC57" s="1"/>
      <c r="AD57" s="1"/>
      <c r="AE57" s="1"/>
      <c r="AF57" s="1"/>
    </row>
    <row r="58" spans="1:32" x14ac:dyDescent="0.3">
      <c r="A58" s="9">
        <v>24245</v>
      </c>
      <c r="B58" s="9" t="s">
        <v>33</v>
      </c>
      <c r="C58" s="9">
        <v>87306</v>
      </c>
      <c r="D58" s="10">
        <v>115.99</v>
      </c>
      <c r="E58" s="11">
        <v>0.1</v>
      </c>
      <c r="F58" s="9">
        <v>20</v>
      </c>
      <c r="G58" s="10">
        <f>'Calculated Metrics'!$D58*'Calculated Metrics'!$F58*(1-'Calculated Metrics'!$E58)</f>
        <v>2087.8199999999997</v>
      </c>
      <c r="H58" s="9">
        <v>97</v>
      </c>
      <c r="I58" s="9" t="s">
        <v>1040</v>
      </c>
      <c r="J58" s="9" t="str">
        <f t="shared" si="0"/>
        <v>Returning Customer</v>
      </c>
      <c r="K58" s="9" t="s">
        <v>34</v>
      </c>
      <c r="L58" s="9" t="s">
        <v>35</v>
      </c>
      <c r="M58" s="12">
        <v>42127</v>
      </c>
      <c r="N58" s="12">
        <v>42128</v>
      </c>
      <c r="O58" s="47">
        <f>'Calculated Metrics'!$N58-'Calculated Metrics'!$M58</f>
        <v>1</v>
      </c>
      <c r="P58" s="12" t="str">
        <f>TEXT('Calculated Metrics'!$M58,"mmmm")</f>
        <v>May</v>
      </c>
      <c r="Q58" s="12" t="str">
        <f>TEXT('Calculated Metrics'!$M58,"dddd")</f>
        <v>Sunday</v>
      </c>
      <c r="R58" s="9" t="str">
        <f>_xlfn.XLOOKUP('Calculated Metrics'!$T58,'Product Lookup'!A:A,'Product Lookup'!B:B, ,0)</f>
        <v>Telephones</v>
      </c>
      <c r="S58" s="9" t="s">
        <v>58</v>
      </c>
      <c r="T58" s="9" t="s">
        <v>59</v>
      </c>
      <c r="U58" s="9" t="s">
        <v>49</v>
      </c>
      <c r="V58" s="9" t="s">
        <v>29</v>
      </c>
      <c r="W58" s="9" t="s">
        <v>44</v>
      </c>
      <c r="X58" s="9" t="s">
        <v>101</v>
      </c>
      <c r="Y58" s="9" t="s">
        <v>102</v>
      </c>
      <c r="Z58" s="9">
        <v>66502</v>
      </c>
      <c r="AA58" s="1"/>
      <c r="AB58" s="1"/>
      <c r="AC58" s="1"/>
      <c r="AD58" s="1"/>
      <c r="AE58" s="1"/>
      <c r="AF58" s="1"/>
    </row>
    <row r="59" spans="1:32" x14ac:dyDescent="0.3">
      <c r="A59" s="13">
        <v>18494</v>
      </c>
      <c r="B59" s="13" t="s">
        <v>47</v>
      </c>
      <c r="C59" s="13">
        <v>88205</v>
      </c>
      <c r="D59" s="14">
        <v>19.98</v>
      </c>
      <c r="E59" s="15">
        <v>0.05</v>
      </c>
      <c r="F59" s="13">
        <v>16</v>
      </c>
      <c r="G59" s="14">
        <f>'Calculated Metrics'!$D59*'Calculated Metrics'!$F59*(1-'Calculated Metrics'!$E59)</f>
        <v>303.69599999999997</v>
      </c>
      <c r="H59" s="13">
        <v>101</v>
      </c>
      <c r="I59" s="13" t="s">
        <v>1041</v>
      </c>
      <c r="J59" s="13" t="str">
        <f t="shared" si="0"/>
        <v>New Customer</v>
      </c>
      <c r="K59" s="13" t="s">
        <v>74</v>
      </c>
      <c r="L59" s="13" t="s">
        <v>35</v>
      </c>
      <c r="M59" s="16">
        <v>42177</v>
      </c>
      <c r="N59" s="16">
        <v>42179</v>
      </c>
      <c r="O59" s="48">
        <f>'Calculated Metrics'!$N59-'Calculated Metrics'!$M59</f>
        <v>2</v>
      </c>
      <c r="P59" s="16" t="str">
        <f>TEXT('Calculated Metrics'!$M59,"mmmm")</f>
        <v>June</v>
      </c>
      <c r="Q59" s="16" t="str">
        <f>TEXT('Calculated Metrics'!$M59,"dddd")</f>
        <v>Monday</v>
      </c>
      <c r="R59" s="13" t="str">
        <f>_xlfn.XLOOKUP('Calculated Metrics'!$T59,'Product Lookup'!A:A,'Product Lookup'!B:B, ,0)</f>
        <v>Computer Peripherals</v>
      </c>
      <c r="S59" s="13" t="s">
        <v>58</v>
      </c>
      <c r="T59" s="13" t="s">
        <v>100</v>
      </c>
      <c r="U59" s="13" t="s">
        <v>49</v>
      </c>
      <c r="V59" s="13" t="s">
        <v>29</v>
      </c>
      <c r="W59" s="13" t="s">
        <v>44</v>
      </c>
      <c r="X59" s="13" t="s">
        <v>103</v>
      </c>
      <c r="Y59" s="13" t="s">
        <v>104</v>
      </c>
      <c r="Z59" s="13">
        <v>4005</v>
      </c>
      <c r="AA59" s="1"/>
      <c r="AB59" s="1"/>
      <c r="AC59" s="1"/>
      <c r="AD59" s="1"/>
      <c r="AE59" s="1"/>
      <c r="AF59" s="1"/>
    </row>
    <row r="60" spans="1:32" x14ac:dyDescent="0.3">
      <c r="A60" s="9">
        <v>6014</v>
      </c>
      <c r="B60" s="9" t="s">
        <v>47</v>
      </c>
      <c r="C60" s="9">
        <v>42599</v>
      </c>
      <c r="D60" s="10">
        <v>300.98</v>
      </c>
      <c r="E60" s="11">
        <v>0.1</v>
      </c>
      <c r="F60" s="9">
        <v>31</v>
      </c>
      <c r="G60" s="10">
        <f>'Calculated Metrics'!$D60*'Calculated Metrics'!$F60*(1-'Calculated Metrics'!$E60)</f>
        <v>8397.3420000000006</v>
      </c>
      <c r="H60" s="9">
        <v>102</v>
      </c>
      <c r="I60" s="9" t="s">
        <v>1042</v>
      </c>
      <c r="J60" s="9" t="str">
        <f t="shared" si="0"/>
        <v>Returning Customer</v>
      </c>
      <c r="K60" s="9" t="s">
        <v>74</v>
      </c>
      <c r="L60" s="9" t="s">
        <v>35</v>
      </c>
      <c r="M60" s="12">
        <v>42100</v>
      </c>
      <c r="N60" s="12">
        <v>42101</v>
      </c>
      <c r="O60" s="47">
        <f>'Calculated Metrics'!$N60-'Calculated Metrics'!$M60</f>
        <v>1</v>
      </c>
      <c r="P60" s="12" t="str">
        <f>TEXT('Calculated Metrics'!$M60,"mmmm")</f>
        <v>April</v>
      </c>
      <c r="Q60" s="12" t="str">
        <f>TEXT('Calculated Metrics'!$M60,"dddd")</f>
        <v>Monday</v>
      </c>
      <c r="R60" s="9" t="str">
        <f>_xlfn.XLOOKUP('Calculated Metrics'!$T60,'Product Lookup'!A:A,'Product Lookup'!B:B, ,0)</f>
        <v>Bookcases</v>
      </c>
      <c r="S60" s="9" t="s">
        <v>36</v>
      </c>
      <c r="T60" s="9" t="s">
        <v>105</v>
      </c>
      <c r="U60" s="9" t="s">
        <v>77</v>
      </c>
      <c r="V60" s="9" t="s">
        <v>29</v>
      </c>
      <c r="W60" s="9" t="s">
        <v>44</v>
      </c>
      <c r="X60" s="9" t="s">
        <v>106</v>
      </c>
      <c r="Y60" s="9" t="s">
        <v>107</v>
      </c>
      <c r="Z60" s="9">
        <v>2129</v>
      </c>
      <c r="AA60" s="1"/>
      <c r="AB60" s="1"/>
      <c r="AC60" s="1"/>
      <c r="AD60" s="1"/>
      <c r="AE60" s="1"/>
      <c r="AF60" s="1"/>
    </row>
    <row r="61" spans="1:32" x14ac:dyDescent="0.3">
      <c r="A61" s="13">
        <v>494</v>
      </c>
      <c r="B61" s="13" t="s">
        <v>47</v>
      </c>
      <c r="C61" s="13">
        <v>3397</v>
      </c>
      <c r="D61" s="14">
        <v>19.98</v>
      </c>
      <c r="E61" s="15">
        <v>0.05</v>
      </c>
      <c r="F61" s="13">
        <v>65</v>
      </c>
      <c r="G61" s="14">
        <f>'Calculated Metrics'!$D61*'Calculated Metrics'!$F61*(1-'Calculated Metrics'!$E61)</f>
        <v>1233.7649999999999</v>
      </c>
      <c r="H61" s="13">
        <v>102</v>
      </c>
      <c r="I61" s="13" t="s">
        <v>1042</v>
      </c>
      <c r="J61" s="13" t="str">
        <f t="shared" si="0"/>
        <v>Returning Customer</v>
      </c>
      <c r="K61" s="13" t="s">
        <v>74</v>
      </c>
      <c r="L61" s="13" t="s">
        <v>35</v>
      </c>
      <c r="M61" s="16">
        <v>42177</v>
      </c>
      <c r="N61" s="16">
        <v>42179</v>
      </c>
      <c r="O61" s="48">
        <f>'Calculated Metrics'!$N61-'Calculated Metrics'!$M61</f>
        <v>2</v>
      </c>
      <c r="P61" s="16" t="str">
        <f>TEXT('Calculated Metrics'!$M61,"mmmm")</f>
        <v>June</v>
      </c>
      <c r="Q61" s="16" t="str">
        <f>TEXT('Calculated Metrics'!$M61,"dddd")</f>
        <v>Monday</v>
      </c>
      <c r="R61" s="13" t="str">
        <f>_xlfn.XLOOKUP('Calculated Metrics'!$T61,'Product Lookup'!A:A,'Product Lookup'!B:B, ,0)</f>
        <v>Computer Peripherals</v>
      </c>
      <c r="S61" s="13" t="s">
        <v>58</v>
      </c>
      <c r="T61" s="13" t="s">
        <v>100</v>
      </c>
      <c r="U61" s="13" t="s">
        <v>49</v>
      </c>
      <c r="V61" s="13" t="s">
        <v>29</v>
      </c>
      <c r="W61" s="13" t="s">
        <v>44</v>
      </c>
      <c r="X61" s="13" t="s">
        <v>106</v>
      </c>
      <c r="Y61" s="13" t="s">
        <v>107</v>
      </c>
      <c r="Z61" s="13">
        <v>2129</v>
      </c>
      <c r="AA61" s="1"/>
      <c r="AB61" s="1"/>
      <c r="AC61" s="1"/>
      <c r="AD61" s="1"/>
      <c r="AE61" s="1"/>
      <c r="AF61" s="1"/>
    </row>
    <row r="62" spans="1:32" x14ac:dyDescent="0.3">
      <c r="A62" s="9">
        <v>495</v>
      </c>
      <c r="B62" s="9" t="s">
        <v>47</v>
      </c>
      <c r="C62" s="9">
        <v>3397</v>
      </c>
      <c r="D62" s="10">
        <v>2.88</v>
      </c>
      <c r="E62" s="11">
        <v>0.05</v>
      </c>
      <c r="F62" s="9">
        <v>17</v>
      </c>
      <c r="G62" s="10">
        <f>'Calculated Metrics'!$D62*'Calculated Metrics'!$F62*(1-'Calculated Metrics'!$E62)</f>
        <v>46.512</v>
      </c>
      <c r="H62" s="9">
        <v>102</v>
      </c>
      <c r="I62" s="9" t="s">
        <v>1042</v>
      </c>
      <c r="J62" s="9" t="str">
        <f t="shared" si="0"/>
        <v>Returning Customer</v>
      </c>
      <c r="K62" s="9" t="s">
        <v>74</v>
      </c>
      <c r="L62" s="9" t="s">
        <v>35</v>
      </c>
      <c r="M62" s="12">
        <v>42177</v>
      </c>
      <c r="N62" s="12">
        <v>42178</v>
      </c>
      <c r="O62" s="47">
        <f>'Calculated Metrics'!$N62-'Calculated Metrics'!$M62</f>
        <v>1</v>
      </c>
      <c r="P62" s="12" t="str">
        <f>TEXT('Calculated Metrics'!$M62,"mmmm")</f>
        <v>June</v>
      </c>
      <c r="Q62" s="12" t="str">
        <f>TEXT('Calculated Metrics'!$M62,"dddd")</f>
        <v>Monday</v>
      </c>
      <c r="R62" s="9" t="str">
        <f>_xlfn.XLOOKUP('Calculated Metrics'!$T62,'Product Lookup'!A:A,'Product Lookup'!B:B, ,0)</f>
        <v>Binders</v>
      </c>
      <c r="S62" s="9" t="s">
        <v>26</v>
      </c>
      <c r="T62" s="9" t="s">
        <v>72</v>
      </c>
      <c r="U62" s="9" t="s">
        <v>49</v>
      </c>
      <c r="V62" s="9" t="s">
        <v>29</v>
      </c>
      <c r="W62" s="9" t="s">
        <v>44</v>
      </c>
      <c r="X62" s="9" t="s">
        <v>106</v>
      </c>
      <c r="Y62" s="9" t="s">
        <v>107</v>
      </c>
      <c r="Z62" s="9">
        <v>2129</v>
      </c>
      <c r="AA62" s="1"/>
      <c r="AB62" s="1"/>
      <c r="AC62" s="1"/>
      <c r="AD62" s="1"/>
      <c r="AE62" s="1"/>
      <c r="AF62" s="1"/>
    </row>
    <row r="63" spans="1:32" x14ac:dyDescent="0.3">
      <c r="A63" s="13">
        <v>24014</v>
      </c>
      <c r="B63" s="13" t="s">
        <v>47</v>
      </c>
      <c r="C63" s="13">
        <v>88204</v>
      </c>
      <c r="D63" s="14">
        <v>300.98</v>
      </c>
      <c r="E63" s="15">
        <v>0.1</v>
      </c>
      <c r="F63" s="13">
        <v>8</v>
      </c>
      <c r="G63" s="14">
        <f>'Calculated Metrics'!$D63*'Calculated Metrics'!$F63*(1-'Calculated Metrics'!$E63)</f>
        <v>2167.056</v>
      </c>
      <c r="H63" s="13">
        <v>107</v>
      </c>
      <c r="I63" s="13" t="s">
        <v>1043</v>
      </c>
      <c r="J63" s="13" t="str">
        <f t="shared" si="0"/>
        <v>New Customer</v>
      </c>
      <c r="K63" s="13" t="s">
        <v>74</v>
      </c>
      <c r="L63" s="13" t="s">
        <v>35</v>
      </c>
      <c r="M63" s="16">
        <v>42100</v>
      </c>
      <c r="N63" s="16">
        <v>42101</v>
      </c>
      <c r="O63" s="48">
        <f>'Calculated Metrics'!$N63-'Calculated Metrics'!$M63</f>
        <v>1</v>
      </c>
      <c r="P63" s="16" t="str">
        <f>TEXT('Calculated Metrics'!$M63,"mmmm")</f>
        <v>April</v>
      </c>
      <c r="Q63" s="16" t="str">
        <f>TEXT('Calculated Metrics'!$M63,"dddd")</f>
        <v>Monday</v>
      </c>
      <c r="R63" s="13" t="str">
        <f>_xlfn.XLOOKUP('Calculated Metrics'!$T63,'Product Lookup'!A:A,'Product Lookup'!B:B, ,0)</f>
        <v>Bookcases</v>
      </c>
      <c r="S63" s="13" t="s">
        <v>36</v>
      </c>
      <c r="T63" s="13" t="s">
        <v>105</v>
      </c>
      <c r="U63" s="13" t="s">
        <v>77</v>
      </c>
      <c r="V63" s="13" t="s">
        <v>29</v>
      </c>
      <c r="W63" s="13" t="s">
        <v>44</v>
      </c>
      <c r="X63" s="13" t="s">
        <v>108</v>
      </c>
      <c r="Y63" s="13" t="s">
        <v>109</v>
      </c>
      <c r="Z63" s="13">
        <v>3820</v>
      </c>
      <c r="AA63" s="1"/>
      <c r="AB63" s="1"/>
      <c r="AC63" s="1"/>
      <c r="AD63" s="1"/>
      <c r="AE63" s="1"/>
      <c r="AF63" s="1"/>
    </row>
    <row r="64" spans="1:32" x14ac:dyDescent="0.3">
      <c r="A64" s="9">
        <v>18495</v>
      </c>
      <c r="B64" s="9" t="s">
        <v>47</v>
      </c>
      <c r="C64" s="9">
        <v>88205</v>
      </c>
      <c r="D64" s="10">
        <v>2.88</v>
      </c>
      <c r="E64" s="11">
        <v>0.05</v>
      </c>
      <c r="F64" s="9">
        <v>4</v>
      </c>
      <c r="G64" s="10">
        <f>'Calculated Metrics'!$D64*'Calculated Metrics'!$F64*(1-'Calculated Metrics'!$E64)</f>
        <v>10.943999999999999</v>
      </c>
      <c r="H64" s="9">
        <v>109</v>
      </c>
      <c r="I64" s="9" t="s">
        <v>1044</v>
      </c>
      <c r="J64" s="9" t="str">
        <f t="shared" si="0"/>
        <v>New Customer</v>
      </c>
      <c r="K64" s="9" t="s">
        <v>74</v>
      </c>
      <c r="L64" s="9" t="s">
        <v>35</v>
      </c>
      <c r="M64" s="12">
        <v>42177</v>
      </c>
      <c r="N64" s="12">
        <v>42178</v>
      </c>
      <c r="O64" s="47">
        <f>'Calculated Metrics'!$N64-'Calculated Metrics'!$M64</f>
        <v>1</v>
      </c>
      <c r="P64" s="12" t="str">
        <f>TEXT('Calculated Metrics'!$M64,"mmmm")</f>
        <v>June</v>
      </c>
      <c r="Q64" s="12" t="str">
        <f>TEXT('Calculated Metrics'!$M64,"dddd")</f>
        <v>Monday</v>
      </c>
      <c r="R64" s="9" t="str">
        <f>_xlfn.XLOOKUP('Calculated Metrics'!$T64,'Product Lookup'!A:A,'Product Lookup'!B:B, ,0)</f>
        <v>Binders</v>
      </c>
      <c r="S64" s="9" t="s">
        <v>26</v>
      </c>
      <c r="T64" s="9" t="s">
        <v>72</v>
      </c>
      <c r="U64" s="9" t="s">
        <v>49</v>
      </c>
      <c r="V64" s="9" t="s">
        <v>29</v>
      </c>
      <c r="W64" s="9" t="s">
        <v>30</v>
      </c>
      <c r="X64" s="9" t="s">
        <v>45</v>
      </c>
      <c r="Y64" s="9" t="s">
        <v>110</v>
      </c>
      <c r="Z64" s="9">
        <v>7644</v>
      </c>
      <c r="AA64" s="1"/>
      <c r="AB64" s="1"/>
      <c r="AC64" s="1"/>
      <c r="AD64" s="1"/>
      <c r="AE64" s="1"/>
      <c r="AF64" s="1"/>
    </row>
    <row r="65" spans="1:32" x14ac:dyDescent="0.3">
      <c r="A65" s="13">
        <v>19074</v>
      </c>
      <c r="B65" s="13" t="s">
        <v>23</v>
      </c>
      <c r="C65" s="13">
        <v>89583</v>
      </c>
      <c r="D65" s="14">
        <v>4.26</v>
      </c>
      <c r="E65" s="15">
        <v>0.05</v>
      </c>
      <c r="F65" s="13">
        <v>7</v>
      </c>
      <c r="G65" s="14">
        <f>'Calculated Metrics'!$D65*'Calculated Metrics'!$F65*(1-'Calculated Metrics'!$E65)</f>
        <v>28.329000000000001</v>
      </c>
      <c r="H65" s="13">
        <v>114</v>
      </c>
      <c r="I65" s="13" t="s">
        <v>1045</v>
      </c>
      <c r="J65" s="13" t="str">
        <f t="shared" si="0"/>
        <v>Returning Customer</v>
      </c>
      <c r="K65" s="13" t="s">
        <v>34</v>
      </c>
      <c r="L65" s="13" t="s">
        <v>35</v>
      </c>
      <c r="M65" s="16">
        <v>42007</v>
      </c>
      <c r="N65" s="16">
        <v>42008</v>
      </c>
      <c r="O65" s="48">
        <f>'Calculated Metrics'!$N65-'Calculated Metrics'!$M65</f>
        <v>1</v>
      </c>
      <c r="P65" s="16" t="str">
        <f>TEXT('Calculated Metrics'!$M65,"mmmm")</f>
        <v>January</v>
      </c>
      <c r="Q65" s="16" t="str">
        <f>TEXT('Calculated Metrics'!$M65,"dddd")</f>
        <v>Saturday</v>
      </c>
      <c r="R65" s="13" t="str">
        <f>_xlfn.XLOOKUP('Calculated Metrics'!$T65,'Product Lookup'!A:A,'Product Lookup'!B:B, ,0)</f>
        <v>Pens</v>
      </c>
      <c r="S65" s="13" t="s">
        <v>26</v>
      </c>
      <c r="T65" s="13" t="s">
        <v>27</v>
      </c>
      <c r="U65" s="13" t="s">
        <v>28</v>
      </c>
      <c r="V65" s="13" t="s">
        <v>29</v>
      </c>
      <c r="W65" s="13" t="s">
        <v>30</v>
      </c>
      <c r="X65" s="13" t="s">
        <v>69</v>
      </c>
      <c r="Y65" s="13" t="s">
        <v>111</v>
      </c>
      <c r="Z65" s="13">
        <v>97035</v>
      </c>
      <c r="AA65" s="1"/>
      <c r="AB65" s="1"/>
      <c r="AC65" s="1"/>
      <c r="AD65" s="1"/>
      <c r="AE65" s="1"/>
      <c r="AF65" s="1"/>
    </row>
    <row r="66" spans="1:32" x14ac:dyDescent="0.3">
      <c r="A66" s="9">
        <v>19950</v>
      </c>
      <c r="B66" s="9" t="s">
        <v>47</v>
      </c>
      <c r="C66" s="9">
        <v>89584</v>
      </c>
      <c r="D66" s="10">
        <v>4.91</v>
      </c>
      <c r="E66" s="11">
        <v>0.05</v>
      </c>
      <c r="F66" s="9">
        <v>12</v>
      </c>
      <c r="G66" s="10">
        <f>'Calculated Metrics'!$D66*'Calculated Metrics'!$F66*(1-'Calculated Metrics'!$E66)</f>
        <v>55.973999999999997</v>
      </c>
      <c r="H66" s="9">
        <v>114</v>
      </c>
      <c r="I66" s="9" t="s">
        <v>1045</v>
      </c>
      <c r="J66" s="9" t="str">
        <f t="shared" ref="J66:J129" si="1">IF(COUNTIF(I:I,I66)&gt;1,"Returning Customer","New Customer")</f>
        <v>Returning Customer</v>
      </c>
      <c r="K66" s="9" t="s">
        <v>34</v>
      </c>
      <c r="L66" s="9" t="s">
        <v>35</v>
      </c>
      <c r="M66" s="12">
        <v>42098</v>
      </c>
      <c r="N66" s="12">
        <v>42100</v>
      </c>
      <c r="O66" s="47">
        <f>'Calculated Metrics'!$N66-'Calculated Metrics'!$M66</f>
        <v>2</v>
      </c>
      <c r="P66" s="12" t="str">
        <f>TEXT('Calculated Metrics'!$M66,"mmmm")</f>
        <v>April</v>
      </c>
      <c r="Q66" s="12" t="str">
        <f>TEXT('Calculated Metrics'!$M66,"dddd")</f>
        <v>Saturday</v>
      </c>
      <c r="R66" s="9" t="str">
        <f>_xlfn.XLOOKUP('Calculated Metrics'!$T66,'Product Lookup'!A:A,'Product Lookup'!B:B, ,0)</f>
        <v>Labels</v>
      </c>
      <c r="S66" s="9" t="s">
        <v>26</v>
      </c>
      <c r="T66" s="9" t="s">
        <v>82</v>
      </c>
      <c r="U66" s="9" t="s">
        <v>49</v>
      </c>
      <c r="V66" s="9" t="s">
        <v>29</v>
      </c>
      <c r="W66" s="9" t="s">
        <v>30</v>
      </c>
      <c r="X66" s="9" t="s">
        <v>69</v>
      </c>
      <c r="Y66" s="9" t="s">
        <v>111</v>
      </c>
      <c r="Z66" s="9">
        <v>97035</v>
      </c>
      <c r="AA66" s="1"/>
      <c r="AB66" s="1"/>
      <c r="AC66" s="1"/>
      <c r="AD66" s="1"/>
      <c r="AE66" s="1"/>
      <c r="AF66" s="1"/>
    </row>
    <row r="67" spans="1:32" x14ac:dyDescent="0.3">
      <c r="A67" s="13">
        <v>19951</v>
      </c>
      <c r="B67" s="13" t="s">
        <v>47</v>
      </c>
      <c r="C67" s="13">
        <v>89584</v>
      </c>
      <c r="D67" s="14">
        <v>4</v>
      </c>
      <c r="E67" s="15">
        <v>0.05</v>
      </c>
      <c r="F67" s="13">
        <v>5</v>
      </c>
      <c r="G67" s="14">
        <f>'Calculated Metrics'!$D67*'Calculated Metrics'!$F67*(1-'Calculated Metrics'!$E67)</f>
        <v>19</v>
      </c>
      <c r="H67" s="13">
        <v>114</v>
      </c>
      <c r="I67" s="13" t="s">
        <v>1045</v>
      </c>
      <c r="J67" s="13" t="str">
        <f t="shared" si="1"/>
        <v>Returning Customer</v>
      </c>
      <c r="K67" s="13" t="s">
        <v>34</v>
      </c>
      <c r="L67" s="13" t="s">
        <v>25</v>
      </c>
      <c r="M67" s="16">
        <v>42098</v>
      </c>
      <c r="N67" s="16">
        <v>42100</v>
      </c>
      <c r="O67" s="48">
        <f>'Calculated Metrics'!$N67-'Calculated Metrics'!$M67</f>
        <v>2</v>
      </c>
      <c r="P67" s="16" t="str">
        <f>TEXT('Calculated Metrics'!$M67,"mmmm")</f>
        <v>April</v>
      </c>
      <c r="Q67" s="16" t="str">
        <f>TEXT('Calculated Metrics'!$M67,"dddd")</f>
        <v>Saturday</v>
      </c>
      <c r="R67" s="13" t="str">
        <f>_xlfn.XLOOKUP('Calculated Metrics'!$T67,'Product Lookup'!A:A,'Product Lookup'!B:B, ,0)</f>
        <v>Paper</v>
      </c>
      <c r="S67" s="13" t="s">
        <v>26</v>
      </c>
      <c r="T67" s="13" t="s">
        <v>66</v>
      </c>
      <c r="U67" s="13" t="s">
        <v>28</v>
      </c>
      <c r="V67" s="13" t="s">
        <v>29</v>
      </c>
      <c r="W67" s="13" t="s">
        <v>30</v>
      </c>
      <c r="X67" s="13" t="s">
        <v>69</v>
      </c>
      <c r="Y67" s="13" t="s">
        <v>111</v>
      </c>
      <c r="Z67" s="13">
        <v>97035</v>
      </c>
      <c r="AA67" s="1"/>
      <c r="AB67" s="1"/>
      <c r="AC67" s="1"/>
      <c r="AD67" s="1"/>
      <c r="AE67" s="1"/>
      <c r="AF67" s="1"/>
    </row>
    <row r="68" spans="1:32" x14ac:dyDescent="0.3">
      <c r="A68" s="9">
        <v>26241</v>
      </c>
      <c r="B68" s="9" t="s">
        <v>71</v>
      </c>
      <c r="C68" s="9">
        <v>89585</v>
      </c>
      <c r="D68" s="10">
        <v>2.12</v>
      </c>
      <c r="E68" s="11">
        <v>0.05</v>
      </c>
      <c r="F68" s="9">
        <v>12</v>
      </c>
      <c r="G68" s="10">
        <f>'Calculated Metrics'!$D68*'Calculated Metrics'!$F68*(1-'Calculated Metrics'!$E68)</f>
        <v>24.167999999999999</v>
      </c>
      <c r="H68" s="9">
        <v>115</v>
      </c>
      <c r="I68" s="9" t="s">
        <v>1046</v>
      </c>
      <c r="J68" s="9" t="str">
        <f t="shared" si="1"/>
        <v>New Customer</v>
      </c>
      <c r="K68" s="9" t="s">
        <v>34</v>
      </c>
      <c r="L68" s="9" t="s">
        <v>35</v>
      </c>
      <c r="M68" s="12">
        <v>42103</v>
      </c>
      <c r="N68" s="12">
        <v>42105</v>
      </c>
      <c r="O68" s="47">
        <f>'Calculated Metrics'!$N68-'Calculated Metrics'!$M68</f>
        <v>2</v>
      </c>
      <c r="P68" s="12" t="str">
        <f>TEXT('Calculated Metrics'!$M68,"mmmm")</f>
        <v>April</v>
      </c>
      <c r="Q68" s="12" t="str">
        <f>TEXT('Calculated Metrics'!$M68,"dddd")</f>
        <v>Thursday</v>
      </c>
      <c r="R68" s="9" t="str">
        <f>_xlfn.XLOOKUP('Calculated Metrics'!$T68,'Product Lookup'!A:A,'Product Lookup'!B:B, ,0)</f>
        <v>Computer Peripherals</v>
      </c>
      <c r="S68" s="9" t="s">
        <v>58</v>
      </c>
      <c r="T68" s="9" t="s">
        <v>100</v>
      </c>
      <c r="U68" s="9" t="s">
        <v>43</v>
      </c>
      <c r="V68" s="9" t="s">
        <v>29</v>
      </c>
      <c r="W68" s="9" t="s">
        <v>30</v>
      </c>
      <c r="X68" s="9" t="s">
        <v>69</v>
      </c>
      <c r="Y68" s="9" t="s">
        <v>112</v>
      </c>
      <c r="Z68" s="9">
        <v>97128</v>
      </c>
      <c r="AA68" s="1"/>
      <c r="AB68" s="1"/>
      <c r="AC68" s="1"/>
      <c r="AD68" s="1"/>
      <c r="AE68" s="1"/>
      <c r="AF68" s="1"/>
    </row>
    <row r="69" spans="1:32" x14ac:dyDescent="0.3">
      <c r="A69" s="13">
        <v>1074</v>
      </c>
      <c r="B69" s="13" t="s">
        <v>23</v>
      </c>
      <c r="C69" s="13">
        <v>7909</v>
      </c>
      <c r="D69" s="14">
        <v>4.26</v>
      </c>
      <c r="E69" s="15">
        <v>0.05</v>
      </c>
      <c r="F69" s="13">
        <v>29</v>
      </c>
      <c r="G69" s="14">
        <f>'Calculated Metrics'!$D69*'Calculated Metrics'!$F69*(1-'Calculated Metrics'!$E69)</f>
        <v>117.36299999999999</v>
      </c>
      <c r="H69" s="13">
        <v>117</v>
      </c>
      <c r="I69" s="13" t="s">
        <v>1047</v>
      </c>
      <c r="J69" s="13" t="str">
        <f t="shared" si="1"/>
        <v>Returning Customer</v>
      </c>
      <c r="K69" s="13" t="s">
        <v>34</v>
      </c>
      <c r="L69" s="13" t="s">
        <v>35</v>
      </c>
      <c r="M69" s="16">
        <v>42007</v>
      </c>
      <c r="N69" s="16">
        <v>42008</v>
      </c>
      <c r="O69" s="48">
        <f>'Calculated Metrics'!$N69-'Calculated Metrics'!$M69</f>
        <v>1</v>
      </c>
      <c r="P69" s="16" t="str">
        <f>TEXT('Calculated Metrics'!$M69,"mmmm")</f>
        <v>January</v>
      </c>
      <c r="Q69" s="16" t="str">
        <f>TEXT('Calculated Metrics'!$M69,"dddd")</f>
        <v>Saturday</v>
      </c>
      <c r="R69" s="13" t="str">
        <f>_xlfn.XLOOKUP('Calculated Metrics'!$T69,'Product Lookup'!A:A,'Product Lookup'!B:B, ,0)</f>
        <v>Pens</v>
      </c>
      <c r="S69" s="13" t="s">
        <v>26</v>
      </c>
      <c r="T69" s="13" t="s">
        <v>27</v>
      </c>
      <c r="U69" s="13" t="s">
        <v>28</v>
      </c>
      <c r="V69" s="13" t="s">
        <v>29</v>
      </c>
      <c r="W69" s="13" t="s">
        <v>30</v>
      </c>
      <c r="X69" s="13" t="s">
        <v>31</v>
      </c>
      <c r="Y69" s="13" t="s">
        <v>113</v>
      </c>
      <c r="Z69" s="13">
        <v>98103</v>
      </c>
      <c r="AA69" s="1"/>
      <c r="AB69" s="1"/>
      <c r="AC69" s="1"/>
      <c r="AD69" s="1"/>
      <c r="AE69" s="1"/>
      <c r="AF69" s="1"/>
    </row>
    <row r="70" spans="1:32" x14ac:dyDescent="0.3">
      <c r="A70" s="9">
        <v>1950</v>
      </c>
      <c r="B70" s="9" t="s">
        <v>47</v>
      </c>
      <c r="C70" s="9">
        <v>13959</v>
      </c>
      <c r="D70" s="10">
        <v>4.91</v>
      </c>
      <c r="E70" s="11">
        <v>0.05</v>
      </c>
      <c r="F70" s="9">
        <v>47</v>
      </c>
      <c r="G70" s="10">
        <f>'Calculated Metrics'!$D70*'Calculated Metrics'!$F70*(1-'Calculated Metrics'!$E70)</f>
        <v>219.23150000000001</v>
      </c>
      <c r="H70" s="9">
        <v>117</v>
      </c>
      <c r="I70" s="9" t="s">
        <v>1047</v>
      </c>
      <c r="J70" s="9" t="str">
        <f t="shared" si="1"/>
        <v>Returning Customer</v>
      </c>
      <c r="K70" s="9" t="s">
        <v>34</v>
      </c>
      <c r="L70" s="9" t="s">
        <v>35</v>
      </c>
      <c r="M70" s="12">
        <v>42098</v>
      </c>
      <c r="N70" s="12">
        <v>42100</v>
      </c>
      <c r="O70" s="47">
        <f>'Calculated Metrics'!$N70-'Calculated Metrics'!$M70</f>
        <v>2</v>
      </c>
      <c r="P70" s="12" t="str">
        <f>TEXT('Calculated Metrics'!$M70,"mmmm")</f>
        <v>April</v>
      </c>
      <c r="Q70" s="12" t="str">
        <f>TEXT('Calculated Metrics'!$M70,"dddd")</f>
        <v>Saturday</v>
      </c>
      <c r="R70" s="9" t="str">
        <f>_xlfn.XLOOKUP('Calculated Metrics'!$T70,'Product Lookup'!A:A,'Product Lookup'!B:B, ,0)</f>
        <v>Labels</v>
      </c>
      <c r="S70" s="9" t="s">
        <v>26</v>
      </c>
      <c r="T70" s="9" t="s">
        <v>82</v>
      </c>
      <c r="U70" s="9" t="s">
        <v>49</v>
      </c>
      <c r="V70" s="9" t="s">
        <v>29</v>
      </c>
      <c r="W70" s="9" t="s">
        <v>30</v>
      </c>
      <c r="X70" s="9" t="s">
        <v>31</v>
      </c>
      <c r="Y70" s="9" t="s">
        <v>113</v>
      </c>
      <c r="Z70" s="9">
        <v>98103</v>
      </c>
      <c r="AA70" s="1"/>
      <c r="AB70" s="1"/>
      <c r="AC70" s="1"/>
      <c r="AD70" s="1"/>
      <c r="AE70" s="1"/>
      <c r="AF70" s="1"/>
    </row>
    <row r="71" spans="1:32" x14ac:dyDescent="0.3">
      <c r="A71" s="13">
        <v>1951</v>
      </c>
      <c r="B71" s="13" t="s">
        <v>47</v>
      </c>
      <c r="C71" s="13">
        <v>13959</v>
      </c>
      <c r="D71" s="14">
        <v>4</v>
      </c>
      <c r="E71" s="15">
        <v>0.05</v>
      </c>
      <c r="F71" s="13">
        <v>19</v>
      </c>
      <c r="G71" s="14">
        <f>'Calculated Metrics'!$D71*'Calculated Metrics'!$F71*(1-'Calculated Metrics'!$E71)</f>
        <v>72.2</v>
      </c>
      <c r="H71" s="13">
        <v>117</v>
      </c>
      <c r="I71" s="13" t="s">
        <v>1047</v>
      </c>
      <c r="J71" s="13" t="str">
        <f t="shared" si="1"/>
        <v>Returning Customer</v>
      </c>
      <c r="K71" s="13" t="s">
        <v>34</v>
      </c>
      <c r="L71" s="13" t="s">
        <v>25</v>
      </c>
      <c r="M71" s="16">
        <v>42098</v>
      </c>
      <c r="N71" s="16">
        <v>42100</v>
      </c>
      <c r="O71" s="48">
        <f>'Calculated Metrics'!$N71-'Calculated Metrics'!$M71</f>
        <v>2</v>
      </c>
      <c r="P71" s="16" t="str">
        <f>TEXT('Calculated Metrics'!$M71,"mmmm")</f>
        <v>April</v>
      </c>
      <c r="Q71" s="16" t="str">
        <f>TEXT('Calculated Metrics'!$M71,"dddd")</f>
        <v>Saturday</v>
      </c>
      <c r="R71" s="13" t="str">
        <f>_xlfn.XLOOKUP('Calculated Metrics'!$T71,'Product Lookup'!A:A,'Product Lookup'!B:B, ,0)</f>
        <v>Paper</v>
      </c>
      <c r="S71" s="13" t="s">
        <v>26</v>
      </c>
      <c r="T71" s="13" t="s">
        <v>66</v>
      </c>
      <c r="U71" s="13" t="s">
        <v>28</v>
      </c>
      <c r="V71" s="13" t="s">
        <v>29</v>
      </c>
      <c r="W71" s="13" t="s">
        <v>30</v>
      </c>
      <c r="X71" s="13" t="s">
        <v>31</v>
      </c>
      <c r="Y71" s="13" t="s">
        <v>113</v>
      </c>
      <c r="Z71" s="13">
        <v>98103</v>
      </c>
      <c r="AA71" s="1"/>
      <c r="AB71" s="1"/>
      <c r="AC71" s="1"/>
      <c r="AD71" s="1"/>
      <c r="AE71" s="1"/>
      <c r="AF71" s="1"/>
    </row>
    <row r="72" spans="1:32" x14ac:dyDescent="0.3">
      <c r="A72" s="9">
        <v>8241</v>
      </c>
      <c r="B72" s="9" t="s">
        <v>71</v>
      </c>
      <c r="C72" s="9">
        <v>58914</v>
      </c>
      <c r="D72" s="10">
        <v>2.12</v>
      </c>
      <c r="E72" s="11">
        <v>0.05</v>
      </c>
      <c r="F72" s="9">
        <v>46</v>
      </c>
      <c r="G72" s="10">
        <f>'Calculated Metrics'!$D72*'Calculated Metrics'!$F72*(1-'Calculated Metrics'!$E72)</f>
        <v>92.644000000000005</v>
      </c>
      <c r="H72" s="9">
        <v>117</v>
      </c>
      <c r="I72" s="9" t="s">
        <v>1047</v>
      </c>
      <c r="J72" s="9" t="str">
        <f t="shared" si="1"/>
        <v>Returning Customer</v>
      </c>
      <c r="K72" s="9" t="s">
        <v>34</v>
      </c>
      <c r="L72" s="9" t="s">
        <v>35</v>
      </c>
      <c r="M72" s="12">
        <v>42103</v>
      </c>
      <c r="N72" s="12">
        <v>42105</v>
      </c>
      <c r="O72" s="47">
        <f>'Calculated Metrics'!$N72-'Calculated Metrics'!$M72</f>
        <v>2</v>
      </c>
      <c r="P72" s="12" t="str">
        <f>TEXT('Calculated Metrics'!$M72,"mmmm")</f>
        <v>April</v>
      </c>
      <c r="Q72" s="12" t="str">
        <f>TEXT('Calculated Metrics'!$M72,"dddd")</f>
        <v>Thursday</v>
      </c>
      <c r="R72" s="9" t="str">
        <f>_xlfn.XLOOKUP('Calculated Metrics'!$T72,'Product Lookup'!A:A,'Product Lookup'!B:B, ,0)</f>
        <v>Computer Peripherals</v>
      </c>
      <c r="S72" s="9" t="s">
        <v>58</v>
      </c>
      <c r="T72" s="9" t="s">
        <v>100</v>
      </c>
      <c r="U72" s="9" t="s">
        <v>43</v>
      </c>
      <c r="V72" s="9" t="s">
        <v>29</v>
      </c>
      <c r="W72" s="9" t="s">
        <v>30</v>
      </c>
      <c r="X72" s="9" t="s">
        <v>31</v>
      </c>
      <c r="Y72" s="9" t="s">
        <v>113</v>
      </c>
      <c r="Z72" s="9">
        <v>98103</v>
      </c>
      <c r="AA72" s="1"/>
      <c r="AB72" s="1"/>
      <c r="AC72" s="1"/>
      <c r="AD72" s="1"/>
      <c r="AE72" s="1"/>
      <c r="AF72" s="1"/>
    </row>
    <row r="73" spans="1:32" x14ac:dyDescent="0.3">
      <c r="A73" s="13">
        <v>20688</v>
      </c>
      <c r="B73" s="13" t="s">
        <v>23</v>
      </c>
      <c r="C73" s="13">
        <v>86520</v>
      </c>
      <c r="D73" s="14">
        <v>6.3</v>
      </c>
      <c r="E73" s="15">
        <v>0.05</v>
      </c>
      <c r="F73" s="13">
        <v>10</v>
      </c>
      <c r="G73" s="14">
        <f>'Calculated Metrics'!$D73*'Calculated Metrics'!$F73*(1-'Calculated Metrics'!$E73)</f>
        <v>59.849999999999994</v>
      </c>
      <c r="H73" s="13">
        <v>120</v>
      </c>
      <c r="I73" s="13" t="s">
        <v>1048</v>
      </c>
      <c r="J73" s="13" t="str">
        <f t="shared" si="1"/>
        <v>Returning Customer</v>
      </c>
      <c r="K73" s="13" t="s">
        <v>24</v>
      </c>
      <c r="L73" s="13" t="s">
        <v>35</v>
      </c>
      <c r="M73" s="16">
        <v>42016</v>
      </c>
      <c r="N73" s="16">
        <v>42017</v>
      </c>
      <c r="O73" s="48">
        <f>'Calculated Metrics'!$N73-'Calculated Metrics'!$M73</f>
        <v>1</v>
      </c>
      <c r="P73" s="16" t="str">
        <f>TEXT('Calculated Metrics'!$M73,"mmmm")</f>
        <v>January</v>
      </c>
      <c r="Q73" s="16" t="str">
        <f>TEXT('Calculated Metrics'!$M73,"dddd")</f>
        <v>Monday</v>
      </c>
      <c r="R73" s="13" t="str">
        <f>_xlfn.XLOOKUP('Calculated Metrics'!$T73,'Product Lookup'!A:A,'Product Lookup'!B:B, ,0)</f>
        <v>Labels</v>
      </c>
      <c r="S73" s="13" t="s">
        <v>26</v>
      </c>
      <c r="T73" s="13" t="s">
        <v>82</v>
      </c>
      <c r="U73" s="13" t="s">
        <v>49</v>
      </c>
      <c r="V73" s="13" t="s">
        <v>29</v>
      </c>
      <c r="W73" s="13" t="s">
        <v>30</v>
      </c>
      <c r="X73" s="13" t="s">
        <v>114</v>
      </c>
      <c r="Y73" s="13" t="s">
        <v>115</v>
      </c>
      <c r="Z73" s="13">
        <v>84041</v>
      </c>
      <c r="AA73" s="1"/>
      <c r="AB73" s="1"/>
      <c r="AC73" s="1"/>
      <c r="AD73" s="1"/>
      <c r="AE73" s="1"/>
      <c r="AF73" s="1"/>
    </row>
    <row r="74" spans="1:32" x14ac:dyDescent="0.3">
      <c r="A74" s="9">
        <v>20689</v>
      </c>
      <c r="B74" s="9" t="s">
        <v>23</v>
      </c>
      <c r="C74" s="9">
        <v>86520</v>
      </c>
      <c r="D74" s="10">
        <v>205.99</v>
      </c>
      <c r="E74" s="11">
        <v>0.1</v>
      </c>
      <c r="F74" s="9">
        <v>10</v>
      </c>
      <c r="G74" s="10">
        <f>'Calculated Metrics'!$D74*'Calculated Metrics'!$F74*(1-'Calculated Metrics'!$E74)</f>
        <v>1853.91</v>
      </c>
      <c r="H74" s="9">
        <v>120</v>
      </c>
      <c r="I74" s="9" t="s">
        <v>1048</v>
      </c>
      <c r="J74" s="9" t="str">
        <f t="shared" si="1"/>
        <v>Returning Customer</v>
      </c>
      <c r="K74" s="9" t="s">
        <v>24</v>
      </c>
      <c r="L74" s="9" t="s">
        <v>25</v>
      </c>
      <c r="M74" s="12">
        <v>42016</v>
      </c>
      <c r="N74" s="12">
        <v>42018</v>
      </c>
      <c r="O74" s="47">
        <f>'Calculated Metrics'!$N74-'Calculated Metrics'!$M74</f>
        <v>2</v>
      </c>
      <c r="P74" s="12" t="str">
        <f>TEXT('Calculated Metrics'!$M74,"mmmm")</f>
        <v>January</v>
      </c>
      <c r="Q74" s="12" t="str">
        <f>TEXT('Calculated Metrics'!$M74,"dddd")</f>
        <v>Monday</v>
      </c>
      <c r="R74" s="9" t="str">
        <f>_xlfn.XLOOKUP('Calculated Metrics'!$T74,'Product Lookup'!A:A,'Product Lookup'!B:B, ,0)</f>
        <v>Telephones</v>
      </c>
      <c r="S74" s="9" t="s">
        <v>58</v>
      </c>
      <c r="T74" s="9" t="s">
        <v>59</v>
      </c>
      <c r="U74" s="9" t="s">
        <v>49</v>
      </c>
      <c r="V74" s="9" t="s">
        <v>29</v>
      </c>
      <c r="W74" s="9" t="s">
        <v>81</v>
      </c>
      <c r="X74" s="9" t="s">
        <v>114</v>
      </c>
      <c r="Y74" s="9" t="s">
        <v>115</v>
      </c>
      <c r="Z74" s="9">
        <v>84041</v>
      </c>
      <c r="AA74" s="1"/>
      <c r="AB74" s="1"/>
      <c r="AC74" s="1"/>
      <c r="AD74" s="1"/>
      <c r="AE74" s="1"/>
      <c r="AF74" s="1"/>
    </row>
    <row r="75" spans="1:32" x14ac:dyDescent="0.3">
      <c r="A75" s="13">
        <v>19942</v>
      </c>
      <c r="B75" s="13" t="s">
        <v>41</v>
      </c>
      <c r="C75" s="13">
        <v>90669</v>
      </c>
      <c r="D75" s="14">
        <v>8.57</v>
      </c>
      <c r="E75" s="15">
        <v>0.05</v>
      </c>
      <c r="F75" s="13">
        <v>11</v>
      </c>
      <c r="G75" s="14">
        <f>'Calculated Metrics'!$D75*'Calculated Metrics'!$F75*(1-'Calculated Metrics'!$E75)</f>
        <v>89.5565</v>
      </c>
      <c r="H75" s="13">
        <v>123</v>
      </c>
      <c r="I75" s="13" t="s">
        <v>1049</v>
      </c>
      <c r="J75" s="13" t="str">
        <f t="shared" si="1"/>
        <v>New Customer</v>
      </c>
      <c r="K75" s="13" t="s">
        <v>34</v>
      </c>
      <c r="L75" s="13" t="s">
        <v>35</v>
      </c>
      <c r="M75" s="16">
        <v>42103</v>
      </c>
      <c r="N75" s="16">
        <v>42104</v>
      </c>
      <c r="O75" s="48">
        <f>'Calculated Metrics'!$N75-'Calculated Metrics'!$M75</f>
        <v>1</v>
      </c>
      <c r="P75" s="16" t="str">
        <f>TEXT('Calculated Metrics'!$M75,"mmmm")</f>
        <v>April</v>
      </c>
      <c r="Q75" s="16" t="str">
        <f>TEXT('Calculated Metrics'!$M75,"dddd")</f>
        <v>Thursday</v>
      </c>
      <c r="R75" s="13" t="str">
        <f>_xlfn.XLOOKUP('Calculated Metrics'!$T75,'Product Lookup'!A:A,'Product Lookup'!B:B, ,0)</f>
        <v>Scissors</v>
      </c>
      <c r="S75" s="13" t="s">
        <v>26</v>
      </c>
      <c r="T75" s="13" t="s">
        <v>97</v>
      </c>
      <c r="U75" s="13" t="s">
        <v>43</v>
      </c>
      <c r="V75" s="13" t="s">
        <v>29</v>
      </c>
      <c r="W75" s="13" t="s">
        <v>50</v>
      </c>
      <c r="X75" s="13" t="s">
        <v>83</v>
      </c>
      <c r="Y75" s="13" t="s">
        <v>116</v>
      </c>
      <c r="Z75" s="13">
        <v>22102</v>
      </c>
      <c r="AA75" s="1"/>
      <c r="AB75" s="1"/>
      <c r="AC75" s="1"/>
      <c r="AD75" s="1"/>
      <c r="AE75" s="1"/>
      <c r="AF75" s="1"/>
    </row>
    <row r="76" spans="1:32" x14ac:dyDescent="0.3">
      <c r="A76" s="9">
        <v>24319</v>
      </c>
      <c r="B76" s="9" t="s">
        <v>33</v>
      </c>
      <c r="C76" s="9">
        <v>86693</v>
      </c>
      <c r="D76" s="10">
        <v>1.74</v>
      </c>
      <c r="E76" s="11">
        <v>0.05</v>
      </c>
      <c r="F76" s="9">
        <v>5</v>
      </c>
      <c r="G76" s="10">
        <f>'Calculated Metrics'!$D76*'Calculated Metrics'!$F76*(1-'Calculated Metrics'!$E76)</f>
        <v>8.2649999999999988</v>
      </c>
      <c r="H76" s="9">
        <v>129</v>
      </c>
      <c r="I76" s="9" t="s">
        <v>1050</v>
      </c>
      <c r="J76" s="9" t="str">
        <f t="shared" si="1"/>
        <v>Returning Customer</v>
      </c>
      <c r="K76" s="9" t="s">
        <v>48</v>
      </c>
      <c r="L76" s="9" t="s">
        <v>35</v>
      </c>
      <c r="M76" s="12">
        <v>42031</v>
      </c>
      <c r="N76" s="12">
        <v>42032</v>
      </c>
      <c r="O76" s="47">
        <f>'Calculated Metrics'!$N76-'Calculated Metrics'!$M76</f>
        <v>1</v>
      </c>
      <c r="P76" s="12" t="str">
        <f>TEXT('Calculated Metrics'!$M76,"mmmm")</f>
        <v>January</v>
      </c>
      <c r="Q76" s="12" t="str">
        <f>TEXT('Calculated Metrics'!$M76,"dddd")</f>
        <v>Tuesday</v>
      </c>
      <c r="R76" s="9" t="str">
        <f>_xlfn.XLOOKUP('Calculated Metrics'!$T76,'Product Lookup'!A:A,'Product Lookup'!B:B, ,0)</f>
        <v>Furnishings</v>
      </c>
      <c r="S76" s="9" t="s">
        <v>36</v>
      </c>
      <c r="T76" s="9" t="s">
        <v>42</v>
      </c>
      <c r="U76" s="9" t="s">
        <v>43</v>
      </c>
      <c r="V76" s="9" t="s">
        <v>29</v>
      </c>
      <c r="W76" s="9" t="s">
        <v>50</v>
      </c>
      <c r="X76" s="9" t="s">
        <v>98</v>
      </c>
      <c r="Y76" s="9" t="s">
        <v>117</v>
      </c>
      <c r="Z76" s="9">
        <v>62002</v>
      </c>
      <c r="AA76" s="1"/>
      <c r="AB76" s="1"/>
      <c r="AC76" s="1"/>
      <c r="AD76" s="1"/>
      <c r="AE76" s="1"/>
      <c r="AF76" s="1"/>
    </row>
    <row r="77" spans="1:32" x14ac:dyDescent="0.3">
      <c r="A77" s="13">
        <v>18161</v>
      </c>
      <c r="B77" s="13" t="s">
        <v>33</v>
      </c>
      <c r="C77" s="13">
        <v>86694</v>
      </c>
      <c r="D77" s="14">
        <v>15.74</v>
      </c>
      <c r="E77" s="15">
        <v>0.05</v>
      </c>
      <c r="F77" s="13">
        <v>14</v>
      </c>
      <c r="G77" s="14">
        <f>'Calculated Metrics'!$D77*'Calculated Metrics'!$F77*(1-'Calculated Metrics'!$E77)</f>
        <v>209.34200000000001</v>
      </c>
      <c r="H77" s="13">
        <v>129</v>
      </c>
      <c r="I77" s="13" t="s">
        <v>1050</v>
      </c>
      <c r="J77" s="13" t="str">
        <f t="shared" si="1"/>
        <v>Returning Customer</v>
      </c>
      <c r="K77" s="13" t="s">
        <v>48</v>
      </c>
      <c r="L77" s="13" t="s">
        <v>35</v>
      </c>
      <c r="M77" s="16">
        <v>42149</v>
      </c>
      <c r="N77" s="16">
        <v>42150</v>
      </c>
      <c r="O77" s="48">
        <f>'Calculated Metrics'!$N77-'Calculated Metrics'!$M77</f>
        <v>1</v>
      </c>
      <c r="P77" s="16" t="str">
        <f>TEXT('Calculated Metrics'!$M77,"mmmm")</f>
        <v>May</v>
      </c>
      <c r="Q77" s="16" t="str">
        <f>TEXT('Calculated Metrics'!$M77,"dddd")</f>
        <v>Monday</v>
      </c>
      <c r="R77" s="13" t="str">
        <f>_xlfn.XLOOKUP('Calculated Metrics'!$T77,'Product Lookup'!A:A,'Product Lookup'!B:B, ,0)</f>
        <v>Envelopes</v>
      </c>
      <c r="S77" s="13" t="s">
        <v>26</v>
      </c>
      <c r="T77" s="13" t="s">
        <v>54</v>
      </c>
      <c r="U77" s="13" t="s">
        <v>49</v>
      </c>
      <c r="V77" s="13" t="s">
        <v>29</v>
      </c>
      <c r="W77" s="13" t="s">
        <v>30</v>
      </c>
      <c r="X77" s="13" t="s">
        <v>98</v>
      </c>
      <c r="Y77" s="13" t="s">
        <v>117</v>
      </c>
      <c r="Z77" s="13">
        <v>62002</v>
      </c>
      <c r="AA77" s="1"/>
      <c r="AB77" s="1"/>
      <c r="AC77" s="1"/>
      <c r="AD77" s="1"/>
      <c r="AE77" s="1"/>
      <c r="AF77" s="1"/>
    </row>
    <row r="78" spans="1:32" x14ac:dyDescent="0.3">
      <c r="A78" s="9">
        <v>25762</v>
      </c>
      <c r="B78" s="9" t="s">
        <v>41</v>
      </c>
      <c r="C78" s="9">
        <v>88534</v>
      </c>
      <c r="D78" s="10">
        <v>18.97</v>
      </c>
      <c r="E78" s="11">
        <v>0.05</v>
      </c>
      <c r="F78" s="9">
        <v>5</v>
      </c>
      <c r="G78" s="10">
        <f>'Calculated Metrics'!$D78*'Calculated Metrics'!$F78*(1-'Calculated Metrics'!$E78)</f>
        <v>90.107499999999987</v>
      </c>
      <c r="H78" s="9">
        <v>136</v>
      </c>
      <c r="I78" s="9" t="s">
        <v>1051</v>
      </c>
      <c r="J78" s="9" t="str">
        <f t="shared" si="1"/>
        <v>Returning Customer</v>
      </c>
      <c r="K78" s="9" t="s">
        <v>48</v>
      </c>
      <c r="L78" s="9" t="s">
        <v>35</v>
      </c>
      <c r="M78" s="12">
        <v>42140</v>
      </c>
      <c r="N78" s="12">
        <v>42141</v>
      </c>
      <c r="O78" s="47">
        <f>'Calculated Metrics'!$N78-'Calculated Metrics'!$M78</f>
        <v>1</v>
      </c>
      <c r="P78" s="12" t="str">
        <f>TEXT('Calculated Metrics'!$M78,"mmmm")</f>
        <v>May</v>
      </c>
      <c r="Q78" s="12" t="str">
        <f>TEXT('Calculated Metrics'!$M78,"dddd")</f>
        <v>Saturday</v>
      </c>
      <c r="R78" s="9" t="str">
        <f>_xlfn.XLOOKUP('Calculated Metrics'!$T78,'Product Lookup'!A:A,'Product Lookup'!B:B, ,0)</f>
        <v>Paper</v>
      </c>
      <c r="S78" s="9" t="s">
        <v>26</v>
      </c>
      <c r="T78" s="9" t="s">
        <v>66</v>
      </c>
      <c r="U78" s="9" t="s">
        <v>49</v>
      </c>
      <c r="V78" s="9" t="s">
        <v>29</v>
      </c>
      <c r="W78" s="9" t="s">
        <v>30</v>
      </c>
      <c r="X78" s="9" t="s">
        <v>39</v>
      </c>
      <c r="Y78" s="9" t="s">
        <v>118</v>
      </c>
      <c r="Z78" s="9">
        <v>94952</v>
      </c>
      <c r="AA78" s="1"/>
      <c r="AB78" s="1"/>
      <c r="AC78" s="1"/>
      <c r="AD78" s="1"/>
      <c r="AE78" s="1"/>
      <c r="AF78" s="1"/>
    </row>
    <row r="79" spans="1:32" x14ac:dyDescent="0.3">
      <c r="A79" s="13">
        <v>25764</v>
      </c>
      <c r="B79" s="13" t="s">
        <v>41</v>
      </c>
      <c r="C79" s="13">
        <v>88534</v>
      </c>
      <c r="D79" s="14">
        <v>10.98</v>
      </c>
      <c r="E79" s="15">
        <v>0.05</v>
      </c>
      <c r="F79" s="13">
        <v>8</v>
      </c>
      <c r="G79" s="14">
        <f>'Calculated Metrics'!$D79*'Calculated Metrics'!$F79*(1-'Calculated Metrics'!$E79)</f>
        <v>83.447999999999993</v>
      </c>
      <c r="H79" s="13">
        <v>136</v>
      </c>
      <c r="I79" s="13" t="s">
        <v>1051</v>
      </c>
      <c r="J79" s="13" t="str">
        <f t="shared" si="1"/>
        <v>Returning Customer</v>
      </c>
      <c r="K79" s="13" t="s">
        <v>48</v>
      </c>
      <c r="L79" s="13" t="s">
        <v>35</v>
      </c>
      <c r="M79" s="16">
        <v>42140</v>
      </c>
      <c r="N79" s="16">
        <v>42141</v>
      </c>
      <c r="O79" s="48">
        <f>'Calculated Metrics'!$N79-'Calculated Metrics'!$M79</f>
        <v>1</v>
      </c>
      <c r="P79" s="16" t="str">
        <f>TEXT('Calculated Metrics'!$M79,"mmmm")</f>
        <v>May</v>
      </c>
      <c r="Q79" s="16" t="str">
        <f>TEXT('Calculated Metrics'!$M79,"dddd")</f>
        <v>Saturday</v>
      </c>
      <c r="R79" s="13" t="str">
        <f>_xlfn.XLOOKUP('Calculated Metrics'!$T79,'Product Lookup'!A:A,'Product Lookup'!B:B, ,0)</f>
        <v>Scissors</v>
      </c>
      <c r="S79" s="13" t="s">
        <v>26</v>
      </c>
      <c r="T79" s="13" t="s">
        <v>97</v>
      </c>
      <c r="U79" s="13" t="s">
        <v>43</v>
      </c>
      <c r="V79" s="13" t="s">
        <v>29</v>
      </c>
      <c r="W79" s="13" t="s">
        <v>44</v>
      </c>
      <c r="X79" s="13" t="s">
        <v>39</v>
      </c>
      <c r="Y79" s="13" t="s">
        <v>118</v>
      </c>
      <c r="Z79" s="13">
        <v>94952</v>
      </c>
      <c r="AA79" s="1"/>
      <c r="AB79" s="1"/>
      <c r="AC79" s="1"/>
      <c r="AD79" s="1"/>
      <c r="AE79" s="1"/>
      <c r="AF79" s="1"/>
    </row>
    <row r="80" spans="1:32" x14ac:dyDescent="0.3">
      <c r="A80" s="9">
        <v>24803</v>
      </c>
      <c r="B80" s="9" t="s">
        <v>41</v>
      </c>
      <c r="C80" s="9">
        <v>91087</v>
      </c>
      <c r="D80" s="10">
        <v>22.84</v>
      </c>
      <c r="E80" s="11">
        <v>0.05</v>
      </c>
      <c r="F80" s="9">
        <v>13</v>
      </c>
      <c r="G80" s="10">
        <f>'Calculated Metrics'!$D80*'Calculated Metrics'!$F80*(1-'Calculated Metrics'!$E80)</f>
        <v>282.07400000000001</v>
      </c>
      <c r="H80" s="9">
        <v>142</v>
      </c>
      <c r="I80" s="9" t="s">
        <v>1052</v>
      </c>
      <c r="J80" s="9" t="str">
        <f t="shared" si="1"/>
        <v>New Customer</v>
      </c>
      <c r="K80" s="9" t="s">
        <v>48</v>
      </c>
      <c r="L80" s="9" t="s">
        <v>35</v>
      </c>
      <c r="M80" s="12">
        <v>42157</v>
      </c>
      <c r="N80" s="12">
        <v>42158</v>
      </c>
      <c r="O80" s="47">
        <f>'Calculated Metrics'!$N80-'Calculated Metrics'!$M80</f>
        <v>1</v>
      </c>
      <c r="P80" s="12" t="str">
        <f>TEXT('Calculated Metrics'!$M80,"mmmm")</f>
        <v>June</v>
      </c>
      <c r="Q80" s="12" t="str">
        <f>TEXT('Calculated Metrics'!$M80,"dddd")</f>
        <v>Tuesday</v>
      </c>
      <c r="R80" s="9" t="str">
        <f>_xlfn.XLOOKUP('Calculated Metrics'!$T80,'Product Lookup'!A:A,'Product Lookup'!B:B, ,0)</f>
        <v>Paper</v>
      </c>
      <c r="S80" s="9" t="s">
        <v>26</v>
      </c>
      <c r="T80" s="9" t="s">
        <v>66</v>
      </c>
      <c r="U80" s="9" t="s">
        <v>49</v>
      </c>
      <c r="V80" s="9" t="s">
        <v>29</v>
      </c>
      <c r="W80" s="9" t="s">
        <v>44</v>
      </c>
      <c r="X80" s="9" t="s">
        <v>119</v>
      </c>
      <c r="Y80" s="9" t="s">
        <v>120</v>
      </c>
      <c r="Z80" s="9">
        <v>6401</v>
      </c>
      <c r="AA80" s="1"/>
      <c r="AB80" s="1"/>
      <c r="AC80" s="1"/>
      <c r="AD80" s="1"/>
      <c r="AE80" s="1"/>
      <c r="AF80" s="1"/>
    </row>
    <row r="81" spans="1:32" x14ac:dyDescent="0.3">
      <c r="A81" s="13">
        <v>24805</v>
      </c>
      <c r="B81" s="13" t="s">
        <v>41</v>
      </c>
      <c r="C81" s="13">
        <v>91087</v>
      </c>
      <c r="D81" s="14">
        <v>10.98</v>
      </c>
      <c r="E81" s="15">
        <v>0.05</v>
      </c>
      <c r="F81" s="13">
        <v>6</v>
      </c>
      <c r="G81" s="14">
        <f>'Calculated Metrics'!$D81*'Calculated Metrics'!$F81*(1-'Calculated Metrics'!$E81)</f>
        <v>62.585999999999991</v>
      </c>
      <c r="H81" s="13">
        <v>144</v>
      </c>
      <c r="I81" s="13" t="s">
        <v>1053</v>
      </c>
      <c r="J81" s="13" t="str">
        <f t="shared" si="1"/>
        <v>New Customer</v>
      </c>
      <c r="K81" s="13" t="s">
        <v>48</v>
      </c>
      <c r="L81" s="13" t="s">
        <v>35</v>
      </c>
      <c r="M81" s="16">
        <v>42157</v>
      </c>
      <c r="N81" s="16">
        <v>42158</v>
      </c>
      <c r="O81" s="48">
        <f>'Calculated Metrics'!$N81-'Calculated Metrics'!$M81</f>
        <v>1</v>
      </c>
      <c r="P81" s="16" t="str">
        <f>TEXT('Calculated Metrics'!$M81,"mmmm")</f>
        <v>June</v>
      </c>
      <c r="Q81" s="16" t="str">
        <f>TEXT('Calculated Metrics'!$M81,"dddd")</f>
        <v>Tuesday</v>
      </c>
      <c r="R81" s="13" t="str">
        <f>_xlfn.XLOOKUP('Calculated Metrics'!$T81,'Product Lookup'!A:A,'Product Lookup'!B:B, ,0)</f>
        <v>Scissors</v>
      </c>
      <c r="S81" s="13" t="s">
        <v>26</v>
      </c>
      <c r="T81" s="13" t="s">
        <v>97</v>
      </c>
      <c r="U81" s="13" t="s">
        <v>43</v>
      </c>
      <c r="V81" s="13" t="s">
        <v>29</v>
      </c>
      <c r="W81" s="13" t="s">
        <v>44</v>
      </c>
      <c r="X81" s="13" t="s">
        <v>106</v>
      </c>
      <c r="Y81" s="13" t="s">
        <v>121</v>
      </c>
      <c r="Z81" s="13">
        <v>2664</v>
      </c>
      <c r="AA81" s="1"/>
      <c r="AB81" s="1"/>
      <c r="AC81" s="1"/>
      <c r="AD81" s="1"/>
      <c r="AE81" s="1"/>
      <c r="AF81" s="1"/>
    </row>
    <row r="82" spans="1:32" x14ac:dyDescent="0.3">
      <c r="A82" s="9">
        <v>24849</v>
      </c>
      <c r="B82" s="9" t="s">
        <v>47</v>
      </c>
      <c r="C82" s="9">
        <v>91086</v>
      </c>
      <c r="D82" s="10">
        <v>7.04</v>
      </c>
      <c r="E82" s="11">
        <v>0.05</v>
      </c>
      <c r="F82" s="9">
        <v>2</v>
      </c>
      <c r="G82" s="10">
        <f>'Calculated Metrics'!$D82*'Calculated Metrics'!$F82*(1-'Calculated Metrics'!$E82)</f>
        <v>13.375999999999999</v>
      </c>
      <c r="H82" s="9">
        <v>145</v>
      </c>
      <c r="I82" s="9" t="s">
        <v>1054</v>
      </c>
      <c r="J82" s="9" t="str">
        <f t="shared" si="1"/>
        <v>Returning Customer</v>
      </c>
      <c r="K82" s="9" t="s">
        <v>48</v>
      </c>
      <c r="L82" s="9" t="s">
        <v>35</v>
      </c>
      <c r="M82" s="12">
        <v>42019</v>
      </c>
      <c r="N82" s="12">
        <v>42021</v>
      </c>
      <c r="O82" s="47">
        <f>'Calculated Metrics'!$N82-'Calculated Metrics'!$M82</f>
        <v>2</v>
      </c>
      <c r="P82" s="12" t="str">
        <f>TEXT('Calculated Metrics'!$M82,"mmmm")</f>
        <v>January</v>
      </c>
      <c r="Q82" s="12" t="str">
        <f>TEXT('Calculated Metrics'!$M82,"dddd")</f>
        <v>Thursday</v>
      </c>
      <c r="R82" s="9" t="str">
        <f>_xlfn.XLOOKUP('Calculated Metrics'!$T82,'Product Lookup'!A:A,'Product Lookup'!B:B, ,0)</f>
        <v>Paper</v>
      </c>
      <c r="S82" s="9" t="s">
        <v>26</v>
      </c>
      <c r="T82" s="9" t="s">
        <v>66</v>
      </c>
      <c r="U82" s="9" t="s">
        <v>28</v>
      </c>
      <c r="V82" s="9" t="s">
        <v>29</v>
      </c>
      <c r="W82" s="9" t="s">
        <v>44</v>
      </c>
      <c r="X82" s="9" t="s">
        <v>122</v>
      </c>
      <c r="Y82" s="9" t="s">
        <v>123</v>
      </c>
      <c r="Z82" s="9">
        <v>15122</v>
      </c>
      <c r="AA82" s="1"/>
      <c r="AB82" s="1"/>
      <c r="AC82" s="1"/>
      <c r="AD82" s="1"/>
      <c r="AE82" s="1"/>
      <c r="AF82" s="1"/>
    </row>
    <row r="83" spans="1:32" x14ac:dyDescent="0.3">
      <c r="A83" s="13">
        <v>25582</v>
      </c>
      <c r="B83" s="13" t="s">
        <v>71</v>
      </c>
      <c r="C83" s="13">
        <v>91089</v>
      </c>
      <c r="D83" s="14">
        <v>154.13</v>
      </c>
      <c r="E83" s="15">
        <v>0.1</v>
      </c>
      <c r="F83" s="13">
        <v>3</v>
      </c>
      <c r="G83" s="14">
        <f>'Calculated Metrics'!$D83*'Calculated Metrics'!$F83*(1-'Calculated Metrics'!$E83)</f>
        <v>416.15100000000001</v>
      </c>
      <c r="H83" s="13">
        <v>145</v>
      </c>
      <c r="I83" s="13" t="s">
        <v>1054</v>
      </c>
      <c r="J83" s="13" t="str">
        <f t="shared" si="1"/>
        <v>Returning Customer</v>
      </c>
      <c r="K83" s="13" t="s">
        <v>34</v>
      </c>
      <c r="L83" s="13" t="s">
        <v>25</v>
      </c>
      <c r="M83" s="16">
        <v>42079</v>
      </c>
      <c r="N83" s="16">
        <v>42079</v>
      </c>
      <c r="O83" s="48">
        <f>'Calculated Metrics'!$N83-'Calculated Metrics'!$M83</f>
        <v>0</v>
      </c>
      <c r="P83" s="16" t="str">
        <f>TEXT('Calculated Metrics'!$M83,"mmmm")</f>
        <v>March</v>
      </c>
      <c r="Q83" s="16" t="str">
        <f>TEXT('Calculated Metrics'!$M83,"dddd")</f>
        <v>Monday</v>
      </c>
      <c r="R83" s="13" t="str">
        <f>_xlfn.XLOOKUP('Calculated Metrics'!$T83,'Product Lookup'!A:A,'Product Lookup'!B:B, ,0)</f>
        <v>Tables</v>
      </c>
      <c r="S83" s="13" t="s">
        <v>36</v>
      </c>
      <c r="T83" s="13" t="s">
        <v>89</v>
      </c>
      <c r="U83" s="13" t="s">
        <v>124</v>
      </c>
      <c r="V83" s="13" t="s">
        <v>29</v>
      </c>
      <c r="W83" s="13" t="s">
        <v>50</v>
      </c>
      <c r="X83" s="13" t="s">
        <v>122</v>
      </c>
      <c r="Y83" s="13" t="s">
        <v>123</v>
      </c>
      <c r="Z83" s="13">
        <v>15122</v>
      </c>
      <c r="AA83" s="1"/>
      <c r="AB83" s="1"/>
      <c r="AC83" s="1"/>
      <c r="AD83" s="1"/>
      <c r="AE83" s="1"/>
      <c r="AF83" s="1"/>
    </row>
    <row r="84" spans="1:32" x14ac:dyDescent="0.3">
      <c r="A84" s="9">
        <v>23365</v>
      </c>
      <c r="B84" s="9" t="s">
        <v>33</v>
      </c>
      <c r="C84" s="9">
        <v>91088</v>
      </c>
      <c r="D84" s="10">
        <v>45.98</v>
      </c>
      <c r="E84" s="11">
        <v>0.05</v>
      </c>
      <c r="F84" s="9">
        <v>4</v>
      </c>
      <c r="G84" s="10">
        <f>'Calculated Metrics'!$D84*'Calculated Metrics'!$F84*(1-'Calculated Metrics'!$E84)</f>
        <v>174.72399999999999</v>
      </c>
      <c r="H84" s="9">
        <v>146</v>
      </c>
      <c r="I84" s="9" t="s">
        <v>1055</v>
      </c>
      <c r="J84" s="9" t="str">
        <f t="shared" si="1"/>
        <v>Returning Customer</v>
      </c>
      <c r="K84" s="9" t="s">
        <v>48</v>
      </c>
      <c r="L84" s="9" t="s">
        <v>35</v>
      </c>
      <c r="M84" s="12">
        <v>42075</v>
      </c>
      <c r="N84" s="12">
        <v>42076</v>
      </c>
      <c r="O84" s="47">
        <f>'Calculated Metrics'!$N84-'Calculated Metrics'!$M84</f>
        <v>1</v>
      </c>
      <c r="P84" s="12" t="str">
        <f>TEXT('Calculated Metrics'!$M84,"mmmm")</f>
        <v>March</v>
      </c>
      <c r="Q84" s="12" t="str">
        <f>TEXT('Calculated Metrics'!$M84,"dddd")</f>
        <v>Thursday</v>
      </c>
      <c r="R84" s="9" t="str">
        <f>_xlfn.XLOOKUP('Calculated Metrics'!$T84,'Product Lookup'!A:A,'Product Lookup'!B:B, ,0)</f>
        <v>Furnishings</v>
      </c>
      <c r="S84" s="9" t="s">
        <v>36</v>
      </c>
      <c r="T84" s="9" t="s">
        <v>42</v>
      </c>
      <c r="U84" s="9" t="s">
        <v>28</v>
      </c>
      <c r="V84" s="9" t="s">
        <v>29</v>
      </c>
      <c r="W84" s="9" t="s">
        <v>50</v>
      </c>
      <c r="X84" s="9" t="s">
        <v>79</v>
      </c>
      <c r="Y84" s="9" t="s">
        <v>125</v>
      </c>
      <c r="Z84" s="9">
        <v>76148</v>
      </c>
      <c r="AA84" s="1"/>
      <c r="AB84" s="1"/>
      <c r="AC84" s="1"/>
      <c r="AD84" s="1"/>
      <c r="AE84" s="1"/>
      <c r="AF84" s="1"/>
    </row>
    <row r="85" spans="1:32" x14ac:dyDescent="0.3">
      <c r="A85" s="13">
        <v>22907</v>
      </c>
      <c r="B85" s="13" t="s">
        <v>47</v>
      </c>
      <c r="C85" s="13">
        <v>91090</v>
      </c>
      <c r="D85" s="14">
        <v>180.98</v>
      </c>
      <c r="E85" s="15">
        <v>0.1</v>
      </c>
      <c r="F85" s="13">
        <v>5</v>
      </c>
      <c r="G85" s="14">
        <f>'Calculated Metrics'!$D85*'Calculated Metrics'!$F85*(1-'Calculated Metrics'!$E85)</f>
        <v>814.41</v>
      </c>
      <c r="H85" s="13">
        <v>146</v>
      </c>
      <c r="I85" s="13" t="s">
        <v>1055</v>
      </c>
      <c r="J85" s="13" t="str">
        <f t="shared" si="1"/>
        <v>Returning Customer</v>
      </c>
      <c r="K85" s="13" t="s">
        <v>24</v>
      </c>
      <c r="L85" s="13" t="s">
        <v>35</v>
      </c>
      <c r="M85" s="16">
        <v>42117</v>
      </c>
      <c r="N85" s="16">
        <v>42118</v>
      </c>
      <c r="O85" s="48">
        <f>'Calculated Metrics'!$N85-'Calculated Metrics'!$M85</f>
        <v>1</v>
      </c>
      <c r="P85" s="16" t="str">
        <f>TEXT('Calculated Metrics'!$M85,"mmmm")</f>
        <v>April</v>
      </c>
      <c r="Q85" s="16" t="str">
        <f>TEXT('Calculated Metrics'!$M85,"dddd")</f>
        <v>Thursday</v>
      </c>
      <c r="R85" s="13" t="str">
        <f>_xlfn.XLOOKUP('Calculated Metrics'!$T85,'Product Lookup'!A:A,'Product Lookup'!B:B, ,0)</f>
        <v>Chairs</v>
      </c>
      <c r="S85" s="13" t="s">
        <v>36</v>
      </c>
      <c r="T85" s="13" t="s">
        <v>37</v>
      </c>
      <c r="U85" s="13" t="s">
        <v>38</v>
      </c>
      <c r="V85" s="13" t="s">
        <v>29</v>
      </c>
      <c r="W85" s="13" t="s">
        <v>81</v>
      </c>
      <c r="X85" s="13" t="s">
        <v>79</v>
      </c>
      <c r="Y85" s="13" t="s">
        <v>125</v>
      </c>
      <c r="Z85" s="13">
        <v>76148</v>
      </c>
      <c r="AA85" s="1"/>
      <c r="AB85" s="1"/>
      <c r="AC85" s="1"/>
      <c r="AD85" s="1"/>
      <c r="AE85" s="1"/>
      <c r="AF85" s="1"/>
    </row>
    <row r="86" spans="1:32" x14ac:dyDescent="0.3">
      <c r="A86" s="9">
        <v>19058</v>
      </c>
      <c r="B86" s="9" t="s">
        <v>41</v>
      </c>
      <c r="C86" s="9">
        <v>89521</v>
      </c>
      <c r="D86" s="10">
        <v>32.979999999999997</v>
      </c>
      <c r="E86" s="11">
        <v>0.05</v>
      </c>
      <c r="F86" s="9">
        <v>2</v>
      </c>
      <c r="G86" s="10">
        <f>'Calculated Metrics'!$D86*'Calculated Metrics'!$F86*(1-'Calculated Metrics'!$E86)</f>
        <v>62.661999999999992</v>
      </c>
      <c r="H86" s="9">
        <v>151</v>
      </c>
      <c r="I86" s="9" t="s">
        <v>1056</v>
      </c>
      <c r="J86" s="9" t="str">
        <f t="shared" si="1"/>
        <v>Returning Customer</v>
      </c>
      <c r="K86" s="9" t="s">
        <v>34</v>
      </c>
      <c r="L86" s="9" t="s">
        <v>35</v>
      </c>
      <c r="M86" s="12">
        <v>42026</v>
      </c>
      <c r="N86" s="12">
        <v>42027</v>
      </c>
      <c r="O86" s="47">
        <f>'Calculated Metrics'!$N86-'Calculated Metrics'!$M86</f>
        <v>1</v>
      </c>
      <c r="P86" s="12" t="str">
        <f>TEXT('Calculated Metrics'!$M86,"mmmm")</f>
        <v>January</v>
      </c>
      <c r="Q86" s="12" t="str">
        <f>TEXT('Calculated Metrics'!$M86,"dddd")</f>
        <v>Thursday</v>
      </c>
      <c r="R86" s="9" t="str">
        <f>_xlfn.XLOOKUP('Calculated Metrics'!$T86,'Product Lookup'!A:A,'Product Lookup'!B:B, ,0)</f>
        <v>Computer Peripherals</v>
      </c>
      <c r="S86" s="9" t="s">
        <v>58</v>
      </c>
      <c r="T86" s="9" t="s">
        <v>100</v>
      </c>
      <c r="U86" s="9" t="s">
        <v>49</v>
      </c>
      <c r="V86" s="9" t="s">
        <v>29</v>
      </c>
      <c r="W86" s="9" t="s">
        <v>81</v>
      </c>
      <c r="X86" s="9" t="s">
        <v>126</v>
      </c>
      <c r="Y86" s="9" t="s">
        <v>127</v>
      </c>
      <c r="Z86" s="9">
        <v>37664</v>
      </c>
      <c r="AA86" s="1"/>
      <c r="AB86" s="1"/>
      <c r="AC86" s="1"/>
      <c r="AD86" s="1"/>
      <c r="AE86" s="1"/>
      <c r="AF86" s="1"/>
    </row>
    <row r="87" spans="1:32" x14ac:dyDescent="0.3">
      <c r="A87" s="13">
        <v>20679</v>
      </c>
      <c r="B87" s="13" t="s">
        <v>23</v>
      </c>
      <c r="C87" s="13">
        <v>89523</v>
      </c>
      <c r="D87" s="14">
        <v>5.98</v>
      </c>
      <c r="E87" s="15">
        <v>0.05</v>
      </c>
      <c r="F87" s="13">
        <v>5</v>
      </c>
      <c r="G87" s="14">
        <f>'Calculated Metrics'!$D87*'Calculated Metrics'!$F87*(1-'Calculated Metrics'!$E87)</f>
        <v>28.405000000000001</v>
      </c>
      <c r="H87" s="13">
        <v>151</v>
      </c>
      <c r="I87" s="13" t="s">
        <v>1056</v>
      </c>
      <c r="J87" s="13" t="str">
        <f t="shared" si="1"/>
        <v>Returning Customer</v>
      </c>
      <c r="K87" s="13" t="s">
        <v>34</v>
      </c>
      <c r="L87" s="13" t="s">
        <v>35</v>
      </c>
      <c r="M87" s="16">
        <v>42114</v>
      </c>
      <c r="N87" s="16">
        <v>42116</v>
      </c>
      <c r="O87" s="48">
        <f>'Calculated Metrics'!$N87-'Calculated Metrics'!$M87</f>
        <v>2</v>
      </c>
      <c r="P87" s="16" t="str">
        <f>TEXT('Calculated Metrics'!$M87,"mmmm")</f>
        <v>April</v>
      </c>
      <c r="Q87" s="16" t="str">
        <f>TEXT('Calculated Metrics'!$M87,"dddd")</f>
        <v>Monday</v>
      </c>
      <c r="R87" s="13" t="str">
        <f>_xlfn.XLOOKUP('Calculated Metrics'!$T87,'Product Lookup'!A:A,'Product Lookup'!B:B, ,0)</f>
        <v>Envelopes</v>
      </c>
      <c r="S87" s="13" t="s">
        <v>26</v>
      </c>
      <c r="T87" s="13" t="s">
        <v>54</v>
      </c>
      <c r="U87" s="13" t="s">
        <v>49</v>
      </c>
      <c r="V87" s="13" t="s">
        <v>29</v>
      </c>
      <c r="W87" s="13" t="s">
        <v>81</v>
      </c>
      <c r="X87" s="13" t="s">
        <v>126</v>
      </c>
      <c r="Y87" s="13" t="s">
        <v>127</v>
      </c>
      <c r="Z87" s="13">
        <v>37664</v>
      </c>
      <c r="AA87" s="1"/>
      <c r="AB87" s="1"/>
      <c r="AC87" s="1"/>
      <c r="AD87" s="1"/>
      <c r="AE87" s="1"/>
      <c r="AF87" s="1"/>
    </row>
    <row r="88" spans="1:32" x14ac:dyDescent="0.3">
      <c r="A88" s="9">
        <v>21103</v>
      </c>
      <c r="B88" s="9" t="s">
        <v>41</v>
      </c>
      <c r="C88" s="9">
        <v>89520</v>
      </c>
      <c r="D88" s="10">
        <v>2.88</v>
      </c>
      <c r="E88" s="11">
        <v>0.05</v>
      </c>
      <c r="F88" s="9">
        <v>2</v>
      </c>
      <c r="G88" s="10">
        <f>'Calculated Metrics'!$D88*'Calculated Metrics'!$F88*(1-'Calculated Metrics'!$E88)</f>
        <v>5.4719999999999995</v>
      </c>
      <c r="H88" s="9">
        <v>152</v>
      </c>
      <c r="I88" s="9" t="s">
        <v>1057</v>
      </c>
      <c r="J88" s="9" t="str">
        <f t="shared" si="1"/>
        <v>Returning Customer</v>
      </c>
      <c r="K88" s="9" t="s">
        <v>74</v>
      </c>
      <c r="L88" s="9" t="s">
        <v>35</v>
      </c>
      <c r="M88" s="12">
        <v>42019</v>
      </c>
      <c r="N88" s="12">
        <v>42020</v>
      </c>
      <c r="O88" s="47">
        <f>'Calculated Metrics'!$N88-'Calculated Metrics'!$M88</f>
        <v>1</v>
      </c>
      <c r="P88" s="12" t="str">
        <f>TEXT('Calculated Metrics'!$M88,"mmmm")</f>
        <v>January</v>
      </c>
      <c r="Q88" s="12" t="str">
        <f>TEXT('Calculated Metrics'!$M88,"dddd")</f>
        <v>Thursday</v>
      </c>
      <c r="R88" s="9" t="str">
        <f>_xlfn.XLOOKUP('Calculated Metrics'!$T88,'Product Lookup'!A:A,'Product Lookup'!B:B, ,0)</f>
        <v>Pens</v>
      </c>
      <c r="S88" s="9" t="s">
        <v>26</v>
      </c>
      <c r="T88" s="9" t="s">
        <v>27</v>
      </c>
      <c r="U88" s="9" t="s">
        <v>28</v>
      </c>
      <c r="V88" s="9" t="s">
        <v>29</v>
      </c>
      <c r="W88" s="9" t="s">
        <v>81</v>
      </c>
      <c r="X88" s="9" t="s">
        <v>126</v>
      </c>
      <c r="Y88" s="9" t="s">
        <v>128</v>
      </c>
      <c r="Z88" s="9">
        <v>37918</v>
      </c>
      <c r="AA88" s="1"/>
      <c r="AB88" s="1"/>
      <c r="AC88" s="1"/>
      <c r="AD88" s="1"/>
      <c r="AE88" s="1"/>
      <c r="AF88" s="1"/>
    </row>
    <row r="89" spans="1:32" x14ac:dyDescent="0.3">
      <c r="A89" s="13">
        <v>22243</v>
      </c>
      <c r="B89" s="13" t="s">
        <v>71</v>
      </c>
      <c r="C89" s="13">
        <v>89522</v>
      </c>
      <c r="D89" s="14">
        <v>79.52</v>
      </c>
      <c r="E89" s="15">
        <v>0.05</v>
      </c>
      <c r="F89" s="13">
        <v>8</v>
      </c>
      <c r="G89" s="14">
        <f>'Calculated Metrics'!$D89*'Calculated Metrics'!$F89*(1-'Calculated Metrics'!$E89)</f>
        <v>604.35199999999998</v>
      </c>
      <c r="H89" s="13">
        <v>152</v>
      </c>
      <c r="I89" s="13" t="s">
        <v>1057</v>
      </c>
      <c r="J89" s="13" t="str">
        <f t="shared" si="1"/>
        <v>Returning Customer</v>
      </c>
      <c r="K89" s="13" t="s">
        <v>34</v>
      </c>
      <c r="L89" s="13" t="s">
        <v>35</v>
      </c>
      <c r="M89" s="16">
        <v>42113</v>
      </c>
      <c r="N89" s="16">
        <v>42120</v>
      </c>
      <c r="O89" s="48">
        <f>'Calculated Metrics'!$N89-'Calculated Metrics'!$M89</f>
        <v>7</v>
      </c>
      <c r="P89" s="16" t="str">
        <f>TEXT('Calculated Metrics'!$M89,"mmmm")</f>
        <v>April</v>
      </c>
      <c r="Q89" s="16" t="str">
        <f>TEXT('Calculated Metrics'!$M89,"dddd")</f>
        <v>Sunday</v>
      </c>
      <c r="R89" s="13" t="str">
        <f>_xlfn.XLOOKUP('Calculated Metrics'!$T89,'Product Lookup'!A:A,'Product Lookup'!B:B, ,0)</f>
        <v>Furnishings</v>
      </c>
      <c r="S89" s="13" t="s">
        <v>36</v>
      </c>
      <c r="T89" s="13" t="s">
        <v>42</v>
      </c>
      <c r="U89" s="13" t="s">
        <v>63</v>
      </c>
      <c r="V89" s="13" t="s">
        <v>29</v>
      </c>
      <c r="W89" s="13" t="s">
        <v>81</v>
      </c>
      <c r="X89" s="13" t="s">
        <v>126</v>
      </c>
      <c r="Y89" s="13" t="s">
        <v>128</v>
      </c>
      <c r="Z89" s="13">
        <v>37918</v>
      </c>
      <c r="AA89" s="1"/>
      <c r="AB89" s="1"/>
      <c r="AC89" s="1"/>
      <c r="AD89" s="1"/>
      <c r="AE89" s="1"/>
      <c r="AF89" s="1"/>
    </row>
    <row r="90" spans="1:32" x14ac:dyDescent="0.3">
      <c r="A90" s="9">
        <v>21767</v>
      </c>
      <c r="B90" s="9" t="s">
        <v>23</v>
      </c>
      <c r="C90" s="9">
        <v>89524</v>
      </c>
      <c r="D90" s="10">
        <v>65.989999999999995</v>
      </c>
      <c r="E90" s="11">
        <v>0.05</v>
      </c>
      <c r="F90" s="9">
        <v>5</v>
      </c>
      <c r="G90" s="10">
        <f>'Calculated Metrics'!$D90*'Calculated Metrics'!$F90*(1-'Calculated Metrics'!$E90)</f>
        <v>313.45249999999999</v>
      </c>
      <c r="H90" s="9">
        <v>152</v>
      </c>
      <c r="I90" s="9" t="s">
        <v>1057</v>
      </c>
      <c r="J90" s="9" t="str">
        <f t="shared" si="1"/>
        <v>Returning Customer</v>
      </c>
      <c r="K90" s="9" t="s">
        <v>74</v>
      </c>
      <c r="L90" s="9" t="s">
        <v>35</v>
      </c>
      <c r="M90" s="12">
        <v>42092</v>
      </c>
      <c r="N90" s="12">
        <v>42095</v>
      </c>
      <c r="O90" s="47">
        <f>'Calculated Metrics'!$N90-'Calculated Metrics'!$M90</f>
        <v>3</v>
      </c>
      <c r="P90" s="12" t="str">
        <f>TEXT('Calculated Metrics'!$M90,"mmmm")</f>
        <v>March</v>
      </c>
      <c r="Q90" s="12" t="str">
        <f>TEXT('Calculated Metrics'!$M90,"dddd")</f>
        <v>Sunday</v>
      </c>
      <c r="R90" s="9" t="str">
        <f>_xlfn.XLOOKUP('Calculated Metrics'!$T90,'Product Lookup'!A:A,'Product Lookup'!B:B, ,0)</f>
        <v>Telephones</v>
      </c>
      <c r="S90" s="9" t="s">
        <v>58</v>
      </c>
      <c r="T90" s="9" t="s">
        <v>59</v>
      </c>
      <c r="U90" s="9" t="s">
        <v>49</v>
      </c>
      <c r="V90" s="9" t="s">
        <v>29</v>
      </c>
      <c r="W90" s="9" t="s">
        <v>81</v>
      </c>
      <c r="X90" s="9" t="s">
        <v>126</v>
      </c>
      <c r="Y90" s="9" t="s">
        <v>128</v>
      </c>
      <c r="Z90" s="9">
        <v>37918</v>
      </c>
      <c r="AA90" s="1"/>
      <c r="AB90" s="1"/>
      <c r="AC90" s="1"/>
      <c r="AD90" s="1"/>
      <c r="AE90" s="1"/>
      <c r="AF90" s="1"/>
    </row>
    <row r="91" spans="1:32" x14ac:dyDescent="0.3">
      <c r="A91" s="13">
        <v>22470</v>
      </c>
      <c r="B91" s="13" t="s">
        <v>71</v>
      </c>
      <c r="C91" s="13">
        <v>89525</v>
      </c>
      <c r="D91" s="14">
        <v>39.979999999999997</v>
      </c>
      <c r="E91" s="15">
        <v>0.05</v>
      </c>
      <c r="F91" s="13">
        <v>21</v>
      </c>
      <c r="G91" s="14">
        <f>'Calculated Metrics'!$D91*'Calculated Metrics'!$F91*(1-'Calculated Metrics'!$E91)</f>
        <v>797.60099999999989</v>
      </c>
      <c r="H91" s="13">
        <v>152</v>
      </c>
      <c r="I91" s="13" t="s">
        <v>1057</v>
      </c>
      <c r="J91" s="13" t="str">
        <f t="shared" si="1"/>
        <v>Returning Customer</v>
      </c>
      <c r="K91" s="13" t="s">
        <v>48</v>
      </c>
      <c r="L91" s="13" t="s">
        <v>35</v>
      </c>
      <c r="M91" s="16">
        <v>42173</v>
      </c>
      <c r="N91" s="16">
        <v>42177</v>
      </c>
      <c r="O91" s="48">
        <f>'Calculated Metrics'!$N91-'Calculated Metrics'!$M91</f>
        <v>4</v>
      </c>
      <c r="P91" s="16" t="str">
        <f>TEXT('Calculated Metrics'!$M91,"mmmm")</f>
        <v>June</v>
      </c>
      <c r="Q91" s="16" t="str">
        <f>TEXT('Calculated Metrics'!$M91,"dddd")</f>
        <v>Thursday</v>
      </c>
      <c r="R91" s="13" t="str">
        <f>_xlfn.XLOOKUP('Calculated Metrics'!$T91,'Product Lookup'!A:A,'Product Lookup'!B:B, ,0)</f>
        <v>Computer Peripherals</v>
      </c>
      <c r="S91" s="13" t="s">
        <v>58</v>
      </c>
      <c r="T91" s="13" t="s">
        <v>100</v>
      </c>
      <c r="U91" s="13" t="s">
        <v>49</v>
      </c>
      <c r="V91" s="13" t="s">
        <v>29</v>
      </c>
      <c r="W91" s="13" t="s">
        <v>30</v>
      </c>
      <c r="X91" s="13" t="s">
        <v>126</v>
      </c>
      <c r="Y91" s="13" t="s">
        <v>128</v>
      </c>
      <c r="Z91" s="13">
        <v>37918</v>
      </c>
      <c r="AA91" s="1"/>
      <c r="AB91" s="1"/>
      <c r="AC91" s="1"/>
      <c r="AD91" s="1"/>
      <c r="AE91" s="1"/>
      <c r="AF91" s="1"/>
    </row>
    <row r="92" spans="1:32" x14ac:dyDescent="0.3">
      <c r="A92" s="9">
        <v>22329</v>
      </c>
      <c r="B92" s="9" t="s">
        <v>41</v>
      </c>
      <c r="C92" s="9">
        <v>87671</v>
      </c>
      <c r="D92" s="10">
        <v>95.99</v>
      </c>
      <c r="E92" s="11">
        <v>0.05</v>
      </c>
      <c r="F92" s="9">
        <v>13</v>
      </c>
      <c r="G92" s="10">
        <f>'Calculated Metrics'!$D92*'Calculated Metrics'!$F92*(1-'Calculated Metrics'!$E92)</f>
        <v>1185.4764999999998</v>
      </c>
      <c r="H92" s="9">
        <v>156</v>
      </c>
      <c r="I92" s="9" t="s">
        <v>1058</v>
      </c>
      <c r="J92" s="9" t="str">
        <f t="shared" si="1"/>
        <v>Returning Customer</v>
      </c>
      <c r="K92" s="9" t="s">
        <v>24</v>
      </c>
      <c r="L92" s="9" t="s">
        <v>35</v>
      </c>
      <c r="M92" s="12">
        <v>42138</v>
      </c>
      <c r="N92" s="12">
        <v>42139</v>
      </c>
      <c r="O92" s="47">
        <f>'Calculated Metrics'!$N92-'Calculated Metrics'!$M92</f>
        <v>1</v>
      </c>
      <c r="P92" s="12" t="str">
        <f>TEXT('Calculated Metrics'!$M92,"mmmm")</f>
        <v>May</v>
      </c>
      <c r="Q92" s="12" t="str">
        <f>TEXT('Calculated Metrics'!$M92,"dddd")</f>
        <v>Thursday</v>
      </c>
      <c r="R92" s="9" t="str">
        <f>_xlfn.XLOOKUP('Calculated Metrics'!$T92,'Product Lookup'!A:A,'Product Lookup'!B:B, ,0)</f>
        <v>Telephones</v>
      </c>
      <c r="S92" s="9" t="s">
        <v>58</v>
      </c>
      <c r="T92" s="9" t="s">
        <v>59</v>
      </c>
      <c r="U92" s="9" t="s">
        <v>49</v>
      </c>
      <c r="V92" s="9" t="s">
        <v>29</v>
      </c>
      <c r="W92" s="9" t="s">
        <v>30</v>
      </c>
      <c r="X92" s="9" t="s">
        <v>129</v>
      </c>
      <c r="Y92" s="9" t="s">
        <v>130</v>
      </c>
      <c r="Z92" s="9">
        <v>80525</v>
      </c>
      <c r="AA92" s="1"/>
      <c r="AB92" s="1"/>
      <c r="AC92" s="1"/>
      <c r="AD92" s="1"/>
      <c r="AE92" s="1"/>
      <c r="AF92" s="1"/>
    </row>
    <row r="93" spans="1:32" x14ac:dyDescent="0.3">
      <c r="A93" s="13">
        <v>20324</v>
      </c>
      <c r="B93" s="13" t="s">
        <v>23</v>
      </c>
      <c r="C93" s="13">
        <v>87672</v>
      </c>
      <c r="D93" s="14">
        <v>10.89</v>
      </c>
      <c r="E93" s="15">
        <v>0.05</v>
      </c>
      <c r="F93" s="13">
        <v>3</v>
      </c>
      <c r="G93" s="14">
        <f>'Calculated Metrics'!$D93*'Calculated Metrics'!$F93*(1-'Calculated Metrics'!$E93)</f>
        <v>31.0365</v>
      </c>
      <c r="H93" s="13">
        <v>156</v>
      </c>
      <c r="I93" s="13" t="s">
        <v>1058</v>
      </c>
      <c r="J93" s="13" t="str">
        <f t="shared" si="1"/>
        <v>Returning Customer</v>
      </c>
      <c r="K93" s="13" t="s">
        <v>24</v>
      </c>
      <c r="L93" s="13" t="s">
        <v>35</v>
      </c>
      <c r="M93" s="16">
        <v>42029</v>
      </c>
      <c r="N93" s="16">
        <v>42030</v>
      </c>
      <c r="O93" s="48">
        <f>'Calculated Metrics'!$N93-'Calculated Metrics'!$M93</f>
        <v>1</v>
      </c>
      <c r="P93" s="16" t="str">
        <f>TEXT('Calculated Metrics'!$M93,"mmmm")</f>
        <v>January</v>
      </c>
      <c r="Q93" s="16" t="str">
        <f>TEXT('Calculated Metrics'!$M93,"dddd")</f>
        <v>Sunday</v>
      </c>
      <c r="R93" s="13" t="str">
        <f>_xlfn.XLOOKUP('Calculated Metrics'!$T93,'Product Lookup'!A:A,'Product Lookup'!B:B, ,0)</f>
        <v>Appliances</v>
      </c>
      <c r="S93" s="13" t="s">
        <v>26</v>
      </c>
      <c r="T93" s="13" t="s">
        <v>131</v>
      </c>
      <c r="U93" s="13" t="s">
        <v>49</v>
      </c>
      <c r="V93" s="13" t="s">
        <v>29</v>
      </c>
      <c r="W93" s="13" t="s">
        <v>30</v>
      </c>
      <c r="X93" s="13" t="s">
        <v>129</v>
      </c>
      <c r="Y93" s="13" t="s">
        <v>130</v>
      </c>
      <c r="Z93" s="13">
        <v>80525</v>
      </c>
      <c r="AA93" s="1"/>
      <c r="AB93" s="1"/>
      <c r="AC93" s="1"/>
      <c r="AD93" s="1"/>
      <c r="AE93" s="1"/>
      <c r="AF93" s="1"/>
    </row>
    <row r="94" spans="1:32" x14ac:dyDescent="0.3">
      <c r="A94" s="9">
        <v>26102</v>
      </c>
      <c r="B94" s="9" t="s">
        <v>47</v>
      </c>
      <c r="C94" s="9">
        <v>89961</v>
      </c>
      <c r="D94" s="10">
        <v>100.98</v>
      </c>
      <c r="E94" s="11">
        <v>0.1</v>
      </c>
      <c r="F94" s="9">
        <v>7</v>
      </c>
      <c r="G94" s="10">
        <f>'Calculated Metrics'!$D94*'Calculated Metrics'!$F94*(1-'Calculated Metrics'!$E94)</f>
        <v>636.17399999999998</v>
      </c>
      <c r="H94" s="9">
        <v>164</v>
      </c>
      <c r="I94" s="9" t="s">
        <v>1059</v>
      </c>
      <c r="J94" s="9" t="str">
        <f t="shared" si="1"/>
        <v>Returning Customer</v>
      </c>
      <c r="K94" s="9" t="s">
        <v>34</v>
      </c>
      <c r="L94" s="9" t="s">
        <v>35</v>
      </c>
      <c r="M94" s="12">
        <v>42006</v>
      </c>
      <c r="N94" s="12">
        <v>42008</v>
      </c>
      <c r="O94" s="47">
        <f>'Calculated Metrics'!$N94-'Calculated Metrics'!$M94</f>
        <v>2</v>
      </c>
      <c r="P94" s="12" t="str">
        <f>TEXT('Calculated Metrics'!$M94,"mmmm")</f>
        <v>January</v>
      </c>
      <c r="Q94" s="12" t="str">
        <f>TEXT('Calculated Metrics'!$M94,"dddd")</f>
        <v>Friday</v>
      </c>
      <c r="R94" s="9" t="str">
        <f>_xlfn.XLOOKUP('Calculated Metrics'!$T94,'Product Lookup'!A:A,'Product Lookup'!B:B, ,0)</f>
        <v>Bookcases</v>
      </c>
      <c r="S94" s="9" t="s">
        <v>36</v>
      </c>
      <c r="T94" s="9" t="s">
        <v>105</v>
      </c>
      <c r="U94" s="9" t="s">
        <v>77</v>
      </c>
      <c r="V94" s="9" t="s">
        <v>29</v>
      </c>
      <c r="W94" s="9" t="s">
        <v>30</v>
      </c>
      <c r="X94" s="9" t="s">
        <v>31</v>
      </c>
      <c r="Y94" s="9" t="s">
        <v>132</v>
      </c>
      <c r="Z94" s="9">
        <v>99352</v>
      </c>
      <c r="AA94" s="1"/>
      <c r="AB94" s="1"/>
      <c r="AC94" s="1"/>
      <c r="AD94" s="1"/>
      <c r="AE94" s="1"/>
      <c r="AF94" s="1"/>
    </row>
    <row r="95" spans="1:32" x14ac:dyDescent="0.3">
      <c r="A95" s="13">
        <v>26103</v>
      </c>
      <c r="B95" s="13" t="s">
        <v>47</v>
      </c>
      <c r="C95" s="13">
        <v>89961</v>
      </c>
      <c r="D95" s="14">
        <v>4.9800000000000004</v>
      </c>
      <c r="E95" s="15">
        <v>0.05</v>
      </c>
      <c r="F95" s="13">
        <v>9</v>
      </c>
      <c r="G95" s="14">
        <f>'Calculated Metrics'!$D95*'Calculated Metrics'!$F95*(1-'Calculated Metrics'!$E95)</f>
        <v>42.579000000000008</v>
      </c>
      <c r="H95" s="13">
        <v>164</v>
      </c>
      <c r="I95" s="13" t="s">
        <v>1059</v>
      </c>
      <c r="J95" s="13" t="str">
        <f t="shared" si="1"/>
        <v>Returning Customer</v>
      </c>
      <c r="K95" s="13" t="s">
        <v>34</v>
      </c>
      <c r="L95" s="13" t="s">
        <v>35</v>
      </c>
      <c r="M95" s="16">
        <v>42006</v>
      </c>
      <c r="N95" s="16">
        <v>42007</v>
      </c>
      <c r="O95" s="48">
        <f>'Calculated Metrics'!$N95-'Calculated Metrics'!$M95</f>
        <v>1</v>
      </c>
      <c r="P95" s="16" t="str">
        <f>TEXT('Calculated Metrics'!$M95,"mmmm")</f>
        <v>January</v>
      </c>
      <c r="Q95" s="16" t="str">
        <f>TEXT('Calculated Metrics'!$M95,"dddd")</f>
        <v>Friday</v>
      </c>
      <c r="R95" s="13" t="str">
        <f>_xlfn.XLOOKUP('Calculated Metrics'!$T95,'Product Lookup'!A:A,'Product Lookup'!B:B, ,0)</f>
        <v>Paper</v>
      </c>
      <c r="S95" s="13" t="s">
        <v>26</v>
      </c>
      <c r="T95" s="13" t="s">
        <v>66</v>
      </c>
      <c r="U95" s="13" t="s">
        <v>49</v>
      </c>
      <c r="V95" s="13" t="s">
        <v>29</v>
      </c>
      <c r="W95" s="13" t="s">
        <v>81</v>
      </c>
      <c r="X95" s="13" t="s">
        <v>31</v>
      </c>
      <c r="Y95" s="13" t="s">
        <v>132</v>
      </c>
      <c r="Z95" s="13">
        <v>99352</v>
      </c>
      <c r="AA95" s="1"/>
      <c r="AB95" s="1"/>
      <c r="AC95" s="1"/>
      <c r="AD95" s="1"/>
      <c r="AE95" s="1"/>
      <c r="AF95" s="1"/>
    </row>
    <row r="96" spans="1:32" x14ac:dyDescent="0.3">
      <c r="A96" s="9">
        <v>21040</v>
      </c>
      <c r="B96" s="9" t="s">
        <v>71</v>
      </c>
      <c r="C96" s="9">
        <v>89426</v>
      </c>
      <c r="D96" s="10">
        <v>399.98</v>
      </c>
      <c r="E96" s="11">
        <v>0.1</v>
      </c>
      <c r="F96" s="9">
        <v>5</v>
      </c>
      <c r="G96" s="10">
        <f>'Calculated Metrics'!$D96*'Calculated Metrics'!$F96*(1-'Calculated Metrics'!$E96)</f>
        <v>1799.91</v>
      </c>
      <c r="H96" s="9">
        <v>166</v>
      </c>
      <c r="I96" s="9" t="s">
        <v>1060</v>
      </c>
      <c r="J96" s="9" t="str">
        <f t="shared" si="1"/>
        <v>New Customer</v>
      </c>
      <c r="K96" s="9" t="s">
        <v>74</v>
      </c>
      <c r="L96" s="9" t="s">
        <v>35</v>
      </c>
      <c r="M96" s="12">
        <v>42015</v>
      </c>
      <c r="N96" s="12">
        <v>42022</v>
      </c>
      <c r="O96" s="47">
        <f>'Calculated Metrics'!$N96-'Calculated Metrics'!$M96</f>
        <v>7</v>
      </c>
      <c r="P96" s="12" t="str">
        <f>TEXT('Calculated Metrics'!$M96,"mmmm")</f>
        <v>January</v>
      </c>
      <c r="Q96" s="12" t="str">
        <f>TEXT('Calculated Metrics'!$M96,"dddd")</f>
        <v>Sunday</v>
      </c>
      <c r="R96" s="9" t="str">
        <f>_xlfn.XLOOKUP('Calculated Metrics'!$T96,'Product Lookup'!A:A,'Product Lookup'!B:B, ,0)</f>
        <v>Office Machines</v>
      </c>
      <c r="S96" s="9" t="s">
        <v>58</v>
      </c>
      <c r="T96" s="9" t="s">
        <v>62</v>
      </c>
      <c r="U96" s="9" t="s">
        <v>77</v>
      </c>
      <c r="V96" s="9" t="s">
        <v>29</v>
      </c>
      <c r="W96" s="9" t="s">
        <v>81</v>
      </c>
      <c r="X96" s="9" t="s">
        <v>126</v>
      </c>
      <c r="Y96" s="9" t="s">
        <v>133</v>
      </c>
      <c r="Z96" s="9">
        <v>37087</v>
      </c>
      <c r="AA96" s="1"/>
      <c r="AB96" s="1"/>
      <c r="AC96" s="1"/>
      <c r="AD96" s="1"/>
      <c r="AE96" s="1"/>
      <c r="AF96" s="1"/>
    </row>
    <row r="97" spans="1:32" x14ac:dyDescent="0.3">
      <c r="A97" s="13">
        <v>19315</v>
      </c>
      <c r="B97" s="13" t="s">
        <v>71</v>
      </c>
      <c r="C97" s="13">
        <v>87463</v>
      </c>
      <c r="D97" s="14">
        <v>43.22</v>
      </c>
      <c r="E97" s="15">
        <v>0.05</v>
      </c>
      <c r="F97" s="13">
        <v>3</v>
      </c>
      <c r="G97" s="14">
        <f>'Calculated Metrics'!$D97*'Calculated Metrics'!$F97*(1-'Calculated Metrics'!$E97)</f>
        <v>123.17699999999999</v>
      </c>
      <c r="H97" s="13">
        <v>169</v>
      </c>
      <c r="I97" s="13" t="s">
        <v>1061</v>
      </c>
      <c r="J97" s="13" t="str">
        <f t="shared" si="1"/>
        <v>Returning Customer</v>
      </c>
      <c r="K97" s="13" t="s">
        <v>24</v>
      </c>
      <c r="L97" s="13" t="s">
        <v>35</v>
      </c>
      <c r="M97" s="16">
        <v>42007</v>
      </c>
      <c r="N97" s="16">
        <v>42009</v>
      </c>
      <c r="O97" s="48">
        <f>'Calculated Metrics'!$N97-'Calculated Metrics'!$M97</f>
        <v>2</v>
      </c>
      <c r="P97" s="16" t="str">
        <f>TEXT('Calculated Metrics'!$M97,"mmmm")</f>
        <v>January</v>
      </c>
      <c r="Q97" s="16" t="str">
        <f>TEXT('Calculated Metrics'!$M97,"dddd")</f>
        <v>Saturday</v>
      </c>
      <c r="R97" s="13" t="str">
        <f>_xlfn.XLOOKUP('Calculated Metrics'!$T97,'Product Lookup'!A:A,'Product Lookup'!B:B, ,0)</f>
        <v>Computer Peripherals</v>
      </c>
      <c r="S97" s="13" t="s">
        <v>58</v>
      </c>
      <c r="T97" s="13" t="s">
        <v>100</v>
      </c>
      <c r="U97" s="13" t="s">
        <v>49</v>
      </c>
      <c r="V97" s="13" t="s">
        <v>29</v>
      </c>
      <c r="W97" s="13" t="s">
        <v>81</v>
      </c>
      <c r="X97" s="13" t="s">
        <v>95</v>
      </c>
      <c r="Y97" s="13" t="s">
        <v>134</v>
      </c>
      <c r="Z97" s="13">
        <v>70802</v>
      </c>
      <c r="AA97" s="1"/>
      <c r="AB97" s="1"/>
      <c r="AC97" s="1"/>
      <c r="AD97" s="1"/>
      <c r="AE97" s="1"/>
      <c r="AF97" s="1"/>
    </row>
    <row r="98" spans="1:32" x14ac:dyDescent="0.3">
      <c r="A98" s="9">
        <v>19316</v>
      </c>
      <c r="B98" s="9" t="s">
        <v>71</v>
      </c>
      <c r="C98" s="9">
        <v>87463</v>
      </c>
      <c r="D98" s="10">
        <v>574.74</v>
      </c>
      <c r="E98" s="11">
        <v>0.1</v>
      </c>
      <c r="F98" s="9">
        <v>12</v>
      </c>
      <c r="G98" s="10">
        <f>'Calculated Metrics'!$D98*'Calculated Metrics'!$F98*(1-'Calculated Metrics'!$E98)</f>
        <v>6207.192</v>
      </c>
      <c r="H98" s="9">
        <v>169</v>
      </c>
      <c r="I98" s="9" t="s">
        <v>1061</v>
      </c>
      <c r="J98" s="9" t="str">
        <f t="shared" si="1"/>
        <v>Returning Customer</v>
      </c>
      <c r="K98" s="9" t="s">
        <v>24</v>
      </c>
      <c r="L98" s="9" t="s">
        <v>35</v>
      </c>
      <c r="M98" s="12">
        <v>42007</v>
      </c>
      <c r="N98" s="12">
        <v>42014</v>
      </c>
      <c r="O98" s="47">
        <f>'Calculated Metrics'!$N98-'Calculated Metrics'!$M98</f>
        <v>7</v>
      </c>
      <c r="P98" s="12" t="str">
        <f>TEXT('Calculated Metrics'!$M98,"mmmm")</f>
        <v>January</v>
      </c>
      <c r="Q98" s="12" t="str">
        <f>TEXT('Calculated Metrics'!$M98,"dddd")</f>
        <v>Saturday</v>
      </c>
      <c r="R98" s="9" t="str">
        <f>_xlfn.XLOOKUP('Calculated Metrics'!$T98,'Product Lookup'!A:A,'Product Lookup'!B:B, ,0)</f>
        <v>Office Machines</v>
      </c>
      <c r="S98" s="9" t="s">
        <v>58</v>
      </c>
      <c r="T98" s="9" t="s">
        <v>62</v>
      </c>
      <c r="U98" s="9" t="s">
        <v>124</v>
      </c>
      <c r="V98" s="9" t="s">
        <v>29</v>
      </c>
      <c r="W98" s="9" t="s">
        <v>81</v>
      </c>
      <c r="X98" s="9" t="s">
        <v>95</v>
      </c>
      <c r="Y98" s="9" t="s">
        <v>134</v>
      </c>
      <c r="Z98" s="9">
        <v>70802</v>
      </c>
      <c r="AA98" s="1"/>
      <c r="AB98" s="1"/>
      <c r="AC98" s="1"/>
      <c r="AD98" s="1"/>
      <c r="AE98" s="1"/>
      <c r="AF98" s="1"/>
    </row>
    <row r="99" spans="1:32" x14ac:dyDescent="0.3">
      <c r="A99" s="13">
        <v>19317</v>
      </c>
      <c r="B99" s="13" t="s">
        <v>71</v>
      </c>
      <c r="C99" s="13">
        <v>87463</v>
      </c>
      <c r="D99" s="14">
        <v>10.14</v>
      </c>
      <c r="E99" s="15">
        <v>0.05</v>
      </c>
      <c r="F99" s="13">
        <v>3</v>
      </c>
      <c r="G99" s="14">
        <f>'Calculated Metrics'!$D99*'Calculated Metrics'!$F99*(1-'Calculated Metrics'!$E99)</f>
        <v>28.899000000000001</v>
      </c>
      <c r="H99" s="13">
        <v>169</v>
      </c>
      <c r="I99" s="13" t="s">
        <v>1061</v>
      </c>
      <c r="J99" s="13" t="str">
        <f t="shared" si="1"/>
        <v>Returning Customer</v>
      </c>
      <c r="K99" s="13" t="s">
        <v>24</v>
      </c>
      <c r="L99" s="13" t="s">
        <v>35</v>
      </c>
      <c r="M99" s="16">
        <v>42007</v>
      </c>
      <c r="N99" s="16">
        <v>42011</v>
      </c>
      <c r="O99" s="48">
        <f>'Calculated Metrics'!$N99-'Calculated Metrics'!$M99</f>
        <v>4</v>
      </c>
      <c r="P99" s="16" t="str">
        <f>TEXT('Calculated Metrics'!$M99,"mmmm")</f>
        <v>January</v>
      </c>
      <c r="Q99" s="16" t="str">
        <f>TEXT('Calculated Metrics'!$M99,"dddd")</f>
        <v>Saturday</v>
      </c>
      <c r="R99" s="13" t="str">
        <f>_xlfn.XLOOKUP('Calculated Metrics'!$T99,'Product Lookup'!A:A,'Product Lookup'!B:B, ,0)</f>
        <v>Paper</v>
      </c>
      <c r="S99" s="13" t="s">
        <v>26</v>
      </c>
      <c r="T99" s="13" t="s">
        <v>66</v>
      </c>
      <c r="U99" s="13" t="s">
        <v>28</v>
      </c>
      <c r="V99" s="13" t="s">
        <v>29</v>
      </c>
      <c r="W99" s="13" t="s">
        <v>44</v>
      </c>
      <c r="X99" s="13" t="s">
        <v>95</v>
      </c>
      <c r="Y99" s="13" t="s">
        <v>134</v>
      </c>
      <c r="Z99" s="13">
        <v>70802</v>
      </c>
      <c r="AA99" s="1"/>
      <c r="AB99" s="1"/>
      <c r="AC99" s="1"/>
      <c r="AD99" s="1"/>
      <c r="AE99" s="1"/>
      <c r="AF99" s="1"/>
    </row>
    <row r="100" spans="1:32" x14ac:dyDescent="0.3">
      <c r="A100" s="9">
        <v>19314</v>
      </c>
      <c r="B100" s="9" t="s">
        <v>41</v>
      </c>
      <c r="C100" s="9">
        <v>87464</v>
      </c>
      <c r="D100" s="10">
        <v>1.88</v>
      </c>
      <c r="E100" s="11">
        <v>0.05</v>
      </c>
      <c r="F100" s="9">
        <v>1</v>
      </c>
      <c r="G100" s="10">
        <f>'Calculated Metrics'!$D100*'Calculated Metrics'!$F100*(1-'Calculated Metrics'!$E100)</f>
        <v>1.7859999999999998</v>
      </c>
      <c r="H100" s="9">
        <v>171</v>
      </c>
      <c r="I100" s="9" t="s">
        <v>1062</v>
      </c>
      <c r="J100" s="9" t="str">
        <f t="shared" si="1"/>
        <v>New Customer</v>
      </c>
      <c r="K100" s="9" t="s">
        <v>24</v>
      </c>
      <c r="L100" s="9" t="s">
        <v>35</v>
      </c>
      <c r="M100" s="12">
        <v>42107</v>
      </c>
      <c r="N100" s="12">
        <v>42109</v>
      </c>
      <c r="O100" s="47">
        <f>'Calculated Metrics'!$N100-'Calculated Metrics'!$M100</f>
        <v>2</v>
      </c>
      <c r="P100" s="12" t="str">
        <f>TEXT('Calculated Metrics'!$M100,"mmmm")</f>
        <v>April</v>
      </c>
      <c r="Q100" s="12" t="str">
        <f>TEXT('Calculated Metrics'!$M100,"dddd")</f>
        <v>Monday</v>
      </c>
      <c r="R100" s="9" t="str">
        <f>_xlfn.XLOOKUP('Calculated Metrics'!$T100,'Product Lookup'!A:A,'Product Lookup'!B:B, ,0)</f>
        <v>Binders</v>
      </c>
      <c r="S100" s="9" t="s">
        <v>26</v>
      </c>
      <c r="T100" s="9" t="s">
        <v>72</v>
      </c>
      <c r="U100" s="9" t="s">
        <v>49</v>
      </c>
      <c r="V100" s="9" t="s">
        <v>29</v>
      </c>
      <c r="W100" s="9" t="s">
        <v>30</v>
      </c>
      <c r="X100" s="9" t="s">
        <v>45</v>
      </c>
      <c r="Y100" s="9" t="s">
        <v>135</v>
      </c>
      <c r="Z100" s="9">
        <v>7024</v>
      </c>
      <c r="AA100" s="1"/>
      <c r="AB100" s="1"/>
      <c r="AC100" s="1"/>
      <c r="AD100" s="1"/>
      <c r="AE100" s="1"/>
      <c r="AF100" s="1"/>
    </row>
    <row r="101" spans="1:32" x14ac:dyDescent="0.3">
      <c r="A101" s="13">
        <v>5361</v>
      </c>
      <c r="B101" s="13" t="s">
        <v>41</v>
      </c>
      <c r="C101" s="13">
        <v>38087</v>
      </c>
      <c r="D101" s="14">
        <v>49.99</v>
      </c>
      <c r="E101" s="15">
        <v>0.05</v>
      </c>
      <c r="F101" s="13">
        <v>18</v>
      </c>
      <c r="G101" s="14">
        <f>'Calculated Metrics'!$D101*'Calculated Metrics'!$F101*(1-'Calculated Metrics'!$E101)</f>
        <v>854.82899999999995</v>
      </c>
      <c r="H101" s="13">
        <v>181</v>
      </c>
      <c r="I101" s="13" t="s">
        <v>1063</v>
      </c>
      <c r="J101" s="13" t="str">
        <f t="shared" si="1"/>
        <v>Returning Customer</v>
      </c>
      <c r="K101" s="13" t="s">
        <v>48</v>
      </c>
      <c r="L101" s="13" t="s">
        <v>35</v>
      </c>
      <c r="M101" s="16">
        <v>42056</v>
      </c>
      <c r="N101" s="16">
        <v>42056</v>
      </c>
      <c r="O101" s="48">
        <f>'Calculated Metrics'!$N101-'Calculated Metrics'!$M101</f>
        <v>0</v>
      </c>
      <c r="P101" s="16" t="str">
        <f>TEXT('Calculated Metrics'!$M101,"mmmm")</f>
        <v>February</v>
      </c>
      <c r="Q101" s="16" t="str">
        <f>TEXT('Calculated Metrics'!$M101,"dddd")</f>
        <v>Saturday</v>
      </c>
      <c r="R101" s="13" t="str">
        <f>_xlfn.XLOOKUP('Calculated Metrics'!$T101,'Product Lookup'!A:A,'Product Lookup'!B:B, ,0)</f>
        <v>Computer Peripherals</v>
      </c>
      <c r="S101" s="13" t="s">
        <v>58</v>
      </c>
      <c r="T101" s="13" t="s">
        <v>100</v>
      </c>
      <c r="U101" s="13" t="s">
        <v>49</v>
      </c>
      <c r="V101" s="13" t="s">
        <v>29</v>
      </c>
      <c r="W101" s="13" t="s">
        <v>30</v>
      </c>
      <c r="X101" s="13" t="s">
        <v>39</v>
      </c>
      <c r="Y101" s="13" t="s">
        <v>136</v>
      </c>
      <c r="Z101" s="13">
        <v>94122</v>
      </c>
      <c r="AA101" s="1"/>
      <c r="AB101" s="1"/>
      <c r="AC101" s="1"/>
      <c r="AD101" s="1"/>
      <c r="AE101" s="1"/>
      <c r="AF101" s="1"/>
    </row>
    <row r="102" spans="1:32" x14ac:dyDescent="0.3">
      <c r="A102" s="9">
        <v>522</v>
      </c>
      <c r="B102" s="9" t="s">
        <v>23</v>
      </c>
      <c r="C102" s="9">
        <v>3585</v>
      </c>
      <c r="D102" s="10">
        <v>1.68</v>
      </c>
      <c r="E102" s="11">
        <v>0.05</v>
      </c>
      <c r="F102" s="9">
        <v>116</v>
      </c>
      <c r="G102" s="10">
        <f>'Calculated Metrics'!$D102*'Calculated Metrics'!$F102*(1-'Calculated Metrics'!$E102)</f>
        <v>185.136</v>
      </c>
      <c r="H102" s="9">
        <v>181</v>
      </c>
      <c r="I102" s="9" t="s">
        <v>1063</v>
      </c>
      <c r="J102" s="9" t="str">
        <f t="shared" si="1"/>
        <v>Returning Customer</v>
      </c>
      <c r="K102" s="9" t="s">
        <v>24</v>
      </c>
      <c r="L102" s="9" t="s">
        <v>35</v>
      </c>
      <c r="M102" s="12">
        <v>42146</v>
      </c>
      <c r="N102" s="12">
        <v>42147</v>
      </c>
      <c r="O102" s="47">
        <f>'Calculated Metrics'!$N102-'Calculated Metrics'!$M102</f>
        <v>1</v>
      </c>
      <c r="P102" s="12" t="str">
        <f>TEXT('Calculated Metrics'!$M102,"mmmm")</f>
        <v>May</v>
      </c>
      <c r="Q102" s="12" t="str">
        <f>TEXT('Calculated Metrics'!$M102,"dddd")</f>
        <v>Friday</v>
      </c>
      <c r="R102" s="9" t="str">
        <f>_xlfn.XLOOKUP('Calculated Metrics'!$T102,'Product Lookup'!A:A,'Product Lookup'!B:B, ,0)</f>
        <v>Pens</v>
      </c>
      <c r="S102" s="9" t="s">
        <v>26</v>
      </c>
      <c r="T102" s="9" t="s">
        <v>27</v>
      </c>
      <c r="U102" s="9" t="s">
        <v>28</v>
      </c>
      <c r="V102" s="9" t="s">
        <v>29</v>
      </c>
      <c r="W102" s="9" t="s">
        <v>44</v>
      </c>
      <c r="X102" s="9" t="s">
        <v>39</v>
      </c>
      <c r="Y102" s="9" t="s">
        <v>136</v>
      </c>
      <c r="Z102" s="9">
        <v>94122</v>
      </c>
      <c r="AA102" s="1"/>
      <c r="AB102" s="1"/>
      <c r="AC102" s="1"/>
      <c r="AD102" s="1"/>
      <c r="AE102" s="1"/>
      <c r="AF102" s="1"/>
    </row>
    <row r="103" spans="1:32" x14ac:dyDescent="0.3">
      <c r="A103" s="13">
        <v>23361</v>
      </c>
      <c r="B103" s="13" t="s">
        <v>41</v>
      </c>
      <c r="C103" s="13">
        <v>88360</v>
      </c>
      <c r="D103" s="14">
        <v>49.99</v>
      </c>
      <c r="E103" s="15">
        <v>0.05</v>
      </c>
      <c r="F103" s="13">
        <v>5</v>
      </c>
      <c r="G103" s="14">
        <f>'Calculated Metrics'!$D103*'Calculated Metrics'!$F103*(1-'Calculated Metrics'!$E103)</f>
        <v>237.45250000000001</v>
      </c>
      <c r="H103" s="13">
        <v>184</v>
      </c>
      <c r="I103" s="13" t="s">
        <v>1064</v>
      </c>
      <c r="J103" s="13" t="str">
        <f t="shared" si="1"/>
        <v>New Customer</v>
      </c>
      <c r="K103" s="13" t="s">
        <v>48</v>
      </c>
      <c r="L103" s="13" t="s">
        <v>35</v>
      </c>
      <c r="M103" s="16">
        <v>42056</v>
      </c>
      <c r="N103" s="16">
        <v>42056</v>
      </c>
      <c r="O103" s="48">
        <f>'Calculated Metrics'!$N103-'Calculated Metrics'!$M103</f>
        <v>0</v>
      </c>
      <c r="P103" s="16" t="str">
        <f>TEXT('Calculated Metrics'!$M103,"mmmm")</f>
        <v>February</v>
      </c>
      <c r="Q103" s="16" t="str">
        <f>TEXT('Calculated Metrics'!$M103,"dddd")</f>
        <v>Saturday</v>
      </c>
      <c r="R103" s="13" t="str">
        <f>_xlfn.XLOOKUP('Calculated Metrics'!$T103,'Product Lookup'!A:A,'Product Lookup'!B:B, ,0)</f>
        <v>Computer Peripherals</v>
      </c>
      <c r="S103" s="13" t="s">
        <v>58</v>
      </c>
      <c r="T103" s="13" t="s">
        <v>100</v>
      </c>
      <c r="U103" s="13" t="s">
        <v>49</v>
      </c>
      <c r="V103" s="13" t="s">
        <v>29</v>
      </c>
      <c r="W103" s="13" t="s">
        <v>50</v>
      </c>
      <c r="X103" s="13" t="s">
        <v>106</v>
      </c>
      <c r="Y103" s="13" t="s">
        <v>137</v>
      </c>
      <c r="Z103" s="13">
        <v>2474</v>
      </c>
      <c r="AA103" s="1"/>
      <c r="AB103" s="1"/>
      <c r="AC103" s="1"/>
      <c r="AD103" s="1"/>
      <c r="AE103" s="1"/>
      <c r="AF103" s="1"/>
    </row>
    <row r="104" spans="1:32" x14ac:dyDescent="0.3">
      <c r="A104" s="9">
        <v>18521</v>
      </c>
      <c r="B104" s="9" t="s">
        <v>23</v>
      </c>
      <c r="C104" s="9">
        <v>88361</v>
      </c>
      <c r="D104" s="10">
        <v>10.06</v>
      </c>
      <c r="E104" s="11">
        <v>0.05</v>
      </c>
      <c r="F104" s="9">
        <v>23</v>
      </c>
      <c r="G104" s="10">
        <f>'Calculated Metrics'!$D104*'Calculated Metrics'!$F104*(1-'Calculated Metrics'!$E104)</f>
        <v>219.81100000000001</v>
      </c>
      <c r="H104" s="9">
        <v>188</v>
      </c>
      <c r="I104" s="9" t="s">
        <v>1065</v>
      </c>
      <c r="J104" s="9" t="str">
        <f t="shared" si="1"/>
        <v>Returning Customer</v>
      </c>
      <c r="K104" s="9" t="s">
        <v>24</v>
      </c>
      <c r="L104" s="9" t="s">
        <v>35</v>
      </c>
      <c r="M104" s="12">
        <v>42146</v>
      </c>
      <c r="N104" s="12">
        <v>42146</v>
      </c>
      <c r="O104" s="47">
        <f>'Calculated Metrics'!$N104-'Calculated Metrics'!$M104</f>
        <v>0</v>
      </c>
      <c r="P104" s="12" t="str">
        <f>TEXT('Calculated Metrics'!$M104,"mmmm")</f>
        <v>May</v>
      </c>
      <c r="Q104" s="12" t="str">
        <f>TEXT('Calculated Metrics'!$M104,"dddd")</f>
        <v>Friday</v>
      </c>
      <c r="R104" s="9" t="str">
        <f>_xlfn.XLOOKUP('Calculated Metrics'!$T104,'Product Lookup'!A:A,'Product Lookup'!B:B, ,0)</f>
        <v>Paper</v>
      </c>
      <c r="S104" s="9" t="s">
        <v>26</v>
      </c>
      <c r="T104" s="9" t="s">
        <v>66</v>
      </c>
      <c r="U104" s="9" t="s">
        <v>28</v>
      </c>
      <c r="V104" s="9" t="s">
        <v>29</v>
      </c>
      <c r="W104" s="9" t="s">
        <v>50</v>
      </c>
      <c r="X104" s="9" t="s">
        <v>79</v>
      </c>
      <c r="Y104" s="9" t="s">
        <v>138</v>
      </c>
      <c r="Z104" s="9">
        <v>76240</v>
      </c>
      <c r="AA104" s="1"/>
      <c r="AB104" s="1"/>
      <c r="AC104" s="1"/>
      <c r="AD104" s="1"/>
      <c r="AE104" s="1"/>
      <c r="AF104" s="1"/>
    </row>
    <row r="105" spans="1:32" x14ac:dyDescent="0.3">
      <c r="A105" s="13">
        <v>18522</v>
      </c>
      <c r="B105" s="13" t="s">
        <v>23</v>
      </c>
      <c r="C105" s="13">
        <v>88361</v>
      </c>
      <c r="D105" s="14">
        <v>1.68</v>
      </c>
      <c r="E105" s="15">
        <v>0.05</v>
      </c>
      <c r="F105" s="13">
        <v>29</v>
      </c>
      <c r="G105" s="14">
        <f>'Calculated Metrics'!$D105*'Calculated Metrics'!$F105*(1-'Calculated Metrics'!$E105)</f>
        <v>46.283999999999999</v>
      </c>
      <c r="H105" s="13">
        <v>188</v>
      </c>
      <c r="I105" s="13" t="s">
        <v>1065</v>
      </c>
      <c r="J105" s="13" t="str">
        <f t="shared" si="1"/>
        <v>Returning Customer</v>
      </c>
      <c r="K105" s="13" t="s">
        <v>24</v>
      </c>
      <c r="L105" s="13" t="s">
        <v>35</v>
      </c>
      <c r="M105" s="16">
        <v>42146</v>
      </c>
      <c r="N105" s="16">
        <v>42147</v>
      </c>
      <c r="O105" s="48">
        <f>'Calculated Metrics'!$N105-'Calculated Metrics'!$M105</f>
        <v>1</v>
      </c>
      <c r="P105" s="16" t="str">
        <f>TEXT('Calculated Metrics'!$M105,"mmmm")</f>
        <v>May</v>
      </c>
      <c r="Q105" s="16" t="str">
        <f>TEXT('Calculated Metrics'!$M105,"dddd")</f>
        <v>Friday</v>
      </c>
      <c r="R105" s="13" t="str">
        <f>_xlfn.XLOOKUP('Calculated Metrics'!$T105,'Product Lookup'!A:A,'Product Lookup'!B:B, ,0)</f>
        <v>Pens</v>
      </c>
      <c r="S105" s="13" t="s">
        <v>26</v>
      </c>
      <c r="T105" s="13" t="s">
        <v>27</v>
      </c>
      <c r="U105" s="13" t="s">
        <v>28</v>
      </c>
      <c r="V105" s="13" t="s">
        <v>29</v>
      </c>
      <c r="W105" s="13" t="s">
        <v>50</v>
      </c>
      <c r="X105" s="13" t="s">
        <v>79</v>
      </c>
      <c r="Y105" s="13" t="s">
        <v>138</v>
      </c>
      <c r="Z105" s="13">
        <v>76240</v>
      </c>
      <c r="AA105" s="1"/>
      <c r="AB105" s="1"/>
      <c r="AC105" s="1"/>
      <c r="AD105" s="1"/>
      <c r="AE105" s="1"/>
      <c r="AF105" s="1"/>
    </row>
    <row r="106" spans="1:32" x14ac:dyDescent="0.3">
      <c r="A106" s="9">
        <v>18817</v>
      </c>
      <c r="B106" s="9" t="s">
        <v>23</v>
      </c>
      <c r="C106" s="9">
        <v>89092</v>
      </c>
      <c r="D106" s="10">
        <v>58.1</v>
      </c>
      <c r="E106" s="11">
        <v>0.05</v>
      </c>
      <c r="F106" s="9">
        <v>3</v>
      </c>
      <c r="G106" s="10">
        <f>'Calculated Metrics'!$D106*'Calculated Metrics'!$F106*(1-'Calculated Metrics'!$E106)</f>
        <v>165.58500000000001</v>
      </c>
      <c r="H106" s="9">
        <v>190</v>
      </c>
      <c r="I106" s="9" t="s">
        <v>1066</v>
      </c>
      <c r="J106" s="9" t="str">
        <f t="shared" si="1"/>
        <v>New Customer</v>
      </c>
      <c r="K106" s="9" t="s">
        <v>24</v>
      </c>
      <c r="L106" s="9" t="s">
        <v>35</v>
      </c>
      <c r="M106" s="12">
        <v>42047</v>
      </c>
      <c r="N106" s="12">
        <v>42048</v>
      </c>
      <c r="O106" s="47">
        <f>'Calculated Metrics'!$N106-'Calculated Metrics'!$M106</f>
        <v>1</v>
      </c>
      <c r="P106" s="12" t="str">
        <f>TEXT('Calculated Metrics'!$M106,"mmmm")</f>
        <v>February</v>
      </c>
      <c r="Q106" s="12" t="str">
        <f>TEXT('Calculated Metrics'!$M106,"dddd")</f>
        <v>Thursday</v>
      </c>
      <c r="R106" s="9" t="str">
        <f>_xlfn.XLOOKUP('Calculated Metrics'!$T106,'Product Lookup'!A:A,'Product Lookup'!B:B, ,0)</f>
        <v>Binders</v>
      </c>
      <c r="S106" s="9" t="s">
        <v>26</v>
      </c>
      <c r="T106" s="9" t="s">
        <v>72</v>
      </c>
      <c r="U106" s="9" t="s">
        <v>49</v>
      </c>
      <c r="V106" s="9" t="s">
        <v>29</v>
      </c>
      <c r="W106" s="9" t="s">
        <v>50</v>
      </c>
      <c r="X106" s="9" t="s">
        <v>98</v>
      </c>
      <c r="Y106" s="9" t="s">
        <v>139</v>
      </c>
      <c r="Z106" s="9">
        <v>60004</v>
      </c>
      <c r="AA106" s="1"/>
      <c r="AB106" s="1"/>
      <c r="AC106" s="1"/>
      <c r="AD106" s="1"/>
      <c r="AE106" s="1"/>
      <c r="AF106" s="1"/>
    </row>
    <row r="107" spans="1:32" x14ac:dyDescent="0.3">
      <c r="A107" s="13">
        <v>18818</v>
      </c>
      <c r="B107" s="13" t="s">
        <v>23</v>
      </c>
      <c r="C107" s="13">
        <v>89092</v>
      </c>
      <c r="D107" s="14">
        <v>80.48</v>
      </c>
      <c r="E107" s="15">
        <v>0.05</v>
      </c>
      <c r="F107" s="13">
        <v>1</v>
      </c>
      <c r="G107" s="14">
        <f>'Calculated Metrics'!$D107*'Calculated Metrics'!$F107*(1-'Calculated Metrics'!$E107)</f>
        <v>76.456000000000003</v>
      </c>
      <c r="H107" s="13">
        <v>191</v>
      </c>
      <c r="I107" s="13" t="s">
        <v>1067</v>
      </c>
      <c r="J107" s="13" t="str">
        <f t="shared" si="1"/>
        <v>Returning Customer</v>
      </c>
      <c r="K107" s="13" t="s">
        <v>24</v>
      </c>
      <c r="L107" s="13" t="s">
        <v>35</v>
      </c>
      <c r="M107" s="16">
        <v>42047</v>
      </c>
      <c r="N107" s="16">
        <v>42050</v>
      </c>
      <c r="O107" s="48">
        <f>'Calculated Metrics'!$N107-'Calculated Metrics'!$M107</f>
        <v>3</v>
      </c>
      <c r="P107" s="16" t="str">
        <f>TEXT('Calculated Metrics'!$M107,"mmmm")</f>
        <v>February</v>
      </c>
      <c r="Q107" s="16" t="str">
        <f>TEXT('Calculated Metrics'!$M107,"dddd")</f>
        <v>Thursday</v>
      </c>
      <c r="R107" s="13" t="str">
        <f>_xlfn.XLOOKUP('Calculated Metrics'!$T107,'Product Lookup'!A:A,'Product Lookup'!B:B, ,0)</f>
        <v>Appliances</v>
      </c>
      <c r="S107" s="13" t="s">
        <v>26</v>
      </c>
      <c r="T107" s="13" t="s">
        <v>131</v>
      </c>
      <c r="U107" s="13" t="s">
        <v>49</v>
      </c>
      <c r="V107" s="13" t="s">
        <v>29</v>
      </c>
      <c r="W107" s="13" t="s">
        <v>50</v>
      </c>
      <c r="X107" s="13" t="s">
        <v>98</v>
      </c>
      <c r="Y107" s="13" t="s">
        <v>140</v>
      </c>
      <c r="Z107" s="13">
        <v>60505</v>
      </c>
      <c r="AA107" s="1"/>
      <c r="AB107" s="1"/>
      <c r="AC107" s="1"/>
      <c r="AD107" s="1"/>
      <c r="AE107" s="1"/>
      <c r="AF107" s="1"/>
    </row>
    <row r="108" spans="1:32" x14ac:dyDescent="0.3">
      <c r="A108" s="9">
        <v>20520</v>
      </c>
      <c r="B108" s="9" t="s">
        <v>33</v>
      </c>
      <c r="C108" s="9">
        <v>89093</v>
      </c>
      <c r="D108" s="10">
        <v>3.8</v>
      </c>
      <c r="E108" s="11">
        <v>0.05</v>
      </c>
      <c r="F108" s="9">
        <v>14</v>
      </c>
      <c r="G108" s="10">
        <f>'Calculated Metrics'!$D108*'Calculated Metrics'!$F108*(1-'Calculated Metrics'!$E108)</f>
        <v>50.539999999999992</v>
      </c>
      <c r="H108" s="9">
        <v>191</v>
      </c>
      <c r="I108" s="9" t="s">
        <v>1067</v>
      </c>
      <c r="J108" s="9" t="str">
        <f t="shared" si="1"/>
        <v>Returning Customer</v>
      </c>
      <c r="K108" s="9" t="s">
        <v>24</v>
      </c>
      <c r="L108" s="9" t="s">
        <v>35</v>
      </c>
      <c r="M108" s="12">
        <v>42103</v>
      </c>
      <c r="N108" s="12">
        <v>42105</v>
      </c>
      <c r="O108" s="47">
        <f>'Calculated Metrics'!$N108-'Calculated Metrics'!$M108</f>
        <v>2</v>
      </c>
      <c r="P108" s="12" t="str">
        <f>TEXT('Calculated Metrics'!$M108,"mmmm")</f>
        <v>April</v>
      </c>
      <c r="Q108" s="12" t="str">
        <f>TEXT('Calculated Metrics'!$M108,"dddd")</f>
        <v>Thursday</v>
      </c>
      <c r="R108" s="9" t="str">
        <f>_xlfn.XLOOKUP('Calculated Metrics'!$T108,'Product Lookup'!A:A,'Product Lookup'!B:B, ,0)</f>
        <v>Binders</v>
      </c>
      <c r="S108" s="9" t="s">
        <v>26</v>
      </c>
      <c r="T108" s="9" t="s">
        <v>72</v>
      </c>
      <c r="U108" s="9" t="s">
        <v>49</v>
      </c>
      <c r="V108" s="9" t="s">
        <v>29</v>
      </c>
      <c r="W108" s="9" t="s">
        <v>50</v>
      </c>
      <c r="X108" s="9" t="s">
        <v>98</v>
      </c>
      <c r="Y108" s="9" t="s">
        <v>140</v>
      </c>
      <c r="Z108" s="9">
        <v>60505</v>
      </c>
      <c r="AA108" s="1"/>
      <c r="AB108" s="1"/>
      <c r="AC108" s="1"/>
      <c r="AD108" s="1"/>
      <c r="AE108" s="1"/>
      <c r="AF108" s="1"/>
    </row>
    <row r="109" spans="1:32" x14ac:dyDescent="0.3">
      <c r="A109" s="13">
        <v>20521</v>
      </c>
      <c r="B109" s="13" t="s">
        <v>33</v>
      </c>
      <c r="C109" s="13">
        <v>89093</v>
      </c>
      <c r="D109" s="14">
        <v>30.73</v>
      </c>
      <c r="E109" s="15">
        <v>0.05</v>
      </c>
      <c r="F109" s="13">
        <v>7</v>
      </c>
      <c r="G109" s="14">
        <f>'Calculated Metrics'!$D109*'Calculated Metrics'!$F109*(1-'Calculated Metrics'!$E109)</f>
        <v>204.3545</v>
      </c>
      <c r="H109" s="13">
        <v>191</v>
      </c>
      <c r="I109" s="13" t="s">
        <v>1067</v>
      </c>
      <c r="J109" s="13" t="str">
        <f t="shared" si="1"/>
        <v>Returning Customer</v>
      </c>
      <c r="K109" s="13" t="s">
        <v>24</v>
      </c>
      <c r="L109" s="13" t="s">
        <v>35</v>
      </c>
      <c r="M109" s="16">
        <v>42103</v>
      </c>
      <c r="N109" s="16">
        <v>42103</v>
      </c>
      <c r="O109" s="48">
        <f>'Calculated Metrics'!$N109-'Calculated Metrics'!$M109</f>
        <v>0</v>
      </c>
      <c r="P109" s="16" t="str">
        <f>TEXT('Calculated Metrics'!$M109,"mmmm")</f>
        <v>April</v>
      </c>
      <c r="Q109" s="16" t="str">
        <f>TEXT('Calculated Metrics'!$M109,"dddd")</f>
        <v>Thursday</v>
      </c>
      <c r="R109" s="13" t="str">
        <f>_xlfn.XLOOKUP('Calculated Metrics'!$T109,'Product Lookup'!A:A,'Product Lookup'!B:B, ,0)</f>
        <v>Computer Peripherals</v>
      </c>
      <c r="S109" s="13" t="s">
        <v>58</v>
      </c>
      <c r="T109" s="13" t="s">
        <v>100</v>
      </c>
      <c r="U109" s="13" t="s">
        <v>49</v>
      </c>
      <c r="V109" s="13" t="s">
        <v>29</v>
      </c>
      <c r="W109" s="13" t="s">
        <v>50</v>
      </c>
      <c r="X109" s="13" t="s">
        <v>98</v>
      </c>
      <c r="Y109" s="13" t="s">
        <v>140</v>
      </c>
      <c r="Z109" s="13">
        <v>60505</v>
      </c>
      <c r="AA109" s="1"/>
      <c r="AB109" s="1"/>
      <c r="AC109" s="1"/>
      <c r="AD109" s="1"/>
      <c r="AE109" s="1"/>
      <c r="AF109" s="1"/>
    </row>
    <row r="110" spans="1:32" x14ac:dyDescent="0.3">
      <c r="A110" s="9">
        <v>20522</v>
      </c>
      <c r="B110" s="9" t="s">
        <v>33</v>
      </c>
      <c r="C110" s="9">
        <v>89093</v>
      </c>
      <c r="D110" s="10">
        <v>125.99</v>
      </c>
      <c r="E110" s="11">
        <v>0.1</v>
      </c>
      <c r="F110" s="9">
        <v>22</v>
      </c>
      <c r="G110" s="10">
        <f>'Calculated Metrics'!$D110*'Calculated Metrics'!$F110*(1-'Calculated Metrics'!$E110)</f>
        <v>2494.6019999999999</v>
      </c>
      <c r="H110" s="9">
        <v>191</v>
      </c>
      <c r="I110" s="9" t="s">
        <v>1067</v>
      </c>
      <c r="J110" s="9" t="str">
        <f t="shared" si="1"/>
        <v>Returning Customer</v>
      </c>
      <c r="K110" s="9" t="s">
        <v>24</v>
      </c>
      <c r="L110" s="9" t="s">
        <v>35</v>
      </c>
      <c r="M110" s="12">
        <v>42103</v>
      </c>
      <c r="N110" s="12">
        <v>42104</v>
      </c>
      <c r="O110" s="47">
        <f>'Calculated Metrics'!$N110-'Calculated Metrics'!$M110</f>
        <v>1</v>
      </c>
      <c r="P110" s="12" t="str">
        <f>TEXT('Calculated Metrics'!$M110,"mmmm")</f>
        <v>April</v>
      </c>
      <c r="Q110" s="12" t="str">
        <f>TEXT('Calculated Metrics'!$M110,"dddd")</f>
        <v>Thursday</v>
      </c>
      <c r="R110" s="9" t="str">
        <f>_xlfn.XLOOKUP('Calculated Metrics'!$T110,'Product Lookup'!A:A,'Product Lookup'!B:B, ,0)</f>
        <v>Telephones</v>
      </c>
      <c r="S110" s="9" t="s">
        <v>58</v>
      </c>
      <c r="T110" s="9" t="s">
        <v>59</v>
      </c>
      <c r="U110" s="9" t="s">
        <v>49</v>
      </c>
      <c r="V110" s="9" t="s">
        <v>29</v>
      </c>
      <c r="W110" s="9" t="s">
        <v>30</v>
      </c>
      <c r="X110" s="9" t="s">
        <v>98</v>
      </c>
      <c r="Y110" s="9" t="s">
        <v>140</v>
      </c>
      <c r="Z110" s="9">
        <v>60505</v>
      </c>
      <c r="AA110" s="1"/>
      <c r="AB110" s="1"/>
      <c r="AC110" s="1"/>
      <c r="AD110" s="1"/>
      <c r="AE110" s="1"/>
      <c r="AF110" s="1"/>
    </row>
    <row r="111" spans="1:32" x14ac:dyDescent="0.3">
      <c r="A111" s="13">
        <v>19663</v>
      </c>
      <c r="B111" s="13" t="s">
        <v>33</v>
      </c>
      <c r="C111" s="13">
        <v>90430</v>
      </c>
      <c r="D111" s="14">
        <v>213.45</v>
      </c>
      <c r="E111" s="15">
        <v>0.1</v>
      </c>
      <c r="F111" s="13">
        <v>1</v>
      </c>
      <c r="G111" s="14">
        <f>'Calculated Metrics'!$D111*'Calculated Metrics'!$F111*(1-'Calculated Metrics'!$E111)</f>
        <v>192.10499999999999</v>
      </c>
      <c r="H111" s="13">
        <v>193</v>
      </c>
      <c r="I111" s="13" t="s">
        <v>1068</v>
      </c>
      <c r="J111" s="13" t="str">
        <f t="shared" si="1"/>
        <v>Returning Customer</v>
      </c>
      <c r="K111" s="13" t="s">
        <v>24</v>
      </c>
      <c r="L111" s="13" t="s">
        <v>35</v>
      </c>
      <c r="M111" s="16">
        <v>42007</v>
      </c>
      <c r="N111" s="16">
        <v>42009</v>
      </c>
      <c r="O111" s="48">
        <f>'Calculated Metrics'!$N111-'Calculated Metrics'!$M111</f>
        <v>2</v>
      </c>
      <c r="P111" s="16" t="str">
        <f>TEXT('Calculated Metrics'!$M111,"mmmm")</f>
        <v>January</v>
      </c>
      <c r="Q111" s="16" t="str">
        <f>TEXT('Calculated Metrics'!$M111,"dddd")</f>
        <v>Saturday</v>
      </c>
      <c r="R111" s="13" t="str">
        <f>_xlfn.XLOOKUP('Calculated Metrics'!$T111,'Product Lookup'!A:A,'Product Lookup'!B:B, ,0)</f>
        <v>Office Machines</v>
      </c>
      <c r="S111" s="13" t="s">
        <v>58</v>
      </c>
      <c r="T111" s="13" t="s">
        <v>62</v>
      </c>
      <c r="U111" s="13" t="s">
        <v>38</v>
      </c>
      <c r="V111" s="13" t="s">
        <v>29</v>
      </c>
      <c r="W111" s="13" t="s">
        <v>30</v>
      </c>
      <c r="X111" s="13" t="s">
        <v>114</v>
      </c>
      <c r="Y111" s="13" t="s">
        <v>115</v>
      </c>
      <c r="Z111" s="13">
        <v>84041</v>
      </c>
      <c r="AA111" s="1"/>
      <c r="AB111" s="1"/>
      <c r="AC111" s="1"/>
      <c r="AD111" s="1"/>
      <c r="AE111" s="1"/>
      <c r="AF111" s="1"/>
    </row>
    <row r="112" spans="1:32" x14ac:dyDescent="0.3">
      <c r="A112" s="9">
        <v>20645</v>
      </c>
      <c r="B112" s="9" t="s">
        <v>47</v>
      </c>
      <c r="C112" s="9">
        <v>90432</v>
      </c>
      <c r="D112" s="10">
        <v>6.54</v>
      </c>
      <c r="E112" s="11">
        <v>0.05</v>
      </c>
      <c r="F112" s="9">
        <v>21</v>
      </c>
      <c r="G112" s="10">
        <f>'Calculated Metrics'!$D112*'Calculated Metrics'!$F112*(1-'Calculated Metrics'!$E112)</f>
        <v>130.47299999999998</v>
      </c>
      <c r="H112" s="9">
        <v>193</v>
      </c>
      <c r="I112" s="9" t="s">
        <v>1068</v>
      </c>
      <c r="J112" s="9" t="str">
        <f t="shared" si="1"/>
        <v>Returning Customer</v>
      </c>
      <c r="K112" s="9" t="s">
        <v>24</v>
      </c>
      <c r="L112" s="9" t="s">
        <v>35</v>
      </c>
      <c r="M112" s="12">
        <v>42093</v>
      </c>
      <c r="N112" s="12">
        <v>42095</v>
      </c>
      <c r="O112" s="47">
        <f>'Calculated Metrics'!$N112-'Calculated Metrics'!$M112</f>
        <v>2</v>
      </c>
      <c r="P112" s="12" t="str">
        <f>TEXT('Calculated Metrics'!$M112,"mmmm")</f>
        <v>March</v>
      </c>
      <c r="Q112" s="12" t="str">
        <f>TEXT('Calculated Metrics'!$M112,"dddd")</f>
        <v>Monday</v>
      </c>
      <c r="R112" s="9" t="str">
        <f>_xlfn.XLOOKUP('Calculated Metrics'!$T112,'Product Lookup'!A:A,'Product Lookup'!B:B, ,0)</f>
        <v>Binders</v>
      </c>
      <c r="S112" s="9" t="s">
        <v>26</v>
      </c>
      <c r="T112" s="9" t="s">
        <v>72</v>
      </c>
      <c r="U112" s="9" t="s">
        <v>49</v>
      </c>
      <c r="V112" s="9" t="s">
        <v>29</v>
      </c>
      <c r="W112" s="9" t="s">
        <v>30</v>
      </c>
      <c r="X112" s="9" t="s">
        <v>114</v>
      </c>
      <c r="Y112" s="9" t="s">
        <v>115</v>
      </c>
      <c r="Z112" s="9">
        <v>84041</v>
      </c>
      <c r="AA112" s="1"/>
      <c r="AB112" s="1"/>
      <c r="AC112" s="1"/>
      <c r="AD112" s="1"/>
      <c r="AE112" s="1"/>
      <c r="AF112" s="1"/>
    </row>
    <row r="113" spans="1:32" x14ac:dyDescent="0.3">
      <c r="A113" s="13">
        <v>24273</v>
      </c>
      <c r="B113" s="13" t="s">
        <v>33</v>
      </c>
      <c r="C113" s="13">
        <v>90431</v>
      </c>
      <c r="D113" s="14">
        <v>6.48</v>
      </c>
      <c r="E113" s="15">
        <v>0.05</v>
      </c>
      <c r="F113" s="13">
        <v>4</v>
      </c>
      <c r="G113" s="14">
        <f>'Calculated Metrics'!$D113*'Calculated Metrics'!$F113*(1-'Calculated Metrics'!$E113)</f>
        <v>24.623999999999999</v>
      </c>
      <c r="H113" s="13">
        <v>194</v>
      </c>
      <c r="I113" s="13" t="s">
        <v>1069</v>
      </c>
      <c r="J113" s="13" t="str">
        <f t="shared" si="1"/>
        <v>Returning Customer</v>
      </c>
      <c r="K113" s="13" t="s">
        <v>24</v>
      </c>
      <c r="L113" s="13" t="s">
        <v>35</v>
      </c>
      <c r="M113" s="16">
        <v>42014</v>
      </c>
      <c r="N113" s="16">
        <v>42015</v>
      </c>
      <c r="O113" s="48">
        <f>'Calculated Metrics'!$N113-'Calculated Metrics'!$M113</f>
        <v>1</v>
      </c>
      <c r="P113" s="16" t="str">
        <f>TEXT('Calculated Metrics'!$M113,"mmmm")</f>
        <v>January</v>
      </c>
      <c r="Q113" s="16" t="str">
        <f>TEXT('Calculated Metrics'!$M113,"dddd")</f>
        <v>Saturday</v>
      </c>
      <c r="R113" s="13" t="str">
        <f>_xlfn.XLOOKUP('Calculated Metrics'!$T113,'Product Lookup'!A:A,'Product Lookup'!B:B, ,0)</f>
        <v>Paper</v>
      </c>
      <c r="S113" s="13" t="s">
        <v>26</v>
      </c>
      <c r="T113" s="13" t="s">
        <v>66</v>
      </c>
      <c r="U113" s="13" t="s">
        <v>49</v>
      </c>
      <c r="V113" s="13" t="s">
        <v>29</v>
      </c>
      <c r="W113" s="13" t="s">
        <v>30</v>
      </c>
      <c r="X113" s="13" t="s">
        <v>114</v>
      </c>
      <c r="Y113" s="13" t="s">
        <v>141</v>
      </c>
      <c r="Z113" s="13">
        <v>84043</v>
      </c>
      <c r="AA113" s="1"/>
      <c r="AB113" s="1"/>
      <c r="AC113" s="1"/>
      <c r="AD113" s="1"/>
      <c r="AE113" s="1"/>
      <c r="AF113" s="1"/>
    </row>
    <row r="114" spans="1:32" x14ac:dyDescent="0.3">
      <c r="A114" s="9">
        <v>20646</v>
      </c>
      <c r="B114" s="9" t="s">
        <v>47</v>
      </c>
      <c r="C114" s="9">
        <v>90432</v>
      </c>
      <c r="D114" s="10">
        <v>3.29</v>
      </c>
      <c r="E114" s="11">
        <v>0.05</v>
      </c>
      <c r="F114" s="9">
        <v>23</v>
      </c>
      <c r="G114" s="10">
        <f>'Calculated Metrics'!$D114*'Calculated Metrics'!$F114*(1-'Calculated Metrics'!$E114)</f>
        <v>71.886499999999998</v>
      </c>
      <c r="H114" s="9">
        <v>194</v>
      </c>
      <c r="I114" s="9" t="s">
        <v>1069</v>
      </c>
      <c r="J114" s="9" t="str">
        <f t="shared" si="1"/>
        <v>Returning Customer</v>
      </c>
      <c r="K114" s="9" t="s">
        <v>24</v>
      </c>
      <c r="L114" s="9" t="s">
        <v>35</v>
      </c>
      <c r="M114" s="12">
        <v>42093</v>
      </c>
      <c r="N114" s="12">
        <v>42095</v>
      </c>
      <c r="O114" s="47">
        <f>'Calculated Metrics'!$N114-'Calculated Metrics'!$M114</f>
        <v>2</v>
      </c>
      <c r="P114" s="12" t="str">
        <f>TEXT('Calculated Metrics'!$M114,"mmmm")</f>
        <v>March</v>
      </c>
      <c r="Q114" s="12" t="str">
        <f>TEXT('Calculated Metrics'!$M114,"dddd")</f>
        <v>Monday</v>
      </c>
      <c r="R114" s="9" t="str">
        <f>_xlfn.XLOOKUP('Calculated Metrics'!$T114,'Product Lookup'!A:A,'Product Lookup'!B:B, ,0)</f>
        <v>Rubber Bands</v>
      </c>
      <c r="S114" s="9" t="s">
        <v>26</v>
      </c>
      <c r="T114" s="9" t="s">
        <v>53</v>
      </c>
      <c r="U114" s="9" t="s">
        <v>28</v>
      </c>
      <c r="V114" s="9" t="s">
        <v>29</v>
      </c>
      <c r="W114" s="9" t="s">
        <v>50</v>
      </c>
      <c r="X114" s="9" t="s">
        <v>114</v>
      </c>
      <c r="Y114" s="9" t="s">
        <v>141</v>
      </c>
      <c r="Z114" s="9">
        <v>84043</v>
      </c>
      <c r="AA114" s="1"/>
      <c r="AB114" s="1"/>
      <c r="AC114" s="1"/>
      <c r="AD114" s="1"/>
      <c r="AE114" s="1"/>
      <c r="AF114" s="1"/>
    </row>
    <row r="115" spans="1:32" x14ac:dyDescent="0.3">
      <c r="A115" s="13">
        <v>25158</v>
      </c>
      <c r="B115" s="13" t="s">
        <v>41</v>
      </c>
      <c r="C115" s="13">
        <v>88921</v>
      </c>
      <c r="D115" s="14">
        <v>161.55000000000001</v>
      </c>
      <c r="E115" s="15">
        <v>0.1</v>
      </c>
      <c r="F115" s="13">
        <v>19</v>
      </c>
      <c r="G115" s="14">
        <f>'Calculated Metrics'!$D115*'Calculated Metrics'!$F115*(1-'Calculated Metrics'!$E115)</f>
        <v>2762.5050000000001</v>
      </c>
      <c r="H115" s="13">
        <v>197</v>
      </c>
      <c r="I115" s="13" t="s">
        <v>1070</v>
      </c>
      <c r="J115" s="13" t="str">
        <f t="shared" si="1"/>
        <v>New Customer</v>
      </c>
      <c r="K115" s="13" t="s">
        <v>48</v>
      </c>
      <c r="L115" s="13" t="s">
        <v>35</v>
      </c>
      <c r="M115" s="16">
        <v>42096</v>
      </c>
      <c r="N115" s="16">
        <v>42098</v>
      </c>
      <c r="O115" s="48">
        <f>'Calculated Metrics'!$N115-'Calculated Metrics'!$M115</f>
        <v>2</v>
      </c>
      <c r="P115" s="16" t="str">
        <f>TEXT('Calculated Metrics'!$M115,"mmmm")</f>
        <v>April</v>
      </c>
      <c r="Q115" s="16" t="str">
        <f>TEXT('Calculated Metrics'!$M115,"dddd")</f>
        <v>Thursday</v>
      </c>
      <c r="R115" s="13" t="str">
        <f>_xlfn.XLOOKUP('Calculated Metrics'!$T115,'Product Lookup'!A:A,'Product Lookup'!B:B, ,0)</f>
        <v>Storage</v>
      </c>
      <c r="S115" s="13" t="s">
        <v>26</v>
      </c>
      <c r="T115" s="13" t="s">
        <v>85</v>
      </c>
      <c r="U115" s="13" t="s">
        <v>49</v>
      </c>
      <c r="V115" s="13" t="s">
        <v>29</v>
      </c>
      <c r="W115" s="13" t="s">
        <v>50</v>
      </c>
      <c r="X115" s="13" t="s">
        <v>101</v>
      </c>
      <c r="Y115" s="13" t="s">
        <v>142</v>
      </c>
      <c r="Z115" s="13">
        <v>66212</v>
      </c>
      <c r="AA115" s="1"/>
      <c r="AB115" s="1"/>
      <c r="AC115" s="1"/>
      <c r="AD115" s="1"/>
      <c r="AE115" s="1"/>
      <c r="AF115" s="1"/>
    </row>
    <row r="116" spans="1:32" x14ac:dyDescent="0.3">
      <c r="A116" s="9">
        <v>7158</v>
      </c>
      <c r="B116" s="9" t="s">
        <v>41</v>
      </c>
      <c r="C116" s="9">
        <v>51072</v>
      </c>
      <c r="D116" s="10">
        <v>161.55000000000001</v>
      </c>
      <c r="E116" s="11">
        <v>0.1</v>
      </c>
      <c r="F116" s="9">
        <v>77</v>
      </c>
      <c r="G116" s="10">
        <f>'Calculated Metrics'!$D116*'Calculated Metrics'!$F116*(1-'Calculated Metrics'!$E116)</f>
        <v>11195.415000000001</v>
      </c>
      <c r="H116" s="9">
        <v>198</v>
      </c>
      <c r="I116" s="9" t="s">
        <v>1071</v>
      </c>
      <c r="J116" s="9" t="str">
        <f t="shared" si="1"/>
        <v>New Customer</v>
      </c>
      <c r="K116" s="9" t="s">
        <v>48</v>
      </c>
      <c r="L116" s="9" t="s">
        <v>35</v>
      </c>
      <c r="M116" s="12">
        <v>42096</v>
      </c>
      <c r="N116" s="12">
        <v>42098</v>
      </c>
      <c r="O116" s="47">
        <f>'Calculated Metrics'!$N116-'Calculated Metrics'!$M116</f>
        <v>2</v>
      </c>
      <c r="P116" s="12" t="str">
        <f>TEXT('Calculated Metrics'!$M116,"mmmm")</f>
        <v>April</v>
      </c>
      <c r="Q116" s="12" t="str">
        <f>TEXT('Calculated Metrics'!$M116,"dddd")</f>
        <v>Thursday</v>
      </c>
      <c r="R116" s="9" t="str">
        <f>_xlfn.XLOOKUP('Calculated Metrics'!$T116,'Product Lookup'!A:A,'Product Lookup'!B:B, ,0)</f>
        <v>Storage</v>
      </c>
      <c r="S116" s="9" t="s">
        <v>26</v>
      </c>
      <c r="T116" s="9" t="s">
        <v>85</v>
      </c>
      <c r="U116" s="9" t="s">
        <v>49</v>
      </c>
      <c r="V116" s="9" t="s">
        <v>29</v>
      </c>
      <c r="W116" s="9" t="s">
        <v>50</v>
      </c>
      <c r="X116" s="9" t="s">
        <v>143</v>
      </c>
      <c r="Y116" s="9" t="s">
        <v>144</v>
      </c>
      <c r="Z116" s="9">
        <v>48138</v>
      </c>
      <c r="AA116" s="1"/>
      <c r="AB116" s="1"/>
      <c r="AC116" s="1"/>
      <c r="AD116" s="1"/>
      <c r="AE116" s="1"/>
      <c r="AF116" s="1"/>
    </row>
    <row r="117" spans="1:32" x14ac:dyDescent="0.3">
      <c r="A117" s="13">
        <v>22136</v>
      </c>
      <c r="B117" s="13" t="s">
        <v>33</v>
      </c>
      <c r="C117" s="13">
        <v>88971</v>
      </c>
      <c r="D117" s="14">
        <v>12.28</v>
      </c>
      <c r="E117" s="15">
        <v>0.05</v>
      </c>
      <c r="F117" s="13">
        <v>3</v>
      </c>
      <c r="G117" s="14">
        <f>'Calculated Metrics'!$D117*'Calculated Metrics'!$F117*(1-'Calculated Metrics'!$E117)</f>
        <v>34.997999999999998</v>
      </c>
      <c r="H117" s="13">
        <v>202</v>
      </c>
      <c r="I117" s="13" t="s">
        <v>1072</v>
      </c>
      <c r="J117" s="13" t="str">
        <f t="shared" si="1"/>
        <v>Returning Customer</v>
      </c>
      <c r="K117" s="13" t="s">
        <v>24</v>
      </c>
      <c r="L117" s="13" t="s">
        <v>35</v>
      </c>
      <c r="M117" s="16">
        <v>42121</v>
      </c>
      <c r="N117" s="16">
        <v>42122</v>
      </c>
      <c r="O117" s="48">
        <f>'Calculated Metrics'!$N117-'Calculated Metrics'!$M117</f>
        <v>1</v>
      </c>
      <c r="P117" s="16" t="str">
        <f>TEXT('Calculated Metrics'!$M117,"mmmm")</f>
        <v>April</v>
      </c>
      <c r="Q117" s="16" t="str">
        <f>TEXT('Calculated Metrics'!$M117,"dddd")</f>
        <v>Monday</v>
      </c>
      <c r="R117" s="13" t="str">
        <f>_xlfn.XLOOKUP('Calculated Metrics'!$T117,'Product Lookup'!A:A,'Product Lookup'!B:B, ,0)</f>
        <v>Paper</v>
      </c>
      <c r="S117" s="13" t="s">
        <v>26</v>
      </c>
      <c r="T117" s="13" t="s">
        <v>66</v>
      </c>
      <c r="U117" s="13" t="s">
        <v>49</v>
      </c>
      <c r="V117" s="13" t="s">
        <v>29</v>
      </c>
      <c r="W117" s="13" t="s">
        <v>50</v>
      </c>
      <c r="X117" s="13" t="s">
        <v>145</v>
      </c>
      <c r="Y117" s="13" t="s">
        <v>146</v>
      </c>
      <c r="Z117" s="13">
        <v>74006</v>
      </c>
      <c r="AA117" s="1"/>
      <c r="AB117" s="1"/>
      <c r="AC117" s="1"/>
      <c r="AD117" s="1"/>
      <c r="AE117" s="1"/>
      <c r="AF117" s="1"/>
    </row>
    <row r="118" spans="1:32" x14ac:dyDescent="0.3">
      <c r="A118" s="9">
        <v>18783</v>
      </c>
      <c r="B118" s="9" t="s">
        <v>23</v>
      </c>
      <c r="C118" s="9">
        <v>88972</v>
      </c>
      <c r="D118" s="10">
        <v>7.37</v>
      </c>
      <c r="E118" s="11">
        <v>0.05</v>
      </c>
      <c r="F118" s="9">
        <v>11</v>
      </c>
      <c r="G118" s="10">
        <f>'Calculated Metrics'!$D118*'Calculated Metrics'!$F118*(1-'Calculated Metrics'!$E118)</f>
        <v>77.016500000000008</v>
      </c>
      <c r="H118" s="9">
        <v>202</v>
      </c>
      <c r="I118" s="9" t="s">
        <v>1072</v>
      </c>
      <c r="J118" s="9" t="str">
        <f t="shared" si="1"/>
        <v>Returning Customer</v>
      </c>
      <c r="K118" s="9" t="s">
        <v>24</v>
      </c>
      <c r="L118" s="9" t="s">
        <v>35</v>
      </c>
      <c r="M118" s="12">
        <v>42020</v>
      </c>
      <c r="N118" s="12">
        <v>42022</v>
      </c>
      <c r="O118" s="47">
        <f>'Calculated Metrics'!$N118-'Calculated Metrics'!$M118</f>
        <v>2</v>
      </c>
      <c r="P118" s="12" t="str">
        <f>TEXT('Calculated Metrics'!$M118,"mmmm")</f>
        <v>January</v>
      </c>
      <c r="Q118" s="12" t="str">
        <f>TEXT('Calculated Metrics'!$M118,"dddd")</f>
        <v>Friday</v>
      </c>
      <c r="R118" s="9" t="str">
        <f>_xlfn.XLOOKUP('Calculated Metrics'!$T118,'Product Lookup'!A:A,'Product Lookup'!B:B, ,0)</f>
        <v>Computer Peripherals</v>
      </c>
      <c r="S118" s="9" t="s">
        <v>58</v>
      </c>
      <c r="T118" s="9" t="s">
        <v>100</v>
      </c>
      <c r="U118" s="9" t="s">
        <v>43</v>
      </c>
      <c r="V118" s="9" t="s">
        <v>29</v>
      </c>
      <c r="W118" s="9" t="s">
        <v>44</v>
      </c>
      <c r="X118" s="9" t="s">
        <v>145</v>
      </c>
      <c r="Y118" s="9" t="s">
        <v>146</v>
      </c>
      <c r="Z118" s="9">
        <v>74006</v>
      </c>
      <c r="AA118" s="1"/>
      <c r="AB118" s="1"/>
      <c r="AC118" s="1"/>
      <c r="AD118" s="1"/>
      <c r="AE118" s="1"/>
      <c r="AF118" s="1"/>
    </row>
    <row r="119" spans="1:32" x14ac:dyDescent="0.3">
      <c r="A119" s="13">
        <v>21401</v>
      </c>
      <c r="B119" s="13" t="s">
        <v>71</v>
      </c>
      <c r="C119" s="13">
        <v>85965</v>
      </c>
      <c r="D119" s="14">
        <v>1.86</v>
      </c>
      <c r="E119" s="15">
        <v>0.05</v>
      </c>
      <c r="F119" s="13">
        <v>9</v>
      </c>
      <c r="G119" s="14">
        <f>'Calculated Metrics'!$D119*'Calculated Metrics'!$F119*(1-'Calculated Metrics'!$E119)</f>
        <v>15.903</v>
      </c>
      <c r="H119" s="13">
        <v>210</v>
      </c>
      <c r="I119" s="13" t="s">
        <v>1073</v>
      </c>
      <c r="J119" s="13" t="str">
        <f t="shared" si="1"/>
        <v>Returning Customer</v>
      </c>
      <c r="K119" s="13" t="s">
        <v>34</v>
      </c>
      <c r="L119" s="13" t="s">
        <v>35</v>
      </c>
      <c r="M119" s="16">
        <v>42021</v>
      </c>
      <c r="N119" s="16">
        <v>42025</v>
      </c>
      <c r="O119" s="48">
        <f>'Calculated Metrics'!$N119-'Calculated Metrics'!$M119</f>
        <v>4</v>
      </c>
      <c r="P119" s="16" t="str">
        <f>TEXT('Calculated Metrics'!$M119,"mmmm")</f>
        <v>January</v>
      </c>
      <c r="Q119" s="16" t="str">
        <f>TEXT('Calculated Metrics'!$M119,"dddd")</f>
        <v>Saturday</v>
      </c>
      <c r="R119" s="13" t="str">
        <f>_xlfn.XLOOKUP('Calculated Metrics'!$T119,'Product Lookup'!A:A,'Product Lookup'!B:B, ,0)</f>
        <v>Rubber Bands</v>
      </c>
      <c r="S119" s="13" t="s">
        <v>26</v>
      </c>
      <c r="T119" s="13" t="s">
        <v>53</v>
      </c>
      <c r="U119" s="13" t="s">
        <v>28</v>
      </c>
      <c r="V119" s="13" t="s">
        <v>29</v>
      </c>
      <c r="W119" s="13" t="s">
        <v>44</v>
      </c>
      <c r="X119" s="13" t="s">
        <v>55</v>
      </c>
      <c r="Y119" s="13" t="s">
        <v>147</v>
      </c>
      <c r="Z119" s="13">
        <v>12180</v>
      </c>
      <c r="AA119" s="1"/>
      <c r="AB119" s="1"/>
      <c r="AC119" s="1"/>
      <c r="AD119" s="1"/>
      <c r="AE119" s="1"/>
      <c r="AF119" s="1"/>
    </row>
    <row r="120" spans="1:32" x14ac:dyDescent="0.3">
      <c r="A120" s="9">
        <v>23097</v>
      </c>
      <c r="B120" s="9" t="s">
        <v>47</v>
      </c>
      <c r="C120" s="9">
        <v>85966</v>
      </c>
      <c r="D120" s="10">
        <v>5.4</v>
      </c>
      <c r="E120" s="11">
        <v>0.05</v>
      </c>
      <c r="F120" s="9">
        <v>4</v>
      </c>
      <c r="G120" s="10">
        <f>'Calculated Metrics'!$D120*'Calculated Metrics'!$F120*(1-'Calculated Metrics'!$E120)</f>
        <v>20.52</v>
      </c>
      <c r="H120" s="9">
        <v>210</v>
      </c>
      <c r="I120" s="9" t="s">
        <v>1073</v>
      </c>
      <c r="J120" s="9" t="str">
        <f t="shared" si="1"/>
        <v>Returning Customer</v>
      </c>
      <c r="K120" s="9" t="s">
        <v>34</v>
      </c>
      <c r="L120" s="9" t="s">
        <v>25</v>
      </c>
      <c r="M120" s="12">
        <v>42157</v>
      </c>
      <c r="N120" s="12">
        <v>42157</v>
      </c>
      <c r="O120" s="47">
        <f>'Calculated Metrics'!$N120-'Calculated Metrics'!$M120</f>
        <v>0</v>
      </c>
      <c r="P120" s="12" t="str">
        <f>TEXT('Calculated Metrics'!$M120,"mmmm")</f>
        <v>June</v>
      </c>
      <c r="Q120" s="12" t="str">
        <f>TEXT('Calculated Metrics'!$M120,"dddd")</f>
        <v>Tuesday</v>
      </c>
      <c r="R120" s="9" t="str">
        <f>_xlfn.XLOOKUP('Calculated Metrics'!$T120,'Product Lookup'!A:A,'Product Lookup'!B:B, ,0)</f>
        <v>Binders</v>
      </c>
      <c r="S120" s="9" t="s">
        <v>26</v>
      </c>
      <c r="T120" s="9" t="s">
        <v>72</v>
      </c>
      <c r="U120" s="9" t="s">
        <v>49</v>
      </c>
      <c r="V120" s="9" t="s">
        <v>29</v>
      </c>
      <c r="W120" s="9" t="s">
        <v>44</v>
      </c>
      <c r="X120" s="9" t="s">
        <v>55</v>
      </c>
      <c r="Y120" s="9" t="s">
        <v>147</v>
      </c>
      <c r="Z120" s="9">
        <v>12180</v>
      </c>
      <c r="AA120" s="1"/>
      <c r="AB120" s="1"/>
      <c r="AC120" s="1"/>
      <c r="AD120" s="1"/>
      <c r="AE120" s="1"/>
      <c r="AF120" s="1"/>
    </row>
    <row r="121" spans="1:32" x14ac:dyDescent="0.3">
      <c r="A121" s="13">
        <v>23098</v>
      </c>
      <c r="B121" s="13" t="s">
        <v>47</v>
      </c>
      <c r="C121" s="13">
        <v>85966</v>
      </c>
      <c r="D121" s="14">
        <v>20.28</v>
      </c>
      <c r="E121" s="15">
        <v>0.05</v>
      </c>
      <c r="F121" s="13">
        <v>3</v>
      </c>
      <c r="G121" s="14">
        <f>'Calculated Metrics'!$D121*'Calculated Metrics'!$F121*(1-'Calculated Metrics'!$E121)</f>
        <v>57.798000000000002</v>
      </c>
      <c r="H121" s="13">
        <v>210</v>
      </c>
      <c r="I121" s="13" t="s">
        <v>1073</v>
      </c>
      <c r="J121" s="13" t="str">
        <f t="shared" si="1"/>
        <v>Returning Customer</v>
      </c>
      <c r="K121" s="13" t="s">
        <v>34</v>
      </c>
      <c r="L121" s="13" t="s">
        <v>35</v>
      </c>
      <c r="M121" s="16">
        <v>42157</v>
      </c>
      <c r="N121" s="16">
        <v>42157</v>
      </c>
      <c r="O121" s="48">
        <f>'Calculated Metrics'!$N121-'Calculated Metrics'!$M121</f>
        <v>0</v>
      </c>
      <c r="P121" s="16" t="str">
        <f>TEXT('Calculated Metrics'!$M121,"mmmm")</f>
        <v>June</v>
      </c>
      <c r="Q121" s="16" t="str">
        <f>TEXT('Calculated Metrics'!$M121,"dddd")</f>
        <v>Tuesday</v>
      </c>
      <c r="R121" s="13" t="str">
        <f>_xlfn.XLOOKUP('Calculated Metrics'!$T121,'Product Lookup'!A:A,'Product Lookup'!B:B, ,0)</f>
        <v>Furnishings</v>
      </c>
      <c r="S121" s="13" t="s">
        <v>36</v>
      </c>
      <c r="T121" s="13" t="s">
        <v>42</v>
      </c>
      <c r="U121" s="13" t="s">
        <v>49</v>
      </c>
      <c r="V121" s="13" t="s">
        <v>29</v>
      </c>
      <c r="W121" s="13" t="s">
        <v>44</v>
      </c>
      <c r="X121" s="13" t="s">
        <v>55</v>
      </c>
      <c r="Y121" s="13" t="s">
        <v>147</v>
      </c>
      <c r="Z121" s="13">
        <v>12180</v>
      </c>
      <c r="AA121" s="1"/>
      <c r="AB121" s="1"/>
      <c r="AC121" s="1"/>
      <c r="AD121" s="1"/>
      <c r="AE121" s="1"/>
      <c r="AF121" s="1"/>
    </row>
    <row r="122" spans="1:32" x14ac:dyDescent="0.3">
      <c r="A122" s="9">
        <v>23099</v>
      </c>
      <c r="B122" s="9" t="s">
        <v>47</v>
      </c>
      <c r="C122" s="9">
        <v>85966</v>
      </c>
      <c r="D122" s="10">
        <v>11.55</v>
      </c>
      <c r="E122" s="11">
        <v>0.05</v>
      </c>
      <c r="F122" s="9">
        <v>5</v>
      </c>
      <c r="G122" s="10">
        <f>'Calculated Metrics'!$D122*'Calculated Metrics'!$F122*(1-'Calculated Metrics'!$E122)</f>
        <v>54.862499999999997</v>
      </c>
      <c r="H122" s="9">
        <v>210</v>
      </c>
      <c r="I122" s="9" t="s">
        <v>1073</v>
      </c>
      <c r="J122" s="9" t="str">
        <f t="shared" si="1"/>
        <v>Returning Customer</v>
      </c>
      <c r="K122" s="9" t="s">
        <v>34</v>
      </c>
      <c r="L122" s="9" t="s">
        <v>35</v>
      </c>
      <c r="M122" s="12">
        <v>42157</v>
      </c>
      <c r="N122" s="12">
        <v>42158</v>
      </c>
      <c r="O122" s="47">
        <f>'Calculated Metrics'!$N122-'Calculated Metrics'!$M122</f>
        <v>1</v>
      </c>
      <c r="P122" s="12" t="str">
        <f>TEXT('Calculated Metrics'!$M122,"mmmm")</f>
        <v>June</v>
      </c>
      <c r="Q122" s="12" t="str">
        <f>TEXT('Calculated Metrics'!$M122,"dddd")</f>
        <v>Tuesday</v>
      </c>
      <c r="R122" s="9" t="str">
        <f>_xlfn.XLOOKUP('Calculated Metrics'!$T122,'Product Lookup'!A:A,'Product Lookup'!B:B, ,0)</f>
        <v>Pens</v>
      </c>
      <c r="S122" s="9" t="s">
        <v>26</v>
      </c>
      <c r="T122" s="9" t="s">
        <v>27</v>
      </c>
      <c r="U122" s="9" t="s">
        <v>28</v>
      </c>
      <c r="V122" s="9" t="s">
        <v>29</v>
      </c>
      <c r="W122" s="9" t="s">
        <v>44</v>
      </c>
      <c r="X122" s="9" t="s">
        <v>55</v>
      </c>
      <c r="Y122" s="9" t="s">
        <v>147</v>
      </c>
      <c r="Z122" s="9">
        <v>12180</v>
      </c>
      <c r="AA122" s="1"/>
      <c r="AB122" s="1"/>
      <c r="AC122" s="1"/>
      <c r="AD122" s="1"/>
      <c r="AE122" s="1"/>
      <c r="AF122" s="1"/>
    </row>
    <row r="123" spans="1:32" x14ac:dyDescent="0.3">
      <c r="A123" s="13">
        <v>23605</v>
      </c>
      <c r="B123" s="13" t="s">
        <v>47</v>
      </c>
      <c r="C123" s="13">
        <v>85964</v>
      </c>
      <c r="D123" s="14">
        <v>10.06</v>
      </c>
      <c r="E123" s="15">
        <v>0.05</v>
      </c>
      <c r="F123" s="13">
        <v>2</v>
      </c>
      <c r="G123" s="14">
        <f>'Calculated Metrics'!$D123*'Calculated Metrics'!$F123*(1-'Calculated Metrics'!$E123)</f>
        <v>19.114000000000001</v>
      </c>
      <c r="H123" s="13">
        <v>211</v>
      </c>
      <c r="I123" s="13" t="s">
        <v>1074</v>
      </c>
      <c r="J123" s="13" t="str">
        <f t="shared" si="1"/>
        <v>Returning Customer</v>
      </c>
      <c r="K123" s="13" t="s">
        <v>74</v>
      </c>
      <c r="L123" s="13" t="s">
        <v>35</v>
      </c>
      <c r="M123" s="16">
        <v>42010</v>
      </c>
      <c r="N123" s="16">
        <v>42012</v>
      </c>
      <c r="O123" s="48">
        <f>'Calculated Metrics'!$N123-'Calculated Metrics'!$M123</f>
        <v>2</v>
      </c>
      <c r="P123" s="16" t="str">
        <f>TEXT('Calculated Metrics'!$M123,"mmmm")</f>
        <v>January</v>
      </c>
      <c r="Q123" s="16" t="str">
        <f>TEXT('Calculated Metrics'!$M123,"dddd")</f>
        <v>Tuesday</v>
      </c>
      <c r="R123" s="13" t="str">
        <f>_xlfn.XLOOKUP('Calculated Metrics'!$T123,'Product Lookup'!A:A,'Product Lookup'!B:B, ,0)</f>
        <v>Paper</v>
      </c>
      <c r="S123" s="13" t="s">
        <v>26</v>
      </c>
      <c r="T123" s="13" t="s">
        <v>66</v>
      </c>
      <c r="U123" s="13" t="s">
        <v>28</v>
      </c>
      <c r="V123" s="13" t="s">
        <v>29</v>
      </c>
      <c r="W123" s="13" t="s">
        <v>44</v>
      </c>
      <c r="X123" s="13" t="s">
        <v>55</v>
      </c>
      <c r="Y123" s="13" t="s">
        <v>148</v>
      </c>
      <c r="Z123" s="13">
        <v>13501</v>
      </c>
      <c r="AA123" s="1"/>
      <c r="AB123" s="1"/>
      <c r="AC123" s="1"/>
      <c r="AD123" s="1"/>
      <c r="AE123" s="1"/>
      <c r="AF123" s="1"/>
    </row>
    <row r="124" spans="1:32" x14ac:dyDescent="0.3">
      <c r="A124" s="9">
        <v>23606</v>
      </c>
      <c r="B124" s="9" t="s">
        <v>47</v>
      </c>
      <c r="C124" s="9">
        <v>85964</v>
      </c>
      <c r="D124" s="10">
        <v>65.989999999999995</v>
      </c>
      <c r="E124" s="11">
        <v>0.05</v>
      </c>
      <c r="F124" s="9">
        <v>3</v>
      </c>
      <c r="G124" s="10">
        <f>'Calculated Metrics'!$D124*'Calculated Metrics'!$F124*(1-'Calculated Metrics'!$E124)</f>
        <v>188.07149999999996</v>
      </c>
      <c r="H124" s="9">
        <v>211</v>
      </c>
      <c r="I124" s="9" t="s">
        <v>1074</v>
      </c>
      <c r="J124" s="9" t="str">
        <f t="shared" si="1"/>
        <v>Returning Customer</v>
      </c>
      <c r="K124" s="9" t="s">
        <v>74</v>
      </c>
      <c r="L124" s="9" t="s">
        <v>35</v>
      </c>
      <c r="M124" s="12">
        <v>42010</v>
      </c>
      <c r="N124" s="12">
        <v>42012</v>
      </c>
      <c r="O124" s="47">
        <f>'Calculated Metrics'!$N124-'Calculated Metrics'!$M124</f>
        <v>2</v>
      </c>
      <c r="P124" s="12" t="str">
        <f>TEXT('Calculated Metrics'!$M124,"mmmm")</f>
        <v>January</v>
      </c>
      <c r="Q124" s="12" t="str">
        <f>TEXT('Calculated Metrics'!$M124,"dddd")</f>
        <v>Tuesday</v>
      </c>
      <c r="R124" s="9" t="str">
        <f>_xlfn.XLOOKUP('Calculated Metrics'!$T124,'Product Lookup'!A:A,'Product Lookup'!B:B, ,0)</f>
        <v>Telephones</v>
      </c>
      <c r="S124" s="9" t="s">
        <v>58</v>
      </c>
      <c r="T124" s="9" t="s">
        <v>59</v>
      </c>
      <c r="U124" s="9" t="s">
        <v>49</v>
      </c>
      <c r="V124" s="9" t="s">
        <v>29</v>
      </c>
      <c r="W124" s="9" t="s">
        <v>44</v>
      </c>
      <c r="X124" s="9" t="s">
        <v>55</v>
      </c>
      <c r="Y124" s="9" t="s">
        <v>148</v>
      </c>
      <c r="Z124" s="9">
        <v>13501</v>
      </c>
      <c r="AA124" s="1"/>
      <c r="AB124" s="1"/>
      <c r="AC124" s="1"/>
      <c r="AD124" s="1"/>
      <c r="AE124" s="1"/>
      <c r="AF124" s="1"/>
    </row>
    <row r="125" spans="1:32" x14ac:dyDescent="0.3">
      <c r="A125" s="13">
        <v>23100</v>
      </c>
      <c r="B125" s="13" t="s">
        <v>47</v>
      </c>
      <c r="C125" s="13">
        <v>85966</v>
      </c>
      <c r="D125" s="14">
        <v>2.08</v>
      </c>
      <c r="E125" s="15">
        <v>0.05</v>
      </c>
      <c r="F125" s="13">
        <v>20</v>
      </c>
      <c r="G125" s="14">
        <f>'Calculated Metrics'!$D125*'Calculated Metrics'!$F125*(1-'Calculated Metrics'!$E125)</f>
        <v>39.519999999999996</v>
      </c>
      <c r="H125" s="13">
        <v>211</v>
      </c>
      <c r="I125" s="13" t="s">
        <v>1074</v>
      </c>
      <c r="J125" s="13" t="str">
        <f t="shared" si="1"/>
        <v>Returning Customer</v>
      </c>
      <c r="K125" s="13" t="s">
        <v>34</v>
      </c>
      <c r="L125" s="13" t="s">
        <v>35</v>
      </c>
      <c r="M125" s="16">
        <v>42157</v>
      </c>
      <c r="N125" s="16">
        <v>42158</v>
      </c>
      <c r="O125" s="48">
        <f>'Calculated Metrics'!$N125-'Calculated Metrics'!$M125</f>
        <v>1</v>
      </c>
      <c r="P125" s="16" t="str">
        <f>TEXT('Calculated Metrics'!$M125,"mmmm")</f>
        <v>June</v>
      </c>
      <c r="Q125" s="16" t="str">
        <f>TEXT('Calculated Metrics'!$M125,"dddd")</f>
        <v>Tuesday</v>
      </c>
      <c r="R125" s="13" t="str">
        <f>_xlfn.XLOOKUP('Calculated Metrics'!$T125,'Product Lookup'!A:A,'Product Lookup'!B:B, ,0)</f>
        <v>Scissors</v>
      </c>
      <c r="S125" s="13" t="s">
        <v>26</v>
      </c>
      <c r="T125" s="13" t="s">
        <v>97</v>
      </c>
      <c r="U125" s="13" t="s">
        <v>43</v>
      </c>
      <c r="V125" s="13" t="s">
        <v>29</v>
      </c>
      <c r="W125" s="13" t="s">
        <v>30</v>
      </c>
      <c r="X125" s="13" t="s">
        <v>55</v>
      </c>
      <c r="Y125" s="13" t="s">
        <v>148</v>
      </c>
      <c r="Z125" s="13">
        <v>13501</v>
      </c>
      <c r="AA125" s="1"/>
      <c r="AB125" s="1"/>
      <c r="AC125" s="1"/>
      <c r="AD125" s="1"/>
      <c r="AE125" s="1"/>
      <c r="AF125" s="1"/>
    </row>
    <row r="126" spans="1:32" x14ac:dyDescent="0.3">
      <c r="A126" s="9">
        <v>26303</v>
      </c>
      <c r="B126" s="9" t="s">
        <v>47</v>
      </c>
      <c r="C126" s="9">
        <v>88048</v>
      </c>
      <c r="D126" s="10">
        <v>119.99</v>
      </c>
      <c r="E126" s="11">
        <v>0.1</v>
      </c>
      <c r="F126" s="9">
        <v>6</v>
      </c>
      <c r="G126" s="10">
        <f>'Calculated Metrics'!$D126*'Calculated Metrics'!$F126*(1-'Calculated Metrics'!$E126)</f>
        <v>647.94599999999991</v>
      </c>
      <c r="H126" s="9">
        <v>218</v>
      </c>
      <c r="I126" s="9" t="s">
        <v>1075</v>
      </c>
      <c r="J126" s="9" t="str">
        <f t="shared" si="1"/>
        <v>New Customer</v>
      </c>
      <c r="K126" s="9" t="s">
        <v>74</v>
      </c>
      <c r="L126" s="9" t="s">
        <v>35</v>
      </c>
      <c r="M126" s="12">
        <v>42164</v>
      </c>
      <c r="N126" s="12">
        <v>42166</v>
      </c>
      <c r="O126" s="47">
        <f>'Calculated Metrics'!$N126-'Calculated Metrics'!$M126</f>
        <v>2</v>
      </c>
      <c r="P126" s="12" t="str">
        <f>TEXT('Calculated Metrics'!$M126,"mmmm")</f>
        <v>June</v>
      </c>
      <c r="Q126" s="12" t="str">
        <f>TEXT('Calculated Metrics'!$M126,"dddd")</f>
        <v>Tuesday</v>
      </c>
      <c r="R126" s="9" t="str">
        <f>_xlfn.XLOOKUP('Calculated Metrics'!$T126,'Product Lookup'!A:A,'Product Lookup'!B:B, ,0)</f>
        <v>Office Machines</v>
      </c>
      <c r="S126" s="9" t="s">
        <v>58</v>
      </c>
      <c r="T126" s="9" t="s">
        <v>62</v>
      </c>
      <c r="U126" s="9" t="s">
        <v>77</v>
      </c>
      <c r="V126" s="9" t="s">
        <v>29</v>
      </c>
      <c r="W126" s="9" t="s">
        <v>81</v>
      </c>
      <c r="X126" s="9" t="s">
        <v>114</v>
      </c>
      <c r="Y126" s="9" t="s">
        <v>149</v>
      </c>
      <c r="Z126" s="9">
        <v>84107</v>
      </c>
      <c r="AA126" s="1"/>
      <c r="AB126" s="1"/>
      <c r="AC126" s="1"/>
      <c r="AD126" s="1"/>
      <c r="AE126" s="1"/>
      <c r="AF126" s="1"/>
    </row>
    <row r="127" spans="1:32" x14ac:dyDescent="0.3">
      <c r="A127" s="13">
        <v>21203</v>
      </c>
      <c r="B127" s="13" t="s">
        <v>47</v>
      </c>
      <c r="C127" s="13">
        <v>88527</v>
      </c>
      <c r="D127" s="14">
        <v>60.89</v>
      </c>
      <c r="E127" s="15">
        <v>0.05</v>
      </c>
      <c r="F127" s="13">
        <v>7</v>
      </c>
      <c r="G127" s="14">
        <f>'Calculated Metrics'!$D127*'Calculated Metrics'!$F127*(1-'Calculated Metrics'!$E127)</f>
        <v>404.91849999999999</v>
      </c>
      <c r="H127" s="13">
        <v>228</v>
      </c>
      <c r="I127" s="13" t="s">
        <v>1076</v>
      </c>
      <c r="J127" s="13" t="str">
        <f t="shared" si="1"/>
        <v>New Customer</v>
      </c>
      <c r="K127" s="13" t="s">
        <v>48</v>
      </c>
      <c r="L127" s="13" t="s">
        <v>35</v>
      </c>
      <c r="M127" s="16">
        <v>42096</v>
      </c>
      <c r="N127" s="16">
        <v>42097</v>
      </c>
      <c r="O127" s="48">
        <f>'Calculated Metrics'!$N127-'Calculated Metrics'!$M127</f>
        <v>1</v>
      </c>
      <c r="P127" s="16" t="str">
        <f>TEXT('Calculated Metrics'!$M127,"mmmm")</f>
        <v>April</v>
      </c>
      <c r="Q127" s="16" t="str">
        <f>TEXT('Calculated Metrics'!$M127,"dddd")</f>
        <v>Thursday</v>
      </c>
      <c r="R127" s="13" t="str">
        <f>_xlfn.XLOOKUP('Calculated Metrics'!$T127,'Product Lookup'!A:A,'Product Lookup'!B:B, ,0)</f>
        <v>Chairs</v>
      </c>
      <c r="S127" s="13" t="s">
        <v>36</v>
      </c>
      <c r="T127" s="13" t="s">
        <v>37</v>
      </c>
      <c r="U127" s="13" t="s">
        <v>38</v>
      </c>
      <c r="V127" s="13" t="s">
        <v>29</v>
      </c>
      <c r="W127" s="13" t="s">
        <v>50</v>
      </c>
      <c r="X127" s="13" t="s">
        <v>150</v>
      </c>
      <c r="Y127" s="13" t="s">
        <v>151</v>
      </c>
      <c r="Z127" s="13">
        <v>28227</v>
      </c>
      <c r="AA127" s="1"/>
      <c r="AB127" s="1"/>
      <c r="AC127" s="1"/>
      <c r="AD127" s="1"/>
      <c r="AE127" s="1"/>
      <c r="AF127" s="1"/>
    </row>
    <row r="128" spans="1:32" x14ac:dyDescent="0.3">
      <c r="A128" s="9">
        <v>25500</v>
      </c>
      <c r="B128" s="9" t="s">
        <v>47</v>
      </c>
      <c r="C128" s="9">
        <v>90237</v>
      </c>
      <c r="D128" s="10">
        <v>5.81</v>
      </c>
      <c r="E128" s="11">
        <v>0.05</v>
      </c>
      <c r="F128" s="9">
        <v>10</v>
      </c>
      <c r="G128" s="10">
        <f>'Calculated Metrics'!$D128*'Calculated Metrics'!$F128*(1-'Calculated Metrics'!$E128)</f>
        <v>55.194999999999993</v>
      </c>
      <c r="H128" s="9">
        <v>233</v>
      </c>
      <c r="I128" s="9" t="s">
        <v>1077</v>
      </c>
      <c r="J128" s="9" t="str">
        <f t="shared" si="1"/>
        <v>Returning Customer</v>
      </c>
      <c r="K128" s="9" t="s">
        <v>48</v>
      </c>
      <c r="L128" s="9" t="s">
        <v>35</v>
      </c>
      <c r="M128" s="12">
        <v>42055</v>
      </c>
      <c r="N128" s="12">
        <v>42057</v>
      </c>
      <c r="O128" s="47">
        <f>'Calculated Metrics'!$N128-'Calculated Metrics'!$M128</f>
        <v>2</v>
      </c>
      <c r="P128" s="12" t="str">
        <f>TEXT('Calculated Metrics'!$M128,"mmmm")</f>
        <v>February</v>
      </c>
      <c r="Q128" s="12" t="str">
        <f>TEXT('Calculated Metrics'!$M128,"dddd")</f>
        <v>Friday</v>
      </c>
      <c r="R128" s="9" t="str">
        <f>_xlfn.XLOOKUP('Calculated Metrics'!$T128,'Product Lookup'!A:A,'Product Lookup'!B:B, ,0)</f>
        <v>Binders</v>
      </c>
      <c r="S128" s="9" t="s">
        <v>26</v>
      </c>
      <c r="T128" s="9" t="s">
        <v>72</v>
      </c>
      <c r="U128" s="9" t="s">
        <v>49</v>
      </c>
      <c r="V128" s="9" t="s">
        <v>29</v>
      </c>
      <c r="W128" s="9" t="s">
        <v>50</v>
      </c>
      <c r="X128" s="9" t="s">
        <v>98</v>
      </c>
      <c r="Y128" s="9" t="s">
        <v>152</v>
      </c>
      <c r="Z128" s="9">
        <v>60462</v>
      </c>
      <c r="AA128" s="1"/>
      <c r="AB128" s="1"/>
      <c r="AC128" s="1"/>
      <c r="AD128" s="1"/>
      <c r="AE128" s="1"/>
      <c r="AF128" s="1"/>
    </row>
    <row r="129" spans="1:32" x14ac:dyDescent="0.3">
      <c r="A129" s="13">
        <v>25501</v>
      </c>
      <c r="B129" s="13" t="s">
        <v>47</v>
      </c>
      <c r="C129" s="13">
        <v>90237</v>
      </c>
      <c r="D129" s="14">
        <v>9.65</v>
      </c>
      <c r="E129" s="15">
        <v>0.05</v>
      </c>
      <c r="F129" s="13">
        <v>12</v>
      </c>
      <c r="G129" s="14">
        <f>'Calculated Metrics'!$D129*'Calculated Metrics'!$F129*(1-'Calculated Metrics'!$E129)</f>
        <v>110.01</v>
      </c>
      <c r="H129" s="13">
        <v>233</v>
      </c>
      <c r="I129" s="13" t="s">
        <v>1077</v>
      </c>
      <c r="J129" s="13" t="str">
        <f t="shared" si="1"/>
        <v>Returning Customer</v>
      </c>
      <c r="K129" s="13" t="s">
        <v>48</v>
      </c>
      <c r="L129" s="13" t="s">
        <v>35</v>
      </c>
      <c r="M129" s="16">
        <v>42055</v>
      </c>
      <c r="N129" s="16">
        <v>42056</v>
      </c>
      <c r="O129" s="48">
        <f>'Calculated Metrics'!$N129-'Calculated Metrics'!$M129</f>
        <v>1</v>
      </c>
      <c r="P129" s="16" t="str">
        <f>TEXT('Calculated Metrics'!$M129,"mmmm")</f>
        <v>February</v>
      </c>
      <c r="Q129" s="16" t="str">
        <f>TEXT('Calculated Metrics'!$M129,"dddd")</f>
        <v>Friday</v>
      </c>
      <c r="R129" s="13" t="str">
        <f>_xlfn.XLOOKUP('Calculated Metrics'!$T129,'Product Lookup'!A:A,'Product Lookup'!B:B, ,0)</f>
        <v>Furnishings</v>
      </c>
      <c r="S129" s="13" t="s">
        <v>36</v>
      </c>
      <c r="T129" s="13" t="s">
        <v>42</v>
      </c>
      <c r="U129" s="13" t="s">
        <v>49</v>
      </c>
      <c r="V129" s="13" t="s">
        <v>29</v>
      </c>
      <c r="W129" s="13" t="s">
        <v>50</v>
      </c>
      <c r="X129" s="13" t="s">
        <v>98</v>
      </c>
      <c r="Y129" s="13" t="s">
        <v>152</v>
      </c>
      <c r="Z129" s="13">
        <v>60462</v>
      </c>
      <c r="AA129" s="1"/>
      <c r="AB129" s="1"/>
      <c r="AC129" s="1"/>
      <c r="AD129" s="1"/>
      <c r="AE129" s="1"/>
      <c r="AF129" s="1"/>
    </row>
    <row r="130" spans="1:32" x14ac:dyDescent="0.3">
      <c r="A130" s="9">
        <v>23058</v>
      </c>
      <c r="B130" s="9" t="s">
        <v>41</v>
      </c>
      <c r="C130" s="9">
        <v>90236</v>
      </c>
      <c r="D130" s="10">
        <v>279.81</v>
      </c>
      <c r="E130" s="11">
        <v>0.1</v>
      </c>
      <c r="F130" s="9">
        <v>6</v>
      </c>
      <c r="G130" s="10">
        <f>'Calculated Metrics'!$D130*'Calculated Metrics'!$F130*(1-'Calculated Metrics'!$E130)</f>
        <v>1510.9740000000002</v>
      </c>
      <c r="H130" s="9">
        <v>234</v>
      </c>
      <c r="I130" s="9" t="s">
        <v>1078</v>
      </c>
      <c r="J130" s="9" t="str">
        <f t="shared" ref="J130:J193" si="2">IF(COUNTIF(I:I,I130)&gt;1,"Returning Customer","New Customer")</f>
        <v>Returning Customer</v>
      </c>
      <c r="K130" s="9" t="s">
        <v>48</v>
      </c>
      <c r="L130" s="9" t="s">
        <v>35</v>
      </c>
      <c r="M130" s="12">
        <v>42040</v>
      </c>
      <c r="N130" s="12">
        <v>42041</v>
      </c>
      <c r="O130" s="47">
        <f>'Calculated Metrics'!$N130-'Calculated Metrics'!$M130</f>
        <v>1</v>
      </c>
      <c r="P130" s="12" t="str">
        <f>TEXT('Calculated Metrics'!$M130,"mmmm")</f>
        <v>February</v>
      </c>
      <c r="Q130" s="12" t="str">
        <f>TEXT('Calculated Metrics'!$M130,"dddd")</f>
        <v>Thursday</v>
      </c>
      <c r="R130" s="9" t="str">
        <f>_xlfn.XLOOKUP('Calculated Metrics'!$T130,'Product Lookup'!A:A,'Product Lookup'!B:B, ,0)</f>
        <v>Appliances</v>
      </c>
      <c r="S130" s="9" t="s">
        <v>26</v>
      </c>
      <c r="T130" s="9" t="s">
        <v>131</v>
      </c>
      <c r="U130" s="9" t="s">
        <v>38</v>
      </c>
      <c r="V130" s="9" t="s">
        <v>29</v>
      </c>
      <c r="W130" s="9" t="s">
        <v>50</v>
      </c>
      <c r="X130" s="9" t="s">
        <v>153</v>
      </c>
      <c r="Y130" s="9" t="s">
        <v>154</v>
      </c>
      <c r="Z130" s="9">
        <v>50208</v>
      </c>
      <c r="AA130" s="1"/>
      <c r="AB130" s="1"/>
      <c r="AC130" s="1"/>
      <c r="AD130" s="1"/>
      <c r="AE130" s="1"/>
      <c r="AF130" s="1"/>
    </row>
    <row r="131" spans="1:32" x14ac:dyDescent="0.3">
      <c r="A131" s="13">
        <v>25121</v>
      </c>
      <c r="B131" s="13" t="s">
        <v>23</v>
      </c>
      <c r="C131" s="13">
        <v>90238</v>
      </c>
      <c r="D131" s="14">
        <v>28.53</v>
      </c>
      <c r="E131" s="15">
        <v>0.05</v>
      </c>
      <c r="F131" s="13">
        <v>7</v>
      </c>
      <c r="G131" s="14">
        <f>'Calculated Metrics'!$D131*'Calculated Metrics'!$F131*(1-'Calculated Metrics'!$E131)</f>
        <v>189.72450000000001</v>
      </c>
      <c r="H131" s="13">
        <v>234</v>
      </c>
      <c r="I131" s="13" t="s">
        <v>1078</v>
      </c>
      <c r="J131" s="13" t="str">
        <f t="shared" si="2"/>
        <v>Returning Customer</v>
      </c>
      <c r="K131" s="13" t="s">
        <v>48</v>
      </c>
      <c r="L131" s="13" t="s">
        <v>35</v>
      </c>
      <c r="M131" s="16">
        <v>42090</v>
      </c>
      <c r="N131" s="16">
        <v>42092</v>
      </c>
      <c r="O131" s="48">
        <f>'Calculated Metrics'!$N131-'Calculated Metrics'!$M131</f>
        <v>2</v>
      </c>
      <c r="P131" s="16" t="str">
        <f>TEXT('Calculated Metrics'!$M131,"mmmm")</f>
        <v>March</v>
      </c>
      <c r="Q131" s="16" t="str">
        <f>TEXT('Calculated Metrics'!$M131,"dddd")</f>
        <v>Friday</v>
      </c>
      <c r="R131" s="13" t="str">
        <f>_xlfn.XLOOKUP('Calculated Metrics'!$T131,'Product Lookup'!A:A,'Product Lookup'!B:B, ,0)</f>
        <v>Binders</v>
      </c>
      <c r="S131" s="13" t="s">
        <v>26</v>
      </c>
      <c r="T131" s="13" t="s">
        <v>72</v>
      </c>
      <c r="U131" s="13" t="s">
        <v>49</v>
      </c>
      <c r="V131" s="13" t="s">
        <v>29</v>
      </c>
      <c r="W131" s="13" t="s">
        <v>50</v>
      </c>
      <c r="X131" s="13" t="s">
        <v>153</v>
      </c>
      <c r="Y131" s="13" t="s">
        <v>154</v>
      </c>
      <c r="Z131" s="13">
        <v>50208</v>
      </c>
      <c r="AA131" s="1"/>
      <c r="AB131" s="1"/>
      <c r="AC131" s="1"/>
      <c r="AD131" s="1"/>
      <c r="AE131" s="1"/>
      <c r="AF131" s="1"/>
    </row>
    <row r="132" spans="1:32" x14ac:dyDescent="0.3">
      <c r="A132" s="9">
        <v>25122</v>
      </c>
      <c r="B132" s="9" t="s">
        <v>23</v>
      </c>
      <c r="C132" s="9">
        <v>90238</v>
      </c>
      <c r="D132" s="10">
        <v>15.28</v>
      </c>
      <c r="E132" s="11">
        <v>0.05</v>
      </c>
      <c r="F132" s="9">
        <v>2</v>
      </c>
      <c r="G132" s="10">
        <f>'Calculated Metrics'!$D132*'Calculated Metrics'!$F132*(1-'Calculated Metrics'!$E132)</f>
        <v>29.031999999999996</v>
      </c>
      <c r="H132" s="9">
        <v>234</v>
      </c>
      <c r="I132" s="9" t="s">
        <v>1078</v>
      </c>
      <c r="J132" s="9" t="str">
        <f t="shared" si="2"/>
        <v>Returning Customer</v>
      </c>
      <c r="K132" s="9" t="s">
        <v>48</v>
      </c>
      <c r="L132" s="9" t="s">
        <v>35</v>
      </c>
      <c r="M132" s="12">
        <v>42090</v>
      </c>
      <c r="N132" s="12">
        <v>42092</v>
      </c>
      <c r="O132" s="47">
        <f>'Calculated Metrics'!$N132-'Calculated Metrics'!$M132</f>
        <v>2</v>
      </c>
      <c r="P132" s="12" t="str">
        <f>TEXT('Calculated Metrics'!$M132,"mmmm")</f>
        <v>March</v>
      </c>
      <c r="Q132" s="12" t="str">
        <f>TEXT('Calculated Metrics'!$M132,"dddd")</f>
        <v>Friday</v>
      </c>
      <c r="R132" s="9" t="str">
        <f>_xlfn.XLOOKUP('Calculated Metrics'!$T132,'Product Lookup'!A:A,'Product Lookup'!B:B, ,0)</f>
        <v>Computer Peripherals</v>
      </c>
      <c r="S132" s="9" t="s">
        <v>58</v>
      </c>
      <c r="T132" s="9" t="s">
        <v>100</v>
      </c>
      <c r="U132" s="9" t="s">
        <v>43</v>
      </c>
      <c r="V132" s="9" t="s">
        <v>29</v>
      </c>
      <c r="W132" s="9" t="s">
        <v>50</v>
      </c>
      <c r="X132" s="9" t="s">
        <v>153</v>
      </c>
      <c r="Y132" s="9" t="s">
        <v>154</v>
      </c>
      <c r="Z132" s="9">
        <v>50208</v>
      </c>
      <c r="AA132" s="1"/>
      <c r="AB132" s="1"/>
      <c r="AC132" s="1"/>
      <c r="AD132" s="1"/>
      <c r="AE132" s="1"/>
      <c r="AF132" s="1"/>
    </row>
    <row r="133" spans="1:32" x14ac:dyDescent="0.3">
      <c r="A133" s="13">
        <v>22044</v>
      </c>
      <c r="B133" s="13" t="s">
        <v>71</v>
      </c>
      <c r="C133" s="13">
        <v>90239</v>
      </c>
      <c r="D133" s="14">
        <v>3.34</v>
      </c>
      <c r="E133" s="15">
        <v>0.05</v>
      </c>
      <c r="F133" s="13">
        <v>8</v>
      </c>
      <c r="G133" s="14">
        <f>'Calculated Metrics'!$D133*'Calculated Metrics'!$F133*(1-'Calculated Metrics'!$E133)</f>
        <v>25.383999999999997</v>
      </c>
      <c r="H133" s="13">
        <v>234</v>
      </c>
      <c r="I133" s="13" t="s">
        <v>1078</v>
      </c>
      <c r="J133" s="13" t="str">
        <f t="shared" si="2"/>
        <v>Returning Customer</v>
      </c>
      <c r="K133" s="13" t="s">
        <v>48</v>
      </c>
      <c r="L133" s="13" t="s">
        <v>25</v>
      </c>
      <c r="M133" s="16">
        <v>42122</v>
      </c>
      <c r="N133" s="16">
        <v>42124</v>
      </c>
      <c r="O133" s="48">
        <f>'Calculated Metrics'!$N133-'Calculated Metrics'!$M133</f>
        <v>2</v>
      </c>
      <c r="P133" s="16" t="str">
        <f>TEXT('Calculated Metrics'!$M133,"mmmm")</f>
        <v>April</v>
      </c>
      <c r="Q133" s="16" t="str">
        <f>TEXT('Calculated Metrics'!$M133,"dddd")</f>
        <v>Tuesday</v>
      </c>
      <c r="R133" s="13" t="str">
        <f>_xlfn.XLOOKUP('Calculated Metrics'!$T133,'Product Lookup'!A:A,'Product Lookup'!B:B, ,0)</f>
        <v>Pens</v>
      </c>
      <c r="S133" s="13" t="s">
        <v>26</v>
      </c>
      <c r="T133" s="13" t="s">
        <v>27</v>
      </c>
      <c r="U133" s="13" t="s">
        <v>28</v>
      </c>
      <c r="V133" s="13" t="s">
        <v>29</v>
      </c>
      <c r="W133" s="13" t="s">
        <v>30</v>
      </c>
      <c r="X133" s="13" t="s">
        <v>153</v>
      </c>
      <c r="Y133" s="13" t="s">
        <v>154</v>
      </c>
      <c r="Z133" s="13">
        <v>50208</v>
      </c>
      <c r="AA133" s="1"/>
      <c r="AB133" s="1"/>
      <c r="AC133" s="1"/>
      <c r="AD133" s="1"/>
      <c r="AE133" s="1"/>
      <c r="AF133" s="1"/>
    </row>
    <row r="134" spans="1:32" x14ac:dyDescent="0.3">
      <c r="A134" s="9">
        <v>18885</v>
      </c>
      <c r="B134" s="9" t="s">
        <v>33</v>
      </c>
      <c r="C134" s="9">
        <v>86621</v>
      </c>
      <c r="D134" s="10">
        <v>442.14</v>
      </c>
      <c r="E134" s="11">
        <v>0.1</v>
      </c>
      <c r="F134" s="9">
        <v>10</v>
      </c>
      <c r="G134" s="10">
        <f>'Calculated Metrics'!$D134*'Calculated Metrics'!$F134*(1-'Calculated Metrics'!$E134)</f>
        <v>3979.2599999999998</v>
      </c>
      <c r="H134" s="9">
        <v>236</v>
      </c>
      <c r="I134" s="9" t="s">
        <v>1079</v>
      </c>
      <c r="J134" s="9" t="str">
        <f t="shared" si="2"/>
        <v>New Customer</v>
      </c>
      <c r="K134" s="9" t="s">
        <v>24</v>
      </c>
      <c r="L134" s="9" t="s">
        <v>35</v>
      </c>
      <c r="M134" s="12">
        <v>42057</v>
      </c>
      <c r="N134" s="12">
        <v>42057</v>
      </c>
      <c r="O134" s="47">
        <f>'Calculated Metrics'!$N134-'Calculated Metrics'!$M134</f>
        <v>0</v>
      </c>
      <c r="P134" s="12" t="str">
        <f>TEXT('Calculated Metrics'!$M134,"mmmm")</f>
        <v>February</v>
      </c>
      <c r="Q134" s="12" t="str">
        <f>TEXT('Calculated Metrics'!$M134,"dddd")</f>
        <v>Sunday</v>
      </c>
      <c r="R134" s="9" t="str">
        <f>_xlfn.XLOOKUP('Calculated Metrics'!$T134,'Product Lookup'!A:A,'Product Lookup'!B:B, ,0)</f>
        <v>Office Machines</v>
      </c>
      <c r="S134" s="9" t="s">
        <v>58</v>
      </c>
      <c r="T134" s="9" t="s">
        <v>62</v>
      </c>
      <c r="U134" s="9" t="s">
        <v>38</v>
      </c>
      <c r="V134" s="9" t="s">
        <v>29</v>
      </c>
      <c r="W134" s="9" t="s">
        <v>30</v>
      </c>
      <c r="X134" s="9" t="s">
        <v>129</v>
      </c>
      <c r="Y134" s="9" t="s">
        <v>155</v>
      </c>
      <c r="Z134" s="9">
        <v>80027</v>
      </c>
      <c r="AA134" s="1"/>
      <c r="AB134" s="1"/>
      <c r="AC134" s="1"/>
      <c r="AD134" s="1"/>
      <c r="AE134" s="1"/>
      <c r="AF134" s="1"/>
    </row>
    <row r="135" spans="1:32" x14ac:dyDescent="0.3">
      <c r="A135" s="13">
        <v>24327</v>
      </c>
      <c r="B135" s="13" t="s">
        <v>47</v>
      </c>
      <c r="C135" s="13">
        <v>90479</v>
      </c>
      <c r="D135" s="14">
        <v>19.98</v>
      </c>
      <c r="E135" s="15">
        <v>0.05</v>
      </c>
      <c r="F135" s="13">
        <v>3</v>
      </c>
      <c r="G135" s="14">
        <f>'Calculated Metrics'!$D135*'Calculated Metrics'!$F135*(1-'Calculated Metrics'!$E135)</f>
        <v>56.942999999999998</v>
      </c>
      <c r="H135" s="13">
        <v>240</v>
      </c>
      <c r="I135" s="13" t="s">
        <v>1080</v>
      </c>
      <c r="J135" s="13" t="str">
        <f t="shared" si="2"/>
        <v>New Customer</v>
      </c>
      <c r="K135" s="13" t="s">
        <v>48</v>
      </c>
      <c r="L135" s="13" t="s">
        <v>25</v>
      </c>
      <c r="M135" s="16">
        <v>42114</v>
      </c>
      <c r="N135" s="16">
        <v>42114</v>
      </c>
      <c r="O135" s="48">
        <f>'Calculated Metrics'!$N135-'Calculated Metrics'!$M135</f>
        <v>0</v>
      </c>
      <c r="P135" s="16" t="str">
        <f>TEXT('Calculated Metrics'!$M135,"mmmm")</f>
        <v>April</v>
      </c>
      <c r="Q135" s="16" t="str">
        <f>TEXT('Calculated Metrics'!$M135,"dddd")</f>
        <v>Monday</v>
      </c>
      <c r="R135" s="13" t="str">
        <f>_xlfn.XLOOKUP('Calculated Metrics'!$T135,'Product Lookup'!A:A,'Product Lookup'!B:B, ,0)</f>
        <v>Paper</v>
      </c>
      <c r="S135" s="13" t="s">
        <v>26</v>
      </c>
      <c r="T135" s="13" t="s">
        <v>66</v>
      </c>
      <c r="U135" s="13" t="s">
        <v>49</v>
      </c>
      <c r="V135" s="13" t="s">
        <v>29</v>
      </c>
      <c r="W135" s="13" t="s">
        <v>30</v>
      </c>
      <c r="X135" s="13" t="s">
        <v>129</v>
      </c>
      <c r="Y135" s="13" t="s">
        <v>156</v>
      </c>
      <c r="Z135" s="13">
        <v>80817</v>
      </c>
      <c r="AA135" s="1"/>
      <c r="AB135" s="1"/>
      <c r="AC135" s="1"/>
      <c r="AD135" s="1"/>
      <c r="AE135" s="1"/>
      <c r="AF135" s="1"/>
    </row>
    <row r="136" spans="1:32" x14ac:dyDescent="0.3">
      <c r="A136" s="9">
        <v>24328</v>
      </c>
      <c r="B136" s="9" t="s">
        <v>47</v>
      </c>
      <c r="C136" s="9">
        <v>90479</v>
      </c>
      <c r="D136" s="10">
        <v>259.70999999999998</v>
      </c>
      <c r="E136" s="11">
        <v>0.1</v>
      </c>
      <c r="F136" s="9">
        <v>11</v>
      </c>
      <c r="G136" s="10">
        <f>'Calculated Metrics'!$D136*'Calculated Metrics'!$F136*(1-'Calculated Metrics'!$E136)</f>
        <v>2571.1289999999999</v>
      </c>
      <c r="H136" s="9">
        <v>241</v>
      </c>
      <c r="I136" s="9" t="s">
        <v>1081</v>
      </c>
      <c r="J136" s="9" t="str">
        <f t="shared" si="2"/>
        <v>Returning Customer</v>
      </c>
      <c r="K136" s="9" t="s">
        <v>48</v>
      </c>
      <c r="L136" s="9" t="s">
        <v>35</v>
      </c>
      <c r="M136" s="12">
        <v>42114</v>
      </c>
      <c r="N136" s="12">
        <v>42115</v>
      </c>
      <c r="O136" s="47">
        <f>'Calculated Metrics'!$N136-'Calculated Metrics'!$M136</f>
        <v>1</v>
      </c>
      <c r="P136" s="12" t="str">
        <f>TEXT('Calculated Metrics'!$M136,"mmmm")</f>
        <v>April</v>
      </c>
      <c r="Q136" s="12" t="str">
        <f>TEXT('Calculated Metrics'!$M136,"dddd")</f>
        <v>Monday</v>
      </c>
      <c r="R136" s="9" t="str">
        <f>_xlfn.XLOOKUP('Calculated Metrics'!$T136,'Product Lookup'!A:A,'Product Lookup'!B:B, ,0)</f>
        <v>Tables</v>
      </c>
      <c r="S136" s="9" t="s">
        <v>36</v>
      </c>
      <c r="T136" s="9" t="s">
        <v>89</v>
      </c>
      <c r="U136" s="9" t="s">
        <v>77</v>
      </c>
      <c r="V136" s="9" t="s">
        <v>29</v>
      </c>
      <c r="W136" s="9" t="s">
        <v>30</v>
      </c>
      <c r="X136" s="9" t="s">
        <v>129</v>
      </c>
      <c r="Y136" s="9" t="s">
        <v>157</v>
      </c>
      <c r="Z136" s="9">
        <v>81503</v>
      </c>
      <c r="AA136" s="1"/>
      <c r="AB136" s="1"/>
      <c r="AC136" s="1"/>
      <c r="AD136" s="1"/>
      <c r="AE136" s="1"/>
      <c r="AF136" s="1"/>
    </row>
    <row r="137" spans="1:32" x14ac:dyDescent="0.3">
      <c r="A137" s="13">
        <v>25264</v>
      </c>
      <c r="B137" s="13" t="s">
        <v>71</v>
      </c>
      <c r="C137" s="13">
        <v>90480</v>
      </c>
      <c r="D137" s="14">
        <v>5.94</v>
      </c>
      <c r="E137" s="15">
        <v>0.05</v>
      </c>
      <c r="F137" s="13">
        <v>13</v>
      </c>
      <c r="G137" s="14">
        <f>'Calculated Metrics'!$D137*'Calculated Metrics'!$F137*(1-'Calculated Metrics'!$E137)</f>
        <v>73.358999999999995</v>
      </c>
      <c r="H137" s="13">
        <v>241</v>
      </c>
      <c r="I137" s="13" t="s">
        <v>1081</v>
      </c>
      <c r="J137" s="13" t="str">
        <f t="shared" si="2"/>
        <v>Returning Customer</v>
      </c>
      <c r="K137" s="13" t="s">
        <v>48</v>
      </c>
      <c r="L137" s="13" t="s">
        <v>35</v>
      </c>
      <c r="M137" s="16">
        <v>42150</v>
      </c>
      <c r="N137" s="16">
        <v>42157</v>
      </c>
      <c r="O137" s="48">
        <f>'Calculated Metrics'!$N137-'Calculated Metrics'!$M137</f>
        <v>7</v>
      </c>
      <c r="P137" s="16" t="str">
        <f>TEXT('Calculated Metrics'!$M137,"mmmm")</f>
        <v>May</v>
      </c>
      <c r="Q137" s="16" t="str">
        <f>TEXT('Calculated Metrics'!$M137,"dddd")</f>
        <v>Tuesday</v>
      </c>
      <c r="R137" s="13" t="str">
        <f>_xlfn.XLOOKUP('Calculated Metrics'!$T137,'Product Lookup'!A:A,'Product Lookup'!B:B, ,0)</f>
        <v>Binders</v>
      </c>
      <c r="S137" s="13" t="s">
        <v>26</v>
      </c>
      <c r="T137" s="13" t="s">
        <v>72</v>
      </c>
      <c r="U137" s="13" t="s">
        <v>49</v>
      </c>
      <c r="V137" s="13" t="s">
        <v>29</v>
      </c>
      <c r="W137" s="13" t="s">
        <v>30</v>
      </c>
      <c r="X137" s="13" t="s">
        <v>129</v>
      </c>
      <c r="Y137" s="13" t="s">
        <v>157</v>
      </c>
      <c r="Z137" s="13">
        <v>81503</v>
      </c>
      <c r="AA137" s="1"/>
      <c r="AB137" s="1"/>
      <c r="AC137" s="1"/>
      <c r="AD137" s="1"/>
      <c r="AE137" s="1"/>
      <c r="AF137" s="1"/>
    </row>
    <row r="138" spans="1:32" x14ac:dyDescent="0.3">
      <c r="A138" s="9">
        <v>25265</v>
      </c>
      <c r="B138" s="9" t="s">
        <v>71</v>
      </c>
      <c r="C138" s="9">
        <v>90480</v>
      </c>
      <c r="D138" s="10">
        <v>125.99</v>
      </c>
      <c r="E138" s="11">
        <v>0.1</v>
      </c>
      <c r="F138" s="9">
        <v>8</v>
      </c>
      <c r="G138" s="10">
        <f>'Calculated Metrics'!$D138*'Calculated Metrics'!$F138*(1-'Calculated Metrics'!$E138)</f>
        <v>907.12799999999993</v>
      </c>
      <c r="H138" s="9">
        <v>241</v>
      </c>
      <c r="I138" s="9" t="s">
        <v>1081</v>
      </c>
      <c r="J138" s="9" t="str">
        <f t="shared" si="2"/>
        <v>Returning Customer</v>
      </c>
      <c r="K138" s="9" t="s">
        <v>48</v>
      </c>
      <c r="L138" s="9" t="s">
        <v>35</v>
      </c>
      <c r="M138" s="12">
        <v>42150</v>
      </c>
      <c r="N138" s="12">
        <v>42150</v>
      </c>
      <c r="O138" s="47">
        <f>'Calculated Metrics'!$N138-'Calculated Metrics'!$M138</f>
        <v>0</v>
      </c>
      <c r="P138" s="12" t="str">
        <f>TEXT('Calculated Metrics'!$M138,"mmmm")</f>
        <v>May</v>
      </c>
      <c r="Q138" s="12" t="str">
        <f>TEXT('Calculated Metrics'!$M138,"dddd")</f>
        <v>Tuesday</v>
      </c>
      <c r="R138" s="9" t="str">
        <f>_xlfn.XLOOKUP('Calculated Metrics'!$T138,'Product Lookup'!A:A,'Product Lookup'!B:B, ,0)</f>
        <v>Telephones</v>
      </c>
      <c r="S138" s="9" t="s">
        <v>58</v>
      </c>
      <c r="T138" s="9" t="s">
        <v>59</v>
      </c>
      <c r="U138" s="9" t="s">
        <v>49</v>
      </c>
      <c r="V138" s="9" t="s">
        <v>29</v>
      </c>
      <c r="W138" s="9" t="s">
        <v>81</v>
      </c>
      <c r="X138" s="9" t="s">
        <v>129</v>
      </c>
      <c r="Y138" s="9" t="s">
        <v>157</v>
      </c>
      <c r="Z138" s="9">
        <v>81503</v>
      </c>
      <c r="AA138" s="1"/>
      <c r="AB138" s="1"/>
      <c r="AC138" s="1"/>
      <c r="AD138" s="1"/>
      <c r="AE138" s="1"/>
      <c r="AF138" s="1"/>
    </row>
    <row r="139" spans="1:32" x14ac:dyDescent="0.3">
      <c r="A139" s="13">
        <v>18849</v>
      </c>
      <c r="B139" s="13" t="s">
        <v>47</v>
      </c>
      <c r="C139" s="13">
        <v>89139</v>
      </c>
      <c r="D139" s="14">
        <v>146.05000000000001</v>
      </c>
      <c r="E139" s="15">
        <v>0.1</v>
      </c>
      <c r="F139" s="13">
        <v>5</v>
      </c>
      <c r="G139" s="14">
        <f>'Calculated Metrics'!$D139*'Calculated Metrics'!$F139*(1-'Calculated Metrics'!$E139)</f>
        <v>657.22500000000002</v>
      </c>
      <c r="H139" s="13">
        <v>247</v>
      </c>
      <c r="I139" s="13" t="s">
        <v>1082</v>
      </c>
      <c r="J139" s="13" t="str">
        <f t="shared" si="2"/>
        <v>Returning Customer</v>
      </c>
      <c r="K139" s="13" t="s">
        <v>24</v>
      </c>
      <c r="L139" s="13" t="s">
        <v>35</v>
      </c>
      <c r="M139" s="16">
        <v>42058</v>
      </c>
      <c r="N139" s="16">
        <v>42058</v>
      </c>
      <c r="O139" s="48">
        <f>'Calculated Metrics'!$N139-'Calculated Metrics'!$M139</f>
        <v>0</v>
      </c>
      <c r="P139" s="16" t="str">
        <f>TEXT('Calculated Metrics'!$M139,"mmmm")</f>
        <v>February</v>
      </c>
      <c r="Q139" s="16" t="str">
        <f>TEXT('Calculated Metrics'!$M139,"dddd")</f>
        <v>Monday</v>
      </c>
      <c r="R139" s="13" t="str">
        <f>_xlfn.XLOOKUP('Calculated Metrics'!$T139,'Product Lookup'!A:A,'Product Lookup'!B:B, ,0)</f>
        <v>Tables</v>
      </c>
      <c r="S139" s="13" t="s">
        <v>36</v>
      </c>
      <c r="T139" s="13" t="s">
        <v>89</v>
      </c>
      <c r="U139" s="13" t="s">
        <v>77</v>
      </c>
      <c r="V139" s="13" t="s">
        <v>29</v>
      </c>
      <c r="W139" s="13" t="s">
        <v>81</v>
      </c>
      <c r="X139" s="13" t="s">
        <v>126</v>
      </c>
      <c r="Y139" s="13" t="s">
        <v>158</v>
      </c>
      <c r="Z139" s="13">
        <v>37804</v>
      </c>
      <c r="AA139" s="1"/>
      <c r="AB139" s="1"/>
      <c r="AC139" s="1"/>
      <c r="AD139" s="1"/>
      <c r="AE139" s="1"/>
      <c r="AF139" s="1"/>
    </row>
    <row r="140" spans="1:32" x14ac:dyDescent="0.3">
      <c r="A140" s="9">
        <v>18850</v>
      </c>
      <c r="B140" s="9" t="s">
        <v>47</v>
      </c>
      <c r="C140" s="9">
        <v>89139</v>
      </c>
      <c r="D140" s="10">
        <v>65.989999999999995</v>
      </c>
      <c r="E140" s="11">
        <v>0.05</v>
      </c>
      <c r="F140" s="9">
        <v>14</v>
      </c>
      <c r="G140" s="10">
        <f>'Calculated Metrics'!$D140*'Calculated Metrics'!$F140*(1-'Calculated Metrics'!$E140)</f>
        <v>877.66699999999992</v>
      </c>
      <c r="H140" s="9">
        <v>247</v>
      </c>
      <c r="I140" s="9" t="s">
        <v>1082</v>
      </c>
      <c r="J140" s="9" t="str">
        <f t="shared" si="2"/>
        <v>Returning Customer</v>
      </c>
      <c r="K140" s="9" t="s">
        <v>24</v>
      </c>
      <c r="L140" s="9" t="s">
        <v>35</v>
      </c>
      <c r="M140" s="12">
        <v>42058</v>
      </c>
      <c r="N140" s="12">
        <v>42059</v>
      </c>
      <c r="O140" s="47">
        <f>'Calculated Metrics'!$N140-'Calculated Metrics'!$M140</f>
        <v>1</v>
      </c>
      <c r="P140" s="12" t="str">
        <f>TEXT('Calculated Metrics'!$M140,"mmmm")</f>
        <v>February</v>
      </c>
      <c r="Q140" s="12" t="str">
        <f>TEXT('Calculated Metrics'!$M140,"dddd")</f>
        <v>Monday</v>
      </c>
      <c r="R140" s="9" t="str">
        <f>_xlfn.XLOOKUP('Calculated Metrics'!$T140,'Product Lookup'!A:A,'Product Lookup'!B:B, ,0)</f>
        <v>Telephones</v>
      </c>
      <c r="S140" s="9" t="s">
        <v>58</v>
      </c>
      <c r="T140" s="9" t="s">
        <v>59</v>
      </c>
      <c r="U140" s="9" t="s">
        <v>49</v>
      </c>
      <c r="V140" s="9" t="s">
        <v>29</v>
      </c>
      <c r="W140" s="9" t="s">
        <v>81</v>
      </c>
      <c r="X140" s="9" t="s">
        <v>126</v>
      </c>
      <c r="Y140" s="9" t="s">
        <v>158</v>
      </c>
      <c r="Z140" s="9">
        <v>37804</v>
      </c>
      <c r="AA140" s="1"/>
      <c r="AB140" s="1"/>
      <c r="AC140" s="1"/>
      <c r="AD140" s="1"/>
      <c r="AE140" s="1"/>
      <c r="AF140" s="1"/>
    </row>
    <row r="141" spans="1:32" x14ac:dyDescent="0.3">
      <c r="A141" s="13">
        <v>18842</v>
      </c>
      <c r="B141" s="13" t="s">
        <v>47</v>
      </c>
      <c r="C141" s="13">
        <v>89140</v>
      </c>
      <c r="D141" s="14">
        <v>2.88</v>
      </c>
      <c r="E141" s="15">
        <v>0.05</v>
      </c>
      <c r="F141" s="13">
        <v>10</v>
      </c>
      <c r="G141" s="14">
        <f>'Calculated Metrics'!$D141*'Calculated Metrics'!$F141*(1-'Calculated Metrics'!$E141)</f>
        <v>27.359999999999996</v>
      </c>
      <c r="H141" s="13">
        <v>247</v>
      </c>
      <c r="I141" s="13" t="s">
        <v>1082</v>
      </c>
      <c r="J141" s="13" t="str">
        <f t="shared" si="2"/>
        <v>Returning Customer</v>
      </c>
      <c r="K141" s="13" t="s">
        <v>24</v>
      </c>
      <c r="L141" s="13" t="s">
        <v>35</v>
      </c>
      <c r="M141" s="16">
        <v>42084</v>
      </c>
      <c r="N141" s="16">
        <v>42086</v>
      </c>
      <c r="O141" s="48">
        <f>'Calculated Metrics'!$N141-'Calculated Metrics'!$M141</f>
        <v>2</v>
      </c>
      <c r="P141" s="16" t="str">
        <f>TEXT('Calculated Metrics'!$M141,"mmmm")</f>
        <v>March</v>
      </c>
      <c r="Q141" s="16" t="str">
        <f>TEXT('Calculated Metrics'!$M141,"dddd")</f>
        <v>Saturday</v>
      </c>
      <c r="R141" s="13" t="str">
        <f>_xlfn.XLOOKUP('Calculated Metrics'!$T141,'Product Lookup'!A:A,'Product Lookup'!B:B, ,0)</f>
        <v>Labels</v>
      </c>
      <c r="S141" s="13" t="s">
        <v>26</v>
      </c>
      <c r="T141" s="13" t="s">
        <v>82</v>
      </c>
      <c r="U141" s="13" t="s">
        <v>49</v>
      </c>
      <c r="V141" s="13" t="s">
        <v>29</v>
      </c>
      <c r="W141" s="13" t="s">
        <v>50</v>
      </c>
      <c r="X141" s="13" t="s">
        <v>126</v>
      </c>
      <c r="Y141" s="13" t="s">
        <v>158</v>
      </c>
      <c r="Z141" s="13">
        <v>37804</v>
      </c>
      <c r="AA141" s="1"/>
      <c r="AB141" s="1"/>
      <c r="AC141" s="1"/>
      <c r="AD141" s="1"/>
      <c r="AE141" s="1"/>
      <c r="AF141" s="1"/>
    </row>
    <row r="142" spans="1:32" x14ac:dyDescent="0.3">
      <c r="A142" s="9">
        <v>18773</v>
      </c>
      <c r="B142" s="9" t="s">
        <v>41</v>
      </c>
      <c r="C142" s="9">
        <v>87214</v>
      </c>
      <c r="D142" s="10">
        <v>2.58</v>
      </c>
      <c r="E142" s="11">
        <v>0.05</v>
      </c>
      <c r="F142" s="9">
        <v>39</v>
      </c>
      <c r="G142" s="10">
        <f>'Calculated Metrics'!$D142*'Calculated Metrics'!$F142*(1-'Calculated Metrics'!$E142)</f>
        <v>95.588999999999999</v>
      </c>
      <c r="H142" s="9">
        <v>250</v>
      </c>
      <c r="I142" s="9" t="s">
        <v>1083</v>
      </c>
      <c r="J142" s="9" t="str">
        <f t="shared" si="2"/>
        <v>Returning Customer</v>
      </c>
      <c r="K142" s="9" t="s">
        <v>24</v>
      </c>
      <c r="L142" s="9" t="s">
        <v>25</v>
      </c>
      <c r="M142" s="12">
        <v>42152</v>
      </c>
      <c r="N142" s="12">
        <v>42153</v>
      </c>
      <c r="O142" s="47">
        <f>'Calculated Metrics'!$N142-'Calculated Metrics'!$M142</f>
        <v>1</v>
      </c>
      <c r="P142" s="12" t="str">
        <f>TEXT('Calculated Metrics'!$M142,"mmmm")</f>
        <v>May</v>
      </c>
      <c r="Q142" s="12" t="str">
        <f>TEXT('Calculated Metrics'!$M142,"dddd")</f>
        <v>Thursday</v>
      </c>
      <c r="R142" s="9" t="str">
        <f>_xlfn.XLOOKUP('Calculated Metrics'!$T142,'Product Lookup'!A:A,'Product Lookup'!B:B, ,0)</f>
        <v>Pens</v>
      </c>
      <c r="S142" s="9" t="s">
        <v>26</v>
      </c>
      <c r="T142" s="9" t="s">
        <v>27</v>
      </c>
      <c r="U142" s="9" t="s">
        <v>28</v>
      </c>
      <c r="V142" s="9" t="s">
        <v>29</v>
      </c>
      <c r="W142" s="9" t="s">
        <v>50</v>
      </c>
      <c r="X142" s="9" t="s">
        <v>51</v>
      </c>
      <c r="Y142" s="9" t="s">
        <v>159</v>
      </c>
      <c r="Z142" s="9">
        <v>55423</v>
      </c>
      <c r="AA142" s="1"/>
      <c r="AB142" s="1"/>
      <c r="AC142" s="1"/>
      <c r="AD142" s="1"/>
      <c r="AE142" s="1"/>
      <c r="AF142" s="1"/>
    </row>
    <row r="143" spans="1:32" x14ac:dyDescent="0.3">
      <c r="A143" s="13">
        <v>18774</v>
      </c>
      <c r="B143" s="13" t="s">
        <v>41</v>
      </c>
      <c r="C143" s="13">
        <v>87214</v>
      </c>
      <c r="D143" s="14">
        <v>65.989999999999995</v>
      </c>
      <c r="E143" s="15">
        <v>0.05</v>
      </c>
      <c r="F143" s="13">
        <v>27</v>
      </c>
      <c r="G143" s="14">
        <f>'Calculated Metrics'!$D143*'Calculated Metrics'!$F143*(1-'Calculated Metrics'!$E143)</f>
        <v>1692.6434999999997</v>
      </c>
      <c r="H143" s="13">
        <v>250</v>
      </c>
      <c r="I143" s="13" t="s">
        <v>1083</v>
      </c>
      <c r="J143" s="13" t="str">
        <f t="shared" si="2"/>
        <v>Returning Customer</v>
      </c>
      <c r="K143" s="13" t="s">
        <v>24</v>
      </c>
      <c r="L143" s="13" t="s">
        <v>35</v>
      </c>
      <c r="M143" s="16">
        <v>42152</v>
      </c>
      <c r="N143" s="16">
        <v>42153</v>
      </c>
      <c r="O143" s="48">
        <f>'Calculated Metrics'!$N143-'Calculated Metrics'!$M143</f>
        <v>1</v>
      </c>
      <c r="P143" s="16" t="str">
        <f>TEXT('Calculated Metrics'!$M143,"mmmm")</f>
        <v>May</v>
      </c>
      <c r="Q143" s="16" t="str">
        <f>TEXT('Calculated Metrics'!$M143,"dddd")</f>
        <v>Thursday</v>
      </c>
      <c r="R143" s="13" t="str">
        <f>_xlfn.XLOOKUP('Calculated Metrics'!$T143,'Product Lookup'!A:A,'Product Lookup'!B:B, ,0)</f>
        <v>Telephones</v>
      </c>
      <c r="S143" s="13" t="s">
        <v>58</v>
      </c>
      <c r="T143" s="13" t="s">
        <v>59</v>
      </c>
      <c r="U143" s="13" t="s">
        <v>49</v>
      </c>
      <c r="V143" s="13" t="s">
        <v>29</v>
      </c>
      <c r="W143" s="13" t="s">
        <v>30</v>
      </c>
      <c r="X143" s="13" t="s">
        <v>51</v>
      </c>
      <c r="Y143" s="13" t="s">
        <v>159</v>
      </c>
      <c r="Z143" s="13">
        <v>55423</v>
      </c>
      <c r="AA143" s="1"/>
      <c r="AB143" s="1"/>
      <c r="AC143" s="1"/>
      <c r="AD143" s="1"/>
      <c r="AE143" s="1"/>
      <c r="AF143" s="1"/>
    </row>
    <row r="144" spans="1:32" x14ac:dyDescent="0.3">
      <c r="A144" s="9">
        <v>18801</v>
      </c>
      <c r="B144" s="9" t="s">
        <v>47</v>
      </c>
      <c r="C144" s="9">
        <v>86268</v>
      </c>
      <c r="D144" s="10">
        <v>280.98</v>
      </c>
      <c r="E144" s="11">
        <v>0.1</v>
      </c>
      <c r="F144" s="9">
        <v>5</v>
      </c>
      <c r="G144" s="10">
        <f>'Calculated Metrics'!$D144*'Calculated Metrics'!$F144*(1-'Calculated Metrics'!$E144)</f>
        <v>1264.4100000000001</v>
      </c>
      <c r="H144" s="9">
        <v>254</v>
      </c>
      <c r="I144" s="9" t="s">
        <v>1084</v>
      </c>
      <c r="J144" s="9" t="str">
        <f t="shared" si="2"/>
        <v>New Customer</v>
      </c>
      <c r="K144" s="9" t="s">
        <v>34</v>
      </c>
      <c r="L144" s="9" t="s">
        <v>35</v>
      </c>
      <c r="M144" s="12">
        <v>42165</v>
      </c>
      <c r="N144" s="12">
        <v>42166</v>
      </c>
      <c r="O144" s="47">
        <f>'Calculated Metrics'!$N144-'Calculated Metrics'!$M144</f>
        <v>1</v>
      </c>
      <c r="P144" s="12" t="str">
        <f>TEXT('Calculated Metrics'!$M144,"mmmm")</f>
        <v>June</v>
      </c>
      <c r="Q144" s="12" t="str">
        <f>TEXT('Calculated Metrics'!$M144,"dddd")</f>
        <v>Wednesday</v>
      </c>
      <c r="R144" s="9" t="str">
        <f>_xlfn.XLOOKUP('Calculated Metrics'!$T144,'Product Lookup'!A:A,'Product Lookup'!B:B, ,0)</f>
        <v>Tables</v>
      </c>
      <c r="S144" s="9" t="s">
        <v>36</v>
      </c>
      <c r="T144" s="9" t="s">
        <v>89</v>
      </c>
      <c r="U144" s="9" t="s">
        <v>77</v>
      </c>
      <c r="V144" s="9" t="s">
        <v>29</v>
      </c>
      <c r="W144" s="9" t="s">
        <v>44</v>
      </c>
      <c r="X144" s="9" t="s">
        <v>129</v>
      </c>
      <c r="Y144" s="9" t="s">
        <v>160</v>
      </c>
      <c r="Z144" s="9">
        <v>80126</v>
      </c>
      <c r="AA144" s="1"/>
      <c r="AB144" s="1"/>
      <c r="AC144" s="1"/>
      <c r="AD144" s="1"/>
      <c r="AE144" s="1"/>
      <c r="AF144" s="1"/>
    </row>
    <row r="145" spans="1:32" x14ac:dyDescent="0.3">
      <c r="A145" s="13">
        <v>20577</v>
      </c>
      <c r="B145" s="13" t="s">
        <v>41</v>
      </c>
      <c r="C145" s="13">
        <v>86267</v>
      </c>
      <c r="D145" s="14">
        <v>8.34</v>
      </c>
      <c r="E145" s="15">
        <v>0.05</v>
      </c>
      <c r="F145" s="13">
        <v>4</v>
      </c>
      <c r="G145" s="14">
        <f>'Calculated Metrics'!$D145*'Calculated Metrics'!$F145*(1-'Calculated Metrics'!$E145)</f>
        <v>31.691999999999997</v>
      </c>
      <c r="H145" s="13">
        <v>256</v>
      </c>
      <c r="I145" s="13" t="s">
        <v>1085</v>
      </c>
      <c r="J145" s="13" t="str">
        <f t="shared" si="2"/>
        <v>New Customer</v>
      </c>
      <c r="K145" s="13" t="s">
        <v>34</v>
      </c>
      <c r="L145" s="13" t="s">
        <v>35</v>
      </c>
      <c r="M145" s="16">
        <v>42035</v>
      </c>
      <c r="N145" s="16">
        <v>42037</v>
      </c>
      <c r="O145" s="48">
        <f>'Calculated Metrics'!$N145-'Calculated Metrics'!$M145</f>
        <v>2</v>
      </c>
      <c r="P145" s="16" t="str">
        <f>TEXT('Calculated Metrics'!$M145,"mmmm")</f>
        <v>January</v>
      </c>
      <c r="Q145" s="16" t="str">
        <f>TEXT('Calculated Metrics'!$M145,"dddd")</f>
        <v>Saturday</v>
      </c>
      <c r="R145" s="13" t="str">
        <f>_xlfn.XLOOKUP('Calculated Metrics'!$T145,'Product Lookup'!A:A,'Product Lookup'!B:B, ,0)</f>
        <v>Scissors</v>
      </c>
      <c r="S145" s="13" t="s">
        <v>26</v>
      </c>
      <c r="T145" s="13" t="s">
        <v>97</v>
      </c>
      <c r="U145" s="13" t="s">
        <v>43</v>
      </c>
      <c r="V145" s="13" t="s">
        <v>29</v>
      </c>
      <c r="W145" s="13" t="s">
        <v>81</v>
      </c>
      <c r="X145" s="13" t="s">
        <v>122</v>
      </c>
      <c r="Y145" s="13" t="s">
        <v>161</v>
      </c>
      <c r="Z145" s="13">
        <v>17331</v>
      </c>
      <c r="AA145" s="1"/>
      <c r="AB145" s="1"/>
      <c r="AC145" s="1"/>
      <c r="AD145" s="1"/>
      <c r="AE145" s="1"/>
      <c r="AF145" s="1"/>
    </row>
    <row r="146" spans="1:32" x14ac:dyDescent="0.3">
      <c r="A146" s="9">
        <v>24498</v>
      </c>
      <c r="B146" s="9" t="s">
        <v>47</v>
      </c>
      <c r="C146" s="9">
        <v>85858</v>
      </c>
      <c r="D146" s="10">
        <v>17.48</v>
      </c>
      <c r="E146" s="11">
        <v>0.05</v>
      </c>
      <c r="F146" s="9">
        <v>3</v>
      </c>
      <c r="G146" s="10">
        <f>'Calculated Metrics'!$D146*'Calculated Metrics'!$F146*(1-'Calculated Metrics'!$E146)</f>
        <v>49.817999999999998</v>
      </c>
      <c r="H146" s="9">
        <v>258</v>
      </c>
      <c r="I146" s="9" t="s">
        <v>1086</v>
      </c>
      <c r="J146" s="9" t="str">
        <f t="shared" si="2"/>
        <v>New Customer</v>
      </c>
      <c r="K146" s="9" t="s">
        <v>74</v>
      </c>
      <c r="L146" s="9" t="s">
        <v>35</v>
      </c>
      <c r="M146" s="12">
        <v>42006</v>
      </c>
      <c r="N146" s="12">
        <v>42008</v>
      </c>
      <c r="O146" s="47">
        <f>'Calculated Metrics'!$N146-'Calculated Metrics'!$M146</f>
        <v>2</v>
      </c>
      <c r="P146" s="12" t="str">
        <f>TEXT('Calculated Metrics'!$M146,"mmmm")</f>
        <v>January</v>
      </c>
      <c r="Q146" s="12" t="str">
        <f>TEXT('Calculated Metrics'!$M146,"dddd")</f>
        <v>Friday</v>
      </c>
      <c r="R146" s="9" t="str">
        <f>_xlfn.XLOOKUP('Calculated Metrics'!$T146,'Product Lookup'!A:A,'Product Lookup'!B:B, ,0)</f>
        <v>Computer Peripherals</v>
      </c>
      <c r="S146" s="9" t="s">
        <v>58</v>
      </c>
      <c r="T146" s="9" t="s">
        <v>100</v>
      </c>
      <c r="U146" s="9" t="s">
        <v>43</v>
      </c>
      <c r="V146" s="9" t="s">
        <v>29</v>
      </c>
      <c r="W146" s="9" t="s">
        <v>30</v>
      </c>
      <c r="X146" s="9" t="s">
        <v>162</v>
      </c>
      <c r="Y146" s="9" t="s">
        <v>163</v>
      </c>
      <c r="Z146" s="9">
        <v>33772</v>
      </c>
      <c r="AA146" s="1"/>
      <c r="AB146" s="1"/>
      <c r="AC146" s="1"/>
      <c r="AD146" s="1"/>
      <c r="AE146" s="1"/>
      <c r="AF146" s="1"/>
    </row>
    <row r="147" spans="1:32" x14ac:dyDescent="0.3">
      <c r="A147" s="13">
        <v>18011</v>
      </c>
      <c r="B147" s="13" t="s">
        <v>71</v>
      </c>
      <c r="C147" s="13">
        <v>85857</v>
      </c>
      <c r="D147" s="14">
        <v>2.88</v>
      </c>
      <c r="E147" s="15">
        <v>0.05</v>
      </c>
      <c r="F147" s="13">
        <v>10</v>
      </c>
      <c r="G147" s="14">
        <f>'Calculated Metrics'!$D147*'Calculated Metrics'!$F147*(1-'Calculated Metrics'!$E147)</f>
        <v>27.359999999999996</v>
      </c>
      <c r="H147" s="13">
        <v>259</v>
      </c>
      <c r="I147" s="13" t="s">
        <v>1087</v>
      </c>
      <c r="J147" s="13" t="str">
        <f t="shared" si="2"/>
        <v>New Customer</v>
      </c>
      <c r="K147" s="13" t="s">
        <v>74</v>
      </c>
      <c r="L147" s="13" t="s">
        <v>35</v>
      </c>
      <c r="M147" s="16">
        <v>42023</v>
      </c>
      <c r="N147" s="16">
        <v>42023</v>
      </c>
      <c r="O147" s="48">
        <f>'Calculated Metrics'!$N147-'Calculated Metrics'!$M147</f>
        <v>0</v>
      </c>
      <c r="P147" s="16" t="str">
        <f>TEXT('Calculated Metrics'!$M147,"mmmm")</f>
        <v>January</v>
      </c>
      <c r="Q147" s="16" t="str">
        <f>TEXT('Calculated Metrics'!$M147,"dddd")</f>
        <v>Monday</v>
      </c>
      <c r="R147" s="13" t="str">
        <f>_xlfn.XLOOKUP('Calculated Metrics'!$T147,'Product Lookup'!A:A,'Product Lookup'!B:B, ,0)</f>
        <v>Pens</v>
      </c>
      <c r="S147" s="13" t="s">
        <v>26</v>
      </c>
      <c r="T147" s="13" t="s">
        <v>27</v>
      </c>
      <c r="U147" s="13" t="s">
        <v>28</v>
      </c>
      <c r="V147" s="13" t="s">
        <v>29</v>
      </c>
      <c r="W147" s="13" t="s">
        <v>44</v>
      </c>
      <c r="X147" s="13" t="s">
        <v>164</v>
      </c>
      <c r="Y147" s="13" t="s">
        <v>165</v>
      </c>
      <c r="Z147" s="13">
        <v>87505</v>
      </c>
      <c r="AA147" s="1"/>
      <c r="AB147" s="1"/>
      <c r="AC147" s="1"/>
      <c r="AD147" s="1"/>
      <c r="AE147" s="1"/>
      <c r="AF147" s="1"/>
    </row>
    <row r="148" spans="1:32" x14ac:dyDescent="0.3">
      <c r="A148" s="9">
        <v>22370</v>
      </c>
      <c r="B148" s="9" t="s">
        <v>23</v>
      </c>
      <c r="C148" s="9">
        <v>86297</v>
      </c>
      <c r="D148" s="10">
        <v>31.76</v>
      </c>
      <c r="E148" s="11">
        <v>0.05</v>
      </c>
      <c r="F148" s="9">
        <v>9</v>
      </c>
      <c r="G148" s="10">
        <f>'Calculated Metrics'!$D148*'Calculated Metrics'!$F148*(1-'Calculated Metrics'!$E148)</f>
        <v>271.548</v>
      </c>
      <c r="H148" s="9">
        <v>263</v>
      </c>
      <c r="I148" s="9" t="s">
        <v>1088</v>
      </c>
      <c r="J148" s="9" t="str">
        <f t="shared" si="2"/>
        <v>New Customer</v>
      </c>
      <c r="K148" s="9" t="s">
        <v>48</v>
      </c>
      <c r="L148" s="9" t="s">
        <v>35</v>
      </c>
      <c r="M148" s="12">
        <v>42025</v>
      </c>
      <c r="N148" s="12">
        <v>42027</v>
      </c>
      <c r="O148" s="47">
        <f>'Calculated Metrics'!$N148-'Calculated Metrics'!$M148</f>
        <v>2</v>
      </c>
      <c r="P148" s="12" t="str">
        <f>TEXT('Calculated Metrics'!$M148,"mmmm")</f>
        <v>January</v>
      </c>
      <c r="Q148" s="12" t="str">
        <f>TEXT('Calculated Metrics'!$M148,"dddd")</f>
        <v>Wednesday</v>
      </c>
      <c r="R148" s="9" t="str">
        <f>_xlfn.XLOOKUP('Calculated Metrics'!$T148,'Product Lookup'!A:A,'Product Lookup'!B:B, ,0)</f>
        <v>Tables</v>
      </c>
      <c r="S148" s="9" t="s">
        <v>36</v>
      </c>
      <c r="T148" s="9" t="s">
        <v>89</v>
      </c>
      <c r="U148" s="9" t="s">
        <v>77</v>
      </c>
      <c r="V148" s="9" t="s">
        <v>29</v>
      </c>
      <c r="W148" s="9" t="s">
        <v>50</v>
      </c>
      <c r="X148" s="9" t="s">
        <v>90</v>
      </c>
      <c r="Y148" s="9" t="s">
        <v>166</v>
      </c>
      <c r="Z148" s="9">
        <v>44106</v>
      </c>
      <c r="AA148" s="1"/>
      <c r="AB148" s="1"/>
      <c r="AC148" s="1"/>
      <c r="AD148" s="1"/>
      <c r="AE148" s="1"/>
      <c r="AF148" s="1"/>
    </row>
    <row r="149" spans="1:32" x14ac:dyDescent="0.3">
      <c r="A149" s="13">
        <v>20858</v>
      </c>
      <c r="B149" s="13" t="s">
        <v>33</v>
      </c>
      <c r="C149" s="13">
        <v>90593</v>
      </c>
      <c r="D149" s="14">
        <v>73.98</v>
      </c>
      <c r="E149" s="15">
        <v>0.05</v>
      </c>
      <c r="F149" s="13">
        <v>17</v>
      </c>
      <c r="G149" s="14">
        <f>'Calculated Metrics'!$D149*'Calculated Metrics'!$F149*(1-'Calculated Metrics'!$E149)</f>
        <v>1194.777</v>
      </c>
      <c r="H149" s="13">
        <v>266</v>
      </c>
      <c r="I149" s="13" t="s">
        <v>1089</v>
      </c>
      <c r="J149" s="13" t="str">
        <f t="shared" si="2"/>
        <v>Returning Customer</v>
      </c>
      <c r="K149" s="13" t="s">
        <v>24</v>
      </c>
      <c r="L149" s="13" t="s">
        <v>25</v>
      </c>
      <c r="M149" s="16">
        <v>42142</v>
      </c>
      <c r="N149" s="16">
        <v>42144</v>
      </c>
      <c r="O149" s="48">
        <f>'Calculated Metrics'!$N149-'Calculated Metrics'!$M149</f>
        <v>2</v>
      </c>
      <c r="P149" s="16" t="str">
        <f>TEXT('Calculated Metrics'!$M149,"mmmm")</f>
        <v>May</v>
      </c>
      <c r="Q149" s="16" t="str">
        <f>TEXT('Calculated Metrics'!$M149,"dddd")</f>
        <v>Monday</v>
      </c>
      <c r="R149" s="13" t="str">
        <f>_xlfn.XLOOKUP('Calculated Metrics'!$T149,'Product Lookup'!A:A,'Product Lookup'!B:B, ,0)</f>
        <v>Computer Peripherals</v>
      </c>
      <c r="S149" s="13" t="s">
        <v>58</v>
      </c>
      <c r="T149" s="13" t="s">
        <v>100</v>
      </c>
      <c r="U149" s="13" t="s">
        <v>49</v>
      </c>
      <c r="V149" s="13" t="s">
        <v>29</v>
      </c>
      <c r="W149" s="13" t="s">
        <v>50</v>
      </c>
      <c r="X149" s="13" t="s">
        <v>79</v>
      </c>
      <c r="Y149" s="13" t="s">
        <v>167</v>
      </c>
      <c r="Z149" s="13">
        <v>78207</v>
      </c>
      <c r="AA149" s="1"/>
      <c r="AB149" s="1"/>
      <c r="AC149" s="1"/>
      <c r="AD149" s="1"/>
      <c r="AE149" s="1"/>
      <c r="AF149" s="1"/>
    </row>
    <row r="150" spans="1:32" x14ac:dyDescent="0.3">
      <c r="A150" s="9">
        <v>19823</v>
      </c>
      <c r="B150" s="9" t="s">
        <v>47</v>
      </c>
      <c r="C150" s="9">
        <v>90594</v>
      </c>
      <c r="D150" s="10">
        <v>6.48</v>
      </c>
      <c r="E150" s="11">
        <v>0.05</v>
      </c>
      <c r="F150" s="9">
        <v>10</v>
      </c>
      <c r="G150" s="10">
        <f>'Calculated Metrics'!$D150*'Calculated Metrics'!$F150*(1-'Calculated Metrics'!$E150)</f>
        <v>61.560000000000009</v>
      </c>
      <c r="H150" s="9">
        <v>266</v>
      </c>
      <c r="I150" s="9" t="s">
        <v>1089</v>
      </c>
      <c r="J150" s="9" t="str">
        <f t="shared" si="2"/>
        <v>Returning Customer</v>
      </c>
      <c r="K150" s="9" t="s">
        <v>24</v>
      </c>
      <c r="L150" s="9" t="s">
        <v>35</v>
      </c>
      <c r="M150" s="12">
        <v>42139</v>
      </c>
      <c r="N150" s="12">
        <v>42140</v>
      </c>
      <c r="O150" s="47">
        <f>'Calculated Metrics'!$N150-'Calculated Metrics'!$M150</f>
        <v>1</v>
      </c>
      <c r="P150" s="12" t="str">
        <f>TEXT('Calculated Metrics'!$M150,"mmmm")</f>
        <v>May</v>
      </c>
      <c r="Q150" s="12" t="str">
        <f>TEXT('Calculated Metrics'!$M150,"dddd")</f>
        <v>Friday</v>
      </c>
      <c r="R150" s="9" t="str">
        <f>_xlfn.XLOOKUP('Calculated Metrics'!$T150,'Product Lookup'!A:A,'Product Lookup'!B:B, ,0)</f>
        <v>Paper</v>
      </c>
      <c r="S150" s="9" t="s">
        <v>26</v>
      </c>
      <c r="T150" s="9" t="s">
        <v>66</v>
      </c>
      <c r="U150" s="9" t="s">
        <v>49</v>
      </c>
      <c r="V150" s="9" t="s">
        <v>29</v>
      </c>
      <c r="W150" s="9" t="s">
        <v>50</v>
      </c>
      <c r="X150" s="9" t="s">
        <v>79</v>
      </c>
      <c r="Y150" s="9" t="s">
        <v>167</v>
      </c>
      <c r="Z150" s="9">
        <v>78207</v>
      </c>
      <c r="AA150" s="1"/>
      <c r="AB150" s="1"/>
      <c r="AC150" s="1"/>
      <c r="AD150" s="1"/>
      <c r="AE150" s="1"/>
      <c r="AF150" s="1"/>
    </row>
    <row r="151" spans="1:32" x14ac:dyDescent="0.3">
      <c r="A151" s="13">
        <v>19824</v>
      </c>
      <c r="B151" s="13" t="s">
        <v>47</v>
      </c>
      <c r="C151" s="13">
        <v>90594</v>
      </c>
      <c r="D151" s="14">
        <v>20.34</v>
      </c>
      <c r="E151" s="15">
        <v>0.05</v>
      </c>
      <c r="F151" s="13">
        <v>33</v>
      </c>
      <c r="G151" s="14">
        <f>'Calculated Metrics'!$D151*'Calculated Metrics'!$F151*(1-'Calculated Metrics'!$E151)</f>
        <v>637.65899999999999</v>
      </c>
      <c r="H151" s="13">
        <v>266</v>
      </c>
      <c r="I151" s="13" t="s">
        <v>1089</v>
      </c>
      <c r="J151" s="13" t="str">
        <f t="shared" si="2"/>
        <v>Returning Customer</v>
      </c>
      <c r="K151" s="13" t="s">
        <v>24</v>
      </c>
      <c r="L151" s="13" t="s">
        <v>35</v>
      </c>
      <c r="M151" s="16">
        <v>42139</v>
      </c>
      <c r="N151" s="16">
        <v>42140</v>
      </c>
      <c r="O151" s="48">
        <f>'Calculated Metrics'!$N151-'Calculated Metrics'!$M151</f>
        <v>1</v>
      </c>
      <c r="P151" s="16" t="str">
        <f>TEXT('Calculated Metrics'!$M151,"mmmm")</f>
        <v>May</v>
      </c>
      <c r="Q151" s="16" t="str">
        <f>TEXT('Calculated Metrics'!$M151,"dddd")</f>
        <v>Friday</v>
      </c>
      <c r="R151" s="13" t="str">
        <f>_xlfn.XLOOKUP('Calculated Metrics'!$T151,'Product Lookup'!A:A,'Product Lookup'!B:B, ,0)</f>
        <v>Storage</v>
      </c>
      <c r="S151" s="13" t="s">
        <v>26</v>
      </c>
      <c r="T151" s="13" t="s">
        <v>85</v>
      </c>
      <c r="U151" s="13" t="s">
        <v>124</v>
      </c>
      <c r="V151" s="13" t="s">
        <v>29</v>
      </c>
      <c r="W151" s="13" t="s">
        <v>30</v>
      </c>
      <c r="X151" s="13" t="s">
        <v>79</v>
      </c>
      <c r="Y151" s="13" t="s">
        <v>167</v>
      </c>
      <c r="Z151" s="13">
        <v>78207</v>
      </c>
      <c r="AA151" s="1"/>
      <c r="AB151" s="1"/>
      <c r="AC151" s="1"/>
      <c r="AD151" s="1"/>
      <c r="AE151" s="1"/>
      <c r="AF151" s="1"/>
    </row>
    <row r="152" spans="1:32" x14ac:dyDescent="0.3">
      <c r="A152" s="9">
        <v>18770</v>
      </c>
      <c r="B152" s="9" t="s">
        <v>71</v>
      </c>
      <c r="C152" s="9">
        <v>88941</v>
      </c>
      <c r="D152" s="10">
        <v>5.58</v>
      </c>
      <c r="E152" s="11">
        <v>0.05</v>
      </c>
      <c r="F152" s="9">
        <v>3</v>
      </c>
      <c r="G152" s="10">
        <f>'Calculated Metrics'!$D152*'Calculated Metrics'!$F152*(1-'Calculated Metrics'!$E152)</f>
        <v>15.903</v>
      </c>
      <c r="H152" s="9">
        <v>268</v>
      </c>
      <c r="I152" s="9" t="s">
        <v>1090</v>
      </c>
      <c r="J152" s="9" t="str">
        <f t="shared" si="2"/>
        <v>Returning Customer</v>
      </c>
      <c r="K152" s="9" t="s">
        <v>34</v>
      </c>
      <c r="L152" s="9" t="s">
        <v>35</v>
      </c>
      <c r="M152" s="12">
        <v>42101</v>
      </c>
      <c r="N152" s="12">
        <v>42106</v>
      </c>
      <c r="O152" s="47">
        <f>'Calculated Metrics'!$N152-'Calculated Metrics'!$M152</f>
        <v>5</v>
      </c>
      <c r="P152" s="12" t="str">
        <f>TEXT('Calculated Metrics'!$M152,"mmmm")</f>
        <v>April</v>
      </c>
      <c r="Q152" s="12" t="str">
        <f>TEXT('Calculated Metrics'!$M152,"dddd")</f>
        <v>Tuesday</v>
      </c>
      <c r="R152" s="9" t="str">
        <f>_xlfn.XLOOKUP('Calculated Metrics'!$T152,'Product Lookup'!A:A,'Product Lookup'!B:B, ,0)</f>
        <v>Envelopes</v>
      </c>
      <c r="S152" s="9" t="s">
        <v>26</v>
      </c>
      <c r="T152" s="9" t="s">
        <v>54</v>
      </c>
      <c r="U152" s="9" t="s">
        <v>49</v>
      </c>
      <c r="V152" s="9" t="s">
        <v>29</v>
      </c>
      <c r="W152" s="9" t="s">
        <v>30</v>
      </c>
      <c r="X152" s="9" t="s">
        <v>168</v>
      </c>
      <c r="Y152" s="9" t="s">
        <v>169</v>
      </c>
      <c r="Z152" s="9">
        <v>86001</v>
      </c>
      <c r="AA152" s="1"/>
      <c r="AB152" s="1"/>
      <c r="AC152" s="1"/>
      <c r="AD152" s="1"/>
      <c r="AE152" s="1"/>
      <c r="AF152" s="1"/>
    </row>
    <row r="153" spans="1:32" x14ac:dyDescent="0.3">
      <c r="A153" s="13">
        <v>18771</v>
      </c>
      <c r="B153" s="13" t="s">
        <v>71</v>
      </c>
      <c r="C153" s="13">
        <v>88941</v>
      </c>
      <c r="D153" s="14">
        <v>40.89</v>
      </c>
      <c r="E153" s="15">
        <v>0.05</v>
      </c>
      <c r="F153" s="13">
        <v>5</v>
      </c>
      <c r="G153" s="14">
        <f>'Calculated Metrics'!$D153*'Calculated Metrics'!$F153*(1-'Calculated Metrics'!$E153)</f>
        <v>194.22749999999999</v>
      </c>
      <c r="H153" s="13">
        <v>268</v>
      </c>
      <c r="I153" s="13" t="s">
        <v>1090</v>
      </c>
      <c r="J153" s="13" t="str">
        <f t="shared" si="2"/>
        <v>Returning Customer</v>
      </c>
      <c r="K153" s="13" t="s">
        <v>34</v>
      </c>
      <c r="L153" s="13" t="s">
        <v>35</v>
      </c>
      <c r="M153" s="16">
        <v>42101</v>
      </c>
      <c r="N153" s="16">
        <v>42108</v>
      </c>
      <c r="O153" s="48">
        <f>'Calculated Metrics'!$N153-'Calculated Metrics'!$M153</f>
        <v>7</v>
      </c>
      <c r="P153" s="16" t="str">
        <f>TEXT('Calculated Metrics'!$M153,"mmmm")</f>
        <v>April</v>
      </c>
      <c r="Q153" s="16" t="str">
        <f>TEXT('Calculated Metrics'!$M153,"dddd")</f>
        <v>Tuesday</v>
      </c>
      <c r="R153" s="13" t="str">
        <f>_xlfn.XLOOKUP('Calculated Metrics'!$T153,'Product Lookup'!A:A,'Product Lookup'!B:B, ,0)</f>
        <v>Furnishings</v>
      </c>
      <c r="S153" s="13" t="s">
        <v>36</v>
      </c>
      <c r="T153" s="13" t="s">
        <v>42</v>
      </c>
      <c r="U153" s="13" t="s">
        <v>49</v>
      </c>
      <c r="V153" s="13" t="s">
        <v>29</v>
      </c>
      <c r="W153" s="13" t="s">
        <v>30</v>
      </c>
      <c r="X153" s="13" t="s">
        <v>168</v>
      </c>
      <c r="Y153" s="13" t="s">
        <v>169</v>
      </c>
      <c r="Z153" s="13">
        <v>86001</v>
      </c>
      <c r="AA153" s="1"/>
      <c r="AB153" s="1"/>
      <c r="AC153" s="1"/>
      <c r="AD153" s="1"/>
      <c r="AE153" s="1"/>
      <c r="AF153" s="1"/>
    </row>
    <row r="154" spans="1:32" x14ac:dyDescent="0.3">
      <c r="A154" s="9">
        <v>23059</v>
      </c>
      <c r="B154" s="9" t="s">
        <v>71</v>
      </c>
      <c r="C154" s="9">
        <v>88942</v>
      </c>
      <c r="D154" s="10">
        <v>35.94</v>
      </c>
      <c r="E154" s="11">
        <v>0.05</v>
      </c>
      <c r="F154" s="9">
        <v>6</v>
      </c>
      <c r="G154" s="10">
        <f>'Calculated Metrics'!$D154*'Calculated Metrics'!$F154*(1-'Calculated Metrics'!$E154)</f>
        <v>204.85799999999998</v>
      </c>
      <c r="H154" s="9">
        <v>269</v>
      </c>
      <c r="I154" s="9" t="s">
        <v>1091</v>
      </c>
      <c r="J154" s="9" t="str">
        <f t="shared" si="2"/>
        <v>Returning Customer</v>
      </c>
      <c r="K154" s="9" t="s">
        <v>34</v>
      </c>
      <c r="L154" s="9" t="s">
        <v>35</v>
      </c>
      <c r="M154" s="12">
        <v>42160</v>
      </c>
      <c r="N154" s="12">
        <v>42165</v>
      </c>
      <c r="O154" s="47">
        <f>'Calculated Metrics'!$N154-'Calculated Metrics'!$M154</f>
        <v>5</v>
      </c>
      <c r="P154" s="12" t="str">
        <f>TEXT('Calculated Metrics'!$M154,"mmmm")</f>
        <v>June</v>
      </c>
      <c r="Q154" s="12" t="str">
        <f>TEXT('Calculated Metrics'!$M154,"dddd")</f>
        <v>Friday</v>
      </c>
      <c r="R154" s="9" t="str">
        <f>_xlfn.XLOOKUP('Calculated Metrics'!$T154,'Product Lookup'!A:A,'Product Lookup'!B:B, ,0)</f>
        <v>Envelopes</v>
      </c>
      <c r="S154" s="9" t="s">
        <v>26</v>
      </c>
      <c r="T154" s="9" t="s">
        <v>54</v>
      </c>
      <c r="U154" s="9" t="s">
        <v>49</v>
      </c>
      <c r="V154" s="9" t="s">
        <v>29</v>
      </c>
      <c r="W154" s="9" t="s">
        <v>30</v>
      </c>
      <c r="X154" s="9" t="s">
        <v>168</v>
      </c>
      <c r="Y154" s="9" t="s">
        <v>170</v>
      </c>
      <c r="Z154" s="9">
        <v>85234</v>
      </c>
      <c r="AA154" s="1"/>
      <c r="AB154" s="1"/>
      <c r="AC154" s="1"/>
      <c r="AD154" s="1"/>
      <c r="AE154" s="1"/>
      <c r="AF154" s="1"/>
    </row>
    <row r="155" spans="1:32" x14ac:dyDescent="0.3">
      <c r="A155" s="13">
        <v>23060</v>
      </c>
      <c r="B155" s="13" t="s">
        <v>71</v>
      </c>
      <c r="C155" s="13">
        <v>88942</v>
      </c>
      <c r="D155" s="14">
        <v>170.98</v>
      </c>
      <c r="E155" s="15">
        <v>0.1</v>
      </c>
      <c r="F155" s="13">
        <v>7</v>
      </c>
      <c r="G155" s="14">
        <f>'Calculated Metrics'!$D155*'Calculated Metrics'!$F155*(1-'Calculated Metrics'!$E155)</f>
        <v>1077.174</v>
      </c>
      <c r="H155" s="13">
        <v>269</v>
      </c>
      <c r="I155" s="13" t="s">
        <v>1091</v>
      </c>
      <c r="J155" s="13" t="str">
        <f t="shared" si="2"/>
        <v>Returning Customer</v>
      </c>
      <c r="K155" s="13" t="s">
        <v>34</v>
      </c>
      <c r="L155" s="13" t="s">
        <v>35</v>
      </c>
      <c r="M155" s="16">
        <v>42160</v>
      </c>
      <c r="N155" s="16">
        <v>42167</v>
      </c>
      <c r="O155" s="48">
        <f>'Calculated Metrics'!$N155-'Calculated Metrics'!$M155</f>
        <v>7</v>
      </c>
      <c r="P155" s="16" t="str">
        <f>TEXT('Calculated Metrics'!$M155,"mmmm")</f>
        <v>June</v>
      </c>
      <c r="Q155" s="16" t="str">
        <f>TEXT('Calculated Metrics'!$M155,"dddd")</f>
        <v>Friday</v>
      </c>
      <c r="R155" s="13" t="str">
        <f>_xlfn.XLOOKUP('Calculated Metrics'!$T155,'Product Lookup'!A:A,'Product Lookup'!B:B, ,0)</f>
        <v>Furnishings</v>
      </c>
      <c r="S155" s="13" t="s">
        <v>36</v>
      </c>
      <c r="T155" s="13" t="s">
        <v>42</v>
      </c>
      <c r="U155" s="13" t="s">
        <v>63</v>
      </c>
      <c r="V155" s="13" t="s">
        <v>29</v>
      </c>
      <c r="W155" s="13" t="s">
        <v>30</v>
      </c>
      <c r="X155" s="13" t="s">
        <v>168</v>
      </c>
      <c r="Y155" s="13" t="s">
        <v>170</v>
      </c>
      <c r="Z155" s="13">
        <v>85234</v>
      </c>
      <c r="AA155" s="1"/>
      <c r="AB155" s="1"/>
      <c r="AC155" s="1"/>
      <c r="AD155" s="1"/>
      <c r="AE155" s="1"/>
      <c r="AF155" s="1"/>
    </row>
    <row r="156" spans="1:32" x14ac:dyDescent="0.3">
      <c r="A156" s="9">
        <v>23061</v>
      </c>
      <c r="B156" s="9" t="s">
        <v>71</v>
      </c>
      <c r="C156" s="9">
        <v>88942</v>
      </c>
      <c r="D156" s="10">
        <v>4.9800000000000004</v>
      </c>
      <c r="E156" s="11">
        <v>0.05</v>
      </c>
      <c r="F156" s="9">
        <v>9</v>
      </c>
      <c r="G156" s="10">
        <f>'Calculated Metrics'!$D156*'Calculated Metrics'!$F156*(1-'Calculated Metrics'!$E156)</f>
        <v>42.579000000000008</v>
      </c>
      <c r="H156" s="9">
        <v>269</v>
      </c>
      <c r="I156" s="9" t="s">
        <v>1091</v>
      </c>
      <c r="J156" s="9" t="str">
        <f t="shared" si="2"/>
        <v>Returning Customer</v>
      </c>
      <c r="K156" s="9" t="s">
        <v>34</v>
      </c>
      <c r="L156" s="9" t="s">
        <v>35</v>
      </c>
      <c r="M156" s="12">
        <v>42160</v>
      </c>
      <c r="N156" s="12">
        <v>42162</v>
      </c>
      <c r="O156" s="47">
        <f>'Calculated Metrics'!$N156-'Calculated Metrics'!$M156</f>
        <v>2</v>
      </c>
      <c r="P156" s="12" t="str">
        <f>TEXT('Calculated Metrics'!$M156,"mmmm")</f>
        <v>June</v>
      </c>
      <c r="Q156" s="12" t="str">
        <f>TEXT('Calculated Metrics'!$M156,"dddd")</f>
        <v>Friday</v>
      </c>
      <c r="R156" s="9" t="str">
        <f>_xlfn.XLOOKUP('Calculated Metrics'!$T156,'Product Lookup'!A:A,'Product Lookup'!B:B, ,0)</f>
        <v>Paper</v>
      </c>
      <c r="S156" s="9" t="s">
        <v>26</v>
      </c>
      <c r="T156" s="9" t="s">
        <v>66</v>
      </c>
      <c r="U156" s="9" t="s">
        <v>49</v>
      </c>
      <c r="V156" s="9" t="s">
        <v>29</v>
      </c>
      <c r="W156" s="9" t="s">
        <v>81</v>
      </c>
      <c r="X156" s="9" t="s">
        <v>168</v>
      </c>
      <c r="Y156" s="9" t="s">
        <v>170</v>
      </c>
      <c r="Z156" s="9">
        <v>85234</v>
      </c>
      <c r="AA156" s="1"/>
      <c r="AB156" s="1"/>
      <c r="AC156" s="1"/>
      <c r="AD156" s="1"/>
      <c r="AE156" s="1"/>
      <c r="AF156" s="1"/>
    </row>
    <row r="157" spans="1:32" x14ac:dyDescent="0.3">
      <c r="A157" s="13">
        <v>19515</v>
      </c>
      <c r="B157" s="13" t="s">
        <v>47</v>
      </c>
      <c r="C157" s="13">
        <v>88940</v>
      </c>
      <c r="D157" s="14">
        <v>80.97</v>
      </c>
      <c r="E157" s="15">
        <v>0.05</v>
      </c>
      <c r="F157" s="13">
        <v>12</v>
      </c>
      <c r="G157" s="14">
        <f>'Calculated Metrics'!$D157*'Calculated Metrics'!$F157*(1-'Calculated Metrics'!$E157)</f>
        <v>923.05799999999999</v>
      </c>
      <c r="H157" s="13">
        <v>271</v>
      </c>
      <c r="I157" s="13" t="s">
        <v>1092</v>
      </c>
      <c r="J157" s="13" t="str">
        <f t="shared" si="2"/>
        <v>New Customer</v>
      </c>
      <c r="K157" s="13" t="s">
        <v>48</v>
      </c>
      <c r="L157" s="13" t="s">
        <v>35</v>
      </c>
      <c r="M157" s="16">
        <v>42093</v>
      </c>
      <c r="N157" s="16">
        <v>42094</v>
      </c>
      <c r="O157" s="48">
        <f>'Calculated Metrics'!$N157-'Calculated Metrics'!$M157</f>
        <v>1</v>
      </c>
      <c r="P157" s="16" t="str">
        <f>TEXT('Calculated Metrics'!$M157,"mmmm")</f>
        <v>March</v>
      </c>
      <c r="Q157" s="16" t="str">
        <f>TEXT('Calculated Metrics'!$M157,"dddd")</f>
        <v>Monday</v>
      </c>
      <c r="R157" s="13" t="str">
        <f>_xlfn.XLOOKUP('Calculated Metrics'!$T157,'Product Lookup'!A:A,'Product Lookup'!B:B, ,0)</f>
        <v>Office Machines</v>
      </c>
      <c r="S157" s="13" t="s">
        <v>58</v>
      </c>
      <c r="T157" s="13" t="s">
        <v>62</v>
      </c>
      <c r="U157" s="13" t="s">
        <v>77</v>
      </c>
      <c r="V157" s="13" t="s">
        <v>29</v>
      </c>
      <c r="W157" s="13" t="s">
        <v>81</v>
      </c>
      <c r="X157" s="13" t="s">
        <v>171</v>
      </c>
      <c r="Y157" s="13" t="s">
        <v>172</v>
      </c>
      <c r="Z157" s="13">
        <v>30297</v>
      </c>
      <c r="AA157" s="1"/>
      <c r="AB157" s="1"/>
      <c r="AC157" s="1"/>
      <c r="AD157" s="1"/>
      <c r="AE157" s="1"/>
      <c r="AF157" s="1"/>
    </row>
    <row r="158" spans="1:32" x14ac:dyDescent="0.3">
      <c r="A158" s="9">
        <v>770</v>
      </c>
      <c r="B158" s="9" t="s">
        <v>71</v>
      </c>
      <c r="C158" s="9">
        <v>5509</v>
      </c>
      <c r="D158" s="10">
        <v>5.58</v>
      </c>
      <c r="E158" s="11">
        <v>0.05</v>
      </c>
      <c r="F158" s="9">
        <v>11</v>
      </c>
      <c r="G158" s="10">
        <f>'Calculated Metrics'!$D158*'Calculated Metrics'!$F158*(1-'Calculated Metrics'!$E158)</f>
        <v>58.311</v>
      </c>
      <c r="H158" s="9">
        <v>272</v>
      </c>
      <c r="I158" s="9" t="s">
        <v>1093</v>
      </c>
      <c r="J158" s="9" t="str">
        <f t="shared" si="2"/>
        <v>Returning Customer</v>
      </c>
      <c r="K158" s="9" t="s">
        <v>34</v>
      </c>
      <c r="L158" s="9" t="s">
        <v>35</v>
      </c>
      <c r="M158" s="12">
        <v>42101</v>
      </c>
      <c r="N158" s="12">
        <v>42106</v>
      </c>
      <c r="O158" s="47">
        <f>'Calculated Metrics'!$N158-'Calculated Metrics'!$M158</f>
        <v>5</v>
      </c>
      <c r="P158" s="12" t="str">
        <f>TEXT('Calculated Metrics'!$M158,"mmmm")</f>
        <v>April</v>
      </c>
      <c r="Q158" s="12" t="str">
        <f>TEXT('Calculated Metrics'!$M158,"dddd")</f>
        <v>Tuesday</v>
      </c>
      <c r="R158" s="9" t="str">
        <f>_xlfn.XLOOKUP('Calculated Metrics'!$T158,'Product Lookup'!A:A,'Product Lookup'!B:B, ,0)</f>
        <v>Envelopes</v>
      </c>
      <c r="S158" s="9" t="s">
        <v>26</v>
      </c>
      <c r="T158" s="9" t="s">
        <v>54</v>
      </c>
      <c r="U158" s="9" t="s">
        <v>49</v>
      </c>
      <c r="V158" s="9" t="s">
        <v>29</v>
      </c>
      <c r="W158" s="9" t="s">
        <v>81</v>
      </c>
      <c r="X158" s="9" t="s">
        <v>150</v>
      </c>
      <c r="Y158" s="9" t="s">
        <v>173</v>
      </c>
      <c r="Z158" s="9">
        <v>28204</v>
      </c>
      <c r="AA158" s="1"/>
      <c r="AB158" s="1"/>
      <c r="AC158" s="1"/>
      <c r="AD158" s="1"/>
      <c r="AE158" s="1"/>
      <c r="AF158" s="1"/>
    </row>
    <row r="159" spans="1:32" x14ac:dyDescent="0.3">
      <c r="A159" s="13">
        <v>771</v>
      </c>
      <c r="B159" s="13" t="s">
        <v>71</v>
      </c>
      <c r="C159" s="13">
        <v>5509</v>
      </c>
      <c r="D159" s="14">
        <v>40.89</v>
      </c>
      <c r="E159" s="15">
        <v>0.05</v>
      </c>
      <c r="F159" s="13">
        <v>21</v>
      </c>
      <c r="G159" s="14">
        <f>'Calculated Metrics'!$D159*'Calculated Metrics'!$F159*(1-'Calculated Metrics'!$E159)</f>
        <v>815.75549999999998</v>
      </c>
      <c r="H159" s="13">
        <v>272</v>
      </c>
      <c r="I159" s="13" t="s">
        <v>1093</v>
      </c>
      <c r="J159" s="13" t="str">
        <f t="shared" si="2"/>
        <v>Returning Customer</v>
      </c>
      <c r="K159" s="13" t="s">
        <v>34</v>
      </c>
      <c r="L159" s="13" t="s">
        <v>35</v>
      </c>
      <c r="M159" s="16">
        <v>42101</v>
      </c>
      <c r="N159" s="16">
        <v>42108</v>
      </c>
      <c r="O159" s="48">
        <f>'Calculated Metrics'!$N159-'Calculated Metrics'!$M159</f>
        <v>7</v>
      </c>
      <c r="P159" s="16" t="str">
        <f>TEXT('Calculated Metrics'!$M159,"mmmm")</f>
        <v>April</v>
      </c>
      <c r="Q159" s="16" t="str">
        <f>TEXT('Calculated Metrics'!$M159,"dddd")</f>
        <v>Tuesday</v>
      </c>
      <c r="R159" s="13" t="str">
        <f>_xlfn.XLOOKUP('Calculated Metrics'!$T159,'Product Lookup'!A:A,'Product Lookup'!B:B, ,0)</f>
        <v>Furnishings</v>
      </c>
      <c r="S159" s="13" t="s">
        <v>36</v>
      </c>
      <c r="T159" s="13" t="s">
        <v>42</v>
      </c>
      <c r="U159" s="13" t="s">
        <v>49</v>
      </c>
      <c r="V159" s="13" t="s">
        <v>29</v>
      </c>
      <c r="W159" s="13" t="s">
        <v>81</v>
      </c>
      <c r="X159" s="13" t="s">
        <v>150</v>
      </c>
      <c r="Y159" s="13" t="s">
        <v>173</v>
      </c>
      <c r="Z159" s="13">
        <v>28204</v>
      </c>
      <c r="AA159" s="1"/>
      <c r="AB159" s="1"/>
      <c r="AC159" s="1"/>
      <c r="AD159" s="1"/>
      <c r="AE159" s="1"/>
      <c r="AF159" s="1"/>
    </row>
    <row r="160" spans="1:32" x14ac:dyDescent="0.3">
      <c r="A160" s="9">
        <v>5059</v>
      </c>
      <c r="B160" s="9" t="s">
        <v>71</v>
      </c>
      <c r="C160" s="9">
        <v>36069</v>
      </c>
      <c r="D160" s="10">
        <v>35.94</v>
      </c>
      <c r="E160" s="11">
        <v>0.05</v>
      </c>
      <c r="F160" s="9">
        <v>24</v>
      </c>
      <c r="G160" s="10">
        <f>'Calculated Metrics'!$D160*'Calculated Metrics'!$F160*(1-'Calculated Metrics'!$E160)</f>
        <v>819.4319999999999</v>
      </c>
      <c r="H160" s="9">
        <v>272</v>
      </c>
      <c r="I160" s="9" t="s">
        <v>1093</v>
      </c>
      <c r="J160" s="9" t="str">
        <f t="shared" si="2"/>
        <v>Returning Customer</v>
      </c>
      <c r="K160" s="9" t="s">
        <v>34</v>
      </c>
      <c r="L160" s="9" t="s">
        <v>35</v>
      </c>
      <c r="M160" s="12">
        <v>42160</v>
      </c>
      <c r="N160" s="12">
        <v>42165</v>
      </c>
      <c r="O160" s="47">
        <f>'Calculated Metrics'!$N160-'Calculated Metrics'!$M160</f>
        <v>5</v>
      </c>
      <c r="P160" s="12" t="str">
        <f>TEXT('Calculated Metrics'!$M160,"mmmm")</f>
        <v>June</v>
      </c>
      <c r="Q160" s="12" t="str">
        <f>TEXT('Calculated Metrics'!$M160,"dddd")</f>
        <v>Friday</v>
      </c>
      <c r="R160" s="9" t="str">
        <f>_xlfn.XLOOKUP('Calculated Metrics'!$T160,'Product Lookup'!A:A,'Product Lookup'!B:B, ,0)</f>
        <v>Envelopes</v>
      </c>
      <c r="S160" s="9" t="s">
        <v>26</v>
      </c>
      <c r="T160" s="9" t="s">
        <v>54</v>
      </c>
      <c r="U160" s="9" t="s">
        <v>49</v>
      </c>
      <c r="V160" s="9" t="s">
        <v>29</v>
      </c>
      <c r="W160" s="9" t="s">
        <v>81</v>
      </c>
      <c r="X160" s="9" t="s">
        <v>150</v>
      </c>
      <c r="Y160" s="9" t="s">
        <v>173</v>
      </c>
      <c r="Z160" s="9">
        <v>28204</v>
      </c>
      <c r="AA160" s="1"/>
      <c r="AB160" s="1"/>
      <c r="AC160" s="1"/>
      <c r="AD160" s="1"/>
      <c r="AE160" s="1"/>
      <c r="AF160" s="1"/>
    </row>
    <row r="161" spans="1:32" x14ac:dyDescent="0.3">
      <c r="A161" s="13">
        <v>5061</v>
      </c>
      <c r="B161" s="13" t="s">
        <v>71</v>
      </c>
      <c r="C161" s="13">
        <v>36069</v>
      </c>
      <c r="D161" s="14">
        <v>4.9800000000000004</v>
      </c>
      <c r="E161" s="15">
        <v>0.05</v>
      </c>
      <c r="F161" s="13">
        <v>37</v>
      </c>
      <c r="G161" s="14">
        <f>'Calculated Metrics'!$D161*'Calculated Metrics'!$F161*(1-'Calculated Metrics'!$E161)</f>
        <v>175.047</v>
      </c>
      <c r="H161" s="13">
        <v>272</v>
      </c>
      <c r="I161" s="13" t="s">
        <v>1093</v>
      </c>
      <c r="J161" s="13" t="str">
        <f t="shared" si="2"/>
        <v>Returning Customer</v>
      </c>
      <c r="K161" s="13" t="s">
        <v>34</v>
      </c>
      <c r="L161" s="13" t="s">
        <v>35</v>
      </c>
      <c r="M161" s="16">
        <v>42160</v>
      </c>
      <c r="N161" s="16">
        <v>42162</v>
      </c>
      <c r="O161" s="48">
        <f>'Calculated Metrics'!$N161-'Calculated Metrics'!$M161</f>
        <v>2</v>
      </c>
      <c r="P161" s="16" t="str">
        <f>TEXT('Calculated Metrics'!$M161,"mmmm")</f>
        <v>June</v>
      </c>
      <c r="Q161" s="16" t="str">
        <f>TEXT('Calculated Metrics'!$M161,"dddd")</f>
        <v>Friday</v>
      </c>
      <c r="R161" s="13" t="str">
        <f>_xlfn.XLOOKUP('Calculated Metrics'!$T161,'Product Lookup'!A:A,'Product Lookup'!B:B, ,0)</f>
        <v>Paper</v>
      </c>
      <c r="S161" s="13" t="s">
        <v>26</v>
      </c>
      <c r="T161" s="13" t="s">
        <v>66</v>
      </c>
      <c r="U161" s="13" t="s">
        <v>49</v>
      </c>
      <c r="V161" s="13" t="s">
        <v>29</v>
      </c>
      <c r="W161" s="13" t="s">
        <v>44</v>
      </c>
      <c r="X161" s="13" t="s">
        <v>150</v>
      </c>
      <c r="Y161" s="13" t="s">
        <v>173</v>
      </c>
      <c r="Z161" s="13">
        <v>28204</v>
      </c>
      <c r="AA161" s="1"/>
      <c r="AB161" s="1"/>
      <c r="AC161" s="1"/>
      <c r="AD161" s="1"/>
      <c r="AE161" s="1"/>
      <c r="AF161" s="1"/>
    </row>
    <row r="162" spans="1:32" x14ac:dyDescent="0.3">
      <c r="A162" s="9">
        <v>22180</v>
      </c>
      <c r="B162" s="9" t="s">
        <v>33</v>
      </c>
      <c r="C162" s="9">
        <v>89292</v>
      </c>
      <c r="D162" s="10">
        <v>15.28</v>
      </c>
      <c r="E162" s="11">
        <v>0.05</v>
      </c>
      <c r="F162" s="9">
        <v>4</v>
      </c>
      <c r="G162" s="10">
        <f>'Calculated Metrics'!$D162*'Calculated Metrics'!$F162*(1-'Calculated Metrics'!$E162)</f>
        <v>58.063999999999993</v>
      </c>
      <c r="H162" s="9">
        <v>275</v>
      </c>
      <c r="I162" s="9" t="s">
        <v>1094</v>
      </c>
      <c r="J162" s="9" t="str">
        <f t="shared" si="2"/>
        <v>New Customer</v>
      </c>
      <c r="K162" s="9" t="s">
        <v>24</v>
      </c>
      <c r="L162" s="9" t="s">
        <v>35</v>
      </c>
      <c r="M162" s="12">
        <v>42028</v>
      </c>
      <c r="N162" s="12">
        <v>42029</v>
      </c>
      <c r="O162" s="47">
        <f>'Calculated Metrics'!$N162-'Calculated Metrics'!$M162</f>
        <v>1</v>
      </c>
      <c r="P162" s="12" t="str">
        <f>TEXT('Calculated Metrics'!$M162,"mmmm")</f>
        <v>January</v>
      </c>
      <c r="Q162" s="12" t="str">
        <f>TEXT('Calculated Metrics'!$M162,"dddd")</f>
        <v>Saturday</v>
      </c>
      <c r="R162" s="9" t="str">
        <f>_xlfn.XLOOKUP('Calculated Metrics'!$T162,'Product Lookup'!A:A,'Product Lookup'!B:B, ,0)</f>
        <v>Binders</v>
      </c>
      <c r="S162" s="9" t="s">
        <v>26</v>
      </c>
      <c r="T162" s="9" t="s">
        <v>72</v>
      </c>
      <c r="U162" s="9" t="s">
        <v>49</v>
      </c>
      <c r="V162" s="9" t="s">
        <v>29</v>
      </c>
      <c r="W162" s="9" t="s">
        <v>44</v>
      </c>
      <c r="X162" s="9" t="s">
        <v>119</v>
      </c>
      <c r="Y162" s="9" t="s">
        <v>174</v>
      </c>
      <c r="Z162" s="9">
        <v>6824</v>
      </c>
      <c r="AA162" s="1"/>
      <c r="AB162" s="1"/>
      <c r="AC162" s="1"/>
      <c r="AD162" s="1"/>
      <c r="AE162" s="1"/>
      <c r="AF162" s="1"/>
    </row>
    <row r="163" spans="1:32" x14ac:dyDescent="0.3">
      <c r="A163" s="13">
        <v>23504</v>
      </c>
      <c r="B163" s="13" t="s">
        <v>41</v>
      </c>
      <c r="C163" s="13">
        <v>89291</v>
      </c>
      <c r="D163" s="14">
        <v>1.98</v>
      </c>
      <c r="E163" s="15">
        <v>0.05</v>
      </c>
      <c r="F163" s="13">
        <v>3</v>
      </c>
      <c r="G163" s="14">
        <f>'Calculated Metrics'!$D163*'Calculated Metrics'!$F163*(1-'Calculated Metrics'!$E163)</f>
        <v>5.6429999999999989</v>
      </c>
      <c r="H163" s="13">
        <v>276</v>
      </c>
      <c r="I163" s="13" t="s">
        <v>1095</v>
      </c>
      <c r="J163" s="13" t="str">
        <f t="shared" si="2"/>
        <v>New Customer</v>
      </c>
      <c r="K163" s="13" t="s">
        <v>24</v>
      </c>
      <c r="L163" s="13" t="s">
        <v>25</v>
      </c>
      <c r="M163" s="16">
        <v>42145</v>
      </c>
      <c r="N163" s="16">
        <v>42146</v>
      </c>
      <c r="O163" s="48">
        <f>'Calculated Metrics'!$N163-'Calculated Metrics'!$M163</f>
        <v>1</v>
      </c>
      <c r="P163" s="16" t="str">
        <f>TEXT('Calculated Metrics'!$M163,"mmmm")</f>
        <v>May</v>
      </c>
      <c r="Q163" s="16" t="str">
        <f>TEXT('Calculated Metrics'!$M163,"dddd")</f>
        <v>Thursday</v>
      </c>
      <c r="R163" s="13" t="str">
        <f>_xlfn.XLOOKUP('Calculated Metrics'!$T163,'Product Lookup'!A:A,'Product Lookup'!B:B, ,0)</f>
        <v>Rubber Bands</v>
      </c>
      <c r="S163" s="13" t="s">
        <v>26</v>
      </c>
      <c r="T163" s="13" t="s">
        <v>53</v>
      </c>
      <c r="U163" s="13" t="s">
        <v>28</v>
      </c>
      <c r="V163" s="13" t="s">
        <v>29</v>
      </c>
      <c r="W163" s="13" t="s">
        <v>44</v>
      </c>
      <c r="X163" s="13" t="s">
        <v>119</v>
      </c>
      <c r="Y163" s="13" t="s">
        <v>175</v>
      </c>
      <c r="Z163" s="13">
        <v>6111</v>
      </c>
      <c r="AA163" s="1"/>
      <c r="AB163" s="1"/>
      <c r="AC163" s="1"/>
      <c r="AD163" s="1"/>
      <c r="AE163" s="1"/>
      <c r="AF163" s="1"/>
    </row>
    <row r="164" spans="1:32" x14ac:dyDescent="0.3">
      <c r="A164" s="9">
        <v>23503</v>
      </c>
      <c r="B164" s="9" t="s">
        <v>41</v>
      </c>
      <c r="C164" s="9">
        <v>89291</v>
      </c>
      <c r="D164" s="10">
        <v>55.99</v>
      </c>
      <c r="E164" s="11">
        <v>0.05</v>
      </c>
      <c r="F164" s="9">
        <v>9</v>
      </c>
      <c r="G164" s="10">
        <f>'Calculated Metrics'!$D164*'Calculated Metrics'!$F164*(1-'Calculated Metrics'!$E164)</f>
        <v>478.71449999999999</v>
      </c>
      <c r="H164" s="9">
        <v>282</v>
      </c>
      <c r="I164" s="9" t="s">
        <v>1096</v>
      </c>
      <c r="J164" s="9" t="str">
        <f t="shared" si="2"/>
        <v>New Customer</v>
      </c>
      <c r="K164" s="9" t="s">
        <v>24</v>
      </c>
      <c r="L164" s="9" t="s">
        <v>35</v>
      </c>
      <c r="M164" s="12">
        <v>42145</v>
      </c>
      <c r="N164" s="12">
        <v>42146</v>
      </c>
      <c r="O164" s="47">
        <f>'Calculated Metrics'!$N164-'Calculated Metrics'!$M164</f>
        <v>1</v>
      </c>
      <c r="P164" s="12" t="str">
        <f>TEXT('Calculated Metrics'!$M164,"mmmm")</f>
        <v>May</v>
      </c>
      <c r="Q164" s="12" t="str">
        <f>TEXT('Calculated Metrics'!$M164,"dddd")</f>
        <v>Thursday</v>
      </c>
      <c r="R164" s="9" t="str">
        <f>_xlfn.XLOOKUP('Calculated Metrics'!$T164,'Product Lookup'!A:A,'Product Lookup'!B:B, ,0)</f>
        <v>Telephones</v>
      </c>
      <c r="S164" s="9" t="s">
        <v>58</v>
      </c>
      <c r="T164" s="9" t="s">
        <v>59</v>
      </c>
      <c r="U164" s="9" t="s">
        <v>43</v>
      </c>
      <c r="V164" s="9" t="s">
        <v>29</v>
      </c>
      <c r="W164" s="9" t="s">
        <v>44</v>
      </c>
      <c r="X164" s="9" t="s">
        <v>45</v>
      </c>
      <c r="Y164" s="9" t="s">
        <v>176</v>
      </c>
      <c r="Z164" s="9">
        <v>7109</v>
      </c>
      <c r="AA164" s="1"/>
      <c r="AB164" s="1"/>
      <c r="AC164" s="1"/>
      <c r="AD164" s="1"/>
      <c r="AE164" s="1"/>
      <c r="AF164" s="1"/>
    </row>
    <row r="165" spans="1:32" x14ac:dyDescent="0.3">
      <c r="A165" s="13">
        <v>24512</v>
      </c>
      <c r="B165" s="13" t="s">
        <v>23</v>
      </c>
      <c r="C165" s="13">
        <v>89293</v>
      </c>
      <c r="D165" s="14">
        <v>1.68</v>
      </c>
      <c r="E165" s="15">
        <v>0.05</v>
      </c>
      <c r="F165" s="13">
        <v>11</v>
      </c>
      <c r="G165" s="14">
        <f>'Calculated Metrics'!$D165*'Calculated Metrics'!$F165*(1-'Calculated Metrics'!$E165)</f>
        <v>17.556000000000001</v>
      </c>
      <c r="H165" s="13">
        <v>283</v>
      </c>
      <c r="I165" s="13" t="s">
        <v>1097</v>
      </c>
      <c r="J165" s="13" t="str">
        <f t="shared" si="2"/>
        <v>New Customer</v>
      </c>
      <c r="K165" s="13" t="s">
        <v>24</v>
      </c>
      <c r="L165" s="13" t="s">
        <v>35</v>
      </c>
      <c r="M165" s="16">
        <v>42172</v>
      </c>
      <c r="N165" s="16">
        <v>42173</v>
      </c>
      <c r="O165" s="48">
        <f>'Calculated Metrics'!$N165-'Calculated Metrics'!$M165</f>
        <v>1</v>
      </c>
      <c r="P165" s="16" t="str">
        <f>TEXT('Calculated Metrics'!$M165,"mmmm")</f>
        <v>June</v>
      </c>
      <c r="Q165" s="16" t="str">
        <f>TEXT('Calculated Metrics'!$M165,"dddd")</f>
        <v>Wednesday</v>
      </c>
      <c r="R165" s="13" t="str">
        <f>_xlfn.XLOOKUP('Calculated Metrics'!$T165,'Product Lookup'!A:A,'Product Lookup'!B:B, ,0)</f>
        <v>Pens</v>
      </c>
      <c r="S165" s="13" t="s">
        <v>26</v>
      </c>
      <c r="T165" s="13" t="s">
        <v>27</v>
      </c>
      <c r="U165" s="13" t="s">
        <v>28</v>
      </c>
      <c r="V165" s="13" t="s">
        <v>29</v>
      </c>
      <c r="W165" s="13" t="s">
        <v>50</v>
      </c>
      <c r="X165" s="13" t="s">
        <v>45</v>
      </c>
      <c r="Y165" s="13" t="s">
        <v>177</v>
      </c>
      <c r="Z165" s="13">
        <v>7101</v>
      </c>
      <c r="AA165" s="1"/>
      <c r="AB165" s="1"/>
      <c r="AC165" s="1"/>
      <c r="AD165" s="1"/>
      <c r="AE165" s="1"/>
      <c r="AF165" s="1"/>
    </row>
    <row r="166" spans="1:32" x14ac:dyDescent="0.3">
      <c r="A166" s="9">
        <v>19168</v>
      </c>
      <c r="B166" s="9" t="s">
        <v>71</v>
      </c>
      <c r="C166" s="9">
        <v>89761</v>
      </c>
      <c r="D166" s="10">
        <v>4.13</v>
      </c>
      <c r="E166" s="11">
        <v>0.05</v>
      </c>
      <c r="F166" s="9">
        <v>9</v>
      </c>
      <c r="G166" s="10">
        <f>'Calculated Metrics'!$D166*'Calculated Metrics'!$F166*(1-'Calculated Metrics'!$E166)</f>
        <v>35.311500000000002</v>
      </c>
      <c r="H166" s="9">
        <v>286</v>
      </c>
      <c r="I166" s="9" t="s">
        <v>1098</v>
      </c>
      <c r="J166" s="9" t="str">
        <f t="shared" si="2"/>
        <v>Returning Customer</v>
      </c>
      <c r="K166" s="9" t="s">
        <v>48</v>
      </c>
      <c r="L166" s="9" t="s">
        <v>35</v>
      </c>
      <c r="M166" s="12">
        <v>42172</v>
      </c>
      <c r="N166" s="12">
        <v>42176</v>
      </c>
      <c r="O166" s="47">
        <f>'Calculated Metrics'!$N166-'Calculated Metrics'!$M166</f>
        <v>4</v>
      </c>
      <c r="P166" s="12" t="str">
        <f>TEXT('Calculated Metrics'!$M166,"mmmm")</f>
        <v>June</v>
      </c>
      <c r="Q166" s="12" t="str">
        <f>TEXT('Calculated Metrics'!$M166,"dddd")</f>
        <v>Wednesday</v>
      </c>
      <c r="R166" s="9" t="str">
        <f>_xlfn.XLOOKUP('Calculated Metrics'!$T166,'Product Lookup'!A:A,'Product Lookup'!B:B, ,0)</f>
        <v>Binders</v>
      </c>
      <c r="S166" s="9" t="s">
        <v>26</v>
      </c>
      <c r="T166" s="9" t="s">
        <v>72</v>
      </c>
      <c r="U166" s="9" t="s">
        <v>49</v>
      </c>
      <c r="V166" s="9" t="s">
        <v>29</v>
      </c>
      <c r="W166" s="9" t="s">
        <v>50</v>
      </c>
      <c r="X166" s="9" t="s">
        <v>101</v>
      </c>
      <c r="Y166" s="9" t="s">
        <v>178</v>
      </c>
      <c r="Z166" s="9">
        <v>66203</v>
      </c>
      <c r="AA166" s="1"/>
      <c r="AB166" s="1"/>
      <c r="AC166" s="1"/>
      <c r="AD166" s="1"/>
      <c r="AE166" s="1"/>
      <c r="AF166" s="1"/>
    </row>
    <row r="167" spans="1:32" x14ac:dyDescent="0.3">
      <c r="A167" s="13">
        <v>19169</v>
      </c>
      <c r="B167" s="13" t="s">
        <v>71</v>
      </c>
      <c r="C167" s="13">
        <v>89761</v>
      </c>
      <c r="D167" s="14">
        <v>130.97999999999999</v>
      </c>
      <c r="E167" s="15">
        <v>0.1</v>
      </c>
      <c r="F167" s="13">
        <v>9</v>
      </c>
      <c r="G167" s="14">
        <f>'Calculated Metrics'!$D167*'Calculated Metrics'!$F167*(1-'Calculated Metrics'!$E167)</f>
        <v>1060.9379999999999</v>
      </c>
      <c r="H167" s="13">
        <v>286</v>
      </c>
      <c r="I167" s="13" t="s">
        <v>1098</v>
      </c>
      <c r="J167" s="13" t="str">
        <f t="shared" si="2"/>
        <v>Returning Customer</v>
      </c>
      <c r="K167" s="13" t="s">
        <v>48</v>
      </c>
      <c r="L167" s="13" t="s">
        <v>35</v>
      </c>
      <c r="M167" s="16">
        <v>42172</v>
      </c>
      <c r="N167" s="16">
        <v>42176</v>
      </c>
      <c r="O167" s="48">
        <f>'Calculated Metrics'!$N167-'Calculated Metrics'!$M167</f>
        <v>4</v>
      </c>
      <c r="P167" s="16" t="str">
        <f>TEXT('Calculated Metrics'!$M167,"mmmm")</f>
        <v>June</v>
      </c>
      <c r="Q167" s="16" t="str">
        <f>TEXT('Calculated Metrics'!$M167,"dddd")</f>
        <v>Wednesday</v>
      </c>
      <c r="R167" s="13" t="str">
        <f>_xlfn.XLOOKUP('Calculated Metrics'!$T167,'Product Lookup'!A:A,'Product Lookup'!B:B, ,0)</f>
        <v>Bookcases</v>
      </c>
      <c r="S167" s="13" t="s">
        <v>36</v>
      </c>
      <c r="T167" s="13" t="s">
        <v>105</v>
      </c>
      <c r="U167" s="13" t="s">
        <v>77</v>
      </c>
      <c r="V167" s="13" t="s">
        <v>29</v>
      </c>
      <c r="W167" s="13" t="s">
        <v>50</v>
      </c>
      <c r="X167" s="13" t="s">
        <v>101</v>
      </c>
      <c r="Y167" s="13" t="s">
        <v>178</v>
      </c>
      <c r="Z167" s="13">
        <v>66203</v>
      </c>
      <c r="AA167" s="1"/>
      <c r="AB167" s="1"/>
      <c r="AC167" s="1"/>
      <c r="AD167" s="1"/>
      <c r="AE167" s="1"/>
      <c r="AF167" s="1"/>
    </row>
    <row r="168" spans="1:32" x14ac:dyDescent="0.3">
      <c r="A168" s="9">
        <v>25624</v>
      </c>
      <c r="B168" s="9" t="s">
        <v>41</v>
      </c>
      <c r="C168" s="9">
        <v>89762</v>
      </c>
      <c r="D168" s="10">
        <v>28.48</v>
      </c>
      <c r="E168" s="11">
        <v>0.05</v>
      </c>
      <c r="F168" s="9">
        <v>7</v>
      </c>
      <c r="G168" s="10">
        <f>'Calculated Metrics'!$D168*'Calculated Metrics'!$F168*(1-'Calculated Metrics'!$E168)</f>
        <v>189.392</v>
      </c>
      <c r="H168" s="9">
        <v>288</v>
      </c>
      <c r="I168" s="9" t="s">
        <v>1099</v>
      </c>
      <c r="J168" s="9" t="str">
        <f t="shared" si="2"/>
        <v>Returning Customer</v>
      </c>
      <c r="K168" s="9" t="s">
        <v>48</v>
      </c>
      <c r="L168" s="9" t="s">
        <v>35</v>
      </c>
      <c r="M168" s="12">
        <v>42020</v>
      </c>
      <c r="N168" s="12">
        <v>42023</v>
      </c>
      <c r="O168" s="47">
        <f>'Calculated Metrics'!$N168-'Calculated Metrics'!$M168</f>
        <v>3</v>
      </c>
      <c r="P168" s="12" t="str">
        <f>TEXT('Calculated Metrics'!$M168,"mmmm")</f>
        <v>January</v>
      </c>
      <c r="Q168" s="12" t="str">
        <f>TEXT('Calculated Metrics'!$M168,"dddd")</f>
        <v>Friday</v>
      </c>
      <c r="R168" s="9" t="str">
        <f>_xlfn.XLOOKUP('Calculated Metrics'!$T168,'Product Lookup'!A:A,'Product Lookup'!B:B, ,0)</f>
        <v>Computer Peripherals</v>
      </c>
      <c r="S168" s="9" t="s">
        <v>58</v>
      </c>
      <c r="T168" s="9" t="s">
        <v>100</v>
      </c>
      <c r="U168" s="9" t="s">
        <v>43</v>
      </c>
      <c r="V168" s="9" t="s">
        <v>29</v>
      </c>
      <c r="W168" s="9" t="s">
        <v>50</v>
      </c>
      <c r="X168" s="9" t="s">
        <v>101</v>
      </c>
      <c r="Y168" s="9" t="s">
        <v>179</v>
      </c>
      <c r="Z168" s="9">
        <v>67212</v>
      </c>
      <c r="AA168" s="1"/>
      <c r="AB168" s="1"/>
      <c r="AC168" s="1"/>
      <c r="AD168" s="1"/>
      <c r="AE168" s="1"/>
      <c r="AF168" s="1"/>
    </row>
    <row r="169" spans="1:32" x14ac:dyDescent="0.3">
      <c r="A169" s="13">
        <v>25625</v>
      </c>
      <c r="B169" s="13" t="s">
        <v>41</v>
      </c>
      <c r="C169" s="13">
        <v>89762</v>
      </c>
      <c r="D169" s="14">
        <v>65.989999999999995</v>
      </c>
      <c r="E169" s="15">
        <v>0.05</v>
      </c>
      <c r="F169" s="13">
        <v>14</v>
      </c>
      <c r="G169" s="14">
        <f>'Calculated Metrics'!$D169*'Calculated Metrics'!$F169*(1-'Calculated Metrics'!$E169)</f>
        <v>877.66699999999992</v>
      </c>
      <c r="H169" s="13">
        <v>288</v>
      </c>
      <c r="I169" s="13" t="s">
        <v>1099</v>
      </c>
      <c r="J169" s="13" t="str">
        <f t="shared" si="2"/>
        <v>Returning Customer</v>
      </c>
      <c r="K169" s="13" t="s">
        <v>48</v>
      </c>
      <c r="L169" s="13" t="s">
        <v>25</v>
      </c>
      <c r="M169" s="16">
        <v>42020</v>
      </c>
      <c r="N169" s="16">
        <v>42022</v>
      </c>
      <c r="O169" s="48">
        <f>'Calculated Metrics'!$N169-'Calculated Metrics'!$M169</f>
        <v>2</v>
      </c>
      <c r="P169" s="16" t="str">
        <f>TEXT('Calculated Metrics'!$M169,"mmmm")</f>
        <v>January</v>
      </c>
      <c r="Q169" s="16" t="str">
        <f>TEXT('Calculated Metrics'!$M169,"dddd")</f>
        <v>Friday</v>
      </c>
      <c r="R169" s="13" t="str">
        <f>_xlfn.XLOOKUP('Calculated Metrics'!$T169,'Product Lookup'!A:A,'Product Lookup'!B:B, ,0)</f>
        <v>Telephones</v>
      </c>
      <c r="S169" s="13" t="s">
        <v>58</v>
      </c>
      <c r="T169" s="13" t="s">
        <v>59</v>
      </c>
      <c r="U169" s="13" t="s">
        <v>49</v>
      </c>
      <c r="V169" s="13" t="s">
        <v>29</v>
      </c>
      <c r="W169" s="13" t="s">
        <v>30</v>
      </c>
      <c r="X169" s="13" t="s">
        <v>101</v>
      </c>
      <c r="Y169" s="13" t="s">
        <v>179</v>
      </c>
      <c r="Z169" s="13">
        <v>67212</v>
      </c>
      <c r="AA169" s="1"/>
      <c r="AB169" s="1"/>
      <c r="AC169" s="1"/>
      <c r="AD169" s="1"/>
      <c r="AE169" s="1"/>
      <c r="AF169" s="1"/>
    </row>
    <row r="170" spans="1:32" x14ac:dyDescent="0.3">
      <c r="A170" s="9">
        <v>21223</v>
      </c>
      <c r="B170" s="9" t="s">
        <v>33</v>
      </c>
      <c r="C170" s="9">
        <v>90837</v>
      </c>
      <c r="D170" s="10">
        <v>4.9800000000000004</v>
      </c>
      <c r="E170" s="11">
        <v>0.05</v>
      </c>
      <c r="F170" s="9">
        <v>20</v>
      </c>
      <c r="G170" s="10">
        <f>'Calculated Metrics'!$D170*'Calculated Metrics'!$F170*(1-'Calculated Metrics'!$E170)</f>
        <v>94.62</v>
      </c>
      <c r="H170" s="9">
        <v>290</v>
      </c>
      <c r="I170" s="9" t="s">
        <v>1100</v>
      </c>
      <c r="J170" s="9" t="str">
        <f t="shared" si="2"/>
        <v>New Customer</v>
      </c>
      <c r="K170" s="9" t="s">
        <v>48</v>
      </c>
      <c r="L170" s="9" t="s">
        <v>35</v>
      </c>
      <c r="M170" s="12">
        <v>42088</v>
      </c>
      <c r="N170" s="12">
        <v>42089</v>
      </c>
      <c r="O170" s="47">
        <f>'Calculated Metrics'!$N170-'Calculated Metrics'!$M170</f>
        <v>1</v>
      </c>
      <c r="P170" s="12" t="str">
        <f>TEXT('Calculated Metrics'!$M170,"mmmm")</f>
        <v>March</v>
      </c>
      <c r="Q170" s="12" t="str">
        <f>TEXT('Calculated Metrics'!$M170,"dddd")</f>
        <v>Wednesday</v>
      </c>
      <c r="R170" s="9" t="str">
        <f>_xlfn.XLOOKUP('Calculated Metrics'!$T170,'Product Lookup'!A:A,'Product Lookup'!B:B, ,0)</f>
        <v>Computer Peripherals</v>
      </c>
      <c r="S170" s="9" t="s">
        <v>58</v>
      </c>
      <c r="T170" s="9" t="s">
        <v>100</v>
      </c>
      <c r="U170" s="9" t="s">
        <v>43</v>
      </c>
      <c r="V170" s="9" t="s">
        <v>29</v>
      </c>
      <c r="W170" s="9" t="s">
        <v>44</v>
      </c>
      <c r="X170" s="9" t="s">
        <v>129</v>
      </c>
      <c r="Y170" s="9" t="s">
        <v>180</v>
      </c>
      <c r="Z170" s="9">
        <v>80538</v>
      </c>
      <c r="AA170" s="1"/>
      <c r="AB170" s="1"/>
      <c r="AC170" s="1"/>
      <c r="AD170" s="1"/>
      <c r="AE170" s="1"/>
      <c r="AF170" s="1"/>
    </row>
    <row r="171" spans="1:32" x14ac:dyDescent="0.3">
      <c r="A171" s="13">
        <v>23302</v>
      </c>
      <c r="B171" s="13" t="s">
        <v>23</v>
      </c>
      <c r="C171" s="13">
        <v>87057</v>
      </c>
      <c r="D171" s="14">
        <v>8.33</v>
      </c>
      <c r="E171" s="15">
        <v>0.05</v>
      </c>
      <c r="F171" s="13">
        <v>8</v>
      </c>
      <c r="G171" s="14">
        <f>'Calculated Metrics'!$D171*'Calculated Metrics'!$F171*(1-'Calculated Metrics'!$E171)</f>
        <v>63.308</v>
      </c>
      <c r="H171" s="13">
        <v>306</v>
      </c>
      <c r="I171" s="13" t="s">
        <v>1101</v>
      </c>
      <c r="J171" s="13" t="str">
        <f t="shared" si="2"/>
        <v>Returning Customer</v>
      </c>
      <c r="K171" s="13" t="s">
        <v>48</v>
      </c>
      <c r="L171" s="13" t="s">
        <v>35</v>
      </c>
      <c r="M171" s="16">
        <v>42049</v>
      </c>
      <c r="N171" s="16">
        <v>42050</v>
      </c>
      <c r="O171" s="48">
        <f>'Calculated Metrics'!$N171-'Calculated Metrics'!$M171</f>
        <v>1</v>
      </c>
      <c r="P171" s="16" t="str">
        <f>TEXT('Calculated Metrics'!$M171,"mmmm")</f>
        <v>February</v>
      </c>
      <c r="Q171" s="16" t="str">
        <f>TEXT('Calculated Metrics'!$M171,"dddd")</f>
        <v>Saturday</v>
      </c>
      <c r="R171" s="13" t="str">
        <f>_xlfn.XLOOKUP('Calculated Metrics'!$T171,'Product Lookup'!A:A,'Product Lookup'!B:B, ,0)</f>
        <v>Computer Peripherals</v>
      </c>
      <c r="S171" s="13" t="s">
        <v>58</v>
      </c>
      <c r="T171" s="13" t="s">
        <v>100</v>
      </c>
      <c r="U171" s="13" t="s">
        <v>43</v>
      </c>
      <c r="V171" s="13" t="s">
        <v>29</v>
      </c>
      <c r="W171" s="13" t="s">
        <v>44</v>
      </c>
      <c r="X171" s="13" t="s">
        <v>181</v>
      </c>
      <c r="Y171" s="13" t="s">
        <v>182</v>
      </c>
      <c r="Z171" s="13">
        <v>21208</v>
      </c>
      <c r="AA171" s="1"/>
      <c r="AB171" s="1"/>
      <c r="AC171" s="1"/>
      <c r="AD171" s="1"/>
      <c r="AE171" s="1"/>
      <c r="AF171" s="1"/>
    </row>
    <row r="172" spans="1:32" x14ac:dyDescent="0.3">
      <c r="A172" s="9">
        <v>23303</v>
      </c>
      <c r="B172" s="9" t="s">
        <v>23</v>
      </c>
      <c r="C172" s="9">
        <v>87057</v>
      </c>
      <c r="D172" s="10">
        <v>85.99</v>
      </c>
      <c r="E172" s="11">
        <v>0.05</v>
      </c>
      <c r="F172" s="9">
        <v>17</v>
      </c>
      <c r="G172" s="10">
        <f>'Calculated Metrics'!$D172*'Calculated Metrics'!$F172*(1-'Calculated Metrics'!$E172)</f>
        <v>1388.7384999999999</v>
      </c>
      <c r="H172" s="9">
        <v>306</v>
      </c>
      <c r="I172" s="9" t="s">
        <v>1101</v>
      </c>
      <c r="J172" s="9" t="str">
        <f t="shared" si="2"/>
        <v>Returning Customer</v>
      </c>
      <c r="K172" s="9" t="s">
        <v>48</v>
      </c>
      <c r="L172" s="9" t="s">
        <v>35</v>
      </c>
      <c r="M172" s="12">
        <v>42049</v>
      </c>
      <c r="N172" s="12">
        <v>42051</v>
      </c>
      <c r="O172" s="47">
        <f>'Calculated Metrics'!$N172-'Calculated Metrics'!$M172</f>
        <v>2</v>
      </c>
      <c r="P172" s="12" t="str">
        <f>TEXT('Calculated Metrics'!$M172,"mmmm")</f>
        <v>February</v>
      </c>
      <c r="Q172" s="12" t="str">
        <f>TEXT('Calculated Metrics'!$M172,"dddd")</f>
        <v>Saturday</v>
      </c>
      <c r="R172" s="9" t="str">
        <f>_xlfn.XLOOKUP('Calculated Metrics'!$T172,'Product Lookup'!A:A,'Product Lookup'!B:B, ,0)</f>
        <v>Telephones</v>
      </c>
      <c r="S172" s="9" t="s">
        <v>58</v>
      </c>
      <c r="T172" s="9" t="s">
        <v>59</v>
      </c>
      <c r="U172" s="9" t="s">
        <v>28</v>
      </c>
      <c r="V172" s="9" t="s">
        <v>29</v>
      </c>
      <c r="W172" s="9" t="s">
        <v>30</v>
      </c>
      <c r="X172" s="9" t="s">
        <v>181</v>
      </c>
      <c r="Y172" s="9" t="s">
        <v>182</v>
      </c>
      <c r="Z172" s="9">
        <v>21208</v>
      </c>
      <c r="AA172" s="1"/>
      <c r="AB172" s="1"/>
      <c r="AC172" s="1"/>
      <c r="AD172" s="1"/>
      <c r="AE172" s="1"/>
      <c r="AF172" s="1"/>
    </row>
    <row r="173" spans="1:32" x14ac:dyDescent="0.3">
      <c r="A173" s="13">
        <v>5302</v>
      </c>
      <c r="B173" s="13" t="s">
        <v>23</v>
      </c>
      <c r="C173" s="13">
        <v>37760</v>
      </c>
      <c r="D173" s="14">
        <v>8.33</v>
      </c>
      <c r="E173" s="15">
        <v>0.05</v>
      </c>
      <c r="F173" s="13">
        <v>32</v>
      </c>
      <c r="G173" s="14">
        <f>'Calculated Metrics'!$D173*'Calculated Metrics'!$F173*(1-'Calculated Metrics'!$E173)</f>
        <v>253.232</v>
      </c>
      <c r="H173" s="13">
        <v>308</v>
      </c>
      <c r="I173" s="13" t="s">
        <v>1102</v>
      </c>
      <c r="J173" s="13" t="str">
        <f t="shared" si="2"/>
        <v>New Customer</v>
      </c>
      <c r="K173" s="13" t="s">
        <v>48</v>
      </c>
      <c r="L173" s="13" t="s">
        <v>35</v>
      </c>
      <c r="M173" s="16">
        <v>42049</v>
      </c>
      <c r="N173" s="16">
        <v>42050</v>
      </c>
      <c r="O173" s="48">
        <f>'Calculated Metrics'!$N173-'Calculated Metrics'!$M173</f>
        <v>1</v>
      </c>
      <c r="P173" s="16" t="str">
        <f>TEXT('Calculated Metrics'!$M173,"mmmm")</f>
        <v>February</v>
      </c>
      <c r="Q173" s="16" t="str">
        <f>TEXT('Calculated Metrics'!$M173,"dddd")</f>
        <v>Saturday</v>
      </c>
      <c r="R173" s="13" t="str">
        <f>_xlfn.XLOOKUP('Calculated Metrics'!$T173,'Product Lookup'!A:A,'Product Lookup'!B:B, ,0)</f>
        <v>Computer Peripherals</v>
      </c>
      <c r="S173" s="13" t="s">
        <v>58</v>
      </c>
      <c r="T173" s="13" t="s">
        <v>100</v>
      </c>
      <c r="U173" s="13" t="s">
        <v>43</v>
      </c>
      <c r="V173" s="13" t="s">
        <v>29</v>
      </c>
      <c r="W173" s="13" t="s">
        <v>50</v>
      </c>
      <c r="X173" s="13" t="s">
        <v>31</v>
      </c>
      <c r="Y173" s="13" t="s">
        <v>113</v>
      </c>
      <c r="Z173" s="13">
        <v>98115</v>
      </c>
      <c r="AA173" s="1"/>
      <c r="AB173" s="1"/>
      <c r="AC173" s="1"/>
      <c r="AD173" s="1"/>
      <c r="AE173" s="1"/>
      <c r="AF173" s="1"/>
    </row>
    <row r="174" spans="1:32" x14ac:dyDescent="0.3">
      <c r="A174" s="9">
        <v>18853</v>
      </c>
      <c r="B174" s="9" t="s">
        <v>47</v>
      </c>
      <c r="C174" s="9">
        <v>89166</v>
      </c>
      <c r="D174" s="10">
        <v>1637.53</v>
      </c>
      <c r="E174" s="11">
        <v>0.15</v>
      </c>
      <c r="F174" s="9">
        <v>2</v>
      </c>
      <c r="G174" s="10">
        <f>'Calculated Metrics'!$D174*'Calculated Metrics'!$F174*(1-'Calculated Metrics'!$E174)</f>
        <v>2783.8009999999999</v>
      </c>
      <c r="H174" s="9">
        <v>314</v>
      </c>
      <c r="I174" s="9" t="s">
        <v>1103</v>
      </c>
      <c r="J174" s="9" t="str">
        <f t="shared" si="2"/>
        <v>New Customer</v>
      </c>
      <c r="K174" s="9" t="s">
        <v>24</v>
      </c>
      <c r="L174" s="9" t="s">
        <v>35</v>
      </c>
      <c r="M174" s="12">
        <v>42083</v>
      </c>
      <c r="N174" s="12">
        <v>42085</v>
      </c>
      <c r="O174" s="47">
        <f>'Calculated Metrics'!$N174-'Calculated Metrics'!$M174</f>
        <v>2</v>
      </c>
      <c r="P174" s="12" t="str">
        <f>TEXT('Calculated Metrics'!$M174,"mmmm")</f>
        <v>March</v>
      </c>
      <c r="Q174" s="12" t="str">
        <f>TEXT('Calculated Metrics'!$M174,"dddd")</f>
        <v>Friday</v>
      </c>
      <c r="R174" s="9" t="str">
        <f>_xlfn.XLOOKUP('Calculated Metrics'!$T174,'Product Lookup'!A:A,'Product Lookup'!B:B, ,0)</f>
        <v>Scissors</v>
      </c>
      <c r="S174" s="9" t="s">
        <v>26</v>
      </c>
      <c r="T174" s="9" t="s">
        <v>97</v>
      </c>
      <c r="U174" s="9" t="s">
        <v>63</v>
      </c>
      <c r="V174" s="9" t="s">
        <v>29</v>
      </c>
      <c r="W174" s="9" t="s">
        <v>44</v>
      </c>
      <c r="X174" s="9" t="s">
        <v>98</v>
      </c>
      <c r="Y174" s="9" t="s">
        <v>172</v>
      </c>
      <c r="Z174" s="9">
        <v>60130</v>
      </c>
      <c r="AA174" s="1"/>
      <c r="AB174" s="1"/>
      <c r="AC174" s="1"/>
      <c r="AD174" s="1"/>
      <c r="AE174" s="1"/>
      <c r="AF174" s="1"/>
    </row>
    <row r="175" spans="1:32" x14ac:dyDescent="0.3">
      <c r="A175" s="13">
        <v>18852</v>
      </c>
      <c r="B175" s="13" t="s">
        <v>47</v>
      </c>
      <c r="C175" s="13">
        <v>89166</v>
      </c>
      <c r="D175" s="14">
        <v>19.98</v>
      </c>
      <c r="E175" s="15">
        <v>0.05</v>
      </c>
      <c r="F175" s="13">
        <v>2</v>
      </c>
      <c r="G175" s="14">
        <f>'Calculated Metrics'!$D175*'Calculated Metrics'!$F175*(1-'Calculated Metrics'!$E175)</f>
        <v>37.961999999999996</v>
      </c>
      <c r="H175" s="13">
        <v>315</v>
      </c>
      <c r="I175" s="13" t="s">
        <v>1104</v>
      </c>
      <c r="J175" s="13" t="str">
        <f t="shared" si="2"/>
        <v>New Customer</v>
      </c>
      <c r="K175" s="13" t="s">
        <v>24</v>
      </c>
      <c r="L175" s="13" t="s">
        <v>35</v>
      </c>
      <c r="M175" s="16">
        <v>42083</v>
      </c>
      <c r="N175" s="16">
        <v>42083</v>
      </c>
      <c r="O175" s="48">
        <f>'Calculated Metrics'!$N175-'Calculated Metrics'!$M175</f>
        <v>0</v>
      </c>
      <c r="P175" s="16" t="str">
        <f>TEXT('Calculated Metrics'!$M175,"mmmm")</f>
        <v>March</v>
      </c>
      <c r="Q175" s="16" t="str">
        <f>TEXT('Calculated Metrics'!$M175,"dddd")</f>
        <v>Friday</v>
      </c>
      <c r="R175" s="13" t="str">
        <f>_xlfn.XLOOKUP('Calculated Metrics'!$T175,'Product Lookup'!A:A,'Product Lookup'!B:B, ,0)</f>
        <v>Computer Peripherals</v>
      </c>
      <c r="S175" s="13" t="s">
        <v>58</v>
      </c>
      <c r="T175" s="13" t="s">
        <v>100</v>
      </c>
      <c r="U175" s="13" t="s">
        <v>49</v>
      </c>
      <c r="V175" s="13" t="s">
        <v>29</v>
      </c>
      <c r="W175" s="13" t="s">
        <v>30</v>
      </c>
      <c r="X175" s="13" t="s">
        <v>106</v>
      </c>
      <c r="Y175" s="13" t="s">
        <v>183</v>
      </c>
      <c r="Z175" s="13">
        <v>1007</v>
      </c>
      <c r="AA175" s="1"/>
      <c r="AB175" s="1"/>
      <c r="AC175" s="1"/>
      <c r="AD175" s="1"/>
      <c r="AE175" s="1"/>
      <c r="AF175" s="1"/>
    </row>
    <row r="176" spans="1:32" x14ac:dyDescent="0.3">
      <c r="A176" s="9">
        <v>18032</v>
      </c>
      <c r="B176" s="9" t="s">
        <v>33</v>
      </c>
      <c r="C176" s="9">
        <v>86041</v>
      </c>
      <c r="D176" s="10">
        <v>7.38</v>
      </c>
      <c r="E176" s="11">
        <v>0.05</v>
      </c>
      <c r="F176" s="9">
        <v>9</v>
      </c>
      <c r="G176" s="10">
        <f>'Calculated Metrics'!$D176*'Calculated Metrics'!$F176*(1-'Calculated Metrics'!$E176)</f>
        <v>63.098999999999997</v>
      </c>
      <c r="H176" s="9">
        <v>317</v>
      </c>
      <c r="I176" s="9" t="s">
        <v>1105</v>
      </c>
      <c r="J176" s="9" t="str">
        <f t="shared" si="2"/>
        <v>Returning Customer</v>
      </c>
      <c r="K176" s="9" t="s">
        <v>24</v>
      </c>
      <c r="L176" s="9" t="s">
        <v>35</v>
      </c>
      <c r="M176" s="12">
        <v>42172</v>
      </c>
      <c r="N176" s="12">
        <v>42173</v>
      </c>
      <c r="O176" s="47">
        <f>'Calculated Metrics'!$N176-'Calculated Metrics'!$M176</f>
        <v>1</v>
      </c>
      <c r="P176" s="12" t="str">
        <f>TEXT('Calculated Metrics'!$M176,"mmmm")</f>
        <v>June</v>
      </c>
      <c r="Q176" s="12" t="str">
        <f>TEXT('Calculated Metrics'!$M176,"dddd")</f>
        <v>Wednesday</v>
      </c>
      <c r="R176" s="9" t="str">
        <f>_xlfn.XLOOKUP('Calculated Metrics'!$T176,'Product Lookup'!A:A,'Product Lookup'!B:B, ,0)</f>
        <v>Furnishings</v>
      </c>
      <c r="S176" s="9" t="s">
        <v>36</v>
      </c>
      <c r="T176" s="9" t="s">
        <v>42</v>
      </c>
      <c r="U176" s="9" t="s">
        <v>49</v>
      </c>
      <c r="V176" s="9" t="s">
        <v>29</v>
      </c>
      <c r="W176" s="9" t="s">
        <v>30</v>
      </c>
      <c r="X176" s="9" t="s">
        <v>39</v>
      </c>
      <c r="Y176" s="9" t="s">
        <v>184</v>
      </c>
      <c r="Z176" s="9">
        <v>91945</v>
      </c>
      <c r="AA176" s="1"/>
      <c r="AB176" s="1"/>
      <c r="AC176" s="1"/>
      <c r="AD176" s="1"/>
      <c r="AE176" s="1"/>
      <c r="AF176" s="1"/>
    </row>
    <row r="177" spans="1:32" x14ac:dyDescent="0.3">
      <c r="A177" s="13">
        <v>18033</v>
      </c>
      <c r="B177" s="13" t="s">
        <v>33</v>
      </c>
      <c r="C177" s="13">
        <v>86041</v>
      </c>
      <c r="D177" s="14">
        <v>5.98</v>
      </c>
      <c r="E177" s="15">
        <v>0.05</v>
      </c>
      <c r="F177" s="13">
        <v>17</v>
      </c>
      <c r="G177" s="14">
        <f>'Calculated Metrics'!$D177*'Calculated Metrics'!$F177*(1-'Calculated Metrics'!$E177)</f>
        <v>96.577000000000012</v>
      </c>
      <c r="H177" s="13">
        <v>317</v>
      </c>
      <c r="I177" s="13" t="s">
        <v>1105</v>
      </c>
      <c r="J177" s="13" t="str">
        <f t="shared" si="2"/>
        <v>Returning Customer</v>
      </c>
      <c r="K177" s="13" t="s">
        <v>24</v>
      </c>
      <c r="L177" s="13" t="s">
        <v>35</v>
      </c>
      <c r="M177" s="16">
        <v>42172</v>
      </c>
      <c r="N177" s="16">
        <v>42173</v>
      </c>
      <c r="O177" s="48">
        <f>'Calculated Metrics'!$N177-'Calculated Metrics'!$M177</f>
        <v>1</v>
      </c>
      <c r="P177" s="16" t="str">
        <f>TEXT('Calculated Metrics'!$M177,"mmmm")</f>
        <v>June</v>
      </c>
      <c r="Q177" s="16" t="str">
        <f>TEXT('Calculated Metrics'!$M177,"dddd")</f>
        <v>Wednesday</v>
      </c>
      <c r="R177" s="13" t="str">
        <f>_xlfn.XLOOKUP('Calculated Metrics'!$T177,'Product Lookup'!A:A,'Product Lookup'!B:B, ,0)</f>
        <v>Paper</v>
      </c>
      <c r="S177" s="13" t="s">
        <v>26</v>
      </c>
      <c r="T177" s="13" t="s">
        <v>66</v>
      </c>
      <c r="U177" s="13" t="s">
        <v>49</v>
      </c>
      <c r="V177" s="13" t="s">
        <v>29</v>
      </c>
      <c r="W177" s="13" t="s">
        <v>30</v>
      </c>
      <c r="X177" s="13" t="s">
        <v>39</v>
      </c>
      <c r="Y177" s="13" t="s">
        <v>184</v>
      </c>
      <c r="Z177" s="13">
        <v>91945</v>
      </c>
      <c r="AA177" s="1"/>
      <c r="AB177" s="1"/>
      <c r="AC177" s="1"/>
      <c r="AD177" s="1"/>
      <c r="AE177" s="1"/>
      <c r="AF177" s="1"/>
    </row>
    <row r="178" spans="1:32" x14ac:dyDescent="0.3">
      <c r="A178" s="9">
        <v>18034</v>
      </c>
      <c r="B178" s="9" t="s">
        <v>33</v>
      </c>
      <c r="C178" s="9">
        <v>86041</v>
      </c>
      <c r="D178" s="10">
        <v>15.42</v>
      </c>
      <c r="E178" s="11">
        <v>0.05</v>
      </c>
      <c r="F178" s="9">
        <v>12</v>
      </c>
      <c r="G178" s="10">
        <f>'Calculated Metrics'!$D178*'Calculated Metrics'!$F178*(1-'Calculated Metrics'!$E178)</f>
        <v>175.78799999999998</v>
      </c>
      <c r="H178" s="9">
        <v>317</v>
      </c>
      <c r="I178" s="9" t="s">
        <v>1105</v>
      </c>
      <c r="J178" s="9" t="str">
        <f t="shared" si="2"/>
        <v>Returning Customer</v>
      </c>
      <c r="K178" s="9" t="s">
        <v>24</v>
      </c>
      <c r="L178" s="9" t="s">
        <v>35</v>
      </c>
      <c r="M178" s="12">
        <v>42172</v>
      </c>
      <c r="N178" s="12">
        <v>42173</v>
      </c>
      <c r="O178" s="47">
        <f>'Calculated Metrics'!$N178-'Calculated Metrics'!$M178</f>
        <v>1</v>
      </c>
      <c r="P178" s="12" t="str">
        <f>TEXT('Calculated Metrics'!$M178,"mmmm")</f>
        <v>June</v>
      </c>
      <c r="Q178" s="12" t="str">
        <f>TEXT('Calculated Metrics'!$M178,"dddd")</f>
        <v>Wednesday</v>
      </c>
      <c r="R178" s="9" t="str">
        <f>_xlfn.XLOOKUP('Calculated Metrics'!$T178,'Product Lookup'!A:A,'Product Lookup'!B:B, ,0)</f>
        <v>Storage</v>
      </c>
      <c r="S178" s="9" t="s">
        <v>26</v>
      </c>
      <c r="T178" s="9" t="s">
        <v>85</v>
      </c>
      <c r="U178" s="9" t="s">
        <v>49</v>
      </c>
      <c r="V178" s="9" t="s">
        <v>29</v>
      </c>
      <c r="W178" s="9" t="s">
        <v>44</v>
      </c>
      <c r="X178" s="9" t="s">
        <v>39</v>
      </c>
      <c r="Y178" s="9" t="s">
        <v>184</v>
      </c>
      <c r="Z178" s="9">
        <v>91945</v>
      </c>
      <c r="AA178" s="1"/>
      <c r="AB178" s="1"/>
      <c r="AC178" s="1"/>
      <c r="AD178" s="1"/>
      <c r="AE178" s="1"/>
      <c r="AF178" s="1"/>
    </row>
    <row r="179" spans="1:32" x14ac:dyDescent="0.3">
      <c r="A179" s="13">
        <v>20641</v>
      </c>
      <c r="B179" s="13" t="s">
        <v>71</v>
      </c>
      <c r="C179" s="13">
        <v>91057</v>
      </c>
      <c r="D179" s="14">
        <v>8.33</v>
      </c>
      <c r="E179" s="15">
        <v>0.05</v>
      </c>
      <c r="F179" s="13">
        <v>11</v>
      </c>
      <c r="G179" s="14">
        <f>'Calculated Metrics'!$D179*'Calculated Metrics'!$F179*(1-'Calculated Metrics'!$E179)</f>
        <v>87.04849999999999</v>
      </c>
      <c r="H179" s="13">
        <v>321</v>
      </c>
      <c r="I179" s="13" t="s">
        <v>1106</v>
      </c>
      <c r="J179" s="13" t="str">
        <f t="shared" si="2"/>
        <v>New Customer</v>
      </c>
      <c r="K179" s="13" t="s">
        <v>74</v>
      </c>
      <c r="L179" s="13" t="s">
        <v>35</v>
      </c>
      <c r="M179" s="16">
        <v>42098</v>
      </c>
      <c r="N179" s="16">
        <v>42103</v>
      </c>
      <c r="O179" s="48">
        <f>'Calculated Metrics'!$N179-'Calculated Metrics'!$M179</f>
        <v>5</v>
      </c>
      <c r="P179" s="16" t="str">
        <f>TEXT('Calculated Metrics'!$M179,"mmmm")</f>
        <v>April</v>
      </c>
      <c r="Q179" s="16" t="str">
        <f>TEXT('Calculated Metrics'!$M179,"dddd")</f>
        <v>Saturday</v>
      </c>
      <c r="R179" s="13" t="str">
        <f>_xlfn.XLOOKUP('Calculated Metrics'!$T179,'Product Lookup'!A:A,'Product Lookup'!B:B, ,0)</f>
        <v>Computer Peripherals</v>
      </c>
      <c r="S179" s="13" t="s">
        <v>58</v>
      </c>
      <c r="T179" s="13" t="s">
        <v>100</v>
      </c>
      <c r="U179" s="13" t="s">
        <v>43</v>
      </c>
      <c r="V179" s="13" t="s">
        <v>29</v>
      </c>
      <c r="W179" s="13" t="s">
        <v>50</v>
      </c>
      <c r="X179" s="13" t="s">
        <v>181</v>
      </c>
      <c r="Y179" s="13" t="s">
        <v>185</v>
      </c>
      <c r="Z179" s="13">
        <v>20854</v>
      </c>
      <c r="AA179" s="1"/>
      <c r="AB179" s="1"/>
      <c r="AC179" s="1"/>
      <c r="AD179" s="1"/>
      <c r="AE179" s="1"/>
      <c r="AF179" s="1"/>
    </row>
    <row r="180" spans="1:32" x14ac:dyDescent="0.3">
      <c r="A180" s="9">
        <v>25111</v>
      </c>
      <c r="B180" s="9" t="s">
        <v>33</v>
      </c>
      <c r="C180" s="9">
        <v>90973</v>
      </c>
      <c r="D180" s="10">
        <v>7.99</v>
      </c>
      <c r="E180" s="11">
        <v>0.05</v>
      </c>
      <c r="F180" s="9">
        <v>4</v>
      </c>
      <c r="G180" s="10">
        <f>'Calculated Metrics'!$D180*'Calculated Metrics'!$F180*(1-'Calculated Metrics'!$E180)</f>
        <v>30.361999999999998</v>
      </c>
      <c r="H180" s="9">
        <v>326</v>
      </c>
      <c r="I180" s="9" t="s">
        <v>1107</v>
      </c>
      <c r="J180" s="9" t="str">
        <f t="shared" si="2"/>
        <v>New Customer</v>
      </c>
      <c r="K180" s="9" t="s">
        <v>74</v>
      </c>
      <c r="L180" s="9" t="s">
        <v>35</v>
      </c>
      <c r="M180" s="12">
        <v>42164</v>
      </c>
      <c r="N180" s="12">
        <v>42165</v>
      </c>
      <c r="O180" s="47">
        <f>'Calculated Metrics'!$N180-'Calculated Metrics'!$M180</f>
        <v>1</v>
      </c>
      <c r="P180" s="12" t="str">
        <f>TEXT('Calculated Metrics'!$M180,"mmmm")</f>
        <v>June</v>
      </c>
      <c r="Q180" s="12" t="str">
        <f>TEXT('Calculated Metrics'!$M180,"dddd")</f>
        <v>Tuesday</v>
      </c>
      <c r="R180" s="9" t="str">
        <f>_xlfn.XLOOKUP('Calculated Metrics'!$T180,'Product Lookup'!A:A,'Product Lookup'!B:B, ,0)</f>
        <v>Telephones</v>
      </c>
      <c r="S180" s="9" t="s">
        <v>58</v>
      </c>
      <c r="T180" s="9" t="s">
        <v>59</v>
      </c>
      <c r="U180" s="9" t="s">
        <v>63</v>
      </c>
      <c r="V180" s="9" t="s">
        <v>29</v>
      </c>
      <c r="W180" s="9" t="s">
        <v>44</v>
      </c>
      <c r="X180" s="9" t="s">
        <v>98</v>
      </c>
      <c r="Y180" s="9" t="s">
        <v>186</v>
      </c>
      <c r="Z180" s="9">
        <v>60510</v>
      </c>
      <c r="AA180" s="1"/>
      <c r="AB180" s="1"/>
      <c r="AC180" s="1"/>
      <c r="AD180" s="1"/>
      <c r="AE180" s="1"/>
      <c r="AF180" s="1"/>
    </row>
    <row r="181" spans="1:32" x14ac:dyDescent="0.3">
      <c r="A181" s="13">
        <v>19159</v>
      </c>
      <c r="B181" s="13" t="s">
        <v>47</v>
      </c>
      <c r="C181" s="13">
        <v>89726</v>
      </c>
      <c r="D181" s="14">
        <v>296.18</v>
      </c>
      <c r="E181" s="15">
        <v>0.1</v>
      </c>
      <c r="F181" s="13">
        <v>5</v>
      </c>
      <c r="G181" s="14">
        <f>'Calculated Metrics'!$D181*'Calculated Metrics'!$F181*(1-'Calculated Metrics'!$E181)</f>
        <v>1332.8100000000002</v>
      </c>
      <c r="H181" s="13">
        <v>329</v>
      </c>
      <c r="I181" s="13" t="s">
        <v>1108</v>
      </c>
      <c r="J181" s="13" t="str">
        <f t="shared" si="2"/>
        <v>New Customer</v>
      </c>
      <c r="K181" s="13" t="s">
        <v>34</v>
      </c>
      <c r="L181" s="13" t="s">
        <v>35</v>
      </c>
      <c r="M181" s="16">
        <v>42108</v>
      </c>
      <c r="N181" s="16">
        <v>42109</v>
      </c>
      <c r="O181" s="48">
        <f>'Calculated Metrics'!$N181-'Calculated Metrics'!$M181</f>
        <v>1</v>
      </c>
      <c r="P181" s="16" t="str">
        <f>TEXT('Calculated Metrics'!$M181,"mmmm")</f>
        <v>April</v>
      </c>
      <c r="Q181" s="16" t="str">
        <f>TEXT('Calculated Metrics'!$M181,"dddd")</f>
        <v>Tuesday</v>
      </c>
      <c r="R181" s="13" t="str">
        <f>_xlfn.XLOOKUP('Calculated Metrics'!$T181,'Product Lookup'!A:A,'Product Lookup'!B:B, ,0)</f>
        <v>Tables</v>
      </c>
      <c r="S181" s="13" t="s">
        <v>36</v>
      </c>
      <c r="T181" s="13" t="s">
        <v>89</v>
      </c>
      <c r="U181" s="13" t="s">
        <v>77</v>
      </c>
      <c r="V181" s="13" t="s">
        <v>29</v>
      </c>
      <c r="W181" s="13" t="s">
        <v>44</v>
      </c>
      <c r="X181" s="13" t="s">
        <v>103</v>
      </c>
      <c r="Y181" s="13" t="s">
        <v>187</v>
      </c>
      <c r="Z181" s="13">
        <v>4073</v>
      </c>
      <c r="AA181" s="1"/>
      <c r="AB181" s="1"/>
      <c r="AC181" s="1"/>
      <c r="AD181" s="1"/>
      <c r="AE181" s="1"/>
      <c r="AF181" s="1"/>
    </row>
    <row r="182" spans="1:32" x14ac:dyDescent="0.3">
      <c r="A182" s="9">
        <v>19158</v>
      </c>
      <c r="B182" s="9" t="s">
        <v>47</v>
      </c>
      <c r="C182" s="9">
        <v>89726</v>
      </c>
      <c r="D182" s="10">
        <v>29.1</v>
      </c>
      <c r="E182" s="11">
        <v>0.05</v>
      </c>
      <c r="F182" s="9">
        <v>8</v>
      </c>
      <c r="G182" s="10">
        <f>'Calculated Metrics'!$D182*'Calculated Metrics'!$F182*(1-'Calculated Metrics'!$E182)</f>
        <v>221.16</v>
      </c>
      <c r="H182" s="9">
        <v>331</v>
      </c>
      <c r="I182" s="9" t="s">
        <v>1109</v>
      </c>
      <c r="J182" s="9" t="str">
        <f t="shared" si="2"/>
        <v>New Customer</v>
      </c>
      <c r="K182" s="9" t="s">
        <v>34</v>
      </c>
      <c r="L182" s="9" t="s">
        <v>25</v>
      </c>
      <c r="M182" s="12">
        <v>42108</v>
      </c>
      <c r="N182" s="12">
        <v>42110</v>
      </c>
      <c r="O182" s="47">
        <f>'Calculated Metrics'!$N182-'Calculated Metrics'!$M182</f>
        <v>2</v>
      </c>
      <c r="P182" s="12" t="str">
        <f>TEXT('Calculated Metrics'!$M182,"mmmm")</f>
        <v>April</v>
      </c>
      <c r="Q182" s="12" t="str">
        <f>TEXT('Calculated Metrics'!$M182,"dddd")</f>
        <v>Tuesday</v>
      </c>
      <c r="R182" s="9" t="str">
        <f>_xlfn.XLOOKUP('Calculated Metrics'!$T182,'Product Lookup'!A:A,'Product Lookup'!B:B, ,0)</f>
        <v>Computer Peripherals</v>
      </c>
      <c r="S182" s="9" t="s">
        <v>58</v>
      </c>
      <c r="T182" s="9" t="s">
        <v>100</v>
      </c>
      <c r="U182" s="9" t="s">
        <v>49</v>
      </c>
      <c r="V182" s="9" t="s">
        <v>29</v>
      </c>
      <c r="W182" s="9" t="s">
        <v>30</v>
      </c>
      <c r="X182" s="9" t="s">
        <v>108</v>
      </c>
      <c r="Y182" s="9" t="s">
        <v>188</v>
      </c>
      <c r="Z182" s="9">
        <v>3045</v>
      </c>
      <c r="AA182" s="1"/>
      <c r="AB182" s="1"/>
      <c r="AC182" s="1"/>
      <c r="AD182" s="1"/>
      <c r="AE182" s="1"/>
      <c r="AF182" s="1"/>
    </row>
    <row r="183" spans="1:32" x14ac:dyDescent="0.3">
      <c r="A183" s="13">
        <v>18261</v>
      </c>
      <c r="B183" s="13" t="s">
        <v>41</v>
      </c>
      <c r="C183" s="13">
        <v>87277</v>
      </c>
      <c r="D183" s="14">
        <v>276.2</v>
      </c>
      <c r="E183" s="15">
        <v>0.1</v>
      </c>
      <c r="F183" s="13">
        <v>14</v>
      </c>
      <c r="G183" s="14">
        <f>'Calculated Metrics'!$D183*'Calculated Metrics'!$F183*(1-'Calculated Metrics'!$E183)</f>
        <v>3480.12</v>
      </c>
      <c r="H183" s="13">
        <v>335</v>
      </c>
      <c r="I183" s="13" t="s">
        <v>1110</v>
      </c>
      <c r="J183" s="13" t="str">
        <f t="shared" si="2"/>
        <v>Returning Customer</v>
      </c>
      <c r="K183" s="13" t="s">
        <v>24</v>
      </c>
      <c r="L183" s="13" t="s">
        <v>35</v>
      </c>
      <c r="M183" s="16">
        <v>42128</v>
      </c>
      <c r="N183" s="16">
        <v>42129</v>
      </c>
      <c r="O183" s="48">
        <f>'Calculated Metrics'!$N183-'Calculated Metrics'!$M183</f>
        <v>1</v>
      </c>
      <c r="P183" s="16" t="str">
        <f>TEXT('Calculated Metrics'!$M183,"mmmm")</f>
        <v>May</v>
      </c>
      <c r="Q183" s="16" t="str">
        <f>TEXT('Calculated Metrics'!$M183,"dddd")</f>
        <v>Monday</v>
      </c>
      <c r="R183" s="13" t="str">
        <f>_xlfn.XLOOKUP('Calculated Metrics'!$T183,'Product Lookup'!A:A,'Product Lookup'!B:B, ,0)</f>
        <v>Chairs</v>
      </c>
      <c r="S183" s="13" t="s">
        <v>36</v>
      </c>
      <c r="T183" s="13" t="s">
        <v>37</v>
      </c>
      <c r="U183" s="13" t="s">
        <v>124</v>
      </c>
      <c r="V183" s="13" t="s">
        <v>29</v>
      </c>
      <c r="W183" s="13" t="s">
        <v>30</v>
      </c>
      <c r="X183" s="13" t="s">
        <v>69</v>
      </c>
      <c r="Y183" s="13" t="s">
        <v>189</v>
      </c>
      <c r="Z183" s="13">
        <v>97504</v>
      </c>
      <c r="AA183" s="1"/>
      <c r="AB183" s="1"/>
      <c r="AC183" s="1"/>
      <c r="AD183" s="1"/>
      <c r="AE183" s="1"/>
      <c r="AF183" s="1"/>
    </row>
    <row r="184" spans="1:32" x14ac:dyDescent="0.3">
      <c r="A184" s="9">
        <v>18262</v>
      </c>
      <c r="B184" s="9" t="s">
        <v>41</v>
      </c>
      <c r="C184" s="9">
        <v>87277</v>
      </c>
      <c r="D184" s="10">
        <v>6.28</v>
      </c>
      <c r="E184" s="11">
        <v>0.05</v>
      </c>
      <c r="F184" s="9">
        <v>1</v>
      </c>
      <c r="G184" s="10">
        <f>'Calculated Metrics'!$D184*'Calculated Metrics'!$F184*(1-'Calculated Metrics'!$E184)</f>
        <v>5.9660000000000002</v>
      </c>
      <c r="H184" s="9">
        <v>335</v>
      </c>
      <c r="I184" s="9" t="s">
        <v>1110</v>
      </c>
      <c r="J184" s="9" t="str">
        <f t="shared" si="2"/>
        <v>Returning Customer</v>
      </c>
      <c r="K184" s="9" t="s">
        <v>24</v>
      </c>
      <c r="L184" s="9" t="s">
        <v>35</v>
      </c>
      <c r="M184" s="12">
        <v>42128</v>
      </c>
      <c r="N184" s="12">
        <v>42128</v>
      </c>
      <c r="O184" s="47">
        <f>'Calculated Metrics'!$N184-'Calculated Metrics'!$M184</f>
        <v>0</v>
      </c>
      <c r="P184" s="12" t="str">
        <f>TEXT('Calculated Metrics'!$M184,"mmmm")</f>
        <v>May</v>
      </c>
      <c r="Q184" s="12" t="str">
        <f>TEXT('Calculated Metrics'!$M184,"dddd")</f>
        <v>Monday</v>
      </c>
      <c r="R184" s="9" t="str">
        <f>_xlfn.XLOOKUP('Calculated Metrics'!$T184,'Product Lookup'!A:A,'Product Lookup'!B:B, ,0)</f>
        <v>Furnishings</v>
      </c>
      <c r="S184" s="9" t="s">
        <v>36</v>
      </c>
      <c r="T184" s="9" t="s">
        <v>42</v>
      </c>
      <c r="U184" s="9" t="s">
        <v>49</v>
      </c>
      <c r="V184" s="9" t="s">
        <v>29</v>
      </c>
      <c r="W184" s="9" t="s">
        <v>44</v>
      </c>
      <c r="X184" s="9" t="s">
        <v>69</v>
      </c>
      <c r="Y184" s="9" t="s">
        <v>189</v>
      </c>
      <c r="Z184" s="9">
        <v>97504</v>
      </c>
      <c r="AA184" s="1"/>
      <c r="AB184" s="1"/>
      <c r="AC184" s="1"/>
      <c r="AD184" s="1"/>
      <c r="AE184" s="1"/>
      <c r="AF184" s="1"/>
    </row>
    <row r="185" spans="1:32" x14ac:dyDescent="0.3">
      <c r="A185" s="13">
        <v>23481</v>
      </c>
      <c r="B185" s="13" t="s">
        <v>47</v>
      </c>
      <c r="C185" s="13">
        <v>90583</v>
      </c>
      <c r="D185" s="14">
        <v>7.77</v>
      </c>
      <c r="E185" s="15">
        <v>0.05</v>
      </c>
      <c r="F185" s="13">
        <v>5</v>
      </c>
      <c r="G185" s="14">
        <f>'Calculated Metrics'!$D185*'Calculated Metrics'!$F185*(1-'Calculated Metrics'!$E185)</f>
        <v>36.907499999999992</v>
      </c>
      <c r="H185" s="13">
        <v>339</v>
      </c>
      <c r="I185" s="13" t="s">
        <v>1111</v>
      </c>
      <c r="J185" s="13" t="str">
        <f t="shared" si="2"/>
        <v>Returning Customer</v>
      </c>
      <c r="K185" s="13" t="s">
        <v>24</v>
      </c>
      <c r="L185" s="13" t="s">
        <v>35</v>
      </c>
      <c r="M185" s="16">
        <v>42080</v>
      </c>
      <c r="N185" s="16">
        <v>42081</v>
      </c>
      <c r="O185" s="48">
        <f>'Calculated Metrics'!$N185-'Calculated Metrics'!$M185</f>
        <v>1</v>
      </c>
      <c r="P185" s="16" t="str">
        <f>TEXT('Calculated Metrics'!$M185,"mmmm")</f>
        <v>March</v>
      </c>
      <c r="Q185" s="16" t="str">
        <f>TEXT('Calculated Metrics'!$M185,"dddd")</f>
        <v>Tuesday</v>
      </c>
      <c r="R185" s="13" t="str">
        <f>_xlfn.XLOOKUP('Calculated Metrics'!$T185,'Product Lookup'!A:A,'Product Lookup'!B:B, ,0)</f>
        <v>Appliances</v>
      </c>
      <c r="S185" s="13" t="s">
        <v>26</v>
      </c>
      <c r="T185" s="13" t="s">
        <v>131</v>
      </c>
      <c r="U185" s="13" t="s">
        <v>49</v>
      </c>
      <c r="V185" s="13" t="s">
        <v>29</v>
      </c>
      <c r="W185" s="13" t="s">
        <v>44</v>
      </c>
      <c r="X185" s="13" t="s">
        <v>90</v>
      </c>
      <c r="Y185" s="13" t="s">
        <v>190</v>
      </c>
      <c r="Z185" s="13">
        <v>43229</v>
      </c>
      <c r="AA185" s="1"/>
      <c r="AB185" s="1"/>
      <c r="AC185" s="1"/>
      <c r="AD185" s="1"/>
      <c r="AE185" s="1"/>
      <c r="AF185" s="1"/>
    </row>
    <row r="186" spans="1:32" x14ac:dyDescent="0.3">
      <c r="A186" s="9">
        <v>23482</v>
      </c>
      <c r="B186" s="9" t="s">
        <v>47</v>
      </c>
      <c r="C186" s="9">
        <v>90583</v>
      </c>
      <c r="D186" s="10">
        <v>7.59</v>
      </c>
      <c r="E186" s="11">
        <v>0.05</v>
      </c>
      <c r="F186" s="9">
        <v>15</v>
      </c>
      <c r="G186" s="10">
        <f>'Calculated Metrics'!$D186*'Calculated Metrics'!$F186*(1-'Calculated Metrics'!$E186)</f>
        <v>108.15749999999998</v>
      </c>
      <c r="H186" s="9">
        <v>339</v>
      </c>
      <c r="I186" s="9" t="s">
        <v>1111</v>
      </c>
      <c r="J186" s="9" t="str">
        <f t="shared" si="2"/>
        <v>Returning Customer</v>
      </c>
      <c r="K186" s="9" t="s">
        <v>24</v>
      </c>
      <c r="L186" s="9" t="s">
        <v>35</v>
      </c>
      <c r="M186" s="12">
        <v>42080</v>
      </c>
      <c r="N186" s="12">
        <v>42082</v>
      </c>
      <c r="O186" s="47">
        <f>'Calculated Metrics'!$N186-'Calculated Metrics'!$M186</f>
        <v>2</v>
      </c>
      <c r="P186" s="12" t="str">
        <f>TEXT('Calculated Metrics'!$M186,"mmmm")</f>
        <v>March</v>
      </c>
      <c r="Q186" s="12" t="str">
        <f>TEXT('Calculated Metrics'!$M186,"dddd")</f>
        <v>Tuesday</v>
      </c>
      <c r="R186" s="9" t="str">
        <f>_xlfn.XLOOKUP('Calculated Metrics'!$T186,'Product Lookup'!A:A,'Product Lookup'!B:B, ,0)</f>
        <v>Furnishings</v>
      </c>
      <c r="S186" s="9" t="s">
        <v>36</v>
      </c>
      <c r="T186" s="9" t="s">
        <v>42</v>
      </c>
      <c r="U186" s="9" t="s">
        <v>28</v>
      </c>
      <c r="V186" s="9" t="s">
        <v>29</v>
      </c>
      <c r="W186" s="9" t="s">
        <v>81</v>
      </c>
      <c r="X186" s="9" t="s">
        <v>90</v>
      </c>
      <c r="Y186" s="9" t="s">
        <v>190</v>
      </c>
      <c r="Z186" s="9">
        <v>43229</v>
      </c>
      <c r="AA186" s="1"/>
      <c r="AB186" s="1"/>
      <c r="AC186" s="1"/>
      <c r="AD186" s="1"/>
      <c r="AE186" s="1"/>
      <c r="AF186" s="1"/>
    </row>
    <row r="187" spans="1:32" x14ac:dyDescent="0.3">
      <c r="A187" s="13">
        <v>480</v>
      </c>
      <c r="B187" s="13" t="s">
        <v>41</v>
      </c>
      <c r="C187" s="13">
        <v>3332</v>
      </c>
      <c r="D187" s="14">
        <v>3.26</v>
      </c>
      <c r="E187" s="15">
        <v>0.05</v>
      </c>
      <c r="F187" s="13">
        <v>20</v>
      </c>
      <c r="G187" s="14">
        <f>'Calculated Metrics'!$D187*'Calculated Metrics'!$F187*(1-'Calculated Metrics'!$E187)</f>
        <v>61.939999999999984</v>
      </c>
      <c r="H187" s="13">
        <v>342</v>
      </c>
      <c r="I187" s="13" t="s">
        <v>1112</v>
      </c>
      <c r="J187" s="13" t="str">
        <f t="shared" si="2"/>
        <v>New Customer</v>
      </c>
      <c r="K187" s="13" t="s">
        <v>24</v>
      </c>
      <c r="L187" s="13" t="s">
        <v>35</v>
      </c>
      <c r="M187" s="16">
        <v>42128</v>
      </c>
      <c r="N187" s="16">
        <v>42130</v>
      </c>
      <c r="O187" s="48">
        <f>'Calculated Metrics'!$N187-'Calculated Metrics'!$M187</f>
        <v>2</v>
      </c>
      <c r="P187" s="16" t="str">
        <f>TEXT('Calculated Metrics'!$M187,"mmmm")</f>
        <v>May</v>
      </c>
      <c r="Q187" s="16" t="str">
        <f>TEXT('Calculated Metrics'!$M187,"dddd")</f>
        <v>Monday</v>
      </c>
      <c r="R187" s="13" t="str">
        <f>_xlfn.XLOOKUP('Calculated Metrics'!$T187,'Product Lookup'!A:A,'Product Lookup'!B:B, ,0)</f>
        <v>Pens</v>
      </c>
      <c r="S187" s="13" t="s">
        <v>26</v>
      </c>
      <c r="T187" s="13" t="s">
        <v>27</v>
      </c>
      <c r="U187" s="13" t="s">
        <v>28</v>
      </c>
      <c r="V187" s="13" t="s">
        <v>29</v>
      </c>
      <c r="W187" s="13" t="s">
        <v>44</v>
      </c>
      <c r="X187" s="13" t="s">
        <v>162</v>
      </c>
      <c r="Y187" s="13" t="s">
        <v>191</v>
      </c>
      <c r="Z187" s="13">
        <v>33181</v>
      </c>
      <c r="AA187" s="1"/>
      <c r="AB187" s="1"/>
      <c r="AC187" s="1"/>
      <c r="AD187" s="1"/>
      <c r="AE187" s="1"/>
      <c r="AF187" s="1"/>
    </row>
    <row r="188" spans="1:32" x14ac:dyDescent="0.3">
      <c r="A188" s="9">
        <v>22784</v>
      </c>
      <c r="B188" s="9" t="s">
        <v>41</v>
      </c>
      <c r="C188" s="9">
        <v>88151</v>
      </c>
      <c r="D188" s="10">
        <v>15.23</v>
      </c>
      <c r="E188" s="11">
        <v>0.05</v>
      </c>
      <c r="F188" s="9">
        <v>7</v>
      </c>
      <c r="G188" s="10">
        <f>'Calculated Metrics'!$D188*'Calculated Metrics'!$F188*(1-'Calculated Metrics'!$E188)</f>
        <v>101.2795</v>
      </c>
      <c r="H188" s="9">
        <v>343</v>
      </c>
      <c r="I188" s="9" t="s">
        <v>1113</v>
      </c>
      <c r="J188" s="9" t="str">
        <f t="shared" si="2"/>
        <v>New Customer</v>
      </c>
      <c r="K188" s="9" t="s">
        <v>24</v>
      </c>
      <c r="L188" s="9" t="s">
        <v>35</v>
      </c>
      <c r="M188" s="12">
        <v>42035</v>
      </c>
      <c r="N188" s="12">
        <v>42036</v>
      </c>
      <c r="O188" s="47">
        <f>'Calculated Metrics'!$N188-'Calculated Metrics'!$M188</f>
        <v>1</v>
      </c>
      <c r="P188" s="12" t="str">
        <f>TEXT('Calculated Metrics'!$M188,"mmmm")</f>
        <v>January</v>
      </c>
      <c r="Q188" s="12" t="str">
        <f>TEXT('Calculated Metrics'!$M188,"dddd")</f>
        <v>Saturday</v>
      </c>
      <c r="R188" s="9" t="str">
        <f>_xlfn.XLOOKUP('Calculated Metrics'!$T188,'Product Lookup'!A:A,'Product Lookup'!B:B, ,0)</f>
        <v>Tables</v>
      </c>
      <c r="S188" s="9" t="s">
        <v>36</v>
      </c>
      <c r="T188" s="9" t="s">
        <v>89</v>
      </c>
      <c r="U188" s="9" t="s">
        <v>77</v>
      </c>
      <c r="V188" s="9" t="s">
        <v>29</v>
      </c>
      <c r="W188" s="9" t="s">
        <v>44</v>
      </c>
      <c r="X188" s="9" t="s">
        <v>103</v>
      </c>
      <c r="Y188" s="9" t="s">
        <v>192</v>
      </c>
      <c r="Z188" s="9">
        <v>4401</v>
      </c>
      <c r="AA188" s="1"/>
      <c r="AB188" s="1"/>
      <c r="AC188" s="1"/>
      <c r="AD188" s="1"/>
      <c r="AE188" s="1"/>
      <c r="AF188" s="1"/>
    </row>
    <row r="189" spans="1:32" x14ac:dyDescent="0.3">
      <c r="A189" s="13">
        <v>18480</v>
      </c>
      <c r="B189" s="13" t="s">
        <v>41</v>
      </c>
      <c r="C189" s="13">
        <v>88152</v>
      </c>
      <c r="D189" s="14">
        <v>3.26</v>
      </c>
      <c r="E189" s="15">
        <v>0.05</v>
      </c>
      <c r="F189" s="13">
        <v>5</v>
      </c>
      <c r="G189" s="14">
        <f>'Calculated Metrics'!$D189*'Calculated Metrics'!$F189*(1-'Calculated Metrics'!$E189)</f>
        <v>15.484999999999996</v>
      </c>
      <c r="H189" s="13">
        <v>344</v>
      </c>
      <c r="I189" s="13" t="s">
        <v>1114</v>
      </c>
      <c r="J189" s="13" t="str">
        <f t="shared" si="2"/>
        <v>New Customer</v>
      </c>
      <c r="K189" s="13" t="s">
        <v>24</v>
      </c>
      <c r="L189" s="13" t="s">
        <v>35</v>
      </c>
      <c r="M189" s="16">
        <v>42128</v>
      </c>
      <c r="N189" s="16">
        <v>42130</v>
      </c>
      <c r="O189" s="48">
        <f>'Calculated Metrics'!$N189-'Calculated Metrics'!$M189</f>
        <v>2</v>
      </c>
      <c r="P189" s="16" t="str">
        <f>TEXT('Calculated Metrics'!$M189,"mmmm")</f>
        <v>May</v>
      </c>
      <c r="Q189" s="16" t="str">
        <f>TEXT('Calculated Metrics'!$M189,"dddd")</f>
        <v>Monday</v>
      </c>
      <c r="R189" s="13" t="str">
        <f>_xlfn.XLOOKUP('Calculated Metrics'!$T189,'Product Lookup'!A:A,'Product Lookup'!B:B, ,0)</f>
        <v>Pens</v>
      </c>
      <c r="S189" s="13" t="s">
        <v>26</v>
      </c>
      <c r="T189" s="13" t="s">
        <v>27</v>
      </c>
      <c r="U189" s="13" t="s">
        <v>28</v>
      </c>
      <c r="V189" s="13" t="s">
        <v>29</v>
      </c>
      <c r="W189" s="13" t="s">
        <v>81</v>
      </c>
      <c r="X189" s="13" t="s">
        <v>103</v>
      </c>
      <c r="Y189" s="13" t="s">
        <v>193</v>
      </c>
      <c r="Z189" s="13">
        <v>4101</v>
      </c>
      <c r="AA189" s="1"/>
      <c r="AB189" s="1"/>
      <c r="AC189" s="1"/>
      <c r="AD189" s="1"/>
      <c r="AE189" s="1"/>
      <c r="AF189" s="1"/>
    </row>
    <row r="190" spans="1:32" x14ac:dyDescent="0.3">
      <c r="A190" s="9">
        <v>2408</v>
      </c>
      <c r="B190" s="9" t="s">
        <v>41</v>
      </c>
      <c r="C190" s="9">
        <v>17446</v>
      </c>
      <c r="D190" s="10">
        <v>8.34</v>
      </c>
      <c r="E190" s="11">
        <v>0.05</v>
      </c>
      <c r="F190" s="9">
        <v>23</v>
      </c>
      <c r="G190" s="10">
        <f>'Calculated Metrics'!$D190*'Calculated Metrics'!$F190*(1-'Calculated Metrics'!$E190)</f>
        <v>182.22899999999998</v>
      </c>
      <c r="H190" s="9">
        <v>349</v>
      </c>
      <c r="I190" s="9" t="s">
        <v>1115</v>
      </c>
      <c r="J190" s="9" t="str">
        <f t="shared" si="2"/>
        <v>Returning Customer</v>
      </c>
      <c r="K190" s="9" t="s">
        <v>34</v>
      </c>
      <c r="L190" s="9" t="s">
        <v>25</v>
      </c>
      <c r="M190" s="12">
        <v>42164</v>
      </c>
      <c r="N190" s="12">
        <v>42166</v>
      </c>
      <c r="O190" s="47">
        <f>'Calculated Metrics'!$N190-'Calculated Metrics'!$M190</f>
        <v>2</v>
      </c>
      <c r="P190" s="12" t="str">
        <f>TEXT('Calculated Metrics'!$M190,"mmmm")</f>
        <v>June</v>
      </c>
      <c r="Q190" s="12" t="str">
        <f>TEXT('Calculated Metrics'!$M190,"dddd")</f>
        <v>Tuesday</v>
      </c>
      <c r="R190" s="9" t="str">
        <f>_xlfn.XLOOKUP('Calculated Metrics'!$T190,'Product Lookup'!A:A,'Product Lookup'!B:B, ,0)</f>
        <v>Scissors</v>
      </c>
      <c r="S190" s="9" t="s">
        <v>26</v>
      </c>
      <c r="T190" s="9" t="s">
        <v>97</v>
      </c>
      <c r="U190" s="9" t="s">
        <v>43</v>
      </c>
      <c r="V190" s="9" t="s">
        <v>29</v>
      </c>
      <c r="W190" s="9" t="s">
        <v>81</v>
      </c>
      <c r="X190" s="9" t="s">
        <v>162</v>
      </c>
      <c r="Y190" s="9" t="s">
        <v>191</v>
      </c>
      <c r="Z190" s="9">
        <v>33132</v>
      </c>
      <c r="AA190" s="1"/>
      <c r="AB190" s="1"/>
      <c r="AC190" s="1"/>
      <c r="AD190" s="1"/>
      <c r="AE190" s="1"/>
      <c r="AF190" s="1"/>
    </row>
    <row r="191" spans="1:32" x14ac:dyDescent="0.3">
      <c r="A191" s="13">
        <v>1595</v>
      </c>
      <c r="B191" s="13" t="s">
        <v>47</v>
      </c>
      <c r="C191" s="13">
        <v>11527</v>
      </c>
      <c r="D191" s="14">
        <v>99.23</v>
      </c>
      <c r="E191" s="15">
        <v>0.05</v>
      </c>
      <c r="F191" s="13">
        <v>54</v>
      </c>
      <c r="G191" s="14">
        <f>'Calculated Metrics'!$D191*'Calculated Metrics'!$F191*(1-'Calculated Metrics'!$E191)</f>
        <v>5090.4989999999998</v>
      </c>
      <c r="H191" s="13">
        <v>349</v>
      </c>
      <c r="I191" s="13" t="s">
        <v>1115</v>
      </c>
      <c r="J191" s="13" t="str">
        <f t="shared" si="2"/>
        <v>Returning Customer</v>
      </c>
      <c r="K191" s="13" t="s">
        <v>34</v>
      </c>
      <c r="L191" s="13" t="s">
        <v>35</v>
      </c>
      <c r="M191" s="16">
        <v>42006</v>
      </c>
      <c r="N191" s="16">
        <v>42008</v>
      </c>
      <c r="O191" s="48">
        <f>'Calculated Metrics'!$N191-'Calculated Metrics'!$M191</f>
        <v>2</v>
      </c>
      <c r="P191" s="16" t="str">
        <f>TEXT('Calculated Metrics'!$M191,"mmmm")</f>
        <v>January</v>
      </c>
      <c r="Q191" s="16" t="str">
        <f>TEXT('Calculated Metrics'!$M191,"dddd")</f>
        <v>Friday</v>
      </c>
      <c r="R191" s="13" t="str">
        <f>_xlfn.XLOOKUP('Calculated Metrics'!$T191,'Product Lookup'!A:A,'Product Lookup'!B:B, ,0)</f>
        <v>Furnishings</v>
      </c>
      <c r="S191" s="13" t="s">
        <v>36</v>
      </c>
      <c r="T191" s="13" t="s">
        <v>42</v>
      </c>
      <c r="U191" s="13" t="s">
        <v>43</v>
      </c>
      <c r="V191" s="13" t="s">
        <v>29</v>
      </c>
      <c r="W191" s="13" t="s">
        <v>44</v>
      </c>
      <c r="X191" s="13" t="s">
        <v>162</v>
      </c>
      <c r="Y191" s="13" t="s">
        <v>191</v>
      </c>
      <c r="Z191" s="13">
        <v>33132</v>
      </c>
      <c r="AA191" s="1"/>
      <c r="AB191" s="1"/>
      <c r="AC191" s="1"/>
      <c r="AD191" s="1"/>
      <c r="AE191" s="1"/>
      <c r="AF191" s="1"/>
    </row>
    <row r="192" spans="1:32" x14ac:dyDescent="0.3">
      <c r="A192" s="9">
        <v>20408</v>
      </c>
      <c r="B192" s="9" t="s">
        <v>41</v>
      </c>
      <c r="C192" s="9">
        <v>88685</v>
      </c>
      <c r="D192" s="10">
        <v>8.34</v>
      </c>
      <c r="E192" s="11">
        <v>0.05</v>
      </c>
      <c r="F192" s="9">
        <v>6</v>
      </c>
      <c r="G192" s="10">
        <f>'Calculated Metrics'!$D192*'Calculated Metrics'!$F192*(1-'Calculated Metrics'!$E192)</f>
        <v>47.537999999999997</v>
      </c>
      <c r="H192" s="9">
        <v>351</v>
      </c>
      <c r="I192" s="9" t="s">
        <v>1116</v>
      </c>
      <c r="J192" s="9" t="str">
        <f t="shared" si="2"/>
        <v>Returning Customer</v>
      </c>
      <c r="K192" s="9" t="s">
        <v>34</v>
      </c>
      <c r="L192" s="9" t="s">
        <v>25</v>
      </c>
      <c r="M192" s="12">
        <v>42164</v>
      </c>
      <c r="N192" s="12">
        <v>42166</v>
      </c>
      <c r="O192" s="47">
        <f>'Calculated Metrics'!$N192-'Calculated Metrics'!$M192</f>
        <v>2</v>
      </c>
      <c r="P192" s="12" t="str">
        <f>TEXT('Calculated Metrics'!$M192,"mmmm")</f>
        <v>June</v>
      </c>
      <c r="Q192" s="12" t="str">
        <f>TEXT('Calculated Metrics'!$M192,"dddd")</f>
        <v>Tuesday</v>
      </c>
      <c r="R192" s="9" t="str">
        <f>_xlfn.XLOOKUP('Calculated Metrics'!$T192,'Product Lookup'!A:A,'Product Lookup'!B:B, ,0)</f>
        <v>Scissors</v>
      </c>
      <c r="S192" s="9" t="s">
        <v>26</v>
      </c>
      <c r="T192" s="9" t="s">
        <v>97</v>
      </c>
      <c r="U192" s="9" t="s">
        <v>43</v>
      </c>
      <c r="V192" s="9" t="s">
        <v>29</v>
      </c>
      <c r="W192" s="9" t="s">
        <v>44</v>
      </c>
      <c r="X192" s="9" t="s">
        <v>55</v>
      </c>
      <c r="Y192" s="9" t="s">
        <v>194</v>
      </c>
      <c r="Z192" s="9">
        <v>13601</v>
      </c>
      <c r="AA192" s="1"/>
      <c r="AB192" s="1"/>
      <c r="AC192" s="1"/>
      <c r="AD192" s="1"/>
      <c r="AE192" s="1"/>
      <c r="AF192" s="1"/>
    </row>
    <row r="193" spans="1:32" x14ac:dyDescent="0.3">
      <c r="A193" s="13">
        <v>19595</v>
      </c>
      <c r="B193" s="13" t="s">
        <v>47</v>
      </c>
      <c r="C193" s="13">
        <v>88686</v>
      </c>
      <c r="D193" s="14">
        <v>99.23</v>
      </c>
      <c r="E193" s="15">
        <v>0.05</v>
      </c>
      <c r="F193" s="13">
        <v>14</v>
      </c>
      <c r="G193" s="14">
        <f>'Calculated Metrics'!$D193*'Calculated Metrics'!$F193*(1-'Calculated Metrics'!$E193)</f>
        <v>1319.759</v>
      </c>
      <c r="H193" s="13">
        <v>351</v>
      </c>
      <c r="I193" s="13" t="s">
        <v>1116</v>
      </c>
      <c r="J193" s="13" t="str">
        <f t="shared" si="2"/>
        <v>Returning Customer</v>
      </c>
      <c r="K193" s="13" t="s">
        <v>34</v>
      </c>
      <c r="L193" s="13" t="s">
        <v>35</v>
      </c>
      <c r="M193" s="16">
        <v>42006</v>
      </c>
      <c r="N193" s="16">
        <v>42008</v>
      </c>
      <c r="O193" s="48">
        <f>'Calculated Metrics'!$N193-'Calculated Metrics'!$M193</f>
        <v>2</v>
      </c>
      <c r="P193" s="16" t="str">
        <f>TEXT('Calculated Metrics'!$M193,"mmmm")</f>
        <v>January</v>
      </c>
      <c r="Q193" s="16" t="str">
        <f>TEXT('Calculated Metrics'!$M193,"dddd")</f>
        <v>Friday</v>
      </c>
      <c r="R193" s="13" t="str">
        <f>_xlfn.XLOOKUP('Calculated Metrics'!$T193,'Product Lookup'!A:A,'Product Lookup'!B:B, ,0)</f>
        <v>Furnishings</v>
      </c>
      <c r="S193" s="13" t="s">
        <v>36</v>
      </c>
      <c r="T193" s="13" t="s">
        <v>42</v>
      </c>
      <c r="U193" s="13" t="s">
        <v>43</v>
      </c>
      <c r="V193" s="13" t="s">
        <v>29</v>
      </c>
      <c r="W193" s="13" t="s">
        <v>30</v>
      </c>
      <c r="X193" s="13" t="s">
        <v>55</v>
      </c>
      <c r="Y193" s="13" t="s">
        <v>194</v>
      </c>
      <c r="Z193" s="13">
        <v>13601</v>
      </c>
      <c r="AA193" s="1"/>
      <c r="AB193" s="1"/>
      <c r="AC193" s="1"/>
      <c r="AD193" s="1"/>
      <c r="AE193" s="1"/>
      <c r="AF193" s="1"/>
    </row>
    <row r="194" spans="1:32" x14ac:dyDescent="0.3">
      <c r="A194" s="9">
        <v>19107</v>
      </c>
      <c r="B194" s="9" t="s">
        <v>71</v>
      </c>
      <c r="C194" s="9">
        <v>89647</v>
      </c>
      <c r="D194" s="10">
        <v>4.8899999999999997</v>
      </c>
      <c r="E194" s="11">
        <v>0.05</v>
      </c>
      <c r="F194" s="9">
        <v>17</v>
      </c>
      <c r="G194" s="10">
        <f>'Calculated Metrics'!$D194*'Calculated Metrics'!$F194*(1-'Calculated Metrics'!$E194)</f>
        <v>78.973499999999987</v>
      </c>
      <c r="H194" s="9">
        <v>353</v>
      </c>
      <c r="I194" s="9" t="s">
        <v>1117</v>
      </c>
      <c r="J194" s="9" t="str">
        <f t="shared" ref="J194:J257" si="3">IF(COUNTIF(I:I,I194)&gt;1,"Returning Customer","New Customer")</f>
        <v>Returning Customer</v>
      </c>
      <c r="K194" s="9" t="s">
        <v>34</v>
      </c>
      <c r="L194" s="9" t="s">
        <v>25</v>
      </c>
      <c r="M194" s="12">
        <v>42138</v>
      </c>
      <c r="N194" s="12">
        <v>42138</v>
      </c>
      <c r="O194" s="47">
        <f>'Calculated Metrics'!$N194-'Calculated Metrics'!$M194</f>
        <v>0</v>
      </c>
      <c r="P194" s="12" t="str">
        <f>TEXT('Calculated Metrics'!$M194,"mmmm")</f>
        <v>May</v>
      </c>
      <c r="Q194" s="12" t="str">
        <f>TEXT('Calculated Metrics'!$M194,"dddd")</f>
        <v>Thursday</v>
      </c>
      <c r="R194" s="9" t="str">
        <f>_xlfn.XLOOKUP('Calculated Metrics'!$T194,'Product Lookup'!A:A,'Product Lookup'!B:B, ,0)</f>
        <v>Computer Peripherals</v>
      </c>
      <c r="S194" s="9" t="s">
        <v>58</v>
      </c>
      <c r="T194" s="9" t="s">
        <v>100</v>
      </c>
      <c r="U194" s="9" t="s">
        <v>43</v>
      </c>
      <c r="V194" s="9" t="s">
        <v>29</v>
      </c>
      <c r="W194" s="9" t="s">
        <v>30</v>
      </c>
      <c r="X194" s="9" t="s">
        <v>168</v>
      </c>
      <c r="Y194" s="9" t="s">
        <v>195</v>
      </c>
      <c r="Z194" s="9">
        <v>85301</v>
      </c>
      <c r="AA194" s="1"/>
      <c r="AB194" s="1"/>
      <c r="AC194" s="1"/>
      <c r="AD194" s="1"/>
      <c r="AE194" s="1"/>
      <c r="AF194" s="1"/>
    </row>
    <row r="195" spans="1:32" x14ac:dyDescent="0.3">
      <c r="A195" s="13">
        <v>19108</v>
      </c>
      <c r="B195" s="13" t="s">
        <v>71</v>
      </c>
      <c r="C195" s="13">
        <v>89647</v>
      </c>
      <c r="D195" s="14">
        <v>6.68</v>
      </c>
      <c r="E195" s="15">
        <v>0.05</v>
      </c>
      <c r="F195" s="13">
        <v>16</v>
      </c>
      <c r="G195" s="14">
        <f>'Calculated Metrics'!$D195*'Calculated Metrics'!$F195*(1-'Calculated Metrics'!$E195)</f>
        <v>101.53599999999999</v>
      </c>
      <c r="H195" s="13">
        <v>353</v>
      </c>
      <c r="I195" s="13" t="s">
        <v>1117</v>
      </c>
      <c r="J195" s="13" t="str">
        <f t="shared" si="3"/>
        <v>Returning Customer</v>
      </c>
      <c r="K195" s="13" t="s">
        <v>34</v>
      </c>
      <c r="L195" s="13" t="s">
        <v>35</v>
      </c>
      <c r="M195" s="16">
        <v>42138</v>
      </c>
      <c r="N195" s="16">
        <v>42145</v>
      </c>
      <c r="O195" s="48">
        <f>'Calculated Metrics'!$N195-'Calculated Metrics'!$M195</f>
        <v>7</v>
      </c>
      <c r="P195" s="16" t="str">
        <f>TEXT('Calculated Metrics'!$M195,"mmmm")</f>
        <v>May</v>
      </c>
      <c r="Q195" s="16" t="str">
        <f>TEXT('Calculated Metrics'!$M195,"dddd")</f>
        <v>Thursday</v>
      </c>
      <c r="R195" s="13" t="str">
        <f>_xlfn.XLOOKUP('Calculated Metrics'!$T195,'Product Lookup'!A:A,'Product Lookup'!B:B, ,0)</f>
        <v>Paper</v>
      </c>
      <c r="S195" s="13" t="s">
        <v>26</v>
      </c>
      <c r="T195" s="13" t="s">
        <v>66</v>
      </c>
      <c r="U195" s="13" t="s">
        <v>49</v>
      </c>
      <c r="V195" s="13" t="s">
        <v>29</v>
      </c>
      <c r="W195" s="13" t="s">
        <v>30</v>
      </c>
      <c r="X195" s="13" t="s">
        <v>168</v>
      </c>
      <c r="Y195" s="13" t="s">
        <v>195</v>
      </c>
      <c r="Z195" s="13">
        <v>85301</v>
      </c>
      <c r="AA195" s="1"/>
      <c r="AB195" s="1"/>
      <c r="AC195" s="1"/>
      <c r="AD195" s="1"/>
      <c r="AE195" s="1"/>
      <c r="AF195" s="1"/>
    </row>
    <row r="196" spans="1:32" x14ac:dyDescent="0.3">
      <c r="A196" s="9">
        <v>20760</v>
      </c>
      <c r="B196" s="9" t="s">
        <v>41</v>
      </c>
      <c r="C196" s="9">
        <v>91131</v>
      </c>
      <c r="D196" s="10">
        <v>124.49</v>
      </c>
      <c r="E196" s="11">
        <v>0.1</v>
      </c>
      <c r="F196" s="9">
        <v>14</v>
      </c>
      <c r="G196" s="10">
        <f>'Calculated Metrics'!$D196*'Calculated Metrics'!$F196*(1-'Calculated Metrics'!$E196)</f>
        <v>1568.5739999999998</v>
      </c>
      <c r="H196" s="9">
        <v>357</v>
      </c>
      <c r="I196" s="9" t="s">
        <v>1118</v>
      </c>
      <c r="J196" s="9" t="str">
        <f t="shared" si="3"/>
        <v>New Customer</v>
      </c>
      <c r="K196" s="9" t="s">
        <v>24</v>
      </c>
      <c r="L196" s="9" t="s">
        <v>35</v>
      </c>
      <c r="M196" s="12">
        <v>42148</v>
      </c>
      <c r="N196" s="12">
        <v>42149</v>
      </c>
      <c r="O196" s="47">
        <f>'Calculated Metrics'!$N196-'Calculated Metrics'!$M196</f>
        <v>1</v>
      </c>
      <c r="P196" s="12" t="str">
        <f>TEXT('Calculated Metrics'!$M196,"mmmm")</f>
        <v>May</v>
      </c>
      <c r="Q196" s="12" t="str">
        <f>TEXT('Calculated Metrics'!$M196,"dddd")</f>
        <v>Sunday</v>
      </c>
      <c r="R196" s="9" t="str">
        <f>_xlfn.XLOOKUP('Calculated Metrics'!$T196,'Product Lookup'!A:A,'Product Lookup'!B:B, ,0)</f>
        <v>Tables</v>
      </c>
      <c r="S196" s="9" t="s">
        <v>36</v>
      </c>
      <c r="T196" s="9" t="s">
        <v>89</v>
      </c>
      <c r="U196" s="9" t="s">
        <v>77</v>
      </c>
      <c r="V196" s="9" t="s">
        <v>29</v>
      </c>
      <c r="W196" s="9" t="s">
        <v>44</v>
      </c>
      <c r="X196" s="9" t="s">
        <v>168</v>
      </c>
      <c r="Y196" s="9" t="s">
        <v>196</v>
      </c>
      <c r="Z196" s="9">
        <v>86401</v>
      </c>
      <c r="AA196" s="1"/>
      <c r="AB196" s="1"/>
      <c r="AC196" s="1"/>
      <c r="AD196" s="1"/>
      <c r="AE196" s="1"/>
      <c r="AF196" s="1"/>
    </row>
    <row r="197" spans="1:32" x14ac:dyDescent="0.3">
      <c r="A197" s="13">
        <v>24627</v>
      </c>
      <c r="B197" s="13" t="s">
        <v>71</v>
      </c>
      <c r="C197" s="13">
        <v>91130</v>
      </c>
      <c r="D197" s="14">
        <v>125.99</v>
      </c>
      <c r="E197" s="15">
        <v>0.1</v>
      </c>
      <c r="F197" s="13">
        <v>1</v>
      </c>
      <c r="G197" s="14">
        <f>'Calculated Metrics'!$D197*'Calculated Metrics'!$F197*(1-'Calculated Metrics'!$E197)</f>
        <v>113.39099999999999</v>
      </c>
      <c r="H197" s="13">
        <v>358</v>
      </c>
      <c r="I197" s="13" t="s">
        <v>1119</v>
      </c>
      <c r="J197" s="13" t="str">
        <f t="shared" si="3"/>
        <v>New Customer</v>
      </c>
      <c r="K197" s="13" t="s">
        <v>24</v>
      </c>
      <c r="L197" s="13" t="s">
        <v>35</v>
      </c>
      <c r="M197" s="16">
        <v>42013</v>
      </c>
      <c r="N197" s="16">
        <v>42020</v>
      </c>
      <c r="O197" s="48">
        <f>'Calculated Metrics'!$N197-'Calculated Metrics'!$M197</f>
        <v>7</v>
      </c>
      <c r="P197" s="16" t="str">
        <f>TEXT('Calculated Metrics'!$M197,"mmmm")</f>
        <v>January</v>
      </c>
      <c r="Q197" s="16" t="str">
        <f>TEXT('Calculated Metrics'!$M197,"dddd")</f>
        <v>Friday</v>
      </c>
      <c r="R197" s="13" t="str">
        <f>_xlfn.XLOOKUP('Calculated Metrics'!$T197,'Product Lookup'!A:A,'Product Lookup'!B:B, ,0)</f>
        <v>Telephones</v>
      </c>
      <c r="S197" s="13" t="s">
        <v>58</v>
      </c>
      <c r="T197" s="13" t="s">
        <v>59</v>
      </c>
      <c r="U197" s="13" t="s">
        <v>49</v>
      </c>
      <c r="V197" s="13" t="s">
        <v>29</v>
      </c>
      <c r="W197" s="13" t="s">
        <v>44</v>
      </c>
      <c r="X197" s="13" t="s">
        <v>122</v>
      </c>
      <c r="Y197" s="13" t="s">
        <v>197</v>
      </c>
      <c r="Z197" s="13">
        <v>19406</v>
      </c>
      <c r="AA197" s="1"/>
      <c r="AB197" s="1"/>
      <c r="AC197" s="1"/>
      <c r="AD197" s="1"/>
      <c r="AE197" s="1"/>
      <c r="AF197" s="1"/>
    </row>
    <row r="198" spans="1:32" x14ac:dyDescent="0.3">
      <c r="A198" s="9">
        <v>18278</v>
      </c>
      <c r="B198" s="9" t="s">
        <v>47</v>
      </c>
      <c r="C198" s="9">
        <v>87347</v>
      </c>
      <c r="D198" s="10">
        <v>328.14</v>
      </c>
      <c r="E198" s="11">
        <v>0.1</v>
      </c>
      <c r="F198" s="9">
        <v>6</v>
      </c>
      <c r="G198" s="10">
        <f>'Calculated Metrics'!$D198*'Calculated Metrics'!$F198*(1-'Calculated Metrics'!$E198)</f>
        <v>1771.9559999999999</v>
      </c>
      <c r="H198" s="9">
        <v>366</v>
      </c>
      <c r="I198" s="9" t="s">
        <v>1120</v>
      </c>
      <c r="J198" s="9" t="str">
        <f t="shared" si="3"/>
        <v>New Customer</v>
      </c>
      <c r="K198" s="9" t="s">
        <v>48</v>
      </c>
      <c r="L198" s="9" t="s">
        <v>35</v>
      </c>
      <c r="M198" s="12">
        <v>42021</v>
      </c>
      <c r="N198" s="12">
        <v>42023</v>
      </c>
      <c r="O198" s="47">
        <f>'Calculated Metrics'!$N198-'Calculated Metrics'!$M198</f>
        <v>2</v>
      </c>
      <c r="P198" s="12" t="str">
        <f>TEXT('Calculated Metrics'!$M198,"mmmm")</f>
        <v>January</v>
      </c>
      <c r="Q198" s="12" t="str">
        <f>TEXT('Calculated Metrics'!$M198,"dddd")</f>
        <v>Saturday</v>
      </c>
      <c r="R198" s="9" t="str">
        <f>_xlfn.XLOOKUP('Calculated Metrics'!$T198,'Product Lookup'!A:A,'Product Lookup'!B:B, ,0)</f>
        <v>Appliances</v>
      </c>
      <c r="S198" s="9" t="s">
        <v>26</v>
      </c>
      <c r="T198" s="9" t="s">
        <v>131</v>
      </c>
      <c r="U198" s="9" t="s">
        <v>38</v>
      </c>
      <c r="V198" s="9" t="s">
        <v>29</v>
      </c>
      <c r="W198" s="9" t="s">
        <v>30</v>
      </c>
      <c r="X198" s="9" t="s">
        <v>198</v>
      </c>
      <c r="Y198" s="9" t="s">
        <v>199</v>
      </c>
      <c r="Z198" s="9">
        <v>2910</v>
      </c>
      <c r="AA198" s="1"/>
      <c r="AB198" s="1"/>
      <c r="AC198" s="1"/>
      <c r="AD198" s="1"/>
      <c r="AE198" s="1"/>
      <c r="AF198" s="1"/>
    </row>
    <row r="199" spans="1:32" x14ac:dyDescent="0.3">
      <c r="A199" s="13">
        <v>24794</v>
      </c>
      <c r="B199" s="13" t="s">
        <v>71</v>
      </c>
      <c r="C199" s="13">
        <v>90292</v>
      </c>
      <c r="D199" s="14">
        <v>19.23</v>
      </c>
      <c r="E199" s="15">
        <v>0.05</v>
      </c>
      <c r="F199" s="13">
        <v>21</v>
      </c>
      <c r="G199" s="14">
        <f>'Calculated Metrics'!$D199*'Calculated Metrics'!$F199*(1-'Calculated Metrics'!$E199)</f>
        <v>383.63849999999996</v>
      </c>
      <c r="H199" s="13">
        <v>369</v>
      </c>
      <c r="I199" s="13" t="s">
        <v>1121</v>
      </c>
      <c r="J199" s="13" t="str">
        <f t="shared" si="3"/>
        <v>New Customer</v>
      </c>
      <c r="K199" s="13" t="s">
        <v>24</v>
      </c>
      <c r="L199" s="13" t="s">
        <v>25</v>
      </c>
      <c r="M199" s="16">
        <v>42105</v>
      </c>
      <c r="N199" s="16">
        <v>42107</v>
      </c>
      <c r="O199" s="48">
        <f>'Calculated Metrics'!$N199-'Calculated Metrics'!$M199</f>
        <v>2</v>
      </c>
      <c r="P199" s="16" t="str">
        <f>TEXT('Calculated Metrics'!$M199,"mmmm")</f>
        <v>April</v>
      </c>
      <c r="Q199" s="16" t="str">
        <f>TEXT('Calculated Metrics'!$M199,"dddd")</f>
        <v>Saturday</v>
      </c>
      <c r="R199" s="13" t="str">
        <f>_xlfn.XLOOKUP('Calculated Metrics'!$T199,'Product Lookup'!A:A,'Product Lookup'!B:B, ,0)</f>
        <v>Furnishings</v>
      </c>
      <c r="S199" s="13" t="s">
        <v>36</v>
      </c>
      <c r="T199" s="13" t="s">
        <v>42</v>
      </c>
      <c r="U199" s="13" t="s">
        <v>43</v>
      </c>
      <c r="V199" s="13" t="s">
        <v>29</v>
      </c>
      <c r="W199" s="13" t="s">
        <v>44</v>
      </c>
      <c r="X199" s="13" t="s">
        <v>39</v>
      </c>
      <c r="Y199" s="13" t="s">
        <v>200</v>
      </c>
      <c r="Z199" s="13">
        <v>94601</v>
      </c>
      <c r="AA199" s="1"/>
      <c r="AB199" s="1"/>
      <c r="AC199" s="1"/>
      <c r="AD199" s="1"/>
      <c r="AE199" s="1"/>
      <c r="AF199" s="1"/>
    </row>
    <row r="200" spans="1:32" x14ac:dyDescent="0.3">
      <c r="A200" s="9">
        <v>20401</v>
      </c>
      <c r="B200" s="9" t="s">
        <v>33</v>
      </c>
      <c r="C200" s="9">
        <v>90291</v>
      </c>
      <c r="D200" s="10">
        <v>20.99</v>
      </c>
      <c r="E200" s="11">
        <v>0.05</v>
      </c>
      <c r="F200" s="9">
        <v>15</v>
      </c>
      <c r="G200" s="10">
        <f>'Calculated Metrics'!$D200*'Calculated Metrics'!$F200*(1-'Calculated Metrics'!$E200)</f>
        <v>299.10749999999996</v>
      </c>
      <c r="H200" s="9">
        <v>370</v>
      </c>
      <c r="I200" s="9" t="s">
        <v>1122</v>
      </c>
      <c r="J200" s="9" t="str">
        <f t="shared" si="3"/>
        <v>New Customer</v>
      </c>
      <c r="K200" s="9" t="s">
        <v>24</v>
      </c>
      <c r="L200" s="9" t="s">
        <v>35</v>
      </c>
      <c r="M200" s="12">
        <v>42151</v>
      </c>
      <c r="N200" s="12">
        <v>42153</v>
      </c>
      <c r="O200" s="47">
        <f>'Calculated Metrics'!$N200-'Calculated Metrics'!$M200</f>
        <v>2</v>
      </c>
      <c r="P200" s="12" t="str">
        <f>TEXT('Calculated Metrics'!$M200,"mmmm")</f>
        <v>May</v>
      </c>
      <c r="Q200" s="12" t="str">
        <f>TEXT('Calculated Metrics'!$M200,"dddd")</f>
        <v>Wednesday</v>
      </c>
      <c r="R200" s="9" t="str">
        <f>_xlfn.XLOOKUP('Calculated Metrics'!$T200,'Product Lookup'!A:A,'Product Lookup'!B:B, ,0)</f>
        <v>Telephones</v>
      </c>
      <c r="S200" s="9" t="s">
        <v>58</v>
      </c>
      <c r="T200" s="9" t="s">
        <v>59</v>
      </c>
      <c r="U200" s="9" t="s">
        <v>63</v>
      </c>
      <c r="V200" s="9" t="s">
        <v>29</v>
      </c>
      <c r="W200" s="9" t="s">
        <v>44</v>
      </c>
      <c r="X200" s="9" t="s">
        <v>103</v>
      </c>
      <c r="Y200" s="9" t="s">
        <v>201</v>
      </c>
      <c r="Z200" s="9">
        <v>4240</v>
      </c>
      <c r="AA200" s="1"/>
      <c r="AB200" s="1"/>
      <c r="AC200" s="1"/>
      <c r="AD200" s="1"/>
      <c r="AE200" s="1"/>
      <c r="AF200" s="1"/>
    </row>
    <row r="201" spans="1:32" x14ac:dyDescent="0.3">
      <c r="A201" s="13">
        <v>20400</v>
      </c>
      <c r="B201" s="13" t="s">
        <v>33</v>
      </c>
      <c r="C201" s="13">
        <v>90291</v>
      </c>
      <c r="D201" s="14">
        <v>5.4</v>
      </c>
      <c r="E201" s="15">
        <v>0.05</v>
      </c>
      <c r="F201" s="13">
        <v>9</v>
      </c>
      <c r="G201" s="14">
        <f>'Calculated Metrics'!$D201*'Calculated Metrics'!$F201*(1-'Calculated Metrics'!$E201)</f>
        <v>46.17</v>
      </c>
      <c r="H201" s="13">
        <v>371</v>
      </c>
      <c r="I201" s="13" t="s">
        <v>1123</v>
      </c>
      <c r="J201" s="13" t="str">
        <f t="shared" si="3"/>
        <v>New Customer</v>
      </c>
      <c r="K201" s="13" t="s">
        <v>24</v>
      </c>
      <c r="L201" s="13" t="s">
        <v>25</v>
      </c>
      <c r="M201" s="16">
        <v>42151</v>
      </c>
      <c r="N201" s="16">
        <v>42153</v>
      </c>
      <c r="O201" s="48">
        <f>'Calculated Metrics'!$N201-'Calculated Metrics'!$M201</f>
        <v>2</v>
      </c>
      <c r="P201" s="16" t="str">
        <f>TEXT('Calculated Metrics'!$M201,"mmmm")</f>
        <v>May</v>
      </c>
      <c r="Q201" s="16" t="str">
        <f>TEXT('Calculated Metrics'!$M201,"dddd")</f>
        <v>Wednesday</v>
      </c>
      <c r="R201" s="13" t="str">
        <f>_xlfn.XLOOKUP('Calculated Metrics'!$T201,'Product Lookup'!A:A,'Product Lookup'!B:B, ,0)</f>
        <v>Binders</v>
      </c>
      <c r="S201" s="13" t="s">
        <v>26</v>
      </c>
      <c r="T201" s="13" t="s">
        <v>72</v>
      </c>
      <c r="U201" s="13" t="s">
        <v>49</v>
      </c>
      <c r="V201" s="13" t="s">
        <v>29</v>
      </c>
      <c r="W201" s="13" t="s">
        <v>50</v>
      </c>
      <c r="X201" s="13" t="s">
        <v>106</v>
      </c>
      <c r="Y201" s="13" t="s">
        <v>202</v>
      </c>
      <c r="Z201" s="13">
        <v>2149</v>
      </c>
      <c r="AA201" s="1"/>
      <c r="AB201" s="1"/>
      <c r="AC201" s="1"/>
      <c r="AD201" s="1"/>
      <c r="AE201" s="1"/>
      <c r="AF201" s="1"/>
    </row>
    <row r="202" spans="1:32" x14ac:dyDescent="0.3">
      <c r="A202" s="9">
        <v>3392</v>
      </c>
      <c r="B202" s="9" t="s">
        <v>33</v>
      </c>
      <c r="C202" s="9">
        <v>24193</v>
      </c>
      <c r="D202" s="10">
        <v>200.98</v>
      </c>
      <c r="E202" s="11">
        <v>0.1</v>
      </c>
      <c r="F202" s="9">
        <v>45</v>
      </c>
      <c r="G202" s="10">
        <f>'Calculated Metrics'!$D202*'Calculated Metrics'!$F202*(1-'Calculated Metrics'!$E202)</f>
        <v>8139.6900000000005</v>
      </c>
      <c r="H202" s="9">
        <v>373</v>
      </c>
      <c r="I202" s="9" t="s">
        <v>1124</v>
      </c>
      <c r="J202" s="9" t="str">
        <f t="shared" si="3"/>
        <v>Returning Customer</v>
      </c>
      <c r="K202" s="9" t="s">
        <v>48</v>
      </c>
      <c r="L202" s="9" t="s">
        <v>35</v>
      </c>
      <c r="M202" s="12">
        <v>42077</v>
      </c>
      <c r="N202" s="12">
        <v>42079</v>
      </c>
      <c r="O202" s="47">
        <f>'Calculated Metrics'!$N202-'Calculated Metrics'!$M202</f>
        <v>2</v>
      </c>
      <c r="P202" s="12" t="str">
        <f>TEXT('Calculated Metrics'!$M202,"mmmm")</f>
        <v>March</v>
      </c>
      <c r="Q202" s="12" t="str">
        <f>TEXT('Calculated Metrics'!$M202,"dddd")</f>
        <v>Saturday</v>
      </c>
      <c r="R202" s="9" t="str">
        <f>_xlfn.XLOOKUP('Calculated Metrics'!$T202,'Product Lookup'!A:A,'Product Lookup'!B:B, ,0)</f>
        <v>Bookcases</v>
      </c>
      <c r="S202" s="9" t="s">
        <v>36</v>
      </c>
      <c r="T202" s="9" t="s">
        <v>105</v>
      </c>
      <c r="U202" s="9" t="s">
        <v>77</v>
      </c>
      <c r="V202" s="9" t="s">
        <v>29</v>
      </c>
      <c r="W202" s="9" t="s">
        <v>50</v>
      </c>
      <c r="X202" s="9" t="s">
        <v>143</v>
      </c>
      <c r="Y202" s="9" t="s">
        <v>144</v>
      </c>
      <c r="Z202" s="9">
        <v>48234</v>
      </c>
      <c r="AA202" s="1"/>
      <c r="AB202" s="1"/>
      <c r="AC202" s="1"/>
      <c r="AD202" s="1"/>
      <c r="AE202" s="1"/>
      <c r="AF202" s="1"/>
    </row>
    <row r="203" spans="1:32" x14ac:dyDescent="0.3">
      <c r="A203" s="13">
        <v>3393</v>
      </c>
      <c r="B203" s="13" t="s">
        <v>33</v>
      </c>
      <c r="C203" s="13">
        <v>24193</v>
      </c>
      <c r="D203" s="14">
        <v>4.28</v>
      </c>
      <c r="E203" s="15">
        <v>0.05</v>
      </c>
      <c r="F203" s="13">
        <v>24</v>
      </c>
      <c r="G203" s="14">
        <f>'Calculated Metrics'!$D203*'Calculated Metrics'!$F203*(1-'Calculated Metrics'!$E203)</f>
        <v>97.583999999999989</v>
      </c>
      <c r="H203" s="13">
        <v>373</v>
      </c>
      <c r="I203" s="13" t="s">
        <v>1124</v>
      </c>
      <c r="J203" s="13" t="str">
        <f t="shared" si="3"/>
        <v>Returning Customer</v>
      </c>
      <c r="K203" s="13" t="s">
        <v>48</v>
      </c>
      <c r="L203" s="13" t="s">
        <v>35</v>
      </c>
      <c r="M203" s="16">
        <v>42077</v>
      </c>
      <c r="N203" s="16">
        <v>42078</v>
      </c>
      <c r="O203" s="48">
        <f>'Calculated Metrics'!$N203-'Calculated Metrics'!$M203</f>
        <v>1</v>
      </c>
      <c r="P203" s="16" t="str">
        <f>TEXT('Calculated Metrics'!$M203,"mmmm")</f>
        <v>March</v>
      </c>
      <c r="Q203" s="16" t="str">
        <f>TEXT('Calculated Metrics'!$M203,"dddd")</f>
        <v>Saturday</v>
      </c>
      <c r="R203" s="13" t="str">
        <f>_xlfn.XLOOKUP('Calculated Metrics'!$T203,'Product Lookup'!A:A,'Product Lookup'!B:B, ,0)</f>
        <v>Paper</v>
      </c>
      <c r="S203" s="13" t="s">
        <v>26</v>
      </c>
      <c r="T203" s="13" t="s">
        <v>66</v>
      </c>
      <c r="U203" s="13" t="s">
        <v>49</v>
      </c>
      <c r="V203" s="13" t="s">
        <v>29</v>
      </c>
      <c r="W203" s="13" t="s">
        <v>50</v>
      </c>
      <c r="X203" s="13" t="s">
        <v>143</v>
      </c>
      <c r="Y203" s="13" t="s">
        <v>144</v>
      </c>
      <c r="Z203" s="13">
        <v>48234</v>
      </c>
      <c r="AA203" s="1"/>
      <c r="AB203" s="1"/>
      <c r="AC203" s="1"/>
      <c r="AD203" s="1"/>
      <c r="AE203" s="1"/>
      <c r="AF203" s="1"/>
    </row>
    <row r="204" spans="1:32" x14ac:dyDescent="0.3">
      <c r="A204" s="9">
        <v>3394</v>
      </c>
      <c r="B204" s="9" t="s">
        <v>33</v>
      </c>
      <c r="C204" s="9">
        <v>24193</v>
      </c>
      <c r="D204" s="10">
        <v>85.99</v>
      </c>
      <c r="E204" s="11">
        <v>0.05</v>
      </c>
      <c r="F204" s="9">
        <v>19</v>
      </c>
      <c r="G204" s="10">
        <f>'Calculated Metrics'!$D204*'Calculated Metrics'!$F204*(1-'Calculated Metrics'!$E204)</f>
        <v>1552.1194999999998</v>
      </c>
      <c r="H204" s="9">
        <v>373</v>
      </c>
      <c r="I204" s="9" t="s">
        <v>1124</v>
      </c>
      <c r="J204" s="9" t="str">
        <f t="shared" si="3"/>
        <v>Returning Customer</v>
      </c>
      <c r="K204" s="9" t="s">
        <v>48</v>
      </c>
      <c r="L204" s="9" t="s">
        <v>35</v>
      </c>
      <c r="M204" s="12">
        <v>42077</v>
      </c>
      <c r="N204" s="12">
        <v>42079</v>
      </c>
      <c r="O204" s="47">
        <f>'Calculated Metrics'!$N204-'Calculated Metrics'!$M204</f>
        <v>2</v>
      </c>
      <c r="P204" s="12" t="str">
        <f>TEXT('Calculated Metrics'!$M204,"mmmm")</f>
        <v>March</v>
      </c>
      <c r="Q204" s="12" t="str">
        <f>TEXT('Calculated Metrics'!$M204,"dddd")</f>
        <v>Saturday</v>
      </c>
      <c r="R204" s="9" t="str">
        <f>_xlfn.XLOOKUP('Calculated Metrics'!$T204,'Product Lookup'!A:A,'Product Lookup'!B:B, ,0)</f>
        <v>Telephones</v>
      </c>
      <c r="S204" s="9" t="s">
        <v>58</v>
      </c>
      <c r="T204" s="9" t="s">
        <v>59</v>
      </c>
      <c r="U204" s="9" t="s">
        <v>28</v>
      </c>
      <c r="V204" s="9" t="s">
        <v>29</v>
      </c>
      <c r="W204" s="9" t="s">
        <v>81</v>
      </c>
      <c r="X204" s="9" t="s">
        <v>143</v>
      </c>
      <c r="Y204" s="9" t="s">
        <v>144</v>
      </c>
      <c r="Z204" s="9">
        <v>48234</v>
      </c>
      <c r="AA204" s="1"/>
      <c r="AB204" s="1"/>
      <c r="AC204" s="1"/>
      <c r="AD204" s="1"/>
      <c r="AE204" s="1"/>
      <c r="AF204" s="1"/>
    </row>
    <row r="205" spans="1:32" x14ac:dyDescent="0.3">
      <c r="A205" s="13">
        <v>21392</v>
      </c>
      <c r="B205" s="13" t="s">
        <v>33</v>
      </c>
      <c r="C205" s="13">
        <v>90917</v>
      </c>
      <c r="D205" s="14">
        <v>200.98</v>
      </c>
      <c r="E205" s="15">
        <v>0.1</v>
      </c>
      <c r="F205" s="13">
        <v>11</v>
      </c>
      <c r="G205" s="14">
        <f>'Calculated Metrics'!$D205*'Calculated Metrics'!$F205*(1-'Calculated Metrics'!$E205)</f>
        <v>1989.7019999999998</v>
      </c>
      <c r="H205" s="13">
        <v>375</v>
      </c>
      <c r="I205" s="13" t="s">
        <v>1125</v>
      </c>
      <c r="J205" s="13" t="str">
        <f t="shared" si="3"/>
        <v>Returning Customer</v>
      </c>
      <c r="K205" s="13" t="s">
        <v>48</v>
      </c>
      <c r="L205" s="13" t="s">
        <v>35</v>
      </c>
      <c r="M205" s="16">
        <v>42077</v>
      </c>
      <c r="N205" s="16">
        <v>42079</v>
      </c>
      <c r="O205" s="48">
        <f>'Calculated Metrics'!$N205-'Calculated Metrics'!$M205</f>
        <v>2</v>
      </c>
      <c r="P205" s="16" t="str">
        <f>TEXT('Calculated Metrics'!$M205,"mmmm")</f>
        <v>March</v>
      </c>
      <c r="Q205" s="16" t="str">
        <f>TEXT('Calculated Metrics'!$M205,"dddd")</f>
        <v>Saturday</v>
      </c>
      <c r="R205" s="13" t="str">
        <f>_xlfn.XLOOKUP('Calculated Metrics'!$T205,'Product Lookup'!A:A,'Product Lookup'!B:B, ,0)</f>
        <v>Bookcases</v>
      </c>
      <c r="S205" s="13" t="s">
        <v>36</v>
      </c>
      <c r="T205" s="13" t="s">
        <v>105</v>
      </c>
      <c r="U205" s="13" t="s">
        <v>77</v>
      </c>
      <c r="V205" s="13" t="s">
        <v>29</v>
      </c>
      <c r="W205" s="13" t="s">
        <v>81</v>
      </c>
      <c r="X205" s="13" t="s">
        <v>126</v>
      </c>
      <c r="Y205" s="13" t="s">
        <v>203</v>
      </c>
      <c r="Z205" s="13">
        <v>37814</v>
      </c>
      <c r="AA205" s="1"/>
      <c r="AB205" s="1"/>
      <c r="AC205" s="1"/>
      <c r="AD205" s="1"/>
      <c r="AE205" s="1"/>
      <c r="AF205" s="1"/>
    </row>
    <row r="206" spans="1:32" x14ac:dyDescent="0.3">
      <c r="A206" s="9">
        <v>21393</v>
      </c>
      <c r="B206" s="9" t="s">
        <v>33</v>
      </c>
      <c r="C206" s="9">
        <v>90917</v>
      </c>
      <c r="D206" s="10">
        <v>4.28</v>
      </c>
      <c r="E206" s="11">
        <v>0.05</v>
      </c>
      <c r="F206" s="9">
        <v>6</v>
      </c>
      <c r="G206" s="10">
        <f>'Calculated Metrics'!$D206*'Calculated Metrics'!$F206*(1-'Calculated Metrics'!$E206)</f>
        <v>24.395999999999997</v>
      </c>
      <c r="H206" s="9">
        <v>375</v>
      </c>
      <c r="I206" s="9" t="s">
        <v>1125</v>
      </c>
      <c r="J206" s="9" t="str">
        <f t="shared" si="3"/>
        <v>Returning Customer</v>
      </c>
      <c r="K206" s="9" t="s">
        <v>48</v>
      </c>
      <c r="L206" s="9" t="s">
        <v>35</v>
      </c>
      <c r="M206" s="12">
        <v>42077</v>
      </c>
      <c r="N206" s="12">
        <v>42078</v>
      </c>
      <c r="O206" s="47">
        <f>'Calculated Metrics'!$N206-'Calculated Metrics'!$M206</f>
        <v>1</v>
      </c>
      <c r="P206" s="12" t="str">
        <f>TEXT('Calculated Metrics'!$M206,"mmmm")</f>
        <v>March</v>
      </c>
      <c r="Q206" s="12" t="str">
        <f>TEXT('Calculated Metrics'!$M206,"dddd")</f>
        <v>Saturday</v>
      </c>
      <c r="R206" s="9" t="str">
        <f>_xlfn.XLOOKUP('Calculated Metrics'!$T206,'Product Lookup'!A:A,'Product Lookup'!B:B, ,0)</f>
        <v>Paper</v>
      </c>
      <c r="S206" s="9" t="s">
        <v>26</v>
      </c>
      <c r="T206" s="9" t="s">
        <v>66</v>
      </c>
      <c r="U206" s="9" t="s">
        <v>49</v>
      </c>
      <c r="V206" s="9" t="s">
        <v>29</v>
      </c>
      <c r="W206" s="9" t="s">
        <v>50</v>
      </c>
      <c r="X206" s="9" t="s">
        <v>126</v>
      </c>
      <c r="Y206" s="9" t="s">
        <v>203</v>
      </c>
      <c r="Z206" s="9">
        <v>37814</v>
      </c>
      <c r="AA206" s="1"/>
      <c r="AB206" s="1"/>
      <c r="AC206" s="1"/>
      <c r="AD206" s="1"/>
      <c r="AE206" s="1"/>
      <c r="AF206" s="1"/>
    </row>
    <row r="207" spans="1:32" x14ac:dyDescent="0.3">
      <c r="A207" s="13">
        <v>19073</v>
      </c>
      <c r="B207" s="13" t="s">
        <v>47</v>
      </c>
      <c r="C207" s="13">
        <v>89579</v>
      </c>
      <c r="D207" s="14">
        <v>25.98</v>
      </c>
      <c r="E207" s="15">
        <v>0.05</v>
      </c>
      <c r="F207" s="13">
        <v>17</v>
      </c>
      <c r="G207" s="14">
        <f>'Calculated Metrics'!$D207*'Calculated Metrics'!$F207*(1-'Calculated Metrics'!$E207)</f>
        <v>419.577</v>
      </c>
      <c r="H207" s="13">
        <v>377</v>
      </c>
      <c r="I207" s="13" t="s">
        <v>1126</v>
      </c>
      <c r="J207" s="13" t="str">
        <f t="shared" si="3"/>
        <v>New Customer</v>
      </c>
      <c r="K207" s="13" t="s">
        <v>74</v>
      </c>
      <c r="L207" s="13" t="s">
        <v>35</v>
      </c>
      <c r="M207" s="16">
        <v>42111</v>
      </c>
      <c r="N207" s="16">
        <v>42111</v>
      </c>
      <c r="O207" s="48">
        <f>'Calculated Metrics'!$N207-'Calculated Metrics'!$M207</f>
        <v>0</v>
      </c>
      <c r="P207" s="16" t="str">
        <f>TEXT('Calculated Metrics'!$M207,"mmmm")</f>
        <v>April</v>
      </c>
      <c r="Q207" s="16" t="str">
        <f>TEXT('Calculated Metrics'!$M207,"dddd")</f>
        <v>Friday</v>
      </c>
      <c r="R207" s="13" t="str">
        <f>_xlfn.XLOOKUP('Calculated Metrics'!$T207,'Product Lookup'!A:A,'Product Lookup'!B:B, ,0)</f>
        <v>Appliances</v>
      </c>
      <c r="S207" s="13" t="s">
        <v>26</v>
      </c>
      <c r="T207" s="13" t="s">
        <v>131</v>
      </c>
      <c r="U207" s="13" t="s">
        <v>63</v>
      </c>
      <c r="V207" s="13" t="s">
        <v>29</v>
      </c>
      <c r="W207" s="13" t="s">
        <v>50</v>
      </c>
      <c r="X207" s="13" t="s">
        <v>98</v>
      </c>
      <c r="Y207" s="13" t="s">
        <v>186</v>
      </c>
      <c r="Z207" s="13">
        <v>60510</v>
      </c>
      <c r="AA207" s="1"/>
      <c r="AB207" s="1"/>
      <c r="AC207" s="1"/>
      <c r="AD207" s="1"/>
      <c r="AE207" s="1"/>
      <c r="AF207" s="1"/>
    </row>
    <row r="208" spans="1:32" x14ac:dyDescent="0.3">
      <c r="A208" s="9">
        <v>22401</v>
      </c>
      <c r="B208" s="9" t="s">
        <v>33</v>
      </c>
      <c r="C208" s="9">
        <v>88929</v>
      </c>
      <c r="D208" s="10">
        <v>415.88</v>
      </c>
      <c r="E208" s="11">
        <v>0.1</v>
      </c>
      <c r="F208" s="9">
        <v>1</v>
      </c>
      <c r="G208" s="10">
        <f>'Calculated Metrics'!$D208*'Calculated Metrics'!$F208*(1-'Calculated Metrics'!$E208)</f>
        <v>374.29200000000003</v>
      </c>
      <c r="H208" s="9">
        <v>381</v>
      </c>
      <c r="I208" s="9" t="s">
        <v>1127</v>
      </c>
      <c r="J208" s="9" t="str">
        <f t="shared" si="3"/>
        <v>New Customer</v>
      </c>
      <c r="K208" s="9" t="s">
        <v>24</v>
      </c>
      <c r="L208" s="9" t="s">
        <v>35</v>
      </c>
      <c r="M208" s="12">
        <v>42125</v>
      </c>
      <c r="N208" s="12">
        <v>42125</v>
      </c>
      <c r="O208" s="47">
        <f>'Calculated Metrics'!$N208-'Calculated Metrics'!$M208</f>
        <v>0</v>
      </c>
      <c r="P208" s="12" t="str">
        <f>TEXT('Calculated Metrics'!$M208,"mmmm")</f>
        <v>May</v>
      </c>
      <c r="Q208" s="12" t="str">
        <f>TEXT('Calculated Metrics'!$M208,"dddd")</f>
        <v>Friday</v>
      </c>
      <c r="R208" s="9" t="str">
        <f>_xlfn.XLOOKUP('Calculated Metrics'!$T208,'Product Lookup'!A:A,'Product Lookup'!B:B, ,0)</f>
        <v>Storage</v>
      </c>
      <c r="S208" s="9" t="s">
        <v>26</v>
      </c>
      <c r="T208" s="9" t="s">
        <v>85</v>
      </c>
      <c r="U208" s="9" t="s">
        <v>49</v>
      </c>
      <c r="V208" s="9" t="s">
        <v>29</v>
      </c>
      <c r="W208" s="9" t="s">
        <v>44</v>
      </c>
      <c r="X208" s="9" t="s">
        <v>98</v>
      </c>
      <c r="Y208" s="9" t="s">
        <v>204</v>
      </c>
      <c r="Z208" s="9">
        <v>61701</v>
      </c>
      <c r="AA208" s="1"/>
      <c r="AB208" s="1"/>
      <c r="AC208" s="1"/>
      <c r="AD208" s="1"/>
      <c r="AE208" s="1"/>
      <c r="AF208" s="1"/>
    </row>
    <row r="209" spans="1:32" x14ac:dyDescent="0.3">
      <c r="A209" s="13">
        <v>21281</v>
      </c>
      <c r="B209" s="13" t="s">
        <v>41</v>
      </c>
      <c r="C209" s="13">
        <v>88928</v>
      </c>
      <c r="D209" s="14">
        <v>5.34</v>
      </c>
      <c r="E209" s="15">
        <v>0.05</v>
      </c>
      <c r="F209" s="13">
        <v>7</v>
      </c>
      <c r="G209" s="14">
        <f>'Calculated Metrics'!$D209*'Calculated Metrics'!$F209*(1-'Calculated Metrics'!$E209)</f>
        <v>35.510999999999996</v>
      </c>
      <c r="H209" s="13">
        <v>383</v>
      </c>
      <c r="I209" s="13" t="s">
        <v>1128</v>
      </c>
      <c r="J209" s="13" t="str">
        <f t="shared" si="3"/>
        <v>Returning Customer</v>
      </c>
      <c r="K209" s="13" t="s">
        <v>24</v>
      </c>
      <c r="L209" s="13" t="s">
        <v>35</v>
      </c>
      <c r="M209" s="16">
        <v>42082</v>
      </c>
      <c r="N209" s="16">
        <v>42082</v>
      </c>
      <c r="O209" s="48">
        <f>'Calculated Metrics'!$N209-'Calculated Metrics'!$M209</f>
        <v>0</v>
      </c>
      <c r="P209" s="16" t="str">
        <f>TEXT('Calculated Metrics'!$M209,"mmmm")</f>
        <v>March</v>
      </c>
      <c r="Q209" s="16" t="str">
        <f>TEXT('Calculated Metrics'!$M209,"dddd")</f>
        <v>Thursday</v>
      </c>
      <c r="R209" s="13" t="str">
        <f>_xlfn.XLOOKUP('Calculated Metrics'!$T209,'Product Lookup'!A:A,'Product Lookup'!B:B, ,0)</f>
        <v>Binders</v>
      </c>
      <c r="S209" s="13" t="s">
        <v>26</v>
      </c>
      <c r="T209" s="13" t="s">
        <v>72</v>
      </c>
      <c r="U209" s="13" t="s">
        <v>49</v>
      </c>
      <c r="V209" s="13" t="s">
        <v>29</v>
      </c>
      <c r="W209" s="13" t="s">
        <v>44</v>
      </c>
      <c r="X209" s="13" t="s">
        <v>122</v>
      </c>
      <c r="Y209" s="13" t="s">
        <v>205</v>
      </c>
      <c r="Z209" s="13">
        <v>19026</v>
      </c>
      <c r="AA209" s="1"/>
      <c r="AB209" s="1"/>
      <c r="AC209" s="1"/>
      <c r="AD209" s="1"/>
      <c r="AE209" s="1"/>
      <c r="AF209" s="1"/>
    </row>
    <row r="210" spans="1:32" x14ac:dyDescent="0.3">
      <c r="A210" s="9">
        <v>21282</v>
      </c>
      <c r="B210" s="9" t="s">
        <v>41</v>
      </c>
      <c r="C210" s="9">
        <v>88928</v>
      </c>
      <c r="D210" s="10">
        <v>65.989999999999995</v>
      </c>
      <c r="E210" s="11">
        <v>0.05</v>
      </c>
      <c r="F210" s="9">
        <v>5</v>
      </c>
      <c r="G210" s="10">
        <f>'Calculated Metrics'!$D210*'Calculated Metrics'!$F210*(1-'Calculated Metrics'!$E210)</f>
        <v>313.45249999999999</v>
      </c>
      <c r="H210" s="9">
        <v>383</v>
      </c>
      <c r="I210" s="9" t="s">
        <v>1128</v>
      </c>
      <c r="J210" s="9" t="str">
        <f t="shared" si="3"/>
        <v>Returning Customer</v>
      </c>
      <c r="K210" s="9" t="s">
        <v>24</v>
      </c>
      <c r="L210" s="9" t="s">
        <v>25</v>
      </c>
      <c r="M210" s="12">
        <v>42082</v>
      </c>
      <c r="N210" s="12">
        <v>42084</v>
      </c>
      <c r="O210" s="47">
        <f>'Calculated Metrics'!$N210-'Calculated Metrics'!$M210</f>
        <v>2</v>
      </c>
      <c r="P210" s="12" t="str">
        <f>TEXT('Calculated Metrics'!$M210,"mmmm")</f>
        <v>March</v>
      </c>
      <c r="Q210" s="12" t="str">
        <f>TEXT('Calculated Metrics'!$M210,"dddd")</f>
        <v>Thursday</v>
      </c>
      <c r="R210" s="9" t="str">
        <f>_xlfn.XLOOKUP('Calculated Metrics'!$T210,'Product Lookup'!A:A,'Product Lookup'!B:B, ,0)</f>
        <v>Telephones</v>
      </c>
      <c r="S210" s="9" t="s">
        <v>58</v>
      </c>
      <c r="T210" s="9" t="s">
        <v>59</v>
      </c>
      <c r="U210" s="9" t="s">
        <v>49</v>
      </c>
      <c r="V210" s="9" t="s">
        <v>29</v>
      </c>
      <c r="W210" s="9" t="s">
        <v>50</v>
      </c>
      <c r="X210" s="9" t="s">
        <v>122</v>
      </c>
      <c r="Y210" s="9" t="s">
        <v>205</v>
      </c>
      <c r="Z210" s="9">
        <v>19026</v>
      </c>
      <c r="AA210" s="1"/>
      <c r="AB210" s="1"/>
      <c r="AC210" s="1"/>
      <c r="AD210" s="1"/>
      <c r="AE210" s="1"/>
      <c r="AF210" s="1"/>
    </row>
    <row r="211" spans="1:32" x14ac:dyDescent="0.3">
      <c r="A211" s="13">
        <v>20919</v>
      </c>
      <c r="B211" s="13" t="s">
        <v>23</v>
      </c>
      <c r="C211" s="13">
        <v>90339</v>
      </c>
      <c r="D211" s="14">
        <v>8.8800000000000008</v>
      </c>
      <c r="E211" s="15">
        <v>0.05</v>
      </c>
      <c r="F211" s="13">
        <v>15</v>
      </c>
      <c r="G211" s="14">
        <f>'Calculated Metrics'!$D211*'Calculated Metrics'!$F211*(1-'Calculated Metrics'!$E211)</f>
        <v>126.54</v>
      </c>
      <c r="H211" s="13">
        <v>387</v>
      </c>
      <c r="I211" s="13" t="s">
        <v>1129</v>
      </c>
      <c r="J211" s="13" t="str">
        <f t="shared" si="3"/>
        <v>New Customer</v>
      </c>
      <c r="K211" s="13" t="s">
        <v>24</v>
      </c>
      <c r="L211" s="13" t="s">
        <v>25</v>
      </c>
      <c r="M211" s="16">
        <v>42167</v>
      </c>
      <c r="N211" s="16">
        <v>42169</v>
      </c>
      <c r="O211" s="48">
        <f>'Calculated Metrics'!$N211-'Calculated Metrics'!$M211</f>
        <v>2</v>
      </c>
      <c r="P211" s="16" t="str">
        <f>TEXT('Calculated Metrics'!$M211,"mmmm")</f>
        <v>June</v>
      </c>
      <c r="Q211" s="16" t="str">
        <f>TEXT('Calculated Metrics'!$M211,"dddd")</f>
        <v>Friday</v>
      </c>
      <c r="R211" s="13" t="str">
        <f>_xlfn.XLOOKUP('Calculated Metrics'!$T211,'Product Lookup'!A:A,'Product Lookup'!B:B, ,0)</f>
        <v>Binders</v>
      </c>
      <c r="S211" s="13" t="s">
        <v>26</v>
      </c>
      <c r="T211" s="13" t="s">
        <v>72</v>
      </c>
      <c r="U211" s="13" t="s">
        <v>49</v>
      </c>
      <c r="V211" s="13" t="s">
        <v>29</v>
      </c>
      <c r="W211" s="13" t="s">
        <v>50</v>
      </c>
      <c r="X211" s="13" t="s">
        <v>206</v>
      </c>
      <c r="Y211" s="13" t="s">
        <v>207</v>
      </c>
      <c r="Z211" s="13">
        <v>68801</v>
      </c>
      <c r="AA211" s="1"/>
      <c r="AB211" s="1"/>
      <c r="AC211" s="1"/>
      <c r="AD211" s="1"/>
      <c r="AE211" s="1"/>
      <c r="AF211" s="1"/>
    </row>
    <row r="212" spans="1:32" x14ac:dyDescent="0.3">
      <c r="A212" s="9">
        <v>22223</v>
      </c>
      <c r="B212" s="9" t="s">
        <v>41</v>
      </c>
      <c r="C212" s="9">
        <v>90337</v>
      </c>
      <c r="D212" s="10">
        <v>5.28</v>
      </c>
      <c r="E212" s="11">
        <v>0.05</v>
      </c>
      <c r="F212" s="9">
        <v>4</v>
      </c>
      <c r="G212" s="10">
        <f>'Calculated Metrics'!$D212*'Calculated Metrics'!$F212*(1-'Calculated Metrics'!$E212)</f>
        <v>20.064</v>
      </c>
      <c r="H212" s="9">
        <v>388</v>
      </c>
      <c r="I212" s="9" t="s">
        <v>1130</v>
      </c>
      <c r="J212" s="9" t="str">
        <f t="shared" si="3"/>
        <v>Returning Customer</v>
      </c>
      <c r="K212" s="9" t="s">
        <v>24</v>
      </c>
      <c r="L212" s="9" t="s">
        <v>35</v>
      </c>
      <c r="M212" s="12">
        <v>42007</v>
      </c>
      <c r="N212" s="12">
        <v>42009</v>
      </c>
      <c r="O212" s="47">
        <f>'Calculated Metrics'!$N212-'Calculated Metrics'!$M212</f>
        <v>2</v>
      </c>
      <c r="P212" s="12" t="str">
        <f>TEXT('Calculated Metrics'!$M212,"mmmm")</f>
        <v>January</v>
      </c>
      <c r="Q212" s="12" t="str">
        <f>TEXT('Calculated Metrics'!$M212,"dddd")</f>
        <v>Saturday</v>
      </c>
      <c r="R212" s="9" t="str">
        <f>_xlfn.XLOOKUP('Calculated Metrics'!$T212,'Product Lookup'!A:A,'Product Lookup'!B:B, ,0)</f>
        <v>Paper</v>
      </c>
      <c r="S212" s="9" t="s">
        <v>26</v>
      </c>
      <c r="T212" s="9" t="s">
        <v>66</v>
      </c>
      <c r="U212" s="9" t="s">
        <v>49</v>
      </c>
      <c r="V212" s="9" t="s">
        <v>29</v>
      </c>
      <c r="W212" s="9" t="s">
        <v>50</v>
      </c>
      <c r="X212" s="9" t="s">
        <v>206</v>
      </c>
      <c r="Y212" s="9" t="s">
        <v>208</v>
      </c>
      <c r="Z212" s="9">
        <v>68847</v>
      </c>
      <c r="AA212" s="1"/>
      <c r="AB212" s="1"/>
      <c r="AC212" s="1"/>
      <c r="AD212" s="1"/>
      <c r="AE212" s="1"/>
      <c r="AF212" s="1"/>
    </row>
    <row r="213" spans="1:32" x14ac:dyDescent="0.3">
      <c r="A213" s="13">
        <v>22224</v>
      </c>
      <c r="B213" s="13" t="s">
        <v>41</v>
      </c>
      <c r="C213" s="13">
        <v>90337</v>
      </c>
      <c r="D213" s="14">
        <v>110.99</v>
      </c>
      <c r="E213" s="15">
        <v>0.1</v>
      </c>
      <c r="F213" s="13">
        <v>2</v>
      </c>
      <c r="G213" s="14">
        <f>'Calculated Metrics'!$D213*'Calculated Metrics'!$F213*(1-'Calculated Metrics'!$E213)</f>
        <v>199.78199999999998</v>
      </c>
      <c r="H213" s="13">
        <v>388</v>
      </c>
      <c r="I213" s="13" t="s">
        <v>1130</v>
      </c>
      <c r="J213" s="13" t="str">
        <f t="shared" si="3"/>
        <v>Returning Customer</v>
      </c>
      <c r="K213" s="13" t="s">
        <v>24</v>
      </c>
      <c r="L213" s="13" t="s">
        <v>35</v>
      </c>
      <c r="M213" s="16">
        <v>42007</v>
      </c>
      <c r="N213" s="16">
        <v>42010</v>
      </c>
      <c r="O213" s="48">
        <f>'Calculated Metrics'!$N213-'Calculated Metrics'!$M213</f>
        <v>3</v>
      </c>
      <c r="P213" s="16" t="str">
        <f>TEXT('Calculated Metrics'!$M213,"mmmm")</f>
        <v>January</v>
      </c>
      <c r="Q213" s="16" t="str">
        <f>TEXT('Calculated Metrics'!$M213,"dddd")</f>
        <v>Saturday</v>
      </c>
      <c r="R213" s="13" t="str">
        <f>_xlfn.XLOOKUP('Calculated Metrics'!$T213,'Product Lookup'!A:A,'Product Lookup'!B:B, ,0)</f>
        <v>Telephones</v>
      </c>
      <c r="S213" s="13" t="s">
        <v>58</v>
      </c>
      <c r="T213" s="13" t="s">
        <v>59</v>
      </c>
      <c r="U213" s="13" t="s">
        <v>49</v>
      </c>
      <c r="V213" s="13" t="s">
        <v>29</v>
      </c>
      <c r="W213" s="13" t="s">
        <v>50</v>
      </c>
      <c r="X213" s="13" t="s">
        <v>206</v>
      </c>
      <c r="Y213" s="13" t="s">
        <v>208</v>
      </c>
      <c r="Z213" s="13">
        <v>68847</v>
      </c>
      <c r="AA213" s="1"/>
      <c r="AB213" s="1"/>
      <c r="AC213" s="1"/>
      <c r="AD213" s="1"/>
      <c r="AE213" s="1"/>
      <c r="AF213" s="1"/>
    </row>
    <row r="214" spans="1:32" x14ac:dyDescent="0.3">
      <c r="A214" s="9">
        <v>23853</v>
      </c>
      <c r="B214" s="9" t="s">
        <v>71</v>
      </c>
      <c r="C214" s="9">
        <v>90338</v>
      </c>
      <c r="D214" s="10">
        <v>160.97999999999999</v>
      </c>
      <c r="E214" s="11">
        <v>0.1</v>
      </c>
      <c r="F214" s="9">
        <v>11</v>
      </c>
      <c r="G214" s="10">
        <f>'Calculated Metrics'!$D214*'Calculated Metrics'!$F214*(1-'Calculated Metrics'!$E214)</f>
        <v>1593.702</v>
      </c>
      <c r="H214" s="9">
        <v>389</v>
      </c>
      <c r="I214" s="9" t="s">
        <v>1131</v>
      </c>
      <c r="J214" s="9" t="str">
        <f t="shared" si="3"/>
        <v>New Customer</v>
      </c>
      <c r="K214" s="9" t="s">
        <v>24</v>
      </c>
      <c r="L214" s="9" t="s">
        <v>35</v>
      </c>
      <c r="M214" s="12">
        <v>42041</v>
      </c>
      <c r="N214" s="12">
        <v>42045</v>
      </c>
      <c r="O214" s="47">
        <f>'Calculated Metrics'!$N214-'Calculated Metrics'!$M214</f>
        <v>4</v>
      </c>
      <c r="P214" s="12" t="str">
        <f>TEXT('Calculated Metrics'!$M214,"mmmm")</f>
        <v>February</v>
      </c>
      <c r="Q214" s="12" t="str">
        <f>TEXT('Calculated Metrics'!$M214,"dddd")</f>
        <v>Friday</v>
      </c>
      <c r="R214" s="9" t="str">
        <f>_xlfn.XLOOKUP('Calculated Metrics'!$T214,'Product Lookup'!A:A,'Product Lookup'!B:B, ,0)</f>
        <v>Chairs</v>
      </c>
      <c r="S214" s="9" t="s">
        <v>36</v>
      </c>
      <c r="T214" s="9" t="s">
        <v>37</v>
      </c>
      <c r="U214" s="9" t="s">
        <v>38</v>
      </c>
      <c r="V214" s="9" t="s">
        <v>29</v>
      </c>
      <c r="W214" s="9" t="s">
        <v>50</v>
      </c>
      <c r="X214" s="9" t="s">
        <v>206</v>
      </c>
      <c r="Y214" s="9" t="s">
        <v>209</v>
      </c>
      <c r="Z214" s="9">
        <v>68502</v>
      </c>
      <c r="AA214" s="1"/>
      <c r="AB214" s="1"/>
      <c r="AC214" s="1"/>
      <c r="AD214" s="1"/>
      <c r="AE214" s="1"/>
      <c r="AF214" s="1"/>
    </row>
    <row r="215" spans="1:32" x14ac:dyDescent="0.3">
      <c r="A215" s="13">
        <v>25449</v>
      </c>
      <c r="B215" s="13" t="s">
        <v>47</v>
      </c>
      <c r="C215" s="13">
        <v>86383</v>
      </c>
      <c r="D215" s="14">
        <v>34.979999999999997</v>
      </c>
      <c r="E215" s="15">
        <v>0.05</v>
      </c>
      <c r="F215" s="13">
        <v>1</v>
      </c>
      <c r="G215" s="14">
        <f>'Calculated Metrics'!$D215*'Calculated Metrics'!$F215*(1-'Calculated Metrics'!$E215)</f>
        <v>33.230999999999995</v>
      </c>
      <c r="H215" s="13">
        <v>392</v>
      </c>
      <c r="I215" s="13" t="s">
        <v>1132</v>
      </c>
      <c r="J215" s="13" t="str">
        <f t="shared" si="3"/>
        <v>Returning Customer</v>
      </c>
      <c r="K215" s="13" t="s">
        <v>24</v>
      </c>
      <c r="L215" s="13" t="s">
        <v>35</v>
      </c>
      <c r="M215" s="16">
        <v>42068</v>
      </c>
      <c r="N215" s="16">
        <v>42070</v>
      </c>
      <c r="O215" s="48">
        <f>'Calculated Metrics'!$N215-'Calculated Metrics'!$M215</f>
        <v>2</v>
      </c>
      <c r="P215" s="16" t="str">
        <f>TEXT('Calculated Metrics'!$M215,"mmmm")</f>
        <v>March</v>
      </c>
      <c r="Q215" s="16" t="str">
        <f>TEXT('Calculated Metrics'!$M215,"dddd")</f>
        <v>Thursday</v>
      </c>
      <c r="R215" s="13" t="str">
        <f>_xlfn.XLOOKUP('Calculated Metrics'!$T215,'Product Lookup'!A:A,'Product Lookup'!B:B, ,0)</f>
        <v>Computer Peripherals</v>
      </c>
      <c r="S215" s="13" t="s">
        <v>58</v>
      </c>
      <c r="T215" s="13" t="s">
        <v>100</v>
      </c>
      <c r="U215" s="13" t="s">
        <v>49</v>
      </c>
      <c r="V215" s="13" t="s">
        <v>29</v>
      </c>
      <c r="W215" s="13" t="s">
        <v>50</v>
      </c>
      <c r="X215" s="13" t="s">
        <v>210</v>
      </c>
      <c r="Y215" s="13" t="s">
        <v>211</v>
      </c>
      <c r="Z215" s="13">
        <v>63105</v>
      </c>
      <c r="AA215" s="1"/>
      <c r="AB215" s="1"/>
      <c r="AC215" s="1"/>
      <c r="AD215" s="1"/>
      <c r="AE215" s="1"/>
      <c r="AF215" s="1"/>
    </row>
    <row r="216" spans="1:32" x14ac:dyDescent="0.3">
      <c r="A216" s="9">
        <v>25450</v>
      </c>
      <c r="B216" s="9" t="s">
        <v>47</v>
      </c>
      <c r="C216" s="9">
        <v>86383</v>
      </c>
      <c r="D216" s="10">
        <v>19.989999999999998</v>
      </c>
      <c r="E216" s="11">
        <v>0.05</v>
      </c>
      <c r="F216" s="9">
        <v>2</v>
      </c>
      <c r="G216" s="10">
        <f>'Calculated Metrics'!$D216*'Calculated Metrics'!$F216*(1-'Calculated Metrics'!$E216)</f>
        <v>37.980999999999995</v>
      </c>
      <c r="H216" s="9">
        <v>392</v>
      </c>
      <c r="I216" s="9" t="s">
        <v>1132</v>
      </c>
      <c r="J216" s="9" t="str">
        <f t="shared" si="3"/>
        <v>Returning Customer</v>
      </c>
      <c r="K216" s="9" t="s">
        <v>24</v>
      </c>
      <c r="L216" s="9" t="s">
        <v>35</v>
      </c>
      <c r="M216" s="12">
        <v>42068</v>
      </c>
      <c r="N216" s="12">
        <v>42071</v>
      </c>
      <c r="O216" s="47">
        <f>'Calculated Metrics'!$N216-'Calculated Metrics'!$M216</f>
        <v>3</v>
      </c>
      <c r="P216" s="12" t="str">
        <f>TEXT('Calculated Metrics'!$M216,"mmmm")</f>
        <v>March</v>
      </c>
      <c r="Q216" s="12" t="str">
        <f>TEXT('Calculated Metrics'!$M216,"dddd")</f>
        <v>Thursday</v>
      </c>
      <c r="R216" s="9" t="str">
        <f>_xlfn.XLOOKUP('Calculated Metrics'!$T216,'Product Lookup'!A:A,'Product Lookup'!B:B, ,0)</f>
        <v>Furnishings</v>
      </c>
      <c r="S216" s="9" t="s">
        <v>36</v>
      </c>
      <c r="T216" s="9" t="s">
        <v>42</v>
      </c>
      <c r="U216" s="9" t="s">
        <v>124</v>
      </c>
      <c r="V216" s="9" t="s">
        <v>29</v>
      </c>
      <c r="W216" s="9" t="s">
        <v>44</v>
      </c>
      <c r="X216" s="9" t="s">
        <v>210</v>
      </c>
      <c r="Y216" s="9" t="s">
        <v>211</v>
      </c>
      <c r="Z216" s="9">
        <v>63105</v>
      </c>
      <c r="AA216" s="1"/>
      <c r="AB216" s="1"/>
      <c r="AC216" s="1"/>
      <c r="AD216" s="1"/>
      <c r="AE216" s="1"/>
      <c r="AF216" s="1"/>
    </row>
    <row r="217" spans="1:32" x14ac:dyDescent="0.3">
      <c r="A217" s="13">
        <v>22598</v>
      </c>
      <c r="B217" s="13" t="s">
        <v>71</v>
      </c>
      <c r="C217" s="13">
        <v>86382</v>
      </c>
      <c r="D217" s="14">
        <v>9.7100000000000009</v>
      </c>
      <c r="E217" s="15">
        <v>0.05</v>
      </c>
      <c r="F217" s="13">
        <v>3</v>
      </c>
      <c r="G217" s="14">
        <f>'Calculated Metrics'!$D217*'Calculated Metrics'!$F217*(1-'Calculated Metrics'!$E217)</f>
        <v>27.673500000000001</v>
      </c>
      <c r="H217" s="13">
        <v>393</v>
      </c>
      <c r="I217" s="13" t="s">
        <v>1133</v>
      </c>
      <c r="J217" s="13" t="str">
        <f t="shared" si="3"/>
        <v>New Customer</v>
      </c>
      <c r="K217" s="13" t="s">
        <v>24</v>
      </c>
      <c r="L217" s="13" t="s">
        <v>35</v>
      </c>
      <c r="M217" s="16">
        <v>42050</v>
      </c>
      <c r="N217" s="16">
        <v>42057</v>
      </c>
      <c r="O217" s="48">
        <f>'Calculated Metrics'!$N217-'Calculated Metrics'!$M217</f>
        <v>7</v>
      </c>
      <c r="P217" s="16" t="str">
        <f>TEXT('Calculated Metrics'!$M217,"mmmm")</f>
        <v>February</v>
      </c>
      <c r="Q217" s="16" t="str">
        <f>TEXT('Calculated Metrics'!$M217,"dddd")</f>
        <v>Sunday</v>
      </c>
      <c r="R217" s="13" t="str">
        <f>_xlfn.XLOOKUP('Calculated Metrics'!$T217,'Product Lookup'!A:A,'Product Lookup'!B:B, ,0)</f>
        <v>Storage</v>
      </c>
      <c r="S217" s="13" t="s">
        <v>26</v>
      </c>
      <c r="T217" s="13" t="s">
        <v>85</v>
      </c>
      <c r="U217" s="13" t="s">
        <v>49</v>
      </c>
      <c r="V217" s="13" t="s">
        <v>29</v>
      </c>
      <c r="W217" s="13" t="s">
        <v>81</v>
      </c>
      <c r="X217" s="13" t="s">
        <v>55</v>
      </c>
      <c r="Y217" s="13" t="s">
        <v>212</v>
      </c>
      <c r="Z217" s="13">
        <v>13021</v>
      </c>
      <c r="AA217" s="1"/>
      <c r="AB217" s="1"/>
      <c r="AC217" s="1"/>
      <c r="AD217" s="1"/>
      <c r="AE217" s="1"/>
      <c r="AF217" s="1"/>
    </row>
    <row r="218" spans="1:32" x14ac:dyDescent="0.3">
      <c r="A218" s="9">
        <v>24638</v>
      </c>
      <c r="B218" s="9" t="s">
        <v>41</v>
      </c>
      <c r="C218" s="9">
        <v>86384</v>
      </c>
      <c r="D218" s="10">
        <v>15.98</v>
      </c>
      <c r="E218" s="11">
        <v>0.05</v>
      </c>
      <c r="F218" s="9">
        <v>4</v>
      </c>
      <c r="G218" s="10">
        <f>'Calculated Metrics'!$D218*'Calculated Metrics'!$F218*(1-'Calculated Metrics'!$E218)</f>
        <v>60.723999999999997</v>
      </c>
      <c r="H218" s="9">
        <v>395</v>
      </c>
      <c r="I218" s="9" t="s">
        <v>1134</v>
      </c>
      <c r="J218" s="9" t="str">
        <f t="shared" si="3"/>
        <v>Returning Customer</v>
      </c>
      <c r="K218" s="9" t="s">
        <v>24</v>
      </c>
      <c r="L218" s="9" t="s">
        <v>35</v>
      </c>
      <c r="M218" s="12">
        <v>42173</v>
      </c>
      <c r="N218" s="12">
        <v>42174</v>
      </c>
      <c r="O218" s="47">
        <f>'Calculated Metrics'!$N218-'Calculated Metrics'!$M218</f>
        <v>1</v>
      </c>
      <c r="P218" s="12" t="str">
        <f>TEXT('Calculated Metrics'!$M218,"mmmm")</f>
        <v>June</v>
      </c>
      <c r="Q218" s="12" t="str">
        <f>TEXT('Calculated Metrics'!$M218,"dddd")</f>
        <v>Thursday</v>
      </c>
      <c r="R218" s="9" t="str">
        <f>_xlfn.XLOOKUP('Calculated Metrics'!$T218,'Product Lookup'!A:A,'Product Lookup'!B:B, ,0)</f>
        <v>Computer Peripherals</v>
      </c>
      <c r="S218" s="9" t="s">
        <v>58</v>
      </c>
      <c r="T218" s="9" t="s">
        <v>100</v>
      </c>
      <c r="U218" s="9" t="s">
        <v>49</v>
      </c>
      <c r="V218" s="9" t="s">
        <v>29</v>
      </c>
      <c r="W218" s="9" t="s">
        <v>81</v>
      </c>
      <c r="X218" s="9" t="s">
        <v>150</v>
      </c>
      <c r="Y218" s="9" t="s">
        <v>213</v>
      </c>
      <c r="Z218" s="9">
        <v>28001</v>
      </c>
      <c r="AA218" s="1"/>
      <c r="AB218" s="1"/>
      <c r="AC218" s="1"/>
      <c r="AD218" s="1"/>
      <c r="AE218" s="1"/>
      <c r="AF218" s="1"/>
    </row>
    <row r="219" spans="1:32" x14ac:dyDescent="0.3">
      <c r="A219" s="13">
        <v>24639</v>
      </c>
      <c r="B219" s="13" t="s">
        <v>41</v>
      </c>
      <c r="C219" s="13">
        <v>86384</v>
      </c>
      <c r="D219" s="14">
        <v>22.84</v>
      </c>
      <c r="E219" s="15">
        <v>0.05</v>
      </c>
      <c r="F219" s="13">
        <v>20</v>
      </c>
      <c r="G219" s="14">
        <f>'Calculated Metrics'!$D219*'Calculated Metrics'!$F219*(1-'Calculated Metrics'!$E219)</f>
        <v>433.96</v>
      </c>
      <c r="H219" s="13">
        <v>395</v>
      </c>
      <c r="I219" s="13" t="s">
        <v>1134</v>
      </c>
      <c r="J219" s="13" t="str">
        <f t="shared" si="3"/>
        <v>Returning Customer</v>
      </c>
      <c r="K219" s="13" t="s">
        <v>24</v>
      </c>
      <c r="L219" s="13" t="s">
        <v>35</v>
      </c>
      <c r="M219" s="16">
        <v>42173</v>
      </c>
      <c r="N219" s="16">
        <v>42175</v>
      </c>
      <c r="O219" s="48">
        <f>'Calculated Metrics'!$N219-'Calculated Metrics'!$M219</f>
        <v>2</v>
      </c>
      <c r="P219" s="16" t="str">
        <f>TEXT('Calculated Metrics'!$M219,"mmmm")</f>
        <v>June</v>
      </c>
      <c r="Q219" s="16" t="str">
        <f>TEXT('Calculated Metrics'!$M219,"dddd")</f>
        <v>Thursday</v>
      </c>
      <c r="R219" s="13" t="str">
        <f>_xlfn.XLOOKUP('Calculated Metrics'!$T219,'Product Lookup'!A:A,'Product Lookup'!B:B, ,0)</f>
        <v>Paper</v>
      </c>
      <c r="S219" s="13" t="s">
        <v>26</v>
      </c>
      <c r="T219" s="13" t="s">
        <v>66</v>
      </c>
      <c r="U219" s="13" t="s">
        <v>49</v>
      </c>
      <c r="V219" s="13" t="s">
        <v>29</v>
      </c>
      <c r="W219" s="13" t="s">
        <v>44</v>
      </c>
      <c r="X219" s="13" t="s">
        <v>150</v>
      </c>
      <c r="Y219" s="13" t="s">
        <v>213</v>
      </c>
      <c r="Z219" s="13">
        <v>28001</v>
      </c>
      <c r="AA219" s="1"/>
      <c r="AB219" s="1"/>
      <c r="AC219" s="1"/>
      <c r="AD219" s="1"/>
      <c r="AE219" s="1"/>
      <c r="AF219" s="1"/>
    </row>
    <row r="220" spans="1:32" x14ac:dyDescent="0.3">
      <c r="A220" s="9">
        <v>20693</v>
      </c>
      <c r="B220" s="9" t="s">
        <v>41</v>
      </c>
      <c r="C220" s="9">
        <v>89319</v>
      </c>
      <c r="D220" s="10">
        <v>154.13</v>
      </c>
      <c r="E220" s="11">
        <v>0.1</v>
      </c>
      <c r="F220" s="9">
        <v>8</v>
      </c>
      <c r="G220" s="10">
        <f>'Calculated Metrics'!$D220*'Calculated Metrics'!$F220*(1-'Calculated Metrics'!$E220)</f>
        <v>1109.7360000000001</v>
      </c>
      <c r="H220" s="9">
        <v>397</v>
      </c>
      <c r="I220" s="9" t="s">
        <v>1135</v>
      </c>
      <c r="J220" s="9" t="str">
        <f t="shared" si="3"/>
        <v>New Customer</v>
      </c>
      <c r="K220" s="9" t="s">
        <v>24</v>
      </c>
      <c r="L220" s="9" t="s">
        <v>35</v>
      </c>
      <c r="M220" s="12">
        <v>42037</v>
      </c>
      <c r="N220" s="12">
        <v>42038</v>
      </c>
      <c r="O220" s="47">
        <f>'Calculated Metrics'!$N220-'Calculated Metrics'!$M220</f>
        <v>1</v>
      </c>
      <c r="P220" s="12" t="str">
        <f>TEXT('Calculated Metrics'!$M220,"mmmm")</f>
        <v>February</v>
      </c>
      <c r="Q220" s="12" t="str">
        <f>TEXT('Calculated Metrics'!$M220,"dddd")</f>
        <v>Monday</v>
      </c>
      <c r="R220" s="9" t="str">
        <f>_xlfn.XLOOKUP('Calculated Metrics'!$T220,'Product Lookup'!A:A,'Product Lookup'!B:B, ,0)</f>
        <v>Tables</v>
      </c>
      <c r="S220" s="9" t="s">
        <v>36</v>
      </c>
      <c r="T220" s="9" t="s">
        <v>89</v>
      </c>
      <c r="U220" s="9" t="s">
        <v>124</v>
      </c>
      <c r="V220" s="9" t="s">
        <v>29</v>
      </c>
      <c r="W220" s="9" t="s">
        <v>44</v>
      </c>
      <c r="X220" s="9" t="s">
        <v>90</v>
      </c>
      <c r="Y220" s="9" t="s">
        <v>214</v>
      </c>
      <c r="Z220" s="9">
        <v>44221</v>
      </c>
      <c r="AA220" s="1"/>
      <c r="AB220" s="1"/>
      <c r="AC220" s="1"/>
      <c r="AD220" s="1"/>
      <c r="AE220" s="1"/>
      <c r="AF220" s="1"/>
    </row>
    <row r="221" spans="1:32" x14ac:dyDescent="0.3">
      <c r="A221" s="13">
        <v>24471</v>
      </c>
      <c r="B221" s="13" t="s">
        <v>47</v>
      </c>
      <c r="C221" s="13">
        <v>89320</v>
      </c>
      <c r="D221" s="14">
        <v>63.94</v>
      </c>
      <c r="E221" s="15">
        <v>0.05</v>
      </c>
      <c r="F221" s="13">
        <v>31</v>
      </c>
      <c r="G221" s="14">
        <f>'Calculated Metrics'!$D221*'Calculated Metrics'!$F221*(1-'Calculated Metrics'!$E221)</f>
        <v>1883.0329999999999</v>
      </c>
      <c r="H221" s="13">
        <v>398</v>
      </c>
      <c r="I221" s="13" t="s">
        <v>1136</v>
      </c>
      <c r="J221" s="13" t="str">
        <f t="shared" si="3"/>
        <v>New Customer</v>
      </c>
      <c r="K221" s="13" t="s">
        <v>24</v>
      </c>
      <c r="L221" s="13" t="s">
        <v>35</v>
      </c>
      <c r="M221" s="16">
        <v>42147</v>
      </c>
      <c r="N221" s="16">
        <v>42149</v>
      </c>
      <c r="O221" s="48">
        <f>'Calculated Metrics'!$N221-'Calculated Metrics'!$M221</f>
        <v>2</v>
      </c>
      <c r="P221" s="16" t="str">
        <f>TEXT('Calculated Metrics'!$M221,"mmmm")</f>
        <v>May</v>
      </c>
      <c r="Q221" s="16" t="str">
        <f>TEXT('Calculated Metrics'!$M221,"dddd")</f>
        <v>Saturday</v>
      </c>
      <c r="R221" s="13" t="str">
        <f>_xlfn.XLOOKUP('Calculated Metrics'!$T221,'Product Lookup'!A:A,'Product Lookup'!B:B, ,0)</f>
        <v>Furnishings</v>
      </c>
      <c r="S221" s="13" t="s">
        <v>36</v>
      </c>
      <c r="T221" s="13" t="s">
        <v>42</v>
      </c>
      <c r="U221" s="13" t="s">
        <v>49</v>
      </c>
      <c r="V221" s="13" t="s">
        <v>29</v>
      </c>
      <c r="W221" s="13" t="s">
        <v>44</v>
      </c>
      <c r="X221" s="13" t="s">
        <v>90</v>
      </c>
      <c r="Y221" s="13" t="s">
        <v>215</v>
      </c>
      <c r="Z221" s="13">
        <v>45406</v>
      </c>
      <c r="AA221" s="1"/>
      <c r="AB221" s="1"/>
      <c r="AC221" s="1"/>
      <c r="AD221" s="1"/>
      <c r="AE221" s="1"/>
      <c r="AF221" s="1"/>
    </row>
    <row r="222" spans="1:32" x14ac:dyDescent="0.3">
      <c r="A222" s="9">
        <v>21570</v>
      </c>
      <c r="B222" s="9" t="s">
        <v>23</v>
      </c>
      <c r="C222" s="9">
        <v>87804</v>
      </c>
      <c r="D222" s="10">
        <v>4.9800000000000004</v>
      </c>
      <c r="E222" s="11">
        <v>0.05</v>
      </c>
      <c r="F222" s="9">
        <v>15</v>
      </c>
      <c r="G222" s="10">
        <f>'Calculated Metrics'!$D222*'Calculated Metrics'!$F222*(1-'Calculated Metrics'!$E222)</f>
        <v>70.965000000000003</v>
      </c>
      <c r="H222" s="9">
        <v>406</v>
      </c>
      <c r="I222" s="9" t="s">
        <v>1137</v>
      </c>
      <c r="J222" s="9" t="str">
        <f t="shared" si="3"/>
        <v>New Customer</v>
      </c>
      <c r="K222" s="9" t="s">
        <v>48</v>
      </c>
      <c r="L222" s="9" t="s">
        <v>35</v>
      </c>
      <c r="M222" s="12">
        <v>42145</v>
      </c>
      <c r="N222" s="12">
        <v>42146</v>
      </c>
      <c r="O222" s="47">
        <f>'Calculated Metrics'!$N222-'Calculated Metrics'!$M222</f>
        <v>1</v>
      </c>
      <c r="P222" s="12" t="str">
        <f>TEXT('Calculated Metrics'!$M222,"mmmm")</f>
        <v>May</v>
      </c>
      <c r="Q222" s="12" t="str">
        <f>TEXT('Calculated Metrics'!$M222,"dddd")</f>
        <v>Thursday</v>
      </c>
      <c r="R222" s="9" t="str">
        <f>_xlfn.XLOOKUP('Calculated Metrics'!$T222,'Product Lookup'!A:A,'Product Lookup'!B:B, ,0)</f>
        <v>Paper</v>
      </c>
      <c r="S222" s="9" t="s">
        <v>26</v>
      </c>
      <c r="T222" s="9" t="s">
        <v>66</v>
      </c>
      <c r="U222" s="9" t="s">
        <v>28</v>
      </c>
      <c r="V222" s="9" t="s">
        <v>29</v>
      </c>
      <c r="W222" s="9" t="s">
        <v>50</v>
      </c>
      <c r="X222" s="9" t="s">
        <v>45</v>
      </c>
      <c r="Y222" s="9" t="s">
        <v>216</v>
      </c>
      <c r="Z222" s="9">
        <v>8360</v>
      </c>
      <c r="AA222" s="1"/>
      <c r="AB222" s="1"/>
      <c r="AC222" s="1"/>
      <c r="AD222" s="1"/>
      <c r="AE222" s="1"/>
      <c r="AF222" s="1"/>
    </row>
    <row r="223" spans="1:32" x14ac:dyDescent="0.3">
      <c r="A223" s="13">
        <v>19104</v>
      </c>
      <c r="B223" s="13" t="s">
        <v>71</v>
      </c>
      <c r="C223" s="13">
        <v>89639</v>
      </c>
      <c r="D223" s="14">
        <v>29.17</v>
      </c>
      <c r="E223" s="15">
        <v>0.05</v>
      </c>
      <c r="F223" s="13">
        <v>14</v>
      </c>
      <c r="G223" s="14">
        <f>'Calculated Metrics'!$D223*'Calculated Metrics'!$F223*(1-'Calculated Metrics'!$E223)</f>
        <v>387.96099999999996</v>
      </c>
      <c r="H223" s="13">
        <v>408</v>
      </c>
      <c r="I223" s="13" t="s">
        <v>1138</v>
      </c>
      <c r="J223" s="13" t="str">
        <f t="shared" si="3"/>
        <v>New Customer</v>
      </c>
      <c r="K223" s="13" t="s">
        <v>24</v>
      </c>
      <c r="L223" s="13" t="s">
        <v>35</v>
      </c>
      <c r="M223" s="16">
        <v>42126</v>
      </c>
      <c r="N223" s="16">
        <v>42130</v>
      </c>
      <c r="O223" s="48">
        <f>'Calculated Metrics'!$N223-'Calculated Metrics'!$M223</f>
        <v>4</v>
      </c>
      <c r="P223" s="16" t="str">
        <f>TEXT('Calculated Metrics'!$M223,"mmmm")</f>
        <v>May</v>
      </c>
      <c r="Q223" s="16" t="str">
        <f>TEXT('Calculated Metrics'!$M223,"dddd")</f>
        <v>Saturday</v>
      </c>
      <c r="R223" s="13" t="str">
        <f>_xlfn.XLOOKUP('Calculated Metrics'!$T223,'Product Lookup'!A:A,'Product Lookup'!B:B, ,0)</f>
        <v>Binders</v>
      </c>
      <c r="S223" s="13" t="s">
        <v>26</v>
      </c>
      <c r="T223" s="13" t="s">
        <v>72</v>
      </c>
      <c r="U223" s="13" t="s">
        <v>49</v>
      </c>
      <c r="V223" s="13" t="s">
        <v>29</v>
      </c>
      <c r="W223" s="13" t="s">
        <v>30</v>
      </c>
      <c r="X223" s="13" t="s">
        <v>79</v>
      </c>
      <c r="Y223" s="13" t="s">
        <v>217</v>
      </c>
      <c r="Z223" s="13">
        <v>78589</v>
      </c>
      <c r="AA223" s="1"/>
      <c r="AB223" s="1"/>
      <c r="AC223" s="1"/>
      <c r="AD223" s="1"/>
      <c r="AE223" s="1"/>
      <c r="AF223" s="1"/>
    </row>
    <row r="224" spans="1:32" x14ac:dyDescent="0.3">
      <c r="A224" s="9">
        <v>18428</v>
      </c>
      <c r="B224" s="9" t="s">
        <v>23</v>
      </c>
      <c r="C224" s="9">
        <v>87905</v>
      </c>
      <c r="D224" s="10">
        <v>178.47</v>
      </c>
      <c r="E224" s="11">
        <v>0.1</v>
      </c>
      <c r="F224" s="9">
        <v>9</v>
      </c>
      <c r="G224" s="10">
        <f>'Calculated Metrics'!$D224*'Calculated Metrics'!$F224*(1-'Calculated Metrics'!$E224)</f>
        <v>1445.607</v>
      </c>
      <c r="H224" s="9">
        <v>411</v>
      </c>
      <c r="I224" s="9" t="s">
        <v>1139</v>
      </c>
      <c r="J224" s="9" t="str">
        <f t="shared" si="3"/>
        <v>New Customer</v>
      </c>
      <c r="K224" s="9" t="s">
        <v>74</v>
      </c>
      <c r="L224" s="9" t="s">
        <v>25</v>
      </c>
      <c r="M224" s="12">
        <v>42128</v>
      </c>
      <c r="N224" s="12">
        <v>42131</v>
      </c>
      <c r="O224" s="47">
        <f>'Calculated Metrics'!$N224-'Calculated Metrics'!$M224</f>
        <v>3</v>
      </c>
      <c r="P224" s="12" t="str">
        <f>TEXT('Calculated Metrics'!$M224,"mmmm")</f>
        <v>May</v>
      </c>
      <c r="Q224" s="12" t="str">
        <f>TEXT('Calculated Metrics'!$M224,"dddd")</f>
        <v>Monday</v>
      </c>
      <c r="R224" s="9" t="str">
        <f>_xlfn.XLOOKUP('Calculated Metrics'!$T224,'Product Lookup'!A:A,'Product Lookup'!B:B, ,0)</f>
        <v>Storage</v>
      </c>
      <c r="S224" s="9" t="s">
        <v>26</v>
      </c>
      <c r="T224" s="9" t="s">
        <v>85</v>
      </c>
      <c r="U224" s="9" t="s">
        <v>49</v>
      </c>
      <c r="V224" s="9" t="s">
        <v>29</v>
      </c>
      <c r="W224" s="9" t="s">
        <v>44</v>
      </c>
      <c r="X224" s="9" t="s">
        <v>39</v>
      </c>
      <c r="Y224" s="9" t="s">
        <v>200</v>
      </c>
      <c r="Z224" s="9">
        <v>94601</v>
      </c>
      <c r="AA224" s="1"/>
      <c r="AB224" s="1"/>
      <c r="AC224" s="1"/>
      <c r="AD224" s="1"/>
      <c r="AE224" s="1"/>
      <c r="AF224" s="1"/>
    </row>
    <row r="225" spans="1:32" x14ac:dyDescent="0.3">
      <c r="A225" s="13">
        <v>21739</v>
      </c>
      <c r="B225" s="13" t="s">
        <v>41</v>
      </c>
      <c r="C225" s="13">
        <v>87700</v>
      </c>
      <c r="D225" s="14">
        <v>999.99</v>
      </c>
      <c r="E225" s="15">
        <v>0.1</v>
      </c>
      <c r="F225" s="13">
        <v>1</v>
      </c>
      <c r="G225" s="14">
        <f>'Calculated Metrics'!$D225*'Calculated Metrics'!$F225*(1-'Calculated Metrics'!$E225)</f>
        <v>899.99099999999999</v>
      </c>
      <c r="H225" s="13">
        <v>421</v>
      </c>
      <c r="I225" s="13" t="s">
        <v>1140</v>
      </c>
      <c r="J225" s="13" t="str">
        <f t="shared" si="3"/>
        <v>New Customer</v>
      </c>
      <c r="K225" s="13" t="s">
        <v>48</v>
      </c>
      <c r="L225" s="13" t="s">
        <v>35</v>
      </c>
      <c r="M225" s="16">
        <v>42041</v>
      </c>
      <c r="N225" s="16">
        <v>42043</v>
      </c>
      <c r="O225" s="48">
        <f>'Calculated Metrics'!$N225-'Calculated Metrics'!$M225</f>
        <v>2</v>
      </c>
      <c r="P225" s="16" t="str">
        <f>TEXT('Calculated Metrics'!$M225,"mmmm")</f>
        <v>February</v>
      </c>
      <c r="Q225" s="16" t="str">
        <f>TEXT('Calculated Metrics'!$M225,"dddd")</f>
        <v>Friday</v>
      </c>
      <c r="R225" s="13" t="str">
        <f>_xlfn.XLOOKUP('Calculated Metrics'!$T225,'Product Lookup'!A:A,'Product Lookup'!B:B, ,0)</f>
        <v>Office Machines</v>
      </c>
      <c r="S225" s="13" t="s">
        <v>58</v>
      </c>
      <c r="T225" s="13" t="s">
        <v>62</v>
      </c>
      <c r="U225" s="13" t="s">
        <v>63</v>
      </c>
      <c r="V225" s="13" t="s">
        <v>29</v>
      </c>
      <c r="W225" s="13" t="s">
        <v>30</v>
      </c>
      <c r="X225" s="13" t="s">
        <v>45</v>
      </c>
      <c r="Y225" s="13" t="s">
        <v>218</v>
      </c>
      <c r="Z225" s="13">
        <v>7201</v>
      </c>
      <c r="AA225" s="1"/>
      <c r="AB225" s="1"/>
      <c r="AC225" s="1"/>
      <c r="AD225" s="1"/>
      <c r="AE225" s="1"/>
      <c r="AF225" s="1"/>
    </row>
    <row r="226" spans="1:32" x14ac:dyDescent="0.3">
      <c r="A226" s="9">
        <v>22355</v>
      </c>
      <c r="B226" s="9" t="s">
        <v>23</v>
      </c>
      <c r="C226" s="9">
        <v>88479</v>
      </c>
      <c r="D226" s="10">
        <v>15.28</v>
      </c>
      <c r="E226" s="11">
        <v>0.05</v>
      </c>
      <c r="F226" s="9">
        <v>15</v>
      </c>
      <c r="G226" s="10">
        <f>'Calculated Metrics'!$D226*'Calculated Metrics'!$F226*(1-'Calculated Metrics'!$E226)</f>
        <v>217.73999999999998</v>
      </c>
      <c r="H226" s="9">
        <v>428</v>
      </c>
      <c r="I226" s="9" t="s">
        <v>1141</v>
      </c>
      <c r="J226" s="9" t="str">
        <f t="shared" si="3"/>
        <v>Returning Customer</v>
      </c>
      <c r="K226" s="9" t="s">
        <v>24</v>
      </c>
      <c r="L226" s="9" t="s">
        <v>35</v>
      </c>
      <c r="M226" s="12">
        <v>42019</v>
      </c>
      <c r="N226" s="12">
        <v>42020</v>
      </c>
      <c r="O226" s="47">
        <f>'Calculated Metrics'!$N226-'Calculated Metrics'!$M226</f>
        <v>1</v>
      </c>
      <c r="P226" s="12" t="str">
        <f>TEXT('Calculated Metrics'!$M226,"mmmm")</f>
        <v>January</v>
      </c>
      <c r="Q226" s="12" t="str">
        <f>TEXT('Calculated Metrics'!$M226,"dddd")</f>
        <v>Thursday</v>
      </c>
      <c r="R226" s="9" t="str">
        <f>_xlfn.XLOOKUP('Calculated Metrics'!$T226,'Product Lookup'!A:A,'Product Lookup'!B:B, ,0)</f>
        <v>Computer Peripherals</v>
      </c>
      <c r="S226" s="9" t="s">
        <v>58</v>
      </c>
      <c r="T226" s="9" t="s">
        <v>100</v>
      </c>
      <c r="U226" s="9" t="s">
        <v>43</v>
      </c>
      <c r="V226" s="9" t="s">
        <v>29</v>
      </c>
      <c r="W226" s="9" t="s">
        <v>30</v>
      </c>
      <c r="X226" s="9" t="s">
        <v>219</v>
      </c>
      <c r="Y226" s="9" t="s">
        <v>220</v>
      </c>
      <c r="Z226" s="9">
        <v>89701</v>
      </c>
      <c r="AA226" s="1"/>
      <c r="AB226" s="1"/>
      <c r="AC226" s="1"/>
      <c r="AD226" s="1"/>
      <c r="AE226" s="1"/>
      <c r="AF226" s="1"/>
    </row>
    <row r="227" spans="1:32" x14ac:dyDescent="0.3">
      <c r="A227" s="13">
        <v>22356</v>
      </c>
      <c r="B227" s="13" t="s">
        <v>23</v>
      </c>
      <c r="C227" s="13">
        <v>88479</v>
      </c>
      <c r="D227" s="14">
        <v>85.99</v>
      </c>
      <c r="E227" s="15">
        <v>0.05</v>
      </c>
      <c r="F227" s="13">
        <v>1</v>
      </c>
      <c r="G227" s="14">
        <f>'Calculated Metrics'!$D227*'Calculated Metrics'!$F227*(1-'Calculated Metrics'!$E227)</f>
        <v>81.690499999999986</v>
      </c>
      <c r="H227" s="13">
        <v>428</v>
      </c>
      <c r="I227" s="13" t="s">
        <v>1141</v>
      </c>
      <c r="J227" s="13" t="str">
        <f t="shared" si="3"/>
        <v>Returning Customer</v>
      </c>
      <c r="K227" s="13" t="s">
        <v>24</v>
      </c>
      <c r="L227" s="13" t="s">
        <v>35</v>
      </c>
      <c r="M227" s="16">
        <v>42019</v>
      </c>
      <c r="N227" s="16">
        <v>42020</v>
      </c>
      <c r="O227" s="48">
        <f>'Calculated Metrics'!$N227-'Calculated Metrics'!$M227</f>
        <v>1</v>
      </c>
      <c r="P227" s="16" t="str">
        <f>TEXT('Calculated Metrics'!$M227,"mmmm")</f>
        <v>January</v>
      </c>
      <c r="Q227" s="16" t="str">
        <f>TEXT('Calculated Metrics'!$M227,"dddd")</f>
        <v>Thursday</v>
      </c>
      <c r="R227" s="13" t="str">
        <f>_xlfn.XLOOKUP('Calculated Metrics'!$T227,'Product Lookup'!A:A,'Product Lookup'!B:B, ,0)</f>
        <v>Telephones</v>
      </c>
      <c r="S227" s="13" t="s">
        <v>58</v>
      </c>
      <c r="T227" s="13" t="s">
        <v>59</v>
      </c>
      <c r="U227" s="13" t="s">
        <v>43</v>
      </c>
      <c r="V227" s="13" t="s">
        <v>29</v>
      </c>
      <c r="W227" s="13" t="s">
        <v>30</v>
      </c>
      <c r="X227" s="13" t="s">
        <v>219</v>
      </c>
      <c r="Y227" s="13" t="s">
        <v>220</v>
      </c>
      <c r="Z227" s="13">
        <v>89701</v>
      </c>
      <c r="AA227" s="1"/>
      <c r="AB227" s="1"/>
      <c r="AC227" s="1"/>
      <c r="AD227" s="1"/>
      <c r="AE227" s="1"/>
      <c r="AF227" s="1"/>
    </row>
    <row r="228" spans="1:32" x14ac:dyDescent="0.3">
      <c r="A228" s="9">
        <v>25351</v>
      </c>
      <c r="B228" s="9" t="s">
        <v>33</v>
      </c>
      <c r="C228" s="9">
        <v>88480</v>
      </c>
      <c r="D228" s="10">
        <v>10.98</v>
      </c>
      <c r="E228" s="11">
        <v>0.05</v>
      </c>
      <c r="F228" s="9">
        <v>22</v>
      </c>
      <c r="G228" s="10">
        <f>'Calculated Metrics'!$D228*'Calculated Metrics'!$F228*(1-'Calculated Metrics'!$E228)</f>
        <v>229.482</v>
      </c>
      <c r="H228" s="9">
        <v>428</v>
      </c>
      <c r="I228" s="9" t="s">
        <v>1141</v>
      </c>
      <c r="J228" s="9" t="str">
        <f t="shared" si="3"/>
        <v>Returning Customer</v>
      </c>
      <c r="K228" s="9" t="s">
        <v>24</v>
      </c>
      <c r="L228" s="9" t="s">
        <v>35</v>
      </c>
      <c r="M228" s="12">
        <v>42066</v>
      </c>
      <c r="N228" s="12">
        <v>42068</v>
      </c>
      <c r="O228" s="47">
        <f>'Calculated Metrics'!$N228-'Calculated Metrics'!$M228</f>
        <v>2</v>
      </c>
      <c r="P228" s="12" t="str">
        <f>TEXT('Calculated Metrics'!$M228,"mmmm")</f>
        <v>March</v>
      </c>
      <c r="Q228" s="12" t="str">
        <f>TEXT('Calculated Metrics'!$M228,"dddd")</f>
        <v>Tuesday</v>
      </c>
      <c r="R228" s="9" t="str">
        <f>_xlfn.XLOOKUP('Calculated Metrics'!$T228,'Product Lookup'!A:A,'Product Lookup'!B:B, ,0)</f>
        <v>Envelopes</v>
      </c>
      <c r="S228" s="9" t="s">
        <v>26</v>
      </c>
      <c r="T228" s="9" t="s">
        <v>54</v>
      </c>
      <c r="U228" s="9" t="s">
        <v>49</v>
      </c>
      <c r="V228" s="9" t="s">
        <v>29</v>
      </c>
      <c r="W228" s="9" t="s">
        <v>44</v>
      </c>
      <c r="X228" s="9" t="s">
        <v>219</v>
      </c>
      <c r="Y228" s="9" t="s">
        <v>220</v>
      </c>
      <c r="Z228" s="9">
        <v>89701</v>
      </c>
      <c r="AA228" s="1"/>
      <c r="AB228" s="1"/>
      <c r="AC228" s="1"/>
      <c r="AD228" s="1"/>
      <c r="AE228" s="1"/>
      <c r="AF228" s="1"/>
    </row>
    <row r="229" spans="1:32" x14ac:dyDescent="0.3">
      <c r="A229" s="13">
        <v>19988</v>
      </c>
      <c r="B229" s="13" t="s">
        <v>71</v>
      </c>
      <c r="C229" s="13">
        <v>90695</v>
      </c>
      <c r="D229" s="14">
        <v>125.99</v>
      </c>
      <c r="E229" s="15">
        <v>0.1</v>
      </c>
      <c r="F229" s="13">
        <v>9</v>
      </c>
      <c r="G229" s="14">
        <f>'Calculated Metrics'!$D229*'Calculated Metrics'!$F229*(1-'Calculated Metrics'!$E229)</f>
        <v>1020.5189999999999</v>
      </c>
      <c r="H229" s="13">
        <v>437</v>
      </c>
      <c r="I229" s="13" t="s">
        <v>1142</v>
      </c>
      <c r="J229" s="13" t="str">
        <f t="shared" si="3"/>
        <v>New Customer</v>
      </c>
      <c r="K229" s="13" t="s">
        <v>48</v>
      </c>
      <c r="L229" s="13" t="s">
        <v>35</v>
      </c>
      <c r="M229" s="16">
        <v>42177</v>
      </c>
      <c r="N229" s="16">
        <v>42182</v>
      </c>
      <c r="O229" s="48">
        <f>'Calculated Metrics'!$N229-'Calculated Metrics'!$M229</f>
        <v>5</v>
      </c>
      <c r="P229" s="16" t="str">
        <f>TEXT('Calculated Metrics'!$M229,"mmmm")</f>
        <v>June</v>
      </c>
      <c r="Q229" s="16" t="str">
        <f>TEXT('Calculated Metrics'!$M229,"dddd")</f>
        <v>Monday</v>
      </c>
      <c r="R229" s="13" t="str">
        <f>_xlfn.XLOOKUP('Calculated Metrics'!$T229,'Product Lookup'!A:A,'Product Lookup'!B:B, ,0)</f>
        <v>Telephones</v>
      </c>
      <c r="S229" s="13" t="s">
        <v>58</v>
      </c>
      <c r="T229" s="13" t="s">
        <v>59</v>
      </c>
      <c r="U229" s="13" t="s">
        <v>49</v>
      </c>
      <c r="V229" s="13" t="s">
        <v>29</v>
      </c>
      <c r="W229" s="13" t="s">
        <v>50</v>
      </c>
      <c r="X229" s="13" t="s">
        <v>106</v>
      </c>
      <c r="Y229" s="13" t="s">
        <v>221</v>
      </c>
      <c r="Z229" s="13">
        <v>1462</v>
      </c>
      <c r="AA229" s="1"/>
      <c r="AB229" s="1"/>
      <c r="AC229" s="1"/>
      <c r="AD229" s="1"/>
      <c r="AE229" s="1"/>
      <c r="AF229" s="1"/>
    </row>
    <row r="230" spans="1:32" x14ac:dyDescent="0.3">
      <c r="A230" s="9">
        <v>25813</v>
      </c>
      <c r="B230" s="9" t="s">
        <v>41</v>
      </c>
      <c r="C230" s="9">
        <v>88085</v>
      </c>
      <c r="D230" s="10">
        <v>7.59</v>
      </c>
      <c r="E230" s="11">
        <v>0.05</v>
      </c>
      <c r="F230" s="9">
        <v>43</v>
      </c>
      <c r="G230" s="10">
        <f>'Calculated Metrics'!$D230*'Calculated Metrics'!$F230*(1-'Calculated Metrics'!$E230)</f>
        <v>310.05149999999998</v>
      </c>
      <c r="H230" s="9">
        <v>444</v>
      </c>
      <c r="I230" s="9" t="s">
        <v>1143</v>
      </c>
      <c r="J230" s="9" t="str">
        <f t="shared" si="3"/>
        <v>New Customer</v>
      </c>
      <c r="K230" s="9" t="s">
        <v>48</v>
      </c>
      <c r="L230" s="9" t="s">
        <v>35</v>
      </c>
      <c r="M230" s="12">
        <v>42149</v>
      </c>
      <c r="N230" s="12">
        <v>42152</v>
      </c>
      <c r="O230" s="47">
        <f>'Calculated Metrics'!$N230-'Calculated Metrics'!$M230</f>
        <v>3</v>
      </c>
      <c r="P230" s="12" t="str">
        <f>TEXT('Calculated Metrics'!$M230,"mmmm")</f>
        <v>May</v>
      </c>
      <c r="Q230" s="12" t="str">
        <f>TEXT('Calculated Metrics'!$M230,"dddd")</f>
        <v>Monday</v>
      </c>
      <c r="R230" s="9" t="str">
        <f>_xlfn.XLOOKUP('Calculated Metrics'!$T230,'Product Lookup'!A:A,'Product Lookup'!B:B, ,0)</f>
        <v>Furnishings</v>
      </c>
      <c r="S230" s="9" t="s">
        <v>36</v>
      </c>
      <c r="T230" s="9" t="s">
        <v>42</v>
      </c>
      <c r="U230" s="9" t="s">
        <v>28</v>
      </c>
      <c r="V230" s="9" t="s">
        <v>29</v>
      </c>
      <c r="W230" s="9" t="s">
        <v>50</v>
      </c>
      <c r="X230" s="9" t="s">
        <v>98</v>
      </c>
      <c r="Y230" s="9" t="s">
        <v>222</v>
      </c>
      <c r="Z230" s="9">
        <v>61801</v>
      </c>
      <c r="AA230" s="1"/>
      <c r="AB230" s="1"/>
      <c r="AC230" s="1"/>
      <c r="AD230" s="1"/>
      <c r="AE230" s="1"/>
      <c r="AF230" s="1"/>
    </row>
    <row r="231" spans="1:32" x14ac:dyDescent="0.3">
      <c r="A231" s="13">
        <v>23153</v>
      </c>
      <c r="B231" s="13" t="s">
        <v>33</v>
      </c>
      <c r="C231" s="13">
        <v>88083</v>
      </c>
      <c r="D231" s="14">
        <v>48.04</v>
      </c>
      <c r="E231" s="15">
        <v>0.05</v>
      </c>
      <c r="F231" s="13">
        <v>2</v>
      </c>
      <c r="G231" s="14">
        <f>'Calculated Metrics'!$D231*'Calculated Metrics'!$F231*(1-'Calculated Metrics'!$E231)</f>
        <v>91.275999999999996</v>
      </c>
      <c r="H231" s="13">
        <v>445</v>
      </c>
      <c r="I231" s="13" t="s">
        <v>1144</v>
      </c>
      <c r="J231" s="13" t="str">
        <f t="shared" si="3"/>
        <v>Returning Customer</v>
      </c>
      <c r="K231" s="13" t="s">
        <v>48</v>
      </c>
      <c r="L231" s="13" t="s">
        <v>35</v>
      </c>
      <c r="M231" s="16">
        <v>42105</v>
      </c>
      <c r="N231" s="16">
        <v>42107</v>
      </c>
      <c r="O231" s="48">
        <f>'Calculated Metrics'!$N231-'Calculated Metrics'!$M231</f>
        <v>2</v>
      </c>
      <c r="P231" s="16" t="str">
        <f>TEXT('Calculated Metrics'!$M231,"mmmm")</f>
        <v>April</v>
      </c>
      <c r="Q231" s="16" t="str">
        <f>TEXT('Calculated Metrics'!$M231,"dddd")</f>
        <v>Saturday</v>
      </c>
      <c r="R231" s="13" t="str">
        <f>_xlfn.XLOOKUP('Calculated Metrics'!$T231,'Product Lookup'!A:A,'Product Lookup'!B:B, ,0)</f>
        <v>Paper</v>
      </c>
      <c r="S231" s="13" t="s">
        <v>26</v>
      </c>
      <c r="T231" s="13" t="s">
        <v>66</v>
      </c>
      <c r="U231" s="13" t="s">
        <v>49</v>
      </c>
      <c r="V231" s="13" t="s">
        <v>29</v>
      </c>
      <c r="W231" s="13" t="s">
        <v>50</v>
      </c>
      <c r="X231" s="13" t="s">
        <v>206</v>
      </c>
      <c r="Y231" s="13" t="s">
        <v>223</v>
      </c>
      <c r="Z231" s="13">
        <v>68701</v>
      </c>
      <c r="AA231" s="1"/>
      <c r="AB231" s="1"/>
      <c r="AC231" s="1"/>
      <c r="AD231" s="1"/>
      <c r="AE231" s="1"/>
      <c r="AF231" s="1"/>
    </row>
    <row r="232" spans="1:32" x14ac:dyDescent="0.3">
      <c r="A232" s="9">
        <v>23862</v>
      </c>
      <c r="B232" s="9" t="s">
        <v>23</v>
      </c>
      <c r="C232" s="9">
        <v>88084</v>
      </c>
      <c r="D232" s="10">
        <v>200.98</v>
      </c>
      <c r="E232" s="11">
        <v>0.1</v>
      </c>
      <c r="F232" s="9">
        <v>9</v>
      </c>
      <c r="G232" s="10">
        <f>'Calculated Metrics'!$D232*'Calculated Metrics'!$F232*(1-'Calculated Metrics'!$E232)</f>
        <v>1627.9379999999999</v>
      </c>
      <c r="H232" s="9">
        <v>445</v>
      </c>
      <c r="I232" s="9" t="s">
        <v>1144</v>
      </c>
      <c r="J232" s="9" t="str">
        <f t="shared" si="3"/>
        <v>Returning Customer</v>
      </c>
      <c r="K232" s="9" t="s">
        <v>48</v>
      </c>
      <c r="L232" s="9" t="s">
        <v>35</v>
      </c>
      <c r="M232" s="12">
        <v>42178</v>
      </c>
      <c r="N232" s="12">
        <v>42179</v>
      </c>
      <c r="O232" s="47">
        <f>'Calculated Metrics'!$N232-'Calculated Metrics'!$M232</f>
        <v>1</v>
      </c>
      <c r="P232" s="12" t="str">
        <f>TEXT('Calculated Metrics'!$M232,"mmmm")</f>
        <v>June</v>
      </c>
      <c r="Q232" s="12" t="str">
        <f>TEXT('Calculated Metrics'!$M232,"dddd")</f>
        <v>Tuesday</v>
      </c>
      <c r="R232" s="9" t="str">
        <f>_xlfn.XLOOKUP('Calculated Metrics'!$T232,'Product Lookup'!A:A,'Product Lookup'!B:B, ,0)</f>
        <v>Bookcases</v>
      </c>
      <c r="S232" s="9" t="s">
        <v>36</v>
      </c>
      <c r="T232" s="9" t="s">
        <v>105</v>
      </c>
      <c r="U232" s="9" t="s">
        <v>77</v>
      </c>
      <c r="V232" s="9" t="s">
        <v>29</v>
      </c>
      <c r="W232" s="9" t="s">
        <v>50</v>
      </c>
      <c r="X232" s="9" t="s">
        <v>206</v>
      </c>
      <c r="Y232" s="9" t="s">
        <v>223</v>
      </c>
      <c r="Z232" s="9">
        <v>68701</v>
      </c>
      <c r="AA232" s="1"/>
      <c r="AB232" s="1"/>
      <c r="AC232" s="1"/>
      <c r="AD232" s="1"/>
      <c r="AE232" s="1"/>
      <c r="AF232" s="1"/>
    </row>
    <row r="233" spans="1:32" x14ac:dyDescent="0.3">
      <c r="A233" s="13">
        <v>23863</v>
      </c>
      <c r="B233" s="13" t="s">
        <v>23</v>
      </c>
      <c r="C233" s="13">
        <v>88084</v>
      </c>
      <c r="D233" s="14">
        <v>2.78</v>
      </c>
      <c r="E233" s="15">
        <v>0.05</v>
      </c>
      <c r="F233" s="13">
        <v>11</v>
      </c>
      <c r="G233" s="14">
        <f>'Calculated Metrics'!$D233*'Calculated Metrics'!$F233*(1-'Calculated Metrics'!$E233)</f>
        <v>29.050999999999998</v>
      </c>
      <c r="H233" s="13">
        <v>445</v>
      </c>
      <c r="I233" s="13" t="s">
        <v>1144</v>
      </c>
      <c r="J233" s="13" t="str">
        <f t="shared" si="3"/>
        <v>Returning Customer</v>
      </c>
      <c r="K233" s="13" t="s">
        <v>48</v>
      </c>
      <c r="L233" s="13" t="s">
        <v>35</v>
      </c>
      <c r="M233" s="16">
        <v>42178</v>
      </c>
      <c r="N233" s="16">
        <v>42179</v>
      </c>
      <c r="O233" s="48">
        <f>'Calculated Metrics'!$N233-'Calculated Metrics'!$M233</f>
        <v>1</v>
      </c>
      <c r="P233" s="16" t="str">
        <f>TEXT('Calculated Metrics'!$M233,"mmmm")</f>
        <v>June</v>
      </c>
      <c r="Q233" s="16" t="str">
        <f>TEXT('Calculated Metrics'!$M233,"dddd")</f>
        <v>Tuesday</v>
      </c>
      <c r="R233" s="13" t="str">
        <f>_xlfn.XLOOKUP('Calculated Metrics'!$T233,'Product Lookup'!A:A,'Product Lookup'!B:B, ,0)</f>
        <v>Pens</v>
      </c>
      <c r="S233" s="13" t="s">
        <v>26</v>
      </c>
      <c r="T233" s="13" t="s">
        <v>27</v>
      </c>
      <c r="U233" s="13" t="s">
        <v>28</v>
      </c>
      <c r="V233" s="13" t="s">
        <v>29</v>
      </c>
      <c r="W233" s="13" t="s">
        <v>50</v>
      </c>
      <c r="X233" s="13" t="s">
        <v>206</v>
      </c>
      <c r="Y233" s="13" t="s">
        <v>223</v>
      </c>
      <c r="Z233" s="13">
        <v>68701</v>
      </c>
      <c r="AA233" s="1"/>
      <c r="AB233" s="1"/>
      <c r="AC233" s="1"/>
      <c r="AD233" s="1"/>
      <c r="AE233" s="1"/>
      <c r="AF233" s="1"/>
    </row>
    <row r="234" spans="1:32" x14ac:dyDescent="0.3">
      <c r="A234" s="9">
        <v>19694</v>
      </c>
      <c r="B234" s="9" t="s">
        <v>33</v>
      </c>
      <c r="C234" s="9">
        <v>90449</v>
      </c>
      <c r="D234" s="10">
        <v>130.97999999999999</v>
      </c>
      <c r="E234" s="11">
        <v>0.1</v>
      </c>
      <c r="F234" s="9">
        <v>1</v>
      </c>
      <c r="G234" s="10">
        <f>'Calculated Metrics'!$D234*'Calculated Metrics'!$F234*(1-'Calculated Metrics'!$E234)</f>
        <v>117.88199999999999</v>
      </c>
      <c r="H234" s="9">
        <v>447</v>
      </c>
      <c r="I234" s="9" t="s">
        <v>1145</v>
      </c>
      <c r="J234" s="9" t="str">
        <f t="shared" si="3"/>
        <v>Returning Customer</v>
      </c>
      <c r="K234" s="9" t="s">
        <v>24</v>
      </c>
      <c r="L234" s="9" t="s">
        <v>35</v>
      </c>
      <c r="M234" s="12">
        <v>42180</v>
      </c>
      <c r="N234" s="12">
        <v>42183</v>
      </c>
      <c r="O234" s="47">
        <f>'Calculated Metrics'!$N234-'Calculated Metrics'!$M234</f>
        <v>3</v>
      </c>
      <c r="P234" s="12" t="str">
        <f>TEXT('Calculated Metrics'!$M234,"mmmm")</f>
        <v>June</v>
      </c>
      <c r="Q234" s="12" t="str">
        <f>TEXT('Calculated Metrics'!$M234,"dddd")</f>
        <v>Thursday</v>
      </c>
      <c r="R234" s="9" t="str">
        <f>_xlfn.XLOOKUP('Calculated Metrics'!$T234,'Product Lookup'!A:A,'Product Lookup'!B:B, ,0)</f>
        <v>Chairs</v>
      </c>
      <c r="S234" s="9" t="s">
        <v>36</v>
      </c>
      <c r="T234" s="9" t="s">
        <v>37</v>
      </c>
      <c r="U234" s="9" t="s">
        <v>38</v>
      </c>
      <c r="V234" s="9" t="s">
        <v>29</v>
      </c>
      <c r="W234" s="9" t="s">
        <v>50</v>
      </c>
      <c r="X234" s="9" t="s">
        <v>51</v>
      </c>
      <c r="Y234" s="9" t="s">
        <v>224</v>
      </c>
      <c r="Z234" s="9">
        <v>55113</v>
      </c>
      <c r="AA234" s="1"/>
      <c r="AB234" s="1"/>
      <c r="AC234" s="1"/>
      <c r="AD234" s="1"/>
      <c r="AE234" s="1"/>
      <c r="AF234" s="1"/>
    </row>
    <row r="235" spans="1:32" x14ac:dyDescent="0.3">
      <c r="A235" s="13">
        <v>19695</v>
      </c>
      <c r="B235" s="13" t="s">
        <v>33</v>
      </c>
      <c r="C235" s="13">
        <v>90449</v>
      </c>
      <c r="D235" s="14">
        <v>200.99</v>
      </c>
      <c r="E235" s="15">
        <v>0.1</v>
      </c>
      <c r="F235" s="13">
        <v>11</v>
      </c>
      <c r="G235" s="14">
        <f>'Calculated Metrics'!$D235*'Calculated Metrics'!$F235*(1-'Calculated Metrics'!$E235)</f>
        <v>1989.8010000000004</v>
      </c>
      <c r="H235" s="13">
        <v>447</v>
      </c>
      <c r="I235" s="13" t="s">
        <v>1145</v>
      </c>
      <c r="J235" s="13" t="str">
        <f t="shared" si="3"/>
        <v>Returning Customer</v>
      </c>
      <c r="K235" s="13" t="s">
        <v>24</v>
      </c>
      <c r="L235" s="13" t="s">
        <v>35</v>
      </c>
      <c r="M235" s="16">
        <v>42180</v>
      </c>
      <c r="N235" s="16">
        <v>42180</v>
      </c>
      <c r="O235" s="48">
        <f>'Calculated Metrics'!$N235-'Calculated Metrics'!$M235</f>
        <v>0</v>
      </c>
      <c r="P235" s="16" t="str">
        <f>TEXT('Calculated Metrics'!$M235,"mmmm")</f>
        <v>June</v>
      </c>
      <c r="Q235" s="16" t="str">
        <f>TEXT('Calculated Metrics'!$M235,"dddd")</f>
        <v>Thursday</v>
      </c>
      <c r="R235" s="13" t="str">
        <f>_xlfn.XLOOKUP('Calculated Metrics'!$T235,'Product Lookup'!A:A,'Product Lookup'!B:B, ,0)</f>
        <v>Telephones</v>
      </c>
      <c r="S235" s="13" t="s">
        <v>58</v>
      </c>
      <c r="T235" s="13" t="s">
        <v>59</v>
      </c>
      <c r="U235" s="13" t="s">
        <v>49</v>
      </c>
      <c r="V235" s="13" t="s">
        <v>29</v>
      </c>
      <c r="W235" s="13" t="s">
        <v>30</v>
      </c>
      <c r="X235" s="13" t="s">
        <v>51</v>
      </c>
      <c r="Y235" s="13" t="s">
        <v>224</v>
      </c>
      <c r="Z235" s="13">
        <v>55113</v>
      </c>
      <c r="AA235" s="1"/>
      <c r="AB235" s="1"/>
      <c r="AC235" s="1"/>
      <c r="AD235" s="1"/>
      <c r="AE235" s="1"/>
      <c r="AF235" s="1"/>
    </row>
    <row r="236" spans="1:32" x14ac:dyDescent="0.3">
      <c r="A236" s="9">
        <v>20851</v>
      </c>
      <c r="B236" s="9" t="s">
        <v>23</v>
      </c>
      <c r="C236" s="9">
        <v>86010</v>
      </c>
      <c r="D236" s="10">
        <v>15.99</v>
      </c>
      <c r="E236" s="11">
        <v>0.05</v>
      </c>
      <c r="F236" s="9">
        <v>2</v>
      </c>
      <c r="G236" s="10">
        <f>'Calculated Metrics'!$D236*'Calculated Metrics'!$F236*(1-'Calculated Metrics'!$E236)</f>
        <v>30.381</v>
      </c>
      <c r="H236" s="9">
        <v>451</v>
      </c>
      <c r="I236" s="9" t="s">
        <v>1146</v>
      </c>
      <c r="J236" s="9" t="str">
        <f t="shared" si="3"/>
        <v>Returning Customer</v>
      </c>
      <c r="K236" s="9" t="s">
        <v>34</v>
      </c>
      <c r="L236" s="9" t="s">
        <v>35</v>
      </c>
      <c r="M236" s="12">
        <v>42104</v>
      </c>
      <c r="N236" s="12">
        <v>42105</v>
      </c>
      <c r="O236" s="47">
        <f>'Calculated Metrics'!$N236-'Calculated Metrics'!$M236</f>
        <v>1</v>
      </c>
      <c r="P236" s="12" t="str">
        <f>TEXT('Calculated Metrics'!$M236,"mmmm")</f>
        <v>April</v>
      </c>
      <c r="Q236" s="12" t="str">
        <f>TEXT('Calculated Metrics'!$M236,"dddd")</f>
        <v>Friday</v>
      </c>
      <c r="R236" s="9" t="str">
        <f>_xlfn.XLOOKUP('Calculated Metrics'!$T236,'Product Lookup'!A:A,'Product Lookup'!B:B, ,0)</f>
        <v>Office Machines</v>
      </c>
      <c r="S236" s="9" t="s">
        <v>58</v>
      </c>
      <c r="T236" s="9" t="s">
        <v>62</v>
      </c>
      <c r="U236" s="9" t="s">
        <v>63</v>
      </c>
      <c r="V236" s="9" t="s">
        <v>29</v>
      </c>
      <c r="W236" s="9" t="s">
        <v>30</v>
      </c>
      <c r="X236" s="9" t="s">
        <v>39</v>
      </c>
      <c r="Y236" s="9" t="s">
        <v>225</v>
      </c>
      <c r="Z236" s="9">
        <v>94024</v>
      </c>
      <c r="AA236" s="1"/>
      <c r="AB236" s="1"/>
      <c r="AC236" s="1"/>
      <c r="AD236" s="1"/>
      <c r="AE236" s="1"/>
      <c r="AF236" s="1"/>
    </row>
    <row r="237" spans="1:32" x14ac:dyDescent="0.3">
      <c r="A237" s="13">
        <v>21117</v>
      </c>
      <c r="B237" s="13" t="s">
        <v>41</v>
      </c>
      <c r="C237" s="13">
        <v>86012</v>
      </c>
      <c r="D237" s="14">
        <v>37.700000000000003</v>
      </c>
      <c r="E237" s="15">
        <v>0.05</v>
      </c>
      <c r="F237" s="13">
        <v>12</v>
      </c>
      <c r="G237" s="14">
        <f>'Calculated Metrics'!$D237*'Calculated Metrics'!$F237*(1-'Calculated Metrics'!$E237)</f>
        <v>429.78000000000003</v>
      </c>
      <c r="H237" s="13">
        <v>451</v>
      </c>
      <c r="I237" s="13" t="s">
        <v>1146</v>
      </c>
      <c r="J237" s="13" t="str">
        <f t="shared" si="3"/>
        <v>Returning Customer</v>
      </c>
      <c r="K237" s="13" t="s">
        <v>34</v>
      </c>
      <c r="L237" s="13" t="s">
        <v>35</v>
      </c>
      <c r="M237" s="16">
        <v>42151</v>
      </c>
      <c r="N237" s="16">
        <v>42152</v>
      </c>
      <c r="O237" s="48">
        <f>'Calculated Metrics'!$N237-'Calculated Metrics'!$M237</f>
        <v>1</v>
      </c>
      <c r="P237" s="16" t="str">
        <f>TEXT('Calculated Metrics'!$M237,"mmmm")</f>
        <v>May</v>
      </c>
      <c r="Q237" s="16" t="str">
        <f>TEXT('Calculated Metrics'!$M237,"dddd")</f>
        <v>Wednesday</v>
      </c>
      <c r="R237" s="13" t="str">
        <f>_xlfn.XLOOKUP('Calculated Metrics'!$T237,'Product Lookup'!A:A,'Product Lookup'!B:B, ,0)</f>
        <v>Binders</v>
      </c>
      <c r="S237" s="13" t="s">
        <v>26</v>
      </c>
      <c r="T237" s="13" t="s">
        <v>72</v>
      </c>
      <c r="U237" s="13" t="s">
        <v>49</v>
      </c>
      <c r="V237" s="13" t="s">
        <v>29</v>
      </c>
      <c r="W237" s="13" t="s">
        <v>30</v>
      </c>
      <c r="X237" s="13" t="s">
        <v>39</v>
      </c>
      <c r="Y237" s="13" t="s">
        <v>225</v>
      </c>
      <c r="Z237" s="13">
        <v>94024</v>
      </c>
      <c r="AA237" s="1"/>
      <c r="AB237" s="1"/>
      <c r="AC237" s="1"/>
      <c r="AD237" s="1"/>
      <c r="AE237" s="1"/>
      <c r="AF237" s="1"/>
    </row>
    <row r="238" spans="1:32" x14ac:dyDescent="0.3">
      <c r="A238" s="9">
        <v>18536</v>
      </c>
      <c r="B238" s="9" t="s">
        <v>71</v>
      </c>
      <c r="C238" s="9">
        <v>86013</v>
      </c>
      <c r="D238" s="10">
        <v>8.8800000000000008</v>
      </c>
      <c r="E238" s="11">
        <v>0.05</v>
      </c>
      <c r="F238" s="9">
        <v>2</v>
      </c>
      <c r="G238" s="10">
        <f>'Calculated Metrics'!$D238*'Calculated Metrics'!$F238*(1-'Calculated Metrics'!$E238)</f>
        <v>16.872</v>
      </c>
      <c r="H238" s="9">
        <v>451</v>
      </c>
      <c r="I238" s="9" t="s">
        <v>1146</v>
      </c>
      <c r="J238" s="9" t="str">
        <f t="shared" si="3"/>
        <v>Returning Customer</v>
      </c>
      <c r="K238" s="9" t="s">
        <v>34</v>
      </c>
      <c r="L238" s="9" t="s">
        <v>35</v>
      </c>
      <c r="M238" s="12">
        <v>42009</v>
      </c>
      <c r="N238" s="12">
        <v>42014</v>
      </c>
      <c r="O238" s="47">
        <f>'Calculated Metrics'!$N238-'Calculated Metrics'!$M238</f>
        <v>5</v>
      </c>
      <c r="P238" s="12" t="str">
        <f>TEXT('Calculated Metrics'!$M238,"mmmm")</f>
        <v>January</v>
      </c>
      <c r="Q238" s="12" t="str">
        <f>TEXT('Calculated Metrics'!$M238,"dddd")</f>
        <v>Monday</v>
      </c>
      <c r="R238" s="9" t="str">
        <f>_xlfn.XLOOKUP('Calculated Metrics'!$T238,'Product Lookup'!A:A,'Product Lookup'!B:B, ,0)</f>
        <v>Binders</v>
      </c>
      <c r="S238" s="9" t="s">
        <v>26</v>
      </c>
      <c r="T238" s="9" t="s">
        <v>72</v>
      </c>
      <c r="U238" s="9" t="s">
        <v>49</v>
      </c>
      <c r="V238" s="9" t="s">
        <v>29</v>
      </c>
      <c r="W238" s="9" t="s">
        <v>30</v>
      </c>
      <c r="X238" s="9" t="s">
        <v>39</v>
      </c>
      <c r="Y238" s="9" t="s">
        <v>225</v>
      </c>
      <c r="Z238" s="9">
        <v>94024</v>
      </c>
      <c r="AA238" s="1"/>
      <c r="AB238" s="1"/>
      <c r="AC238" s="1"/>
      <c r="AD238" s="1"/>
      <c r="AE238" s="1"/>
      <c r="AF238" s="1"/>
    </row>
    <row r="239" spans="1:32" x14ac:dyDescent="0.3">
      <c r="A239" s="13">
        <v>18537</v>
      </c>
      <c r="B239" s="13" t="s">
        <v>71</v>
      </c>
      <c r="C239" s="13">
        <v>86013</v>
      </c>
      <c r="D239" s="14">
        <v>2.88</v>
      </c>
      <c r="E239" s="15">
        <v>0.05</v>
      </c>
      <c r="F239" s="13">
        <v>8</v>
      </c>
      <c r="G239" s="14">
        <f>'Calculated Metrics'!$D239*'Calculated Metrics'!$F239*(1-'Calculated Metrics'!$E239)</f>
        <v>21.887999999999998</v>
      </c>
      <c r="H239" s="13">
        <v>451</v>
      </c>
      <c r="I239" s="13" t="s">
        <v>1146</v>
      </c>
      <c r="J239" s="13" t="str">
        <f t="shared" si="3"/>
        <v>Returning Customer</v>
      </c>
      <c r="K239" s="13" t="s">
        <v>34</v>
      </c>
      <c r="L239" s="13" t="s">
        <v>35</v>
      </c>
      <c r="M239" s="16">
        <v>42009</v>
      </c>
      <c r="N239" s="16">
        <v>42018</v>
      </c>
      <c r="O239" s="48">
        <f>'Calculated Metrics'!$N239-'Calculated Metrics'!$M239</f>
        <v>9</v>
      </c>
      <c r="P239" s="16" t="str">
        <f>TEXT('Calculated Metrics'!$M239,"mmmm")</f>
        <v>January</v>
      </c>
      <c r="Q239" s="16" t="str">
        <f>TEXT('Calculated Metrics'!$M239,"dddd")</f>
        <v>Monday</v>
      </c>
      <c r="R239" s="13" t="str">
        <f>_xlfn.XLOOKUP('Calculated Metrics'!$T239,'Product Lookup'!A:A,'Product Lookup'!B:B, ,0)</f>
        <v>Labels</v>
      </c>
      <c r="S239" s="13" t="s">
        <v>26</v>
      </c>
      <c r="T239" s="13" t="s">
        <v>82</v>
      </c>
      <c r="U239" s="13" t="s">
        <v>49</v>
      </c>
      <c r="V239" s="13" t="s">
        <v>29</v>
      </c>
      <c r="W239" s="13" t="s">
        <v>30</v>
      </c>
      <c r="X239" s="13" t="s">
        <v>39</v>
      </c>
      <c r="Y239" s="13" t="s">
        <v>225</v>
      </c>
      <c r="Z239" s="13">
        <v>94024</v>
      </c>
      <c r="AA239" s="1"/>
      <c r="AB239" s="1"/>
      <c r="AC239" s="1"/>
      <c r="AD239" s="1"/>
      <c r="AE239" s="1"/>
      <c r="AF239" s="1"/>
    </row>
    <row r="240" spans="1:32" x14ac:dyDescent="0.3">
      <c r="A240" s="9">
        <v>21118</v>
      </c>
      <c r="B240" s="9" t="s">
        <v>41</v>
      </c>
      <c r="C240" s="9">
        <v>86012</v>
      </c>
      <c r="D240" s="10">
        <v>55.99</v>
      </c>
      <c r="E240" s="11">
        <v>0.05</v>
      </c>
      <c r="F240" s="9">
        <v>1</v>
      </c>
      <c r="G240" s="10">
        <f>'Calculated Metrics'!$D240*'Calculated Metrics'!$F240*(1-'Calculated Metrics'!$E240)</f>
        <v>53.1905</v>
      </c>
      <c r="H240" s="9">
        <v>452</v>
      </c>
      <c r="I240" s="9" t="s">
        <v>1147</v>
      </c>
      <c r="J240" s="9" t="str">
        <f t="shared" si="3"/>
        <v>New Customer</v>
      </c>
      <c r="K240" s="9" t="s">
        <v>34</v>
      </c>
      <c r="L240" s="9" t="s">
        <v>35</v>
      </c>
      <c r="M240" s="12">
        <v>42151</v>
      </c>
      <c r="N240" s="12">
        <v>42152</v>
      </c>
      <c r="O240" s="47">
        <f>'Calculated Metrics'!$N240-'Calculated Metrics'!$M240</f>
        <v>1</v>
      </c>
      <c r="P240" s="12" t="str">
        <f>TEXT('Calculated Metrics'!$M240,"mmmm")</f>
        <v>May</v>
      </c>
      <c r="Q240" s="12" t="str">
        <f>TEXT('Calculated Metrics'!$M240,"dddd")</f>
        <v>Wednesday</v>
      </c>
      <c r="R240" s="9" t="str">
        <f>_xlfn.XLOOKUP('Calculated Metrics'!$T240,'Product Lookup'!A:A,'Product Lookup'!B:B, ,0)</f>
        <v>Telephones</v>
      </c>
      <c r="S240" s="9" t="s">
        <v>58</v>
      </c>
      <c r="T240" s="9" t="s">
        <v>59</v>
      </c>
      <c r="U240" s="9" t="s">
        <v>43</v>
      </c>
      <c r="V240" s="9" t="s">
        <v>29</v>
      </c>
      <c r="W240" s="9" t="s">
        <v>30</v>
      </c>
      <c r="X240" s="9" t="s">
        <v>39</v>
      </c>
      <c r="Y240" s="9" t="s">
        <v>226</v>
      </c>
      <c r="Z240" s="9">
        <v>93635</v>
      </c>
      <c r="AA240" s="1"/>
      <c r="AB240" s="1"/>
      <c r="AC240" s="1"/>
      <c r="AD240" s="1"/>
      <c r="AE240" s="1"/>
      <c r="AF240" s="1"/>
    </row>
    <row r="241" spans="1:32" x14ac:dyDescent="0.3">
      <c r="A241" s="13">
        <v>22318</v>
      </c>
      <c r="B241" s="13" t="s">
        <v>33</v>
      </c>
      <c r="C241" s="13">
        <v>86011</v>
      </c>
      <c r="D241" s="14">
        <v>29.34</v>
      </c>
      <c r="E241" s="15">
        <v>0.05</v>
      </c>
      <c r="F241" s="13">
        <v>1</v>
      </c>
      <c r="G241" s="14">
        <f>'Calculated Metrics'!$D241*'Calculated Metrics'!$F241*(1-'Calculated Metrics'!$E241)</f>
        <v>27.872999999999998</v>
      </c>
      <c r="H241" s="13">
        <v>453</v>
      </c>
      <c r="I241" s="13" t="s">
        <v>1148</v>
      </c>
      <c r="J241" s="13" t="str">
        <f t="shared" si="3"/>
        <v>New Customer</v>
      </c>
      <c r="K241" s="13" t="s">
        <v>24</v>
      </c>
      <c r="L241" s="13" t="s">
        <v>35</v>
      </c>
      <c r="M241" s="16">
        <v>42132</v>
      </c>
      <c r="N241" s="16">
        <v>42134</v>
      </c>
      <c r="O241" s="48">
        <f>'Calculated Metrics'!$N241-'Calculated Metrics'!$M241</f>
        <v>2</v>
      </c>
      <c r="P241" s="16" t="str">
        <f>TEXT('Calculated Metrics'!$M241,"mmmm")</f>
        <v>May</v>
      </c>
      <c r="Q241" s="16" t="str">
        <f>TEXT('Calculated Metrics'!$M241,"dddd")</f>
        <v>Friday</v>
      </c>
      <c r="R241" s="13" t="str">
        <f>_xlfn.XLOOKUP('Calculated Metrics'!$T241,'Product Lookup'!A:A,'Product Lookup'!B:B, ,0)</f>
        <v>Furnishings</v>
      </c>
      <c r="S241" s="13" t="s">
        <v>36</v>
      </c>
      <c r="T241" s="13" t="s">
        <v>42</v>
      </c>
      <c r="U241" s="13" t="s">
        <v>49</v>
      </c>
      <c r="V241" s="13" t="s">
        <v>29</v>
      </c>
      <c r="W241" s="13" t="s">
        <v>44</v>
      </c>
      <c r="X241" s="13" t="s">
        <v>39</v>
      </c>
      <c r="Y241" s="13" t="s">
        <v>227</v>
      </c>
      <c r="Z241" s="13">
        <v>95032</v>
      </c>
      <c r="AA241" s="1"/>
      <c r="AB241" s="1"/>
      <c r="AC241" s="1"/>
      <c r="AD241" s="1"/>
      <c r="AE241" s="1"/>
      <c r="AF241" s="1"/>
    </row>
    <row r="242" spans="1:32" x14ac:dyDescent="0.3">
      <c r="A242" s="9">
        <v>22874</v>
      </c>
      <c r="B242" s="9" t="s">
        <v>71</v>
      </c>
      <c r="C242" s="9">
        <v>86014</v>
      </c>
      <c r="D242" s="10">
        <v>16.91</v>
      </c>
      <c r="E242" s="11">
        <v>0.05</v>
      </c>
      <c r="F242" s="9">
        <v>31</v>
      </c>
      <c r="G242" s="10">
        <f>'Calculated Metrics'!$D242*'Calculated Metrics'!$F242*(1-'Calculated Metrics'!$E242)</f>
        <v>497.99950000000001</v>
      </c>
      <c r="H242" s="9">
        <v>460</v>
      </c>
      <c r="I242" s="9" t="s">
        <v>1149</v>
      </c>
      <c r="J242" s="9" t="str">
        <f t="shared" si="3"/>
        <v>New Customer</v>
      </c>
      <c r="K242" s="9" t="s">
        <v>34</v>
      </c>
      <c r="L242" s="9" t="s">
        <v>35</v>
      </c>
      <c r="M242" s="12">
        <v>42147</v>
      </c>
      <c r="N242" s="12">
        <v>42154</v>
      </c>
      <c r="O242" s="47">
        <f>'Calculated Metrics'!$N242-'Calculated Metrics'!$M242</f>
        <v>7</v>
      </c>
      <c r="P242" s="12" t="str">
        <f>TEXT('Calculated Metrics'!$M242,"mmmm")</f>
        <v>May</v>
      </c>
      <c r="Q242" s="12" t="str">
        <f>TEXT('Calculated Metrics'!$M242,"dddd")</f>
        <v>Saturday</v>
      </c>
      <c r="R242" s="9" t="str">
        <f>_xlfn.XLOOKUP('Calculated Metrics'!$T242,'Product Lookup'!A:A,'Product Lookup'!B:B, ,0)</f>
        <v>Storage</v>
      </c>
      <c r="S242" s="9" t="s">
        <v>26</v>
      </c>
      <c r="T242" s="9" t="s">
        <v>85</v>
      </c>
      <c r="U242" s="9" t="s">
        <v>49</v>
      </c>
      <c r="V242" s="9" t="s">
        <v>29</v>
      </c>
      <c r="W242" s="9" t="s">
        <v>30</v>
      </c>
      <c r="X242" s="9" t="s">
        <v>45</v>
      </c>
      <c r="Y242" s="9" t="s">
        <v>228</v>
      </c>
      <c r="Z242" s="9">
        <v>8332</v>
      </c>
      <c r="AA242" s="1"/>
      <c r="AB242" s="1"/>
      <c r="AC242" s="1"/>
      <c r="AD242" s="1"/>
      <c r="AE242" s="1"/>
      <c r="AF242" s="1"/>
    </row>
    <row r="243" spans="1:32" x14ac:dyDescent="0.3">
      <c r="A243" s="13">
        <v>18467</v>
      </c>
      <c r="B243" s="13" t="s">
        <v>71</v>
      </c>
      <c r="C243" s="13">
        <v>88061</v>
      </c>
      <c r="D243" s="14">
        <v>165.2</v>
      </c>
      <c r="E243" s="15">
        <v>0.1</v>
      </c>
      <c r="F243" s="13">
        <v>7</v>
      </c>
      <c r="G243" s="14">
        <f>'Calculated Metrics'!$D243*'Calculated Metrics'!$F243*(1-'Calculated Metrics'!$E243)</f>
        <v>1040.76</v>
      </c>
      <c r="H243" s="13">
        <v>463</v>
      </c>
      <c r="I243" s="13" t="s">
        <v>1150</v>
      </c>
      <c r="J243" s="13" t="str">
        <f t="shared" si="3"/>
        <v>New Customer</v>
      </c>
      <c r="K243" s="13" t="s">
        <v>48</v>
      </c>
      <c r="L243" s="13" t="s">
        <v>35</v>
      </c>
      <c r="M243" s="16">
        <v>42018</v>
      </c>
      <c r="N243" s="16">
        <v>42020</v>
      </c>
      <c r="O243" s="48">
        <f>'Calculated Metrics'!$N243-'Calculated Metrics'!$M243</f>
        <v>2</v>
      </c>
      <c r="P243" s="16" t="str">
        <f>TEXT('Calculated Metrics'!$M243,"mmmm")</f>
        <v>January</v>
      </c>
      <c r="Q243" s="16" t="str">
        <f>TEXT('Calculated Metrics'!$M243,"dddd")</f>
        <v>Wednesday</v>
      </c>
      <c r="R243" s="13" t="str">
        <f>_xlfn.XLOOKUP('Calculated Metrics'!$T243,'Product Lookup'!A:A,'Product Lookup'!B:B, ,0)</f>
        <v>Storage</v>
      </c>
      <c r="S243" s="13" t="s">
        <v>26</v>
      </c>
      <c r="T243" s="13" t="s">
        <v>85</v>
      </c>
      <c r="U243" s="13" t="s">
        <v>49</v>
      </c>
      <c r="V243" s="13" t="s">
        <v>29</v>
      </c>
      <c r="W243" s="13" t="s">
        <v>44</v>
      </c>
      <c r="X243" s="13" t="s">
        <v>39</v>
      </c>
      <c r="Y243" s="13" t="s">
        <v>229</v>
      </c>
      <c r="Z243" s="13">
        <v>90069</v>
      </c>
      <c r="AA243" s="1"/>
      <c r="AB243" s="1"/>
      <c r="AC243" s="1"/>
      <c r="AD243" s="1"/>
      <c r="AE243" s="1"/>
      <c r="AF243" s="1"/>
    </row>
    <row r="244" spans="1:32" x14ac:dyDescent="0.3">
      <c r="A244" s="9">
        <v>22754</v>
      </c>
      <c r="B244" s="9" t="s">
        <v>33</v>
      </c>
      <c r="C244" s="9">
        <v>88060</v>
      </c>
      <c r="D244" s="10">
        <v>297.64</v>
      </c>
      <c r="E244" s="11">
        <v>0.1</v>
      </c>
      <c r="F244" s="9">
        <v>5</v>
      </c>
      <c r="G244" s="10">
        <f>'Calculated Metrics'!$D244*'Calculated Metrics'!$F244*(1-'Calculated Metrics'!$E244)</f>
        <v>1339.3799999999999</v>
      </c>
      <c r="H244" s="9">
        <v>466</v>
      </c>
      <c r="I244" s="9" t="s">
        <v>1151</v>
      </c>
      <c r="J244" s="9" t="str">
        <f t="shared" si="3"/>
        <v>New Customer</v>
      </c>
      <c r="K244" s="9" t="s">
        <v>48</v>
      </c>
      <c r="L244" s="9" t="s">
        <v>35</v>
      </c>
      <c r="M244" s="12">
        <v>42015</v>
      </c>
      <c r="N244" s="12">
        <v>42015</v>
      </c>
      <c r="O244" s="47">
        <f>'Calculated Metrics'!$N244-'Calculated Metrics'!$M244</f>
        <v>0</v>
      </c>
      <c r="P244" s="12" t="str">
        <f>TEXT('Calculated Metrics'!$M244,"mmmm")</f>
        <v>January</v>
      </c>
      <c r="Q244" s="12" t="str">
        <f>TEXT('Calculated Metrics'!$M244,"dddd")</f>
        <v>Sunday</v>
      </c>
      <c r="R244" s="9" t="str">
        <f>_xlfn.XLOOKUP('Calculated Metrics'!$T244,'Product Lookup'!A:A,'Product Lookup'!B:B, ,0)</f>
        <v>Office Machines</v>
      </c>
      <c r="S244" s="9" t="s">
        <v>58</v>
      </c>
      <c r="T244" s="9" t="s">
        <v>62</v>
      </c>
      <c r="U244" s="9" t="s">
        <v>38</v>
      </c>
      <c r="V244" s="9" t="s">
        <v>29</v>
      </c>
      <c r="W244" s="9" t="s">
        <v>44</v>
      </c>
      <c r="X244" s="9" t="s">
        <v>106</v>
      </c>
      <c r="Y244" s="9" t="s">
        <v>230</v>
      </c>
      <c r="Z244" s="9">
        <v>2019</v>
      </c>
      <c r="AA244" s="1"/>
      <c r="AB244" s="1"/>
      <c r="AC244" s="1"/>
      <c r="AD244" s="1"/>
      <c r="AE244" s="1"/>
      <c r="AF244" s="1"/>
    </row>
    <row r="245" spans="1:32" x14ac:dyDescent="0.3">
      <c r="A245" s="13">
        <v>22755</v>
      </c>
      <c r="B245" s="13" t="s">
        <v>33</v>
      </c>
      <c r="C245" s="13">
        <v>88060</v>
      </c>
      <c r="D245" s="14">
        <v>12.99</v>
      </c>
      <c r="E245" s="15">
        <v>0.05</v>
      </c>
      <c r="F245" s="13">
        <v>11</v>
      </c>
      <c r="G245" s="14">
        <f>'Calculated Metrics'!$D245*'Calculated Metrics'!$F245*(1-'Calculated Metrics'!$E245)</f>
        <v>135.74550000000002</v>
      </c>
      <c r="H245" s="13">
        <v>467</v>
      </c>
      <c r="I245" s="13" t="s">
        <v>1152</v>
      </c>
      <c r="J245" s="13" t="str">
        <f t="shared" si="3"/>
        <v>New Customer</v>
      </c>
      <c r="K245" s="13" t="s">
        <v>48</v>
      </c>
      <c r="L245" s="13" t="s">
        <v>35</v>
      </c>
      <c r="M245" s="16">
        <v>42015</v>
      </c>
      <c r="N245" s="16">
        <v>42016</v>
      </c>
      <c r="O245" s="48">
        <f>'Calculated Metrics'!$N245-'Calculated Metrics'!$M245</f>
        <v>1</v>
      </c>
      <c r="P245" s="16" t="str">
        <f>TEXT('Calculated Metrics'!$M245,"mmmm")</f>
        <v>January</v>
      </c>
      <c r="Q245" s="16" t="str">
        <f>TEXT('Calculated Metrics'!$M245,"dddd")</f>
        <v>Sunday</v>
      </c>
      <c r="R245" s="13" t="str">
        <f>_xlfn.XLOOKUP('Calculated Metrics'!$T245,'Product Lookup'!A:A,'Product Lookup'!B:B, ,0)</f>
        <v>Furnishings</v>
      </c>
      <c r="S245" s="13" t="s">
        <v>36</v>
      </c>
      <c r="T245" s="13" t="s">
        <v>42</v>
      </c>
      <c r="U245" s="13" t="s">
        <v>124</v>
      </c>
      <c r="V245" s="13" t="s">
        <v>29</v>
      </c>
      <c r="W245" s="13" t="s">
        <v>44</v>
      </c>
      <c r="X245" s="13" t="s">
        <v>106</v>
      </c>
      <c r="Y245" s="13" t="s">
        <v>231</v>
      </c>
      <c r="Z245" s="13">
        <v>1915</v>
      </c>
      <c r="AA245" s="1"/>
      <c r="AB245" s="1"/>
      <c r="AC245" s="1"/>
      <c r="AD245" s="1"/>
      <c r="AE245" s="1"/>
      <c r="AF245" s="1"/>
    </row>
    <row r="246" spans="1:32" x14ac:dyDescent="0.3">
      <c r="A246" s="9">
        <v>22756</v>
      </c>
      <c r="B246" s="9" t="s">
        <v>33</v>
      </c>
      <c r="C246" s="9">
        <v>88060</v>
      </c>
      <c r="D246" s="10">
        <v>14.42</v>
      </c>
      <c r="E246" s="11">
        <v>0.05</v>
      </c>
      <c r="F246" s="9">
        <v>5</v>
      </c>
      <c r="G246" s="10">
        <f>'Calculated Metrics'!$D246*'Calculated Metrics'!$F246*(1-'Calculated Metrics'!$E246)</f>
        <v>68.49499999999999</v>
      </c>
      <c r="H246" s="9">
        <v>468</v>
      </c>
      <c r="I246" s="9" t="s">
        <v>1153</v>
      </c>
      <c r="J246" s="9" t="str">
        <f t="shared" si="3"/>
        <v>New Customer</v>
      </c>
      <c r="K246" s="9" t="s">
        <v>48</v>
      </c>
      <c r="L246" s="9" t="s">
        <v>35</v>
      </c>
      <c r="M246" s="12">
        <v>42015</v>
      </c>
      <c r="N246" s="12">
        <v>42016</v>
      </c>
      <c r="O246" s="47">
        <f>'Calculated Metrics'!$N246-'Calculated Metrics'!$M246</f>
        <v>1</v>
      </c>
      <c r="P246" s="12" t="str">
        <f>TEXT('Calculated Metrics'!$M246,"mmmm")</f>
        <v>January</v>
      </c>
      <c r="Q246" s="12" t="str">
        <f>TEXT('Calculated Metrics'!$M246,"dddd")</f>
        <v>Sunday</v>
      </c>
      <c r="R246" s="9" t="str">
        <f>_xlfn.XLOOKUP('Calculated Metrics'!$T246,'Product Lookup'!A:A,'Product Lookup'!B:B, ,0)</f>
        <v>Appliances</v>
      </c>
      <c r="S246" s="9" t="s">
        <v>26</v>
      </c>
      <c r="T246" s="9" t="s">
        <v>131</v>
      </c>
      <c r="U246" s="9" t="s">
        <v>63</v>
      </c>
      <c r="V246" s="9" t="s">
        <v>29</v>
      </c>
      <c r="W246" s="9" t="s">
        <v>44</v>
      </c>
      <c r="X246" s="9" t="s">
        <v>106</v>
      </c>
      <c r="Y246" s="9" t="s">
        <v>232</v>
      </c>
      <c r="Z246" s="9">
        <v>2341</v>
      </c>
      <c r="AA246" s="1"/>
      <c r="AB246" s="1"/>
      <c r="AC246" s="1"/>
      <c r="AD246" s="1"/>
      <c r="AE246" s="1"/>
      <c r="AF246" s="1"/>
    </row>
    <row r="247" spans="1:32" x14ac:dyDescent="0.3">
      <c r="A247" s="13">
        <v>22757</v>
      </c>
      <c r="B247" s="13" t="s">
        <v>33</v>
      </c>
      <c r="C247" s="13">
        <v>88060</v>
      </c>
      <c r="D247" s="14">
        <v>4.1399999999999997</v>
      </c>
      <c r="E247" s="15">
        <v>0.05</v>
      </c>
      <c r="F247" s="13">
        <v>7</v>
      </c>
      <c r="G247" s="14">
        <f>'Calculated Metrics'!$D247*'Calculated Metrics'!$F247*(1-'Calculated Metrics'!$E247)</f>
        <v>27.530999999999995</v>
      </c>
      <c r="H247" s="13">
        <v>469</v>
      </c>
      <c r="I247" s="13" t="s">
        <v>1154</v>
      </c>
      <c r="J247" s="13" t="str">
        <f t="shared" si="3"/>
        <v>New Customer</v>
      </c>
      <c r="K247" s="13" t="s">
        <v>48</v>
      </c>
      <c r="L247" s="13" t="s">
        <v>25</v>
      </c>
      <c r="M247" s="16">
        <v>42015</v>
      </c>
      <c r="N247" s="16">
        <v>42017</v>
      </c>
      <c r="O247" s="48">
        <f>'Calculated Metrics'!$N247-'Calculated Metrics'!$M247</f>
        <v>2</v>
      </c>
      <c r="P247" s="16" t="str">
        <f>TEXT('Calculated Metrics'!$M247,"mmmm")</f>
        <v>January</v>
      </c>
      <c r="Q247" s="16" t="str">
        <f>TEXT('Calculated Metrics'!$M247,"dddd")</f>
        <v>Sunday</v>
      </c>
      <c r="R247" s="13" t="str">
        <f>_xlfn.XLOOKUP('Calculated Metrics'!$T247,'Product Lookup'!A:A,'Product Lookup'!B:B, ,0)</f>
        <v>Furnishings</v>
      </c>
      <c r="S247" s="13" t="s">
        <v>36</v>
      </c>
      <c r="T247" s="13" t="s">
        <v>42</v>
      </c>
      <c r="U247" s="13" t="s">
        <v>49</v>
      </c>
      <c r="V247" s="13" t="s">
        <v>29</v>
      </c>
      <c r="W247" s="13" t="s">
        <v>44</v>
      </c>
      <c r="X247" s="13" t="s">
        <v>45</v>
      </c>
      <c r="Y247" s="13" t="s">
        <v>233</v>
      </c>
      <c r="Z247" s="13">
        <v>7506</v>
      </c>
      <c r="AA247" s="1"/>
      <c r="AB247" s="1"/>
      <c r="AC247" s="1"/>
      <c r="AD247" s="1"/>
      <c r="AE247" s="1"/>
      <c r="AF247" s="1"/>
    </row>
    <row r="248" spans="1:32" x14ac:dyDescent="0.3">
      <c r="A248" s="9">
        <v>22758</v>
      </c>
      <c r="B248" s="9" t="s">
        <v>33</v>
      </c>
      <c r="C248" s="9">
        <v>88060</v>
      </c>
      <c r="D248" s="10">
        <v>11.34</v>
      </c>
      <c r="E248" s="11">
        <v>0.05</v>
      </c>
      <c r="F248" s="9">
        <v>5</v>
      </c>
      <c r="G248" s="10">
        <f>'Calculated Metrics'!$D248*'Calculated Metrics'!$F248*(1-'Calculated Metrics'!$E248)</f>
        <v>53.865000000000002</v>
      </c>
      <c r="H248" s="9">
        <v>470</v>
      </c>
      <c r="I248" s="9" t="s">
        <v>1155</v>
      </c>
      <c r="J248" s="9" t="str">
        <f t="shared" si="3"/>
        <v>New Customer</v>
      </c>
      <c r="K248" s="9" t="s">
        <v>48</v>
      </c>
      <c r="L248" s="9" t="s">
        <v>35</v>
      </c>
      <c r="M248" s="12">
        <v>42015</v>
      </c>
      <c r="N248" s="12">
        <v>42015</v>
      </c>
      <c r="O248" s="47">
        <f>'Calculated Metrics'!$N248-'Calculated Metrics'!$M248</f>
        <v>0</v>
      </c>
      <c r="P248" s="12" t="str">
        <f>TEXT('Calculated Metrics'!$M248,"mmmm")</f>
        <v>January</v>
      </c>
      <c r="Q248" s="12" t="str">
        <f>TEXT('Calculated Metrics'!$M248,"dddd")</f>
        <v>Sunday</v>
      </c>
      <c r="R248" s="9" t="str">
        <f>_xlfn.XLOOKUP('Calculated Metrics'!$T248,'Product Lookup'!A:A,'Product Lookup'!B:B, ,0)</f>
        <v>Paper</v>
      </c>
      <c r="S248" s="9" t="s">
        <v>26</v>
      </c>
      <c r="T248" s="9" t="s">
        <v>66</v>
      </c>
      <c r="U248" s="9" t="s">
        <v>49</v>
      </c>
      <c r="V248" s="9" t="s">
        <v>29</v>
      </c>
      <c r="W248" s="9" t="s">
        <v>81</v>
      </c>
      <c r="X248" s="9" t="s">
        <v>45</v>
      </c>
      <c r="Y248" s="9" t="s">
        <v>234</v>
      </c>
      <c r="Z248" s="9">
        <v>8601</v>
      </c>
      <c r="AA248" s="1"/>
      <c r="AB248" s="1"/>
      <c r="AC248" s="1"/>
      <c r="AD248" s="1"/>
      <c r="AE248" s="1"/>
      <c r="AF248" s="1"/>
    </row>
    <row r="249" spans="1:32" x14ac:dyDescent="0.3">
      <c r="A249" s="13">
        <v>462</v>
      </c>
      <c r="B249" s="13" t="s">
        <v>33</v>
      </c>
      <c r="C249" s="13">
        <v>3138</v>
      </c>
      <c r="D249" s="14">
        <v>179.99</v>
      </c>
      <c r="E249" s="15">
        <v>0.1</v>
      </c>
      <c r="F249" s="13">
        <v>4</v>
      </c>
      <c r="G249" s="14">
        <f>'Calculated Metrics'!$D249*'Calculated Metrics'!$F249*(1-'Calculated Metrics'!$E249)</f>
        <v>647.96400000000006</v>
      </c>
      <c r="H249" s="13">
        <v>471</v>
      </c>
      <c r="I249" s="13" t="s">
        <v>1156</v>
      </c>
      <c r="J249" s="13" t="str">
        <f t="shared" si="3"/>
        <v>New Customer</v>
      </c>
      <c r="K249" s="13" t="s">
        <v>74</v>
      </c>
      <c r="L249" s="13" t="s">
        <v>25</v>
      </c>
      <c r="M249" s="16">
        <v>42043</v>
      </c>
      <c r="N249" s="16">
        <v>42043</v>
      </c>
      <c r="O249" s="48">
        <f>'Calculated Metrics'!$N249-'Calculated Metrics'!$M249</f>
        <v>0</v>
      </c>
      <c r="P249" s="16" t="str">
        <f>TEXT('Calculated Metrics'!$M249,"mmmm")</f>
        <v>February</v>
      </c>
      <c r="Q249" s="16" t="str">
        <f>TEXT('Calculated Metrics'!$M249,"dddd")</f>
        <v>Sunday</v>
      </c>
      <c r="R249" s="13" t="str">
        <f>_xlfn.XLOOKUP('Calculated Metrics'!$T249,'Product Lookup'!A:A,'Product Lookup'!B:B, ,0)</f>
        <v>Computer Peripherals</v>
      </c>
      <c r="S249" s="13" t="s">
        <v>58</v>
      </c>
      <c r="T249" s="13" t="s">
        <v>100</v>
      </c>
      <c r="U249" s="13" t="s">
        <v>49</v>
      </c>
      <c r="V249" s="13" t="s">
        <v>29</v>
      </c>
      <c r="W249" s="13" t="s">
        <v>44</v>
      </c>
      <c r="X249" s="13" t="s">
        <v>171</v>
      </c>
      <c r="Y249" s="13" t="s">
        <v>235</v>
      </c>
      <c r="Z249" s="13">
        <v>30318</v>
      </c>
      <c r="AA249" s="1"/>
      <c r="AB249" s="1"/>
      <c r="AC249" s="1"/>
      <c r="AD249" s="1"/>
      <c r="AE249" s="1"/>
      <c r="AF249" s="1"/>
    </row>
    <row r="250" spans="1:32" x14ac:dyDescent="0.3">
      <c r="A250" s="9">
        <v>18462</v>
      </c>
      <c r="B250" s="9" t="s">
        <v>33</v>
      </c>
      <c r="C250" s="9">
        <v>88023</v>
      </c>
      <c r="D250" s="10">
        <v>179.99</v>
      </c>
      <c r="E250" s="11">
        <v>0.1</v>
      </c>
      <c r="F250" s="9">
        <v>1</v>
      </c>
      <c r="G250" s="10">
        <f>'Calculated Metrics'!$D250*'Calculated Metrics'!$F250*(1-'Calculated Metrics'!$E250)</f>
        <v>161.99100000000001</v>
      </c>
      <c r="H250" s="9">
        <v>472</v>
      </c>
      <c r="I250" s="9" t="s">
        <v>1157</v>
      </c>
      <c r="J250" s="9" t="str">
        <f t="shared" si="3"/>
        <v>New Customer</v>
      </c>
      <c r="K250" s="9" t="s">
        <v>74</v>
      </c>
      <c r="L250" s="9" t="s">
        <v>25</v>
      </c>
      <c r="M250" s="12">
        <v>42043</v>
      </c>
      <c r="N250" s="12">
        <v>42043</v>
      </c>
      <c r="O250" s="47">
        <f>'Calculated Metrics'!$N250-'Calculated Metrics'!$M250</f>
        <v>0</v>
      </c>
      <c r="P250" s="12" t="str">
        <f>TEXT('Calculated Metrics'!$M250,"mmmm")</f>
        <v>February</v>
      </c>
      <c r="Q250" s="12" t="str">
        <f>TEXT('Calculated Metrics'!$M250,"dddd")</f>
        <v>Sunday</v>
      </c>
      <c r="R250" s="9" t="str">
        <f>_xlfn.XLOOKUP('Calculated Metrics'!$T250,'Product Lookup'!A:A,'Product Lookup'!B:B, ,0)</f>
        <v>Computer Peripherals</v>
      </c>
      <c r="S250" s="9" t="s">
        <v>58</v>
      </c>
      <c r="T250" s="9" t="s">
        <v>100</v>
      </c>
      <c r="U250" s="9" t="s">
        <v>49</v>
      </c>
      <c r="V250" s="9" t="s">
        <v>29</v>
      </c>
      <c r="W250" s="9" t="s">
        <v>50</v>
      </c>
      <c r="X250" s="9" t="s">
        <v>181</v>
      </c>
      <c r="Y250" s="9" t="s">
        <v>236</v>
      </c>
      <c r="Z250" s="9">
        <v>21133</v>
      </c>
      <c r="AA250" s="1"/>
      <c r="AB250" s="1"/>
      <c r="AC250" s="1"/>
      <c r="AD250" s="1"/>
      <c r="AE250" s="1"/>
      <c r="AF250" s="1"/>
    </row>
    <row r="251" spans="1:32" x14ac:dyDescent="0.3">
      <c r="A251" s="13">
        <v>20637</v>
      </c>
      <c r="B251" s="13" t="s">
        <v>41</v>
      </c>
      <c r="C251" s="13">
        <v>90353</v>
      </c>
      <c r="D251" s="14">
        <v>11.97</v>
      </c>
      <c r="E251" s="15">
        <v>0.05</v>
      </c>
      <c r="F251" s="13">
        <v>6</v>
      </c>
      <c r="G251" s="14">
        <f>'Calculated Metrics'!$D251*'Calculated Metrics'!$F251*(1-'Calculated Metrics'!$E251)</f>
        <v>68.228999999999999</v>
      </c>
      <c r="H251" s="13">
        <v>483</v>
      </c>
      <c r="I251" s="13" t="s">
        <v>1158</v>
      </c>
      <c r="J251" s="13" t="str">
        <f t="shared" si="3"/>
        <v>Returning Customer</v>
      </c>
      <c r="K251" s="13" t="s">
        <v>24</v>
      </c>
      <c r="L251" s="13" t="s">
        <v>35</v>
      </c>
      <c r="M251" s="16">
        <v>42031</v>
      </c>
      <c r="N251" s="16">
        <v>42032</v>
      </c>
      <c r="O251" s="48">
        <f>'Calculated Metrics'!$N251-'Calculated Metrics'!$M251</f>
        <v>1</v>
      </c>
      <c r="P251" s="16" t="str">
        <f>TEXT('Calculated Metrics'!$M251,"mmmm")</f>
        <v>January</v>
      </c>
      <c r="Q251" s="16" t="str">
        <f>TEXT('Calculated Metrics'!$M251,"dddd")</f>
        <v>Tuesday</v>
      </c>
      <c r="R251" s="13" t="str">
        <f>_xlfn.XLOOKUP('Calculated Metrics'!$T251,'Product Lookup'!A:A,'Product Lookup'!B:B, ,0)</f>
        <v>Appliances</v>
      </c>
      <c r="S251" s="13" t="s">
        <v>26</v>
      </c>
      <c r="T251" s="13" t="s">
        <v>131</v>
      </c>
      <c r="U251" s="13" t="s">
        <v>49</v>
      </c>
      <c r="V251" s="13" t="s">
        <v>29</v>
      </c>
      <c r="W251" s="13" t="s">
        <v>50</v>
      </c>
      <c r="X251" s="13" t="s">
        <v>98</v>
      </c>
      <c r="Y251" s="13" t="s">
        <v>237</v>
      </c>
      <c r="Z251" s="13">
        <v>60543</v>
      </c>
      <c r="AA251" s="1"/>
      <c r="AB251" s="1"/>
      <c r="AC251" s="1"/>
      <c r="AD251" s="1"/>
      <c r="AE251" s="1"/>
      <c r="AF251" s="1"/>
    </row>
    <row r="252" spans="1:32" x14ac:dyDescent="0.3">
      <c r="A252" s="9">
        <v>22864</v>
      </c>
      <c r="B252" s="9" t="s">
        <v>33</v>
      </c>
      <c r="C252" s="9">
        <v>90354</v>
      </c>
      <c r="D252" s="10">
        <v>3.36</v>
      </c>
      <c r="E252" s="11">
        <v>0.05</v>
      </c>
      <c r="F252" s="9">
        <v>2</v>
      </c>
      <c r="G252" s="10">
        <f>'Calculated Metrics'!$D252*'Calculated Metrics'!$F252*(1-'Calculated Metrics'!$E252)</f>
        <v>6.3839999999999995</v>
      </c>
      <c r="H252" s="9">
        <v>483</v>
      </c>
      <c r="I252" s="9" t="s">
        <v>1158</v>
      </c>
      <c r="J252" s="9" t="str">
        <f t="shared" si="3"/>
        <v>Returning Customer</v>
      </c>
      <c r="K252" s="9" t="s">
        <v>24</v>
      </c>
      <c r="L252" s="9" t="s">
        <v>35</v>
      </c>
      <c r="M252" s="12">
        <v>42117</v>
      </c>
      <c r="N252" s="12">
        <v>42118</v>
      </c>
      <c r="O252" s="47">
        <f>'Calculated Metrics'!$N252-'Calculated Metrics'!$M252</f>
        <v>1</v>
      </c>
      <c r="P252" s="12" t="str">
        <f>TEXT('Calculated Metrics'!$M252,"mmmm")</f>
        <v>April</v>
      </c>
      <c r="Q252" s="12" t="str">
        <f>TEXT('Calculated Metrics'!$M252,"dddd")</f>
        <v>Thursday</v>
      </c>
      <c r="R252" s="9" t="str">
        <f>_xlfn.XLOOKUP('Calculated Metrics'!$T252,'Product Lookup'!A:A,'Product Lookup'!B:B, ,0)</f>
        <v>Binders</v>
      </c>
      <c r="S252" s="9" t="s">
        <v>26</v>
      </c>
      <c r="T252" s="9" t="s">
        <v>72</v>
      </c>
      <c r="U252" s="9" t="s">
        <v>49</v>
      </c>
      <c r="V252" s="9" t="s">
        <v>29</v>
      </c>
      <c r="W252" s="9" t="s">
        <v>50</v>
      </c>
      <c r="X252" s="9" t="s">
        <v>98</v>
      </c>
      <c r="Y252" s="9" t="s">
        <v>237</v>
      </c>
      <c r="Z252" s="9">
        <v>60543</v>
      </c>
      <c r="AA252" s="1"/>
      <c r="AB252" s="1"/>
      <c r="AC252" s="1"/>
      <c r="AD252" s="1"/>
      <c r="AE252" s="1"/>
      <c r="AF252" s="1"/>
    </row>
    <row r="253" spans="1:32" x14ac:dyDescent="0.3">
      <c r="A253" s="13">
        <v>22865</v>
      </c>
      <c r="B253" s="13" t="s">
        <v>33</v>
      </c>
      <c r="C253" s="13">
        <v>90354</v>
      </c>
      <c r="D253" s="14">
        <v>699.99</v>
      </c>
      <c r="E253" s="15">
        <v>0.1</v>
      </c>
      <c r="F253" s="13">
        <v>9</v>
      </c>
      <c r="G253" s="14">
        <f>'Calculated Metrics'!$D253*'Calculated Metrics'!$F253*(1-'Calculated Metrics'!$E253)</f>
        <v>5669.9189999999999</v>
      </c>
      <c r="H253" s="13">
        <v>483</v>
      </c>
      <c r="I253" s="13" t="s">
        <v>1158</v>
      </c>
      <c r="J253" s="13" t="str">
        <f t="shared" si="3"/>
        <v>Returning Customer</v>
      </c>
      <c r="K253" s="13" t="s">
        <v>24</v>
      </c>
      <c r="L253" s="13" t="s">
        <v>35</v>
      </c>
      <c r="M253" s="16">
        <v>42117</v>
      </c>
      <c r="N253" s="16">
        <v>42119</v>
      </c>
      <c r="O253" s="48">
        <f>'Calculated Metrics'!$N253-'Calculated Metrics'!$M253</f>
        <v>2</v>
      </c>
      <c r="P253" s="16" t="str">
        <f>TEXT('Calculated Metrics'!$M253,"mmmm")</f>
        <v>April</v>
      </c>
      <c r="Q253" s="16" t="str">
        <f>TEXT('Calculated Metrics'!$M253,"dddd")</f>
        <v>Thursday</v>
      </c>
      <c r="R253" s="13" t="str">
        <f>_xlfn.XLOOKUP('Calculated Metrics'!$T253,'Product Lookup'!A:A,'Product Lookup'!B:B, ,0)</f>
        <v>Copiers</v>
      </c>
      <c r="S253" s="13" t="s">
        <v>58</v>
      </c>
      <c r="T253" s="13" t="s">
        <v>238</v>
      </c>
      <c r="U253" s="13" t="s">
        <v>124</v>
      </c>
      <c r="V253" s="13" t="s">
        <v>29</v>
      </c>
      <c r="W253" s="13" t="s">
        <v>30</v>
      </c>
      <c r="X253" s="13" t="s">
        <v>98</v>
      </c>
      <c r="Y253" s="13" t="s">
        <v>237</v>
      </c>
      <c r="Z253" s="13">
        <v>60543</v>
      </c>
      <c r="AA253" s="1"/>
      <c r="AB253" s="1"/>
      <c r="AC253" s="1"/>
      <c r="AD253" s="1"/>
      <c r="AE253" s="1"/>
      <c r="AF253" s="1"/>
    </row>
    <row r="254" spans="1:32" x14ac:dyDescent="0.3">
      <c r="A254" s="9">
        <v>20668</v>
      </c>
      <c r="B254" s="9" t="s">
        <v>33</v>
      </c>
      <c r="C254" s="9">
        <v>91062</v>
      </c>
      <c r="D254" s="10">
        <v>2.88</v>
      </c>
      <c r="E254" s="11">
        <v>0.05</v>
      </c>
      <c r="F254" s="9">
        <v>3</v>
      </c>
      <c r="G254" s="10">
        <f>'Calculated Metrics'!$D254*'Calculated Metrics'!$F254*(1-'Calculated Metrics'!$E254)</f>
        <v>8.2080000000000002</v>
      </c>
      <c r="H254" s="9">
        <v>485</v>
      </c>
      <c r="I254" s="9" t="s">
        <v>1159</v>
      </c>
      <c r="J254" s="9" t="str">
        <f t="shared" si="3"/>
        <v>New Customer</v>
      </c>
      <c r="K254" s="9" t="s">
        <v>24</v>
      </c>
      <c r="L254" s="9" t="s">
        <v>35</v>
      </c>
      <c r="M254" s="12">
        <v>42081</v>
      </c>
      <c r="N254" s="12">
        <v>42083</v>
      </c>
      <c r="O254" s="47">
        <f>'Calculated Metrics'!$N254-'Calculated Metrics'!$M254</f>
        <v>2</v>
      </c>
      <c r="P254" s="12" t="str">
        <f>TEXT('Calculated Metrics'!$M254,"mmmm")</f>
        <v>March</v>
      </c>
      <c r="Q254" s="12" t="str">
        <f>TEXT('Calculated Metrics'!$M254,"dddd")</f>
        <v>Wednesday</v>
      </c>
      <c r="R254" s="9" t="str">
        <f>_xlfn.XLOOKUP('Calculated Metrics'!$T254,'Product Lookup'!A:A,'Product Lookup'!B:B, ,0)</f>
        <v>Labels</v>
      </c>
      <c r="S254" s="9" t="s">
        <v>26</v>
      </c>
      <c r="T254" s="9" t="s">
        <v>82</v>
      </c>
      <c r="U254" s="9" t="s">
        <v>49</v>
      </c>
      <c r="V254" s="9" t="s">
        <v>29</v>
      </c>
      <c r="W254" s="9" t="s">
        <v>44</v>
      </c>
      <c r="X254" s="9" t="s">
        <v>39</v>
      </c>
      <c r="Y254" s="9" t="s">
        <v>239</v>
      </c>
      <c r="Z254" s="9">
        <v>93727</v>
      </c>
      <c r="AA254" s="1"/>
      <c r="AB254" s="1"/>
      <c r="AC254" s="1"/>
      <c r="AD254" s="1"/>
      <c r="AE254" s="1"/>
      <c r="AF254" s="1"/>
    </row>
    <row r="255" spans="1:32" x14ac:dyDescent="0.3">
      <c r="A255" s="13">
        <v>23394</v>
      </c>
      <c r="B255" s="13" t="s">
        <v>47</v>
      </c>
      <c r="C255" s="13">
        <v>91063</v>
      </c>
      <c r="D255" s="14">
        <v>3.36</v>
      </c>
      <c r="E255" s="15">
        <v>0.05</v>
      </c>
      <c r="F255" s="13">
        <v>5</v>
      </c>
      <c r="G255" s="14">
        <f>'Calculated Metrics'!$D255*'Calculated Metrics'!$F255*(1-'Calculated Metrics'!$E255)</f>
        <v>15.959999999999999</v>
      </c>
      <c r="H255" s="13">
        <v>487</v>
      </c>
      <c r="I255" s="13" t="s">
        <v>1160</v>
      </c>
      <c r="J255" s="13" t="str">
        <f t="shared" si="3"/>
        <v>New Customer</v>
      </c>
      <c r="K255" s="13" t="s">
        <v>24</v>
      </c>
      <c r="L255" s="13" t="s">
        <v>25</v>
      </c>
      <c r="M255" s="16">
        <v>42142</v>
      </c>
      <c r="N255" s="16">
        <v>42143</v>
      </c>
      <c r="O255" s="48">
        <f>'Calculated Metrics'!$N255-'Calculated Metrics'!$M255</f>
        <v>1</v>
      </c>
      <c r="P255" s="16" t="str">
        <f>TEXT('Calculated Metrics'!$M255,"mmmm")</f>
        <v>May</v>
      </c>
      <c r="Q255" s="16" t="str">
        <f>TEXT('Calculated Metrics'!$M255,"dddd")</f>
        <v>Monday</v>
      </c>
      <c r="R255" s="13" t="str">
        <f>_xlfn.XLOOKUP('Calculated Metrics'!$T255,'Product Lookup'!A:A,'Product Lookup'!B:B, ,0)</f>
        <v>Binders</v>
      </c>
      <c r="S255" s="13" t="s">
        <v>26</v>
      </c>
      <c r="T255" s="13" t="s">
        <v>72</v>
      </c>
      <c r="U255" s="13" t="s">
        <v>49</v>
      </c>
      <c r="V255" s="13" t="s">
        <v>29</v>
      </c>
      <c r="W255" s="13" t="s">
        <v>44</v>
      </c>
      <c r="X255" s="13" t="s">
        <v>103</v>
      </c>
      <c r="Y255" s="13" t="s">
        <v>187</v>
      </c>
      <c r="Z255" s="13">
        <v>4073</v>
      </c>
      <c r="AA255" s="1"/>
      <c r="AB255" s="1"/>
      <c r="AC255" s="1"/>
      <c r="AD255" s="1"/>
      <c r="AE255" s="1"/>
      <c r="AF255" s="1"/>
    </row>
    <row r="256" spans="1:32" x14ac:dyDescent="0.3">
      <c r="A256" s="9">
        <v>23395</v>
      </c>
      <c r="B256" s="9" t="s">
        <v>47</v>
      </c>
      <c r="C256" s="9">
        <v>91063</v>
      </c>
      <c r="D256" s="10">
        <v>12.28</v>
      </c>
      <c r="E256" s="11">
        <v>0.05</v>
      </c>
      <c r="F256" s="9">
        <v>2</v>
      </c>
      <c r="G256" s="10">
        <f>'Calculated Metrics'!$D256*'Calculated Metrics'!$F256*(1-'Calculated Metrics'!$E256)</f>
        <v>23.331999999999997</v>
      </c>
      <c r="H256" s="9">
        <v>488</v>
      </c>
      <c r="I256" s="9" t="s">
        <v>1161</v>
      </c>
      <c r="J256" s="9" t="str">
        <f t="shared" si="3"/>
        <v>New Customer</v>
      </c>
      <c r="K256" s="9" t="s">
        <v>24</v>
      </c>
      <c r="L256" s="9" t="s">
        <v>35</v>
      </c>
      <c r="M256" s="12">
        <v>42142</v>
      </c>
      <c r="N256" s="12">
        <v>42144</v>
      </c>
      <c r="O256" s="47">
        <f>'Calculated Metrics'!$N256-'Calculated Metrics'!$M256</f>
        <v>2</v>
      </c>
      <c r="P256" s="12" t="str">
        <f>TEXT('Calculated Metrics'!$M256,"mmmm")</f>
        <v>May</v>
      </c>
      <c r="Q256" s="12" t="str">
        <f>TEXT('Calculated Metrics'!$M256,"dddd")</f>
        <v>Monday</v>
      </c>
      <c r="R256" s="9" t="str">
        <f>_xlfn.XLOOKUP('Calculated Metrics'!$T256,'Product Lookup'!A:A,'Product Lookup'!B:B, ,0)</f>
        <v>Paper</v>
      </c>
      <c r="S256" s="9" t="s">
        <v>26</v>
      </c>
      <c r="T256" s="9" t="s">
        <v>66</v>
      </c>
      <c r="U256" s="9" t="s">
        <v>49</v>
      </c>
      <c r="V256" s="9" t="s">
        <v>29</v>
      </c>
      <c r="W256" s="9" t="s">
        <v>44</v>
      </c>
      <c r="X256" s="9" t="s">
        <v>103</v>
      </c>
      <c r="Y256" s="9" t="s">
        <v>240</v>
      </c>
      <c r="Z256" s="9">
        <v>4106</v>
      </c>
      <c r="AA256" s="1"/>
      <c r="AB256" s="1"/>
      <c r="AC256" s="1"/>
      <c r="AD256" s="1"/>
      <c r="AE256" s="1"/>
      <c r="AF256" s="1"/>
    </row>
    <row r="257" spans="1:32" x14ac:dyDescent="0.3">
      <c r="A257" s="13">
        <v>23393</v>
      </c>
      <c r="B257" s="13" t="s">
        <v>47</v>
      </c>
      <c r="C257" s="13">
        <v>91063</v>
      </c>
      <c r="D257" s="14">
        <v>20.99</v>
      </c>
      <c r="E257" s="15">
        <v>0.05</v>
      </c>
      <c r="F257" s="13">
        <v>14</v>
      </c>
      <c r="G257" s="14">
        <f>'Calculated Metrics'!$D257*'Calculated Metrics'!$F257*(1-'Calculated Metrics'!$E257)</f>
        <v>279.16699999999997</v>
      </c>
      <c r="H257" s="13">
        <v>489</v>
      </c>
      <c r="I257" s="13" t="s">
        <v>1162</v>
      </c>
      <c r="J257" s="13" t="str">
        <f t="shared" si="3"/>
        <v>New Customer</v>
      </c>
      <c r="K257" s="13" t="s">
        <v>24</v>
      </c>
      <c r="L257" s="13" t="s">
        <v>35</v>
      </c>
      <c r="M257" s="16">
        <v>42142</v>
      </c>
      <c r="N257" s="16">
        <v>42142</v>
      </c>
      <c r="O257" s="48">
        <f>'Calculated Metrics'!$N257-'Calculated Metrics'!$M257</f>
        <v>0</v>
      </c>
      <c r="P257" s="16" t="str">
        <f>TEXT('Calculated Metrics'!$M257,"mmmm")</f>
        <v>May</v>
      </c>
      <c r="Q257" s="16" t="str">
        <f>TEXT('Calculated Metrics'!$M257,"dddd")</f>
        <v>Monday</v>
      </c>
      <c r="R257" s="13" t="str">
        <f>_xlfn.XLOOKUP('Calculated Metrics'!$T257,'Product Lookup'!A:A,'Product Lookup'!B:B, ,0)</f>
        <v>Telephones</v>
      </c>
      <c r="S257" s="13" t="s">
        <v>58</v>
      </c>
      <c r="T257" s="13" t="s">
        <v>59</v>
      </c>
      <c r="U257" s="13" t="s">
        <v>28</v>
      </c>
      <c r="V257" s="13" t="s">
        <v>29</v>
      </c>
      <c r="W257" s="13" t="s">
        <v>44</v>
      </c>
      <c r="X257" s="13" t="s">
        <v>106</v>
      </c>
      <c r="Y257" s="13" t="s">
        <v>241</v>
      </c>
      <c r="Z257" s="13">
        <v>2062</v>
      </c>
      <c r="AA257" s="1"/>
      <c r="AB257" s="1"/>
      <c r="AC257" s="1"/>
      <c r="AD257" s="1"/>
      <c r="AE257" s="1"/>
      <c r="AF257" s="1"/>
    </row>
    <row r="258" spans="1:32" x14ac:dyDescent="0.3">
      <c r="A258" s="9">
        <v>1147</v>
      </c>
      <c r="B258" s="9" t="s">
        <v>47</v>
      </c>
      <c r="C258" s="9">
        <v>8353</v>
      </c>
      <c r="D258" s="10">
        <v>2.94</v>
      </c>
      <c r="E258" s="11">
        <v>0.05</v>
      </c>
      <c r="F258" s="9">
        <v>23</v>
      </c>
      <c r="G258" s="10">
        <f>'Calculated Metrics'!$D258*'Calculated Metrics'!$F258*(1-'Calculated Metrics'!$E258)</f>
        <v>64.239000000000004</v>
      </c>
      <c r="H258" s="9">
        <v>491</v>
      </c>
      <c r="I258" s="9" t="s">
        <v>1163</v>
      </c>
      <c r="J258" s="9" t="str">
        <f t="shared" ref="J258:J321" si="4">IF(COUNTIF(I:I,I258)&gt;1,"Returning Customer","New Customer")</f>
        <v>Returning Customer</v>
      </c>
      <c r="K258" s="9" t="s">
        <v>74</v>
      </c>
      <c r="L258" s="9" t="s">
        <v>35</v>
      </c>
      <c r="M258" s="12">
        <v>42139</v>
      </c>
      <c r="N258" s="12">
        <v>42141</v>
      </c>
      <c r="O258" s="47">
        <f>'Calculated Metrics'!$N258-'Calculated Metrics'!$M258</f>
        <v>2</v>
      </c>
      <c r="P258" s="12" t="str">
        <f>TEXT('Calculated Metrics'!$M258,"mmmm")</f>
        <v>May</v>
      </c>
      <c r="Q258" s="12" t="str">
        <f>TEXT('Calculated Metrics'!$M258,"dddd")</f>
        <v>Friday</v>
      </c>
      <c r="R258" s="9" t="str">
        <f>_xlfn.XLOOKUP('Calculated Metrics'!$T258,'Product Lookup'!A:A,'Product Lookup'!B:B, ,0)</f>
        <v>Pens</v>
      </c>
      <c r="S258" s="9" t="s">
        <v>26</v>
      </c>
      <c r="T258" s="9" t="s">
        <v>27</v>
      </c>
      <c r="U258" s="9" t="s">
        <v>28</v>
      </c>
      <c r="V258" s="9" t="s">
        <v>29</v>
      </c>
      <c r="W258" s="9" t="s">
        <v>44</v>
      </c>
      <c r="X258" s="9" t="s">
        <v>55</v>
      </c>
      <c r="Y258" s="9" t="s">
        <v>65</v>
      </c>
      <c r="Z258" s="9">
        <v>10154</v>
      </c>
      <c r="AA258" s="1"/>
      <c r="AB258" s="1"/>
      <c r="AC258" s="1"/>
      <c r="AD258" s="1"/>
      <c r="AE258" s="1"/>
      <c r="AF258" s="1"/>
    </row>
    <row r="259" spans="1:32" x14ac:dyDescent="0.3">
      <c r="A259" s="13">
        <v>1450</v>
      </c>
      <c r="B259" s="13" t="s">
        <v>41</v>
      </c>
      <c r="C259" s="13">
        <v>10464</v>
      </c>
      <c r="D259" s="14">
        <v>4.9800000000000004</v>
      </c>
      <c r="E259" s="15">
        <v>0.05</v>
      </c>
      <c r="F259" s="13">
        <v>41</v>
      </c>
      <c r="G259" s="14">
        <f>'Calculated Metrics'!$D259*'Calculated Metrics'!$F259*(1-'Calculated Metrics'!$E259)</f>
        <v>193.971</v>
      </c>
      <c r="H259" s="13">
        <v>491</v>
      </c>
      <c r="I259" s="13" t="s">
        <v>1163</v>
      </c>
      <c r="J259" s="13" t="str">
        <f t="shared" si="4"/>
        <v>Returning Customer</v>
      </c>
      <c r="K259" s="13" t="s">
        <v>74</v>
      </c>
      <c r="L259" s="13" t="s">
        <v>35</v>
      </c>
      <c r="M259" s="16">
        <v>42045</v>
      </c>
      <c r="N259" s="16">
        <v>42046</v>
      </c>
      <c r="O259" s="48">
        <f>'Calculated Metrics'!$N259-'Calculated Metrics'!$M259</f>
        <v>1</v>
      </c>
      <c r="P259" s="16" t="str">
        <f>TEXT('Calculated Metrics'!$M259,"mmmm")</f>
        <v>February</v>
      </c>
      <c r="Q259" s="16" t="str">
        <f>TEXT('Calculated Metrics'!$M259,"dddd")</f>
        <v>Tuesday</v>
      </c>
      <c r="R259" s="13" t="str">
        <f>_xlfn.XLOOKUP('Calculated Metrics'!$T259,'Product Lookup'!A:A,'Product Lookup'!B:B, ,0)</f>
        <v>Paper</v>
      </c>
      <c r="S259" s="13" t="s">
        <v>26</v>
      </c>
      <c r="T259" s="13" t="s">
        <v>66</v>
      </c>
      <c r="U259" s="13" t="s">
        <v>49</v>
      </c>
      <c r="V259" s="13" t="s">
        <v>29</v>
      </c>
      <c r="W259" s="13" t="s">
        <v>44</v>
      </c>
      <c r="X259" s="13" t="s">
        <v>55</v>
      </c>
      <c r="Y259" s="13" t="s">
        <v>65</v>
      </c>
      <c r="Z259" s="13">
        <v>10154</v>
      </c>
      <c r="AA259" s="1"/>
      <c r="AB259" s="1"/>
      <c r="AC259" s="1"/>
      <c r="AD259" s="1"/>
      <c r="AE259" s="1"/>
      <c r="AF259" s="1"/>
    </row>
    <row r="260" spans="1:32" x14ac:dyDescent="0.3">
      <c r="A260" s="9">
        <v>914</v>
      </c>
      <c r="B260" s="9" t="s">
        <v>41</v>
      </c>
      <c r="C260" s="9">
        <v>6562</v>
      </c>
      <c r="D260" s="10">
        <v>1360.14</v>
      </c>
      <c r="E260" s="11">
        <v>0.15</v>
      </c>
      <c r="F260" s="9">
        <v>22</v>
      </c>
      <c r="G260" s="10">
        <f>'Calculated Metrics'!$D260*'Calculated Metrics'!$F260*(1-'Calculated Metrics'!$E260)</f>
        <v>25434.618000000002</v>
      </c>
      <c r="H260" s="9">
        <v>491</v>
      </c>
      <c r="I260" s="9" t="s">
        <v>1163</v>
      </c>
      <c r="J260" s="9" t="str">
        <f t="shared" si="4"/>
        <v>Returning Customer</v>
      </c>
      <c r="K260" s="9" t="s">
        <v>74</v>
      </c>
      <c r="L260" s="9" t="s">
        <v>35</v>
      </c>
      <c r="M260" s="12">
        <v>42175</v>
      </c>
      <c r="N260" s="12">
        <v>42177</v>
      </c>
      <c r="O260" s="47">
        <f>'Calculated Metrics'!$N260-'Calculated Metrics'!$M260</f>
        <v>2</v>
      </c>
      <c r="P260" s="12" t="str">
        <f>TEXT('Calculated Metrics'!$M260,"mmmm")</f>
        <v>June</v>
      </c>
      <c r="Q260" s="12" t="str">
        <f>TEXT('Calculated Metrics'!$M260,"dddd")</f>
        <v>Saturday</v>
      </c>
      <c r="R260" s="9" t="str">
        <f>_xlfn.XLOOKUP('Calculated Metrics'!$T260,'Product Lookup'!A:A,'Product Lookup'!B:B, ,0)</f>
        <v>Office Machines</v>
      </c>
      <c r="S260" s="9" t="s">
        <v>58</v>
      </c>
      <c r="T260" s="9" t="s">
        <v>62</v>
      </c>
      <c r="U260" s="9" t="s">
        <v>38</v>
      </c>
      <c r="V260" s="9" t="s">
        <v>29</v>
      </c>
      <c r="W260" s="9" t="s">
        <v>44</v>
      </c>
      <c r="X260" s="9" t="s">
        <v>55</v>
      </c>
      <c r="Y260" s="9" t="s">
        <v>65</v>
      </c>
      <c r="Z260" s="9">
        <v>10154</v>
      </c>
      <c r="AA260" s="1"/>
      <c r="AB260" s="1"/>
      <c r="AC260" s="1"/>
      <c r="AD260" s="1"/>
      <c r="AE260" s="1"/>
      <c r="AF260" s="1"/>
    </row>
    <row r="261" spans="1:32" x14ac:dyDescent="0.3">
      <c r="A261" s="13">
        <v>6046</v>
      </c>
      <c r="B261" s="13" t="s">
        <v>33</v>
      </c>
      <c r="C261" s="13">
        <v>42852</v>
      </c>
      <c r="D261" s="14">
        <v>9.06</v>
      </c>
      <c r="E261" s="15">
        <v>0.05</v>
      </c>
      <c r="F261" s="13">
        <v>24</v>
      </c>
      <c r="G261" s="14">
        <f>'Calculated Metrics'!$D261*'Calculated Metrics'!$F261*(1-'Calculated Metrics'!$E261)</f>
        <v>206.56799999999998</v>
      </c>
      <c r="H261" s="13">
        <v>491</v>
      </c>
      <c r="I261" s="13" t="s">
        <v>1163</v>
      </c>
      <c r="J261" s="13" t="str">
        <f t="shared" si="4"/>
        <v>Returning Customer</v>
      </c>
      <c r="K261" s="13" t="s">
        <v>74</v>
      </c>
      <c r="L261" s="13" t="s">
        <v>35</v>
      </c>
      <c r="M261" s="16">
        <v>42175</v>
      </c>
      <c r="N261" s="16">
        <v>42177</v>
      </c>
      <c r="O261" s="48">
        <f>'Calculated Metrics'!$N261-'Calculated Metrics'!$M261</f>
        <v>2</v>
      </c>
      <c r="P261" s="16" t="str">
        <f>TEXT('Calculated Metrics'!$M261,"mmmm")</f>
        <v>June</v>
      </c>
      <c r="Q261" s="16" t="str">
        <f>TEXT('Calculated Metrics'!$M261,"dddd")</f>
        <v>Saturday</v>
      </c>
      <c r="R261" s="13" t="str">
        <f>_xlfn.XLOOKUP('Calculated Metrics'!$T261,'Product Lookup'!A:A,'Product Lookup'!B:B, ,0)</f>
        <v>Paper</v>
      </c>
      <c r="S261" s="13" t="s">
        <v>26</v>
      </c>
      <c r="T261" s="13" t="s">
        <v>66</v>
      </c>
      <c r="U261" s="13" t="s">
        <v>49</v>
      </c>
      <c r="V261" s="13" t="s">
        <v>29</v>
      </c>
      <c r="W261" s="13" t="s">
        <v>30</v>
      </c>
      <c r="X261" s="13" t="s">
        <v>55</v>
      </c>
      <c r="Y261" s="13" t="s">
        <v>65</v>
      </c>
      <c r="Z261" s="13">
        <v>10154</v>
      </c>
      <c r="AA261" s="1"/>
      <c r="AB261" s="1"/>
      <c r="AC261" s="1"/>
      <c r="AD261" s="1"/>
      <c r="AE261" s="1"/>
      <c r="AF261" s="1"/>
    </row>
    <row r="262" spans="1:32" x14ac:dyDescent="0.3">
      <c r="A262" s="9">
        <v>18757</v>
      </c>
      <c r="B262" s="9" t="s">
        <v>33</v>
      </c>
      <c r="C262" s="9">
        <v>88906</v>
      </c>
      <c r="D262" s="10">
        <v>6.48</v>
      </c>
      <c r="E262" s="11">
        <v>0.05</v>
      </c>
      <c r="F262" s="9">
        <v>10</v>
      </c>
      <c r="G262" s="10">
        <f>'Calculated Metrics'!$D262*'Calculated Metrics'!$F262*(1-'Calculated Metrics'!$E262)</f>
        <v>61.560000000000009</v>
      </c>
      <c r="H262" s="9">
        <v>493</v>
      </c>
      <c r="I262" s="9" t="s">
        <v>1164</v>
      </c>
      <c r="J262" s="9" t="str">
        <f t="shared" si="4"/>
        <v>Returning Customer</v>
      </c>
      <c r="K262" s="9" t="s">
        <v>74</v>
      </c>
      <c r="L262" s="9" t="s">
        <v>35</v>
      </c>
      <c r="M262" s="12">
        <v>42024</v>
      </c>
      <c r="N262" s="12">
        <v>42026</v>
      </c>
      <c r="O262" s="47">
        <f>'Calculated Metrics'!$N262-'Calculated Metrics'!$M262</f>
        <v>2</v>
      </c>
      <c r="P262" s="12" t="str">
        <f>TEXT('Calculated Metrics'!$M262,"mmmm")</f>
        <v>January</v>
      </c>
      <c r="Q262" s="12" t="str">
        <f>TEXT('Calculated Metrics'!$M262,"dddd")</f>
        <v>Tuesday</v>
      </c>
      <c r="R262" s="9" t="str">
        <f>_xlfn.XLOOKUP('Calculated Metrics'!$T262,'Product Lookup'!A:A,'Product Lookup'!B:B, ,0)</f>
        <v>Paper</v>
      </c>
      <c r="S262" s="9" t="s">
        <v>26</v>
      </c>
      <c r="T262" s="9" t="s">
        <v>66</v>
      </c>
      <c r="U262" s="9" t="s">
        <v>49</v>
      </c>
      <c r="V262" s="9" t="s">
        <v>29</v>
      </c>
      <c r="W262" s="9" t="s">
        <v>30</v>
      </c>
      <c r="X262" s="9" t="s">
        <v>31</v>
      </c>
      <c r="Y262" s="9" t="s">
        <v>242</v>
      </c>
      <c r="Z262" s="9">
        <v>98158</v>
      </c>
      <c r="AA262" s="1"/>
      <c r="AB262" s="1"/>
      <c r="AC262" s="1"/>
      <c r="AD262" s="1"/>
      <c r="AE262" s="1"/>
      <c r="AF262" s="1"/>
    </row>
    <row r="263" spans="1:32" x14ac:dyDescent="0.3">
      <c r="A263" s="13">
        <v>18758</v>
      </c>
      <c r="B263" s="13" t="s">
        <v>33</v>
      </c>
      <c r="C263" s="13">
        <v>88906</v>
      </c>
      <c r="D263" s="14">
        <v>17.149999999999999</v>
      </c>
      <c r="E263" s="15">
        <v>0.05</v>
      </c>
      <c r="F263" s="13">
        <v>5</v>
      </c>
      <c r="G263" s="14">
        <f>'Calculated Metrics'!$D263*'Calculated Metrics'!$F263*(1-'Calculated Metrics'!$E263)</f>
        <v>81.462499999999991</v>
      </c>
      <c r="H263" s="13">
        <v>493</v>
      </c>
      <c r="I263" s="13" t="s">
        <v>1164</v>
      </c>
      <c r="J263" s="13" t="str">
        <f t="shared" si="4"/>
        <v>Returning Customer</v>
      </c>
      <c r="K263" s="13" t="s">
        <v>74</v>
      </c>
      <c r="L263" s="13" t="s">
        <v>35</v>
      </c>
      <c r="M263" s="16">
        <v>42024</v>
      </c>
      <c r="N263" s="16">
        <v>42025</v>
      </c>
      <c r="O263" s="48">
        <f>'Calculated Metrics'!$N263-'Calculated Metrics'!$M263</f>
        <v>1</v>
      </c>
      <c r="P263" s="16" t="str">
        <f>TEXT('Calculated Metrics'!$M263,"mmmm")</f>
        <v>January</v>
      </c>
      <c r="Q263" s="16" t="str">
        <f>TEXT('Calculated Metrics'!$M263,"dddd")</f>
        <v>Tuesday</v>
      </c>
      <c r="R263" s="13" t="str">
        <f>_xlfn.XLOOKUP('Calculated Metrics'!$T263,'Product Lookup'!A:A,'Product Lookup'!B:B, ,0)</f>
        <v>Storage</v>
      </c>
      <c r="S263" s="13" t="s">
        <v>26</v>
      </c>
      <c r="T263" s="13" t="s">
        <v>85</v>
      </c>
      <c r="U263" s="13" t="s">
        <v>49</v>
      </c>
      <c r="V263" s="13" t="s">
        <v>29</v>
      </c>
      <c r="W263" s="13" t="s">
        <v>30</v>
      </c>
      <c r="X263" s="13" t="s">
        <v>31</v>
      </c>
      <c r="Y263" s="13" t="s">
        <v>242</v>
      </c>
      <c r="Z263" s="13">
        <v>98158</v>
      </c>
      <c r="AA263" s="1"/>
      <c r="AB263" s="1"/>
      <c r="AC263" s="1"/>
      <c r="AD263" s="1"/>
      <c r="AE263" s="1"/>
      <c r="AF263" s="1"/>
    </row>
    <row r="264" spans="1:32" x14ac:dyDescent="0.3">
      <c r="A264" s="9">
        <v>19146</v>
      </c>
      <c r="B264" s="9" t="s">
        <v>47</v>
      </c>
      <c r="C264" s="9">
        <v>88905</v>
      </c>
      <c r="D264" s="10">
        <v>8.32</v>
      </c>
      <c r="E264" s="11">
        <v>0.05</v>
      </c>
      <c r="F264" s="9">
        <v>12</v>
      </c>
      <c r="G264" s="10">
        <f>'Calculated Metrics'!$D264*'Calculated Metrics'!$F264*(1-'Calculated Metrics'!$E264)</f>
        <v>94.847999999999999</v>
      </c>
      <c r="H264" s="9">
        <v>494</v>
      </c>
      <c r="I264" s="9" t="s">
        <v>1165</v>
      </c>
      <c r="J264" s="9" t="str">
        <f t="shared" si="4"/>
        <v>Returning Customer</v>
      </c>
      <c r="K264" s="9" t="s">
        <v>74</v>
      </c>
      <c r="L264" s="9" t="s">
        <v>35</v>
      </c>
      <c r="M264" s="12">
        <v>42139</v>
      </c>
      <c r="N264" s="12">
        <v>42141</v>
      </c>
      <c r="O264" s="47">
        <f>'Calculated Metrics'!$N264-'Calculated Metrics'!$M264</f>
        <v>2</v>
      </c>
      <c r="P264" s="12" t="str">
        <f>TEXT('Calculated Metrics'!$M264,"mmmm")</f>
        <v>May</v>
      </c>
      <c r="Q264" s="12" t="str">
        <f>TEXT('Calculated Metrics'!$M264,"dddd")</f>
        <v>Friday</v>
      </c>
      <c r="R264" s="9" t="str">
        <f>_xlfn.XLOOKUP('Calculated Metrics'!$T264,'Product Lookup'!A:A,'Product Lookup'!B:B, ,0)</f>
        <v>Computer Peripherals</v>
      </c>
      <c r="S264" s="9" t="s">
        <v>58</v>
      </c>
      <c r="T264" s="9" t="s">
        <v>100</v>
      </c>
      <c r="U264" s="9" t="s">
        <v>43</v>
      </c>
      <c r="V264" s="9" t="s">
        <v>29</v>
      </c>
      <c r="W264" s="9" t="s">
        <v>30</v>
      </c>
      <c r="X264" s="9" t="s">
        <v>31</v>
      </c>
      <c r="Y264" s="9" t="s">
        <v>113</v>
      </c>
      <c r="Z264" s="9">
        <v>98115</v>
      </c>
      <c r="AA264" s="1"/>
      <c r="AB264" s="1"/>
      <c r="AC264" s="1"/>
      <c r="AD264" s="1"/>
      <c r="AE264" s="1"/>
      <c r="AF264" s="1"/>
    </row>
    <row r="265" spans="1:32" x14ac:dyDescent="0.3">
      <c r="A265" s="13">
        <v>19147</v>
      </c>
      <c r="B265" s="13" t="s">
        <v>47</v>
      </c>
      <c r="C265" s="13">
        <v>88905</v>
      </c>
      <c r="D265" s="14">
        <v>2.94</v>
      </c>
      <c r="E265" s="15">
        <v>0.05</v>
      </c>
      <c r="F265" s="13">
        <v>6</v>
      </c>
      <c r="G265" s="14">
        <f>'Calculated Metrics'!$D265*'Calculated Metrics'!$F265*(1-'Calculated Metrics'!$E265)</f>
        <v>16.757999999999999</v>
      </c>
      <c r="H265" s="13">
        <v>494</v>
      </c>
      <c r="I265" s="13" t="s">
        <v>1165</v>
      </c>
      <c r="J265" s="13" t="str">
        <f t="shared" si="4"/>
        <v>Returning Customer</v>
      </c>
      <c r="K265" s="13" t="s">
        <v>74</v>
      </c>
      <c r="L265" s="13" t="s">
        <v>35</v>
      </c>
      <c r="M265" s="16">
        <v>42139</v>
      </c>
      <c r="N265" s="16">
        <v>42141</v>
      </c>
      <c r="O265" s="48">
        <f>'Calculated Metrics'!$N265-'Calculated Metrics'!$M265</f>
        <v>2</v>
      </c>
      <c r="P265" s="16" t="str">
        <f>TEXT('Calculated Metrics'!$M265,"mmmm")</f>
        <v>May</v>
      </c>
      <c r="Q265" s="16" t="str">
        <f>TEXT('Calculated Metrics'!$M265,"dddd")</f>
        <v>Friday</v>
      </c>
      <c r="R265" s="13" t="str">
        <f>_xlfn.XLOOKUP('Calculated Metrics'!$T265,'Product Lookup'!A:A,'Product Lookup'!B:B, ,0)</f>
        <v>Pens</v>
      </c>
      <c r="S265" s="13" t="s">
        <v>26</v>
      </c>
      <c r="T265" s="13" t="s">
        <v>27</v>
      </c>
      <c r="U265" s="13" t="s">
        <v>28</v>
      </c>
      <c r="V265" s="13" t="s">
        <v>29</v>
      </c>
      <c r="W265" s="13" t="s">
        <v>30</v>
      </c>
      <c r="X265" s="13" t="s">
        <v>31</v>
      </c>
      <c r="Y265" s="13" t="s">
        <v>113</v>
      </c>
      <c r="Z265" s="13">
        <v>98115</v>
      </c>
      <c r="AA265" s="1"/>
      <c r="AB265" s="1"/>
      <c r="AC265" s="1"/>
      <c r="AD265" s="1"/>
      <c r="AE265" s="1"/>
      <c r="AF265" s="1"/>
    </row>
    <row r="266" spans="1:32" x14ac:dyDescent="0.3">
      <c r="A266" s="9">
        <v>19450</v>
      </c>
      <c r="B266" s="9" t="s">
        <v>41</v>
      </c>
      <c r="C266" s="9">
        <v>88907</v>
      </c>
      <c r="D266" s="10">
        <v>4.9800000000000004</v>
      </c>
      <c r="E266" s="11">
        <v>0.05</v>
      </c>
      <c r="F266" s="9">
        <v>10</v>
      </c>
      <c r="G266" s="10">
        <f>'Calculated Metrics'!$D266*'Calculated Metrics'!$F266*(1-'Calculated Metrics'!$E266)</f>
        <v>47.31</v>
      </c>
      <c r="H266" s="9">
        <v>494</v>
      </c>
      <c r="I266" s="9" t="s">
        <v>1165</v>
      </c>
      <c r="J266" s="9" t="str">
        <f t="shared" si="4"/>
        <v>Returning Customer</v>
      </c>
      <c r="K266" s="9" t="s">
        <v>74</v>
      </c>
      <c r="L266" s="9" t="s">
        <v>35</v>
      </c>
      <c r="M266" s="12">
        <v>42045</v>
      </c>
      <c r="N266" s="12">
        <v>42046</v>
      </c>
      <c r="O266" s="47">
        <f>'Calculated Metrics'!$N266-'Calculated Metrics'!$M266</f>
        <v>1</v>
      </c>
      <c r="P266" s="12" t="str">
        <f>TEXT('Calculated Metrics'!$M266,"mmmm")</f>
        <v>February</v>
      </c>
      <c r="Q266" s="12" t="str">
        <f>TEXT('Calculated Metrics'!$M266,"dddd")</f>
        <v>Tuesday</v>
      </c>
      <c r="R266" s="9" t="str">
        <f>_xlfn.XLOOKUP('Calculated Metrics'!$T266,'Product Lookup'!A:A,'Product Lookup'!B:B, ,0)</f>
        <v>Paper</v>
      </c>
      <c r="S266" s="9" t="s">
        <v>26</v>
      </c>
      <c r="T266" s="9" t="s">
        <v>66</v>
      </c>
      <c r="U266" s="9" t="s">
        <v>49</v>
      </c>
      <c r="V266" s="9" t="s">
        <v>29</v>
      </c>
      <c r="W266" s="9" t="s">
        <v>30</v>
      </c>
      <c r="X266" s="9" t="s">
        <v>31</v>
      </c>
      <c r="Y266" s="9" t="s">
        <v>113</v>
      </c>
      <c r="Z266" s="9">
        <v>98115</v>
      </c>
      <c r="AA266" s="1"/>
      <c r="AB266" s="1"/>
      <c r="AC266" s="1"/>
      <c r="AD266" s="1"/>
      <c r="AE266" s="1"/>
      <c r="AF266" s="1"/>
    </row>
    <row r="267" spans="1:32" x14ac:dyDescent="0.3">
      <c r="A267" s="13">
        <v>18914</v>
      </c>
      <c r="B267" s="13" t="s">
        <v>41</v>
      </c>
      <c r="C267" s="13">
        <v>88908</v>
      </c>
      <c r="D267" s="14">
        <v>1360.14</v>
      </c>
      <c r="E267" s="15">
        <v>0.15</v>
      </c>
      <c r="F267" s="13">
        <v>6</v>
      </c>
      <c r="G267" s="14">
        <f>'Calculated Metrics'!$D267*'Calculated Metrics'!$F267*(1-'Calculated Metrics'!$E267)</f>
        <v>6936.7139999999999</v>
      </c>
      <c r="H267" s="13">
        <v>494</v>
      </c>
      <c r="I267" s="13" t="s">
        <v>1165</v>
      </c>
      <c r="J267" s="13" t="str">
        <f t="shared" si="4"/>
        <v>Returning Customer</v>
      </c>
      <c r="K267" s="13" t="s">
        <v>74</v>
      </c>
      <c r="L267" s="13" t="s">
        <v>35</v>
      </c>
      <c r="M267" s="16">
        <v>42175</v>
      </c>
      <c r="N267" s="16">
        <v>42177</v>
      </c>
      <c r="O267" s="48">
        <f>'Calculated Metrics'!$N267-'Calculated Metrics'!$M267</f>
        <v>2</v>
      </c>
      <c r="P267" s="16" t="str">
        <f>TEXT('Calculated Metrics'!$M267,"mmmm")</f>
        <v>June</v>
      </c>
      <c r="Q267" s="16" t="str">
        <f>TEXT('Calculated Metrics'!$M267,"dddd")</f>
        <v>Saturday</v>
      </c>
      <c r="R267" s="13" t="str">
        <f>_xlfn.XLOOKUP('Calculated Metrics'!$T267,'Product Lookup'!A:A,'Product Lookup'!B:B, ,0)</f>
        <v>Office Machines</v>
      </c>
      <c r="S267" s="13" t="s">
        <v>58</v>
      </c>
      <c r="T267" s="13" t="s">
        <v>62</v>
      </c>
      <c r="U267" s="13" t="s">
        <v>38</v>
      </c>
      <c r="V267" s="13" t="s">
        <v>29</v>
      </c>
      <c r="W267" s="13" t="s">
        <v>30</v>
      </c>
      <c r="X267" s="13" t="s">
        <v>31</v>
      </c>
      <c r="Y267" s="13" t="s">
        <v>113</v>
      </c>
      <c r="Z267" s="13">
        <v>98115</v>
      </c>
      <c r="AA267" s="1"/>
      <c r="AB267" s="1"/>
      <c r="AC267" s="1"/>
      <c r="AD267" s="1"/>
      <c r="AE267" s="1"/>
      <c r="AF267" s="1"/>
    </row>
    <row r="268" spans="1:32" x14ac:dyDescent="0.3">
      <c r="A268" s="9">
        <v>24046</v>
      </c>
      <c r="B268" s="9" t="s">
        <v>33</v>
      </c>
      <c r="C268" s="9">
        <v>88908</v>
      </c>
      <c r="D268" s="10">
        <v>9.06</v>
      </c>
      <c r="E268" s="11">
        <v>0.05</v>
      </c>
      <c r="F268" s="9">
        <v>6</v>
      </c>
      <c r="G268" s="10">
        <f>'Calculated Metrics'!$D268*'Calculated Metrics'!$F268*(1-'Calculated Metrics'!$E268)</f>
        <v>51.641999999999996</v>
      </c>
      <c r="H268" s="9">
        <v>494</v>
      </c>
      <c r="I268" s="9" t="s">
        <v>1165</v>
      </c>
      <c r="J268" s="9" t="str">
        <f t="shared" si="4"/>
        <v>Returning Customer</v>
      </c>
      <c r="K268" s="9" t="s">
        <v>74</v>
      </c>
      <c r="L268" s="9" t="s">
        <v>35</v>
      </c>
      <c r="M268" s="12">
        <v>42175</v>
      </c>
      <c r="N268" s="12">
        <v>42177</v>
      </c>
      <c r="O268" s="47">
        <f>'Calculated Metrics'!$N268-'Calculated Metrics'!$M268</f>
        <v>2</v>
      </c>
      <c r="P268" s="12" t="str">
        <f>TEXT('Calculated Metrics'!$M268,"mmmm")</f>
        <v>June</v>
      </c>
      <c r="Q268" s="12" t="str">
        <f>TEXT('Calculated Metrics'!$M268,"dddd")</f>
        <v>Saturday</v>
      </c>
      <c r="R268" s="9" t="str">
        <f>_xlfn.XLOOKUP('Calculated Metrics'!$T268,'Product Lookup'!A:A,'Product Lookup'!B:B, ,0)</f>
        <v>Paper</v>
      </c>
      <c r="S268" s="9" t="s">
        <v>26</v>
      </c>
      <c r="T268" s="9" t="s">
        <v>66</v>
      </c>
      <c r="U268" s="9" t="s">
        <v>49</v>
      </c>
      <c r="V268" s="9" t="s">
        <v>29</v>
      </c>
      <c r="W268" s="9" t="s">
        <v>81</v>
      </c>
      <c r="X268" s="9" t="s">
        <v>31</v>
      </c>
      <c r="Y268" s="9" t="s">
        <v>113</v>
      </c>
      <c r="Z268" s="9">
        <v>98115</v>
      </c>
      <c r="AA268" s="1"/>
      <c r="AB268" s="1"/>
      <c r="AC268" s="1"/>
      <c r="AD268" s="1"/>
      <c r="AE268" s="1"/>
      <c r="AF268" s="1"/>
    </row>
    <row r="269" spans="1:32" x14ac:dyDescent="0.3">
      <c r="A269" s="13">
        <v>26315</v>
      </c>
      <c r="B269" s="13" t="s">
        <v>41</v>
      </c>
      <c r="C269" s="13">
        <v>90706</v>
      </c>
      <c r="D269" s="14">
        <v>152.47999999999999</v>
      </c>
      <c r="E269" s="15">
        <v>0.1</v>
      </c>
      <c r="F269" s="13">
        <v>35</v>
      </c>
      <c r="G269" s="14">
        <f>'Calculated Metrics'!$D269*'Calculated Metrics'!$F269*(1-'Calculated Metrics'!$E269)</f>
        <v>4803.12</v>
      </c>
      <c r="H269" s="13">
        <v>497</v>
      </c>
      <c r="I269" s="13" t="s">
        <v>1166</v>
      </c>
      <c r="J269" s="13" t="str">
        <f t="shared" si="4"/>
        <v>New Customer</v>
      </c>
      <c r="K269" s="13" t="s">
        <v>48</v>
      </c>
      <c r="L269" s="13" t="s">
        <v>35</v>
      </c>
      <c r="M269" s="16">
        <v>42138</v>
      </c>
      <c r="N269" s="16">
        <v>42140</v>
      </c>
      <c r="O269" s="48">
        <f>'Calculated Metrics'!$N269-'Calculated Metrics'!$M269</f>
        <v>2</v>
      </c>
      <c r="P269" s="16" t="str">
        <f>TEXT('Calculated Metrics'!$M269,"mmmm")</f>
        <v>May</v>
      </c>
      <c r="Q269" s="16" t="str">
        <f>TEXT('Calculated Metrics'!$M269,"dddd")</f>
        <v>Thursday</v>
      </c>
      <c r="R269" s="13" t="str">
        <f>_xlfn.XLOOKUP('Calculated Metrics'!$T269,'Product Lookup'!A:A,'Product Lookup'!B:B, ,0)</f>
        <v>Computer Peripherals</v>
      </c>
      <c r="S269" s="13" t="s">
        <v>58</v>
      </c>
      <c r="T269" s="13" t="s">
        <v>100</v>
      </c>
      <c r="U269" s="13" t="s">
        <v>49</v>
      </c>
      <c r="V269" s="13" t="s">
        <v>29</v>
      </c>
      <c r="W269" s="13" t="s">
        <v>81</v>
      </c>
      <c r="X269" s="13" t="s">
        <v>126</v>
      </c>
      <c r="Y269" s="13" t="s">
        <v>243</v>
      </c>
      <c r="Z269" s="13">
        <v>37130</v>
      </c>
      <c r="AA269" s="1"/>
      <c r="AB269" s="1"/>
      <c r="AC269" s="1"/>
      <c r="AD269" s="1"/>
      <c r="AE269" s="1"/>
      <c r="AF269" s="1"/>
    </row>
    <row r="270" spans="1:32" x14ac:dyDescent="0.3">
      <c r="A270" s="9">
        <v>18303</v>
      </c>
      <c r="B270" s="9" t="s">
        <v>41</v>
      </c>
      <c r="C270" s="9">
        <v>87357</v>
      </c>
      <c r="D270" s="10">
        <v>55.98</v>
      </c>
      <c r="E270" s="11">
        <v>0.05</v>
      </c>
      <c r="F270" s="9">
        <v>11</v>
      </c>
      <c r="G270" s="10">
        <f>'Calculated Metrics'!$D270*'Calculated Metrics'!$F270*(1-'Calculated Metrics'!$E270)</f>
        <v>584.99099999999999</v>
      </c>
      <c r="H270" s="9">
        <v>507</v>
      </c>
      <c r="I270" s="9" t="s">
        <v>1167</v>
      </c>
      <c r="J270" s="9" t="str">
        <f t="shared" si="4"/>
        <v>Returning Customer</v>
      </c>
      <c r="K270" s="9" t="s">
        <v>24</v>
      </c>
      <c r="L270" s="9" t="s">
        <v>25</v>
      </c>
      <c r="M270" s="12">
        <v>42112</v>
      </c>
      <c r="N270" s="12">
        <v>42114</v>
      </c>
      <c r="O270" s="47">
        <f>'Calculated Metrics'!$N270-'Calculated Metrics'!$M270</f>
        <v>2</v>
      </c>
      <c r="P270" s="12" t="str">
        <f>TEXT('Calculated Metrics'!$M270,"mmmm")</f>
        <v>April</v>
      </c>
      <c r="Q270" s="12" t="str">
        <f>TEXT('Calculated Metrics'!$M270,"dddd")</f>
        <v>Saturday</v>
      </c>
      <c r="R270" s="9" t="str">
        <f>_xlfn.XLOOKUP('Calculated Metrics'!$T270,'Product Lookup'!A:A,'Product Lookup'!B:B, ,0)</f>
        <v>Paper</v>
      </c>
      <c r="S270" s="9" t="s">
        <v>26</v>
      </c>
      <c r="T270" s="9" t="s">
        <v>66</v>
      </c>
      <c r="U270" s="9" t="s">
        <v>49</v>
      </c>
      <c r="V270" s="9" t="s">
        <v>29</v>
      </c>
      <c r="W270" s="9" t="s">
        <v>81</v>
      </c>
      <c r="X270" s="9" t="s">
        <v>244</v>
      </c>
      <c r="Y270" s="9" t="s">
        <v>245</v>
      </c>
      <c r="Z270" s="9">
        <v>42104</v>
      </c>
      <c r="AA270" s="1"/>
      <c r="AB270" s="1"/>
      <c r="AC270" s="1"/>
      <c r="AD270" s="1"/>
      <c r="AE270" s="1"/>
      <c r="AF270" s="1"/>
    </row>
    <row r="271" spans="1:32" x14ac:dyDescent="0.3">
      <c r="A271" s="13">
        <v>18304</v>
      </c>
      <c r="B271" s="13" t="s">
        <v>41</v>
      </c>
      <c r="C271" s="13">
        <v>87357</v>
      </c>
      <c r="D271" s="14">
        <v>65.989999999999995</v>
      </c>
      <c r="E271" s="15">
        <v>0.05</v>
      </c>
      <c r="F271" s="13">
        <v>17</v>
      </c>
      <c r="G271" s="14">
        <f>'Calculated Metrics'!$D271*'Calculated Metrics'!$F271*(1-'Calculated Metrics'!$E271)</f>
        <v>1065.7384999999999</v>
      </c>
      <c r="H271" s="13">
        <v>507</v>
      </c>
      <c r="I271" s="13" t="s">
        <v>1167</v>
      </c>
      <c r="J271" s="13" t="str">
        <f t="shared" si="4"/>
        <v>Returning Customer</v>
      </c>
      <c r="K271" s="13" t="s">
        <v>24</v>
      </c>
      <c r="L271" s="13" t="s">
        <v>35</v>
      </c>
      <c r="M271" s="16">
        <v>42112</v>
      </c>
      <c r="N271" s="16">
        <v>42113</v>
      </c>
      <c r="O271" s="48">
        <f>'Calculated Metrics'!$N271-'Calculated Metrics'!$M271</f>
        <v>1</v>
      </c>
      <c r="P271" s="16" t="str">
        <f>TEXT('Calculated Metrics'!$M271,"mmmm")</f>
        <v>April</v>
      </c>
      <c r="Q271" s="16" t="str">
        <f>TEXT('Calculated Metrics'!$M271,"dddd")</f>
        <v>Saturday</v>
      </c>
      <c r="R271" s="13" t="str">
        <f>_xlfn.XLOOKUP('Calculated Metrics'!$T271,'Product Lookup'!A:A,'Product Lookup'!B:B, ,0)</f>
        <v>Telephones</v>
      </c>
      <c r="S271" s="13" t="s">
        <v>58</v>
      </c>
      <c r="T271" s="13" t="s">
        <v>59</v>
      </c>
      <c r="U271" s="13" t="s">
        <v>49</v>
      </c>
      <c r="V271" s="13" t="s">
        <v>29</v>
      </c>
      <c r="W271" s="13" t="s">
        <v>81</v>
      </c>
      <c r="X271" s="13" t="s">
        <v>244</v>
      </c>
      <c r="Y271" s="13" t="s">
        <v>245</v>
      </c>
      <c r="Z271" s="13">
        <v>42104</v>
      </c>
      <c r="AA271" s="1"/>
      <c r="AB271" s="1"/>
      <c r="AC271" s="1"/>
      <c r="AD271" s="1"/>
      <c r="AE271" s="1"/>
      <c r="AF271" s="1"/>
    </row>
    <row r="272" spans="1:32" x14ac:dyDescent="0.3">
      <c r="A272" s="9">
        <v>21958</v>
      </c>
      <c r="B272" s="9" t="s">
        <v>23</v>
      </c>
      <c r="C272" s="9">
        <v>87356</v>
      </c>
      <c r="D272" s="10">
        <v>20.98</v>
      </c>
      <c r="E272" s="11">
        <v>0.05</v>
      </c>
      <c r="F272" s="9">
        <v>5</v>
      </c>
      <c r="G272" s="10">
        <f>'Calculated Metrics'!$D272*'Calculated Metrics'!$F272*(1-'Calculated Metrics'!$E272)</f>
        <v>99.655000000000001</v>
      </c>
      <c r="H272" s="9">
        <v>508</v>
      </c>
      <c r="I272" s="9" t="s">
        <v>1168</v>
      </c>
      <c r="J272" s="9" t="str">
        <f t="shared" si="4"/>
        <v>Returning Customer</v>
      </c>
      <c r="K272" s="9" t="s">
        <v>24</v>
      </c>
      <c r="L272" s="9" t="s">
        <v>35</v>
      </c>
      <c r="M272" s="12">
        <v>42058</v>
      </c>
      <c r="N272" s="12">
        <v>42058</v>
      </c>
      <c r="O272" s="47">
        <f>'Calculated Metrics'!$N272-'Calculated Metrics'!$M272</f>
        <v>0</v>
      </c>
      <c r="P272" s="12" t="str">
        <f>TEXT('Calculated Metrics'!$M272,"mmmm")</f>
        <v>February</v>
      </c>
      <c r="Q272" s="12" t="str">
        <f>TEXT('Calculated Metrics'!$M272,"dddd")</f>
        <v>Monday</v>
      </c>
      <c r="R272" s="9" t="str">
        <f>_xlfn.XLOOKUP('Calculated Metrics'!$T272,'Product Lookup'!A:A,'Product Lookup'!B:B, ,0)</f>
        <v>Storage</v>
      </c>
      <c r="S272" s="9" t="s">
        <v>26</v>
      </c>
      <c r="T272" s="9" t="s">
        <v>85</v>
      </c>
      <c r="U272" s="9" t="s">
        <v>38</v>
      </c>
      <c r="V272" s="9" t="s">
        <v>29</v>
      </c>
      <c r="W272" s="9" t="s">
        <v>81</v>
      </c>
      <c r="X272" s="9" t="s">
        <v>244</v>
      </c>
      <c r="Y272" s="9" t="s">
        <v>246</v>
      </c>
      <c r="Z272" s="9">
        <v>41011</v>
      </c>
      <c r="AA272" s="1"/>
      <c r="AB272" s="1"/>
      <c r="AC272" s="1"/>
      <c r="AD272" s="1"/>
      <c r="AE272" s="1"/>
      <c r="AF272" s="1"/>
    </row>
    <row r="273" spans="1:32" x14ac:dyDescent="0.3">
      <c r="A273" s="13">
        <v>18305</v>
      </c>
      <c r="B273" s="13" t="s">
        <v>41</v>
      </c>
      <c r="C273" s="13">
        <v>87357</v>
      </c>
      <c r="D273" s="14">
        <v>128.24</v>
      </c>
      <c r="E273" s="15">
        <v>0.1</v>
      </c>
      <c r="F273" s="13">
        <v>4</v>
      </c>
      <c r="G273" s="14">
        <f>'Calculated Metrics'!$D273*'Calculated Metrics'!$F273*(1-'Calculated Metrics'!$E273)</f>
        <v>461.66400000000004</v>
      </c>
      <c r="H273" s="13">
        <v>508</v>
      </c>
      <c r="I273" s="13" t="s">
        <v>1168</v>
      </c>
      <c r="J273" s="13" t="str">
        <f t="shared" si="4"/>
        <v>Returning Customer</v>
      </c>
      <c r="K273" s="13" t="s">
        <v>24</v>
      </c>
      <c r="L273" s="13" t="s">
        <v>35</v>
      </c>
      <c r="M273" s="16">
        <v>42112</v>
      </c>
      <c r="N273" s="16">
        <v>42115</v>
      </c>
      <c r="O273" s="48">
        <f>'Calculated Metrics'!$N273-'Calculated Metrics'!$M273</f>
        <v>3</v>
      </c>
      <c r="P273" s="16" t="str">
        <f>TEXT('Calculated Metrics'!$M273,"mmmm")</f>
        <v>April</v>
      </c>
      <c r="Q273" s="16" t="str">
        <f>TEXT('Calculated Metrics'!$M273,"dddd")</f>
        <v>Saturday</v>
      </c>
      <c r="R273" s="13" t="str">
        <f>_xlfn.XLOOKUP('Calculated Metrics'!$T273,'Product Lookup'!A:A,'Product Lookup'!B:B, ,0)</f>
        <v>Chairs</v>
      </c>
      <c r="S273" s="13" t="s">
        <v>36</v>
      </c>
      <c r="T273" s="13" t="s">
        <v>37</v>
      </c>
      <c r="U273" s="13" t="s">
        <v>63</v>
      </c>
      <c r="V273" s="13" t="s">
        <v>29</v>
      </c>
      <c r="W273" s="13" t="s">
        <v>30</v>
      </c>
      <c r="X273" s="13" t="s">
        <v>244</v>
      </c>
      <c r="Y273" s="13" t="s">
        <v>246</v>
      </c>
      <c r="Z273" s="13">
        <v>41011</v>
      </c>
      <c r="AA273" s="1"/>
      <c r="AB273" s="1"/>
      <c r="AC273" s="1"/>
      <c r="AD273" s="1"/>
      <c r="AE273" s="1"/>
      <c r="AF273" s="1"/>
    </row>
    <row r="274" spans="1:32" x14ac:dyDescent="0.3">
      <c r="A274" s="9">
        <v>19895</v>
      </c>
      <c r="B274" s="9" t="s">
        <v>71</v>
      </c>
      <c r="C274" s="9">
        <v>90058</v>
      </c>
      <c r="D274" s="10">
        <v>48.04</v>
      </c>
      <c r="E274" s="11">
        <v>0.05</v>
      </c>
      <c r="F274" s="9">
        <v>3</v>
      </c>
      <c r="G274" s="10">
        <f>'Calculated Metrics'!$D274*'Calculated Metrics'!$F274*(1-'Calculated Metrics'!$E274)</f>
        <v>136.91399999999999</v>
      </c>
      <c r="H274" s="9">
        <v>510</v>
      </c>
      <c r="I274" s="9" t="s">
        <v>1169</v>
      </c>
      <c r="J274" s="9" t="str">
        <f t="shared" si="4"/>
        <v>Returning Customer</v>
      </c>
      <c r="K274" s="9" t="s">
        <v>24</v>
      </c>
      <c r="L274" s="9" t="s">
        <v>35</v>
      </c>
      <c r="M274" s="12">
        <v>42017</v>
      </c>
      <c r="N274" s="12">
        <v>42017</v>
      </c>
      <c r="O274" s="47">
        <f>'Calculated Metrics'!$N274-'Calculated Metrics'!$M274</f>
        <v>0</v>
      </c>
      <c r="P274" s="12" t="str">
        <f>TEXT('Calculated Metrics'!$M274,"mmmm")</f>
        <v>January</v>
      </c>
      <c r="Q274" s="12" t="str">
        <f>TEXT('Calculated Metrics'!$M274,"dddd")</f>
        <v>Tuesday</v>
      </c>
      <c r="R274" s="9" t="str">
        <f>_xlfn.XLOOKUP('Calculated Metrics'!$T274,'Product Lookup'!A:A,'Product Lookup'!B:B, ,0)</f>
        <v>Paper</v>
      </c>
      <c r="S274" s="9" t="s">
        <v>26</v>
      </c>
      <c r="T274" s="9" t="s">
        <v>66</v>
      </c>
      <c r="U274" s="9" t="s">
        <v>49</v>
      </c>
      <c r="V274" s="9" t="s">
        <v>29</v>
      </c>
      <c r="W274" s="9" t="s">
        <v>30</v>
      </c>
      <c r="X274" s="9" t="s">
        <v>39</v>
      </c>
      <c r="Y274" s="9" t="s">
        <v>247</v>
      </c>
      <c r="Z274" s="9">
        <v>95336</v>
      </c>
      <c r="AA274" s="1"/>
      <c r="AB274" s="1"/>
      <c r="AC274" s="1"/>
      <c r="AD274" s="1"/>
      <c r="AE274" s="1"/>
      <c r="AF274" s="1"/>
    </row>
    <row r="275" spans="1:32" x14ac:dyDescent="0.3">
      <c r="A275" s="13">
        <v>20007</v>
      </c>
      <c r="B275" s="13" t="s">
        <v>41</v>
      </c>
      <c r="C275" s="13">
        <v>90059</v>
      </c>
      <c r="D275" s="14">
        <v>6.37</v>
      </c>
      <c r="E275" s="15">
        <v>0.05</v>
      </c>
      <c r="F275" s="13">
        <v>14</v>
      </c>
      <c r="G275" s="14">
        <f>'Calculated Metrics'!$D275*'Calculated Metrics'!$F275*(1-'Calculated Metrics'!$E275)</f>
        <v>84.721000000000004</v>
      </c>
      <c r="H275" s="13">
        <v>510</v>
      </c>
      <c r="I275" s="13" t="s">
        <v>1169</v>
      </c>
      <c r="J275" s="13" t="str">
        <f t="shared" si="4"/>
        <v>Returning Customer</v>
      </c>
      <c r="K275" s="13" t="s">
        <v>24</v>
      </c>
      <c r="L275" s="13" t="s">
        <v>35</v>
      </c>
      <c r="M275" s="16">
        <v>42036</v>
      </c>
      <c r="N275" s="16">
        <v>42037</v>
      </c>
      <c r="O275" s="48">
        <f>'Calculated Metrics'!$N275-'Calculated Metrics'!$M275</f>
        <v>1</v>
      </c>
      <c r="P275" s="16" t="str">
        <f>TEXT('Calculated Metrics'!$M275,"mmmm")</f>
        <v>February</v>
      </c>
      <c r="Q275" s="16" t="str">
        <f>TEXT('Calculated Metrics'!$M275,"dddd")</f>
        <v>Sunday</v>
      </c>
      <c r="R275" s="13" t="str">
        <f>_xlfn.XLOOKUP('Calculated Metrics'!$T275,'Product Lookup'!A:A,'Product Lookup'!B:B, ,0)</f>
        <v>Binders</v>
      </c>
      <c r="S275" s="13" t="s">
        <v>26</v>
      </c>
      <c r="T275" s="13" t="s">
        <v>72</v>
      </c>
      <c r="U275" s="13" t="s">
        <v>49</v>
      </c>
      <c r="V275" s="13" t="s">
        <v>29</v>
      </c>
      <c r="W275" s="13" t="s">
        <v>50</v>
      </c>
      <c r="X275" s="13" t="s">
        <v>39</v>
      </c>
      <c r="Y275" s="13" t="s">
        <v>247</v>
      </c>
      <c r="Z275" s="13">
        <v>95336</v>
      </c>
      <c r="AA275" s="1"/>
      <c r="AB275" s="1"/>
      <c r="AC275" s="1"/>
      <c r="AD275" s="1"/>
      <c r="AE275" s="1"/>
      <c r="AF275" s="1"/>
    </row>
    <row r="276" spans="1:32" x14ac:dyDescent="0.3">
      <c r="A276" s="9">
        <v>20216</v>
      </c>
      <c r="B276" s="9" t="s">
        <v>71</v>
      </c>
      <c r="C276" s="9">
        <v>90867</v>
      </c>
      <c r="D276" s="10">
        <v>12.64</v>
      </c>
      <c r="E276" s="11">
        <v>0.05</v>
      </c>
      <c r="F276" s="9">
        <v>16</v>
      </c>
      <c r="G276" s="10">
        <f>'Calculated Metrics'!$D276*'Calculated Metrics'!$F276*(1-'Calculated Metrics'!$E276)</f>
        <v>192.12799999999999</v>
      </c>
      <c r="H276" s="9">
        <v>518</v>
      </c>
      <c r="I276" s="9" t="s">
        <v>1170</v>
      </c>
      <c r="J276" s="9" t="str">
        <f t="shared" si="4"/>
        <v>New Customer</v>
      </c>
      <c r="K276" s="9" t="s">
        <v>34</v>
      </c>
      <c r="L276" s="9" t="s">
        <v>35</v>
      </c>
      <c r="M276" s="12">
        <v>42160</v>
      </c>
      <c r="N276" s="12">
        <v>42167</v>
      </c>
      <c r="O276" s="47">
        <f>'Calculated Metrics'!$N276-'Calculated Metrics'!$M276</f>
        <v>7</v>
      </c>
      <c r="P276" s="12" t="str">
        <f>TEXT('Calculated Metrics'!$M276,"mmmm")</f>
        <v>June</v>
      </c>
      <c r="Q276" s="12" t="str">
        <f>TEXT('Calculated Metrics'!$M276,"dddd")</f>
        <v>Friday</v>
      </c>
      <c r="R276" s="9" t="str">
        <f>_xlfn.XLOOKUP('Calculated Metrics'!$T276,'Product Lookup'!A:A,'Product Lookup'!B:B, ,0)</f>
        <v>Furnishings</v>
      </c>
      <c r="S276" s="9" t="s">
        <v>36</v>
      </c>
      <c r="T276" s="9" t="s">
        <v>42</v>
      </c>
      <c r="U276" s="9" t="s">
        <v>43</v>
      </c>
      <c r="V276" s="9" t="s">
        <v>29</v>
      </c>
      <c r="W276" s="9" t="s">
        <v>30</v>
      </c>
      <c r="X276" s="9" t="s">
        <v>210</v>
      </c>
      <c r="Y276" s="9" t="s">
        <v>211</v>
      </c>
      <c r="Z276" s="9">
        <v>63105</v>
      </c>
      <c r="AA276" s="1"/>
      <c r="AB276" s="1"/>
      <c r="AC276" s="1"/>
      <c r="AD276" s="1"/>
      <c r="AE276" s="1"/>
      <c r="AF276" s="1"/>
    </row>
    <row r="277" spans="1:32" x14ac:dyDescent="0.3">
      <c r="A277" s="13">
        <v>23200</v>
      </c>
      <c r="B277" s="13" t="s">
        <v>47</v>
      </c>
      <c r="C277" s="13">
        <v>89327</v>
      </c>
      <c r="D277" s="14">
        <v>150.97999999999999</v>
      </c>
      <c r="E277" s="15">
        <v>0.1</v>
      </c>
      <c r="F277" s="13">
        <v>3</v>
      </c>
      <c r="G277" s="14">
        <f>'Calculated Metrics'!$D277*'Calculated Metrics'!$F277*(1-'Calculated Metrics'!$E277)</f>
        <v>407.64599999999996</v>
      </c>
      <c r="H277" s="13">
        <v>522</v>
      </c>
      <c r="I277" s="13" t="s">
        <v>1171</v>
      </c>
      <c r="J277" s="13" t="str">
        <f t="shared" si="4"/>
        <v>Returning Customer</v>
      </c>
      <c r="K277" s="13" t="s">
        <v>48</v>
      </c>
      <c r="L277" s="13" t="s">
        <v>25</v>
      </c>
      <c r="M277" s="16">
        <v>42177</v>
      </c>
      <c r="N277" s="16">
        <v>42179</v>
      </c>
      <c r="O277" s="48">
        <f>'Calculated Metrics'!$N277-'Calculated Metrics'!$M277</f>
        <v>2</v>
      </c>
      <c r="P277" s="16" t="str">
        <f>TEXT('Calculated Metrics'!$M277,"mmmm")</f>
        <v>June</v>
      </c>
      <c r="Q277" s="16" t="str">
        <f>TEXT('Calculated Metrics'!$M277,"dddd")</f>
        <v>Monday</v>
      </c>
      <c r="R277" s="13" t="str">
        <f>_xlfn.XLOOKUP('Calculated Metrics'!$T277,'Product Lookup'!A:A,'Product Lookup'!B:B, ,0)</f>
        <v>Office Machines</v>
      </c>
      <c r="S277" s="13" t="s">
        <v>58</v>
      </c>
      <c r="T277" s="13" t="s">
        <v>62</v>
      </c>
      <c r="U277" s="13" t="s">
        <v>63</v>
      </c>
      <c r="V277" s="13" t="s">
        <v>29</v>
      </c>
      <c r="W277" s="13" t="s">
        <v>30</v>
      </c>
      <c r="X277" s="13" t="s">
        <v>69</v>
      </c>
      <c r="Y277" s="13" t="s">
        <v>75</v>
      </c>
      <c r="Z277" s="13">
        <v>97756</v>
      </c>
      <c r="AA277" s="1"/>
      <c r="AB277" s="1"/>
      <c r="AC277" s="1"/>
      <c r="AD277" s="1"/>
      <c r="AE277" s="1"/>
      <c r="AF277" s="1"/>
    </row>
    <row r="278" spans="1:32" x14ac:dyDescent="0.3">
      <c r="A278" s="9">
        <v>23201</v>
      </c>
      <c r="B278" s="9" t="s">
        <v>47</v>
      </c>
      <c r="C278" s="9">
        <v>89327</v>
      </c>
      <c r="D278" s="10">
        <v>5.43</v>
      </c>
      <c r="E278" s="11">
        <v>0.05</v>
      </c>
      <c r="F278" s="9">
        <v>1</v>
      </c>
      <c r="G278" s="10">
        <f>'Calculated Metrics'!$D278*'Calculated Metrics'!$F278*(1-'Calculated Metrics'!$E278)</f>
        <v>5.1584999999999992</v>
      </c>
      <c r="H278" s="9">
        <v>522</v>
      </c>
      <c r="I278" s="9" t="s">
        <v>1171</v>
      </c>
      <c r="J278" s="9" t="str">
        <f t="shared" si="4"/>
        <v>Returning Customer</v>
      </c>
      <c r="K278" s="9" t="s">
        <v>48</v>
      </c>
      <c r="L278" s="9" t="s">
        <v>35</v>
      </c>
      <c r="M278" s="12">
        <v>42177</v>
      </c>
      <c r="N278" s="12">
        <v>42179</v>
      </c>
      <c r="O278" s="47">
        <f>'Calculated Metrics'!$N278-'Calculated Metrics'!$M278</f>
        <v>2</v>
      </c>
      <c r="P278" s="12" t="str">
        <f>TEXT('Calculated Metrics'!$M278,"mmmm")</f>
        <v>June</v>
      </c>
      <c r="Q278" s="12" t="str">
        <f>TEXT('Calculated Metrics'!$M278,"dddd")</f>
        <v>Monday</v>
      </c>
      <c r="R278" s="9" t="str">
        <f>_xlfn.XLOOKUP('Calculated Metrics'!$T278,'Product Lookup'!A:A,'Product Lookup'!B:B, ,0)</f>
        <v>Paper</v>
      </c>
      <c r="S278" s="9" t="s">
        <v>26</v>
      </c>
      <c r="T278" s="9" t="s">
        <v>66</v>
      </c>
      <c r="U278" s="9" t="s">
        <v>28</v>
      </c>
      <c r="V278" s="9" t="s">
        <v>29</v>
      </c>
      <c r="W278" s="9" t="s">
        <v>30</v>
      </c>
      <c r="X278" s="9" t="s">
        <v>69</v>
      </c>
      <c r="Y278" s="9" t="s">
        <v>75</v>
      </c>
      <c r="Z278" s="9">
        <v>97756</v>
      </c>
      <c r="AA278" s="1"/>
      <c r="AB278" s="1"/>
      <c r="AC278" s="1"/>
      <c r="AD278" s="1"/>
      <c r="AE278" s="1"/>
      <c r="AF278" s="1"/>
    </row>
    <row r="279" spans="1:32" x14ac:dyDescent="0.3">
      <c r="A279" s="13">
        <v>23202</v>
      </c>
      <c r="B279" s="13" t="s">
        <v>47</v>
      </c>
      <c r="C279" s="13">
        <v>89327</v>
      </c>
      <c r="D279" s="14">
        <v>179.29</v>
      </c>
      <c r="E279" s="15">
        <v>0.1</v>
      </c>
      <c r="F279" s="13">
        <v>21</v>
      </c>
      <c r="G279" s="14">
        <f>'Calculated Metrics'!$D279*'Calculated Metrics'!$F279*(1-'Calculated Metrics'!$E279)</f>
        <v>3388.5809999999997</v>
      </c>
      <c r="H279" s="13">
        <v>522</v>
      </c>
      <c r="I279" s="13" t="s">
        <v>1171</v>
      </c>
      <c r="J279" s="13" t="str">
        <f t="shared" si="4"/>
        <v>Returning Customer</v>
      </c>
      <c r="K279" s="13" t="s">
        <v>48</v>
      </c>
      <c r="L279" s="13" t="s">
        <v>35</v>
      </c>
      <c r="M279" s="16">
        <v>42177</v>
      </c>
      <c r="N279" s="16">
        <v>42178</v>
      </c>
      <c r="O279" s="48">
        <f>'Calculated Metrics'!$N279-'Calculated Metrics'!$M279</f>
        <v>1</v>
      </c>
      <c r="P279" s="16" t="str">
        <f>TEXT('Calculated Metrics'!$M279,"mmmm")</f>
        <v>June</v>
      </c>
      <c r="Q279" s="16" t="str">
        <f>TEXT('Calculated Metrics'!$M279,"dddd")</f>
        <v>Monday</v>
      </c>
      <c r="R279" s="13" t="str">
        <f>_xlfn.XLOOKUP('Calculated Metrics'!$T279,'Product Lookup'!A:A,'Product Lookup'!B:B, ,0)</f>
        <v>Tables</v>
      </c>
      <c r="S279" s="13" t="s">
        <v>36</v>
      </c>
      <c r="T279" s="13" t="s">
        <v>89</v>
      </c>
      <c r="U279" s="13" t="s">
        <v>77</v>
      </c>
      <c r="V279" s="13" t="s">
        <v>29</v>
      </c>
      <c r="W279" s="13" t="s">
        <v>81</v>
      </c>
      <c r="X279" s="13" t="s">
        <v>69</v>
      </c>
      <c r="Y279" s="13" t="s">
        <v>75</v>
      </c>
      <c r="Z279" s="13">
        <v>97756</v>
      </c>
      <c r="AA279" s="1"/>
      <c r="AB279" s="1"/>
      <c r="AC279" s="1"/>
      <c r="AD279" s="1"/>
      <c r="AE279" s="1"/>
      <c r="AF279" s="1"/>
    </row>
    <row r="280" spans="1:32" x14ac:dyDescent="0.3">
      <c r="A280" s="9">
        <v>21517</v>
      </c>
      <c r="B280" s="9" t="s">
        <v>33</v>
      </c>
      <c r="C280" s="9">
        <v>91127</v>
      </c>
      <c r="D280" s="10">
        <v>1270.99</v>
      </c>
      <c r="E280" s="11">
        <v>0.15</v>
      </c>
      <c r="F280" s="9">
        <v>2</v>
      </c>
      <c r="G280" s="10">
        <f>'Calculated Metrics'!$D280*'Calculated Metrics'!$F280*(1-'Calculated Metrics'!$E280)</f>
        <v>2160.683</v>
      </c>
      <c r="H280" s="9">
        <v>524</v>
      </c>
      <c r="I280" s="9" t="s">
        <v>1172</v>
      </c>
      <c r="J280" s="9" t="str">
        <f t="shared" si="4"/>
        <v>Returning Customer</v>
      </c>
      <c r="K280" s="9" t="s">
        <v>74</v>
      </c>
      <c r="L280" s="9" t="s">
        <v>35</v>
      </c>
      <c r="M280" s="12">
        <v>42024</v>
      </c>
      <c r="N280" s="12">
        <v>42026</v>
      </c>
      <c r="O280" s="47">
        <f>'Calculated Metrics'!$N280-'Calculated Metrics'!$M280</f>
        <v>2</v>
      </c>
      <c r="P280" s="12" t="str">
        <f>TEXT('Calculated Metrics'!$M280,"mmmm")</f>
        <v>January</v>
      </c>
      <c r="Q280" s="12" t="str">
        <f>TEXT('Calculated Metrics'!$M280,"dddd")</f>
        <v>Tuesday</v>
      </c>
      <c r="R280" s="9" t="str">
        <f>_xlfn.XLOOKUP('Calculated Metrics'!$T280,'Product Lookup'!A:A,'Product Lookup'!B:B, ,0)</f>
        <v>Binders</v>
      </c>
      <c r="S280" s="9" t="s">
        <v>26</v>
      </c>
      <c r="T280" s="9" t="s">
        <v>72</v>
      </c>
      <c r="U280" s="9" t="s">
        <v>49</v>
      </c>
      <c r="V280" s="9" t="s">
        <v>29</v>
      </c>
      <c r="W280" s="9" t="s">
        <v>81</v>
      </c>
      <c r="X280" s="9" t="s">
        <v>126</v>
      </c>
      <c r="Y280" s="9" t="s">
        <v>248</v>
      </c>
      <c r="Z280" s="9">
        <v>37922</v>
      </c>
      <c r="AA280" s="1"/>
      <c r="AB280" s="1"/>
      <c r="AC280" s="1"/>
      <c r="AD280" s="1"/>
      <c r="AE280" s="1"/>
      <c r="AF280" s="1"/>
    </row>
    <row r="281" spans="1:32" x14ac:dyDescent="0.3">
      <c r="A281" s="13">
        <v>21518</v>
      </c>
      <c r="B281" s="13" t="s">
        <v>33</v>
      </c>
      <c r="C281" s="13">
        <v>91127</v>
      </c>
      <c r="D281" s="14">
        <v>2036.48</v>
      </c>
      <c r="E281" s="15">
        <v>0.15</v>
      </c>
      <c r="F281" s="13">
        <v>1</v>
      </c>
      <c r="G281" s="14">
        <f>'Calculated Metrics'!$D281*'Calculated Metrics'!$F281*(1-'Calculated Metrics'!$E281)</f>
        <v>1731.008</v>
      </c>
      <c r="H281" s="13">
        <v>524</v>
      </c>
      <c r="I281" s="13" t="s">
        <v>1172</v>
      </c>
      <c r="J281" s="13" t="str">
        <f t="shared" si="4"/>
        <v>Returning Customer</v>
      </c>
      <c r="K281" s="13" t="s">
        <v>74</v>
      </c>
      <c r="L281" s="13" t="s">
        <v>35</v>
      </c>
      <c r="M281" s="16">
        <v>42024</v>
      </c>
      <c r="N281" s="16">
        <v>42026</v>
      </c>
      <c r="O281" s="48">
        <f>'Calculated Metrics'!$N281-'Calculated Metrics'!$M281</f>
        <v>2</v>
      </c>
      <c r="P281" s="16" t="str">
        <f>TEXT('Calculated Metrics'!$M281,"mmmm")</f>
        <v>January</v>
      </c>
      <c r="Q281" s="16" t="str">
        <f>TEXT('Calculated Metrics'!$M281,"dddd")</f>
        <v>Tuesday</v>
      </c>
      <c r="R281" s="13" t="str">
        <f>_xlfn.XLOOKUP('Calculated Metrics'!$T281,'Product Lookup'!A:A,'Product Lookup'!B:B, ,0)</f>
        <v>Office Machines</v>
      </c>
      <c r="S281" s="13" t="s">
        <v>58</v>
      </c>
      <c r="T281" s="13" t="s">
        <v>62</v>
      </c>
      <c r="U281" s="13" t="s">
        <v>38</v>
      </c>
      <c r="V281" s="13" t="s">
        <v>29</v>
      </c>
      <c r="W281" s="13" t="s">
        <v>30</v>
      </c>
      <c r="X281" s="13" t="s">
        <v>126</v>
      </c>
      <c r="Y281" s="13" t="s">
        <v>248</v>
      </c>
      <c r="Z281" s="13">
        <v>37922</v>
      </c>
      <c r="AA281" s="1"/>
      <c r="AB281" s="1"/>
      <c r="AC281" s="1"/>
      <c r="AD281" s="1"/>
      <c r="AE281" s="1"/>
      <c r="AF281" s="1"/>
    </row>
    <row r="282" spans="1:32" x14ac:dyDescent="0.3">
      <c r="A282" s="9">
        <v>22176</v>
      </c>
      <c r="B282" s="9" t="s">
        <v>23</v>
      </c>
      <c r="C282" s="9">
        <v>90026</v>
      </c>
      <c r="D282" s="10">
        <v>17.98</v>
      </c>
      <c r="E282" s="11">
        <v>0.05</v>
      </c>
      <c r="F282" s="9">
        <v>12</v>
      </c>
      <c r="G282" s="10">
        <f>'Calculated Metrics'!$D282*'Calculated Metrics'!$F282*(1-'Calculated Metrics'!$E282)</f>
        <v>204.97199999999998</v>
      </c>
      <c r="H282" s="9">
        <v>526</v>
      </c>
      <c r="I282" s="9" t="s">
        <v>1173</v>
      </c>
      <c r="J282" s="9" t="str">
        <f t="shared" si="4"/>
        <v>Returning Customer</v>
      </c>
      <c r="K282" s="9" t="s">
        <v>34</v>
      </c>
      <c r="L282" s="9" t="s">
        <v>35</v>
      </c>
      <c r="M282" s="12">
        <v>42149</v>
      </c>
      <c r="N282" s="12">
        <v>42151</v>
      </c>
      <c r="O282" s="47">
        <f>'Calculated Metrics'!$N282-'Calculated Metrics'!$M282</f>
        <v>2</v>
      </c>
      <c r="P282" s="12" t="str">
        <f>TEXT('Calculated Metrics'!$M282,"mmmm")</f>
        <v>May</v>
      </c>
      <c r="Q282" s="12" t="str">
        <f>TEXT('Calculated Metrics'!$M282,"dddd")</f>
        <v>Monday</v>
      </c>
      <c r="R282" s="9" t="str">
        <f>_xlfn.XLOOKUP('Calculated Metrics'!$T282,'Product Lookup'!A:A,'Product Lookup'!B:B, ,0)</f>
        <v>Office Machines</v>
      </c>
      <c r="S282" s="9" t="s">
        <v>58</v>
      </c>
      <c r="T282" s="9" t="s">
        <v>62</v>
      </c>
      <c r="U282" s="9" t="s">
        <v>63</v>
      </c>
      <c r="V282" s="9" t="s">
        <v>29</v>
      </c>
      <c r="W282" s="9" t="s">
        <v>30</v>
      </c>
      <c r="X282" s="9" t="s">
        <v>168</v>
      </c>
      <c r="Y282" s="9" t="s">
        <v>249</v>
      </c>
      <c r="Z282" s="9">
        <v>85204</v>
      </c>
      <c r="AA282" s="1"/>
      <c r="AB282" s="1"/>
      <c r="AC282" s="1"/>
      <c r="AD282" s="1"/>
      <c r="AE282" s="1"/>
      <c r="AF282" s="1"/>
    </row>
    <row r="283" spans="1:32" x14ac:dyDescent="0.3">
      <c r="A283" s="13">
        <v>20494</v>
      </c>
      <c r="B283" s="13" t="s">
        <v>33</v>
      </c>
      <c r="C283" s="13">
        <v>90027</v>
      </c>
      <c r="D283" s="14">
        <v>1.88</v>
      </c>
      <c r="E283" s="15">
        <v>0.05</v>
      </c>
      <c r="F283" s="13">
        <v>13</v>
      </c>
      <c r="G283" s="14">
        <f>'Calculated Metrics'!$D283*'Calculated Metrics'!$F283*(1-'Calculated Metrics'!$E283)</f>
        <v>23.217999999999996</v>
      </c>
      <c r="H283" s="13">
        <v>526</v>
      </c>
      <c r="I283" s="13" t="s">
        <v>1173</v>
      </c>
      <c r="J283" s="13" t="str">
        <f t="shared" si="4"/>
        <v>Returning Customer</v>
      </c>
      <c r="K283" s="13" t="s">
        <v>34</v>
      </c>
      <c r="L283" s="13" t="s">
        <v>35</v>
      </c>
      <c r="M283" s="16">
        <v>42021</v>
      </c>
      <c r="N283" s="16">
        <v>42022</v>
      </c>
      <c r="O283" s="48">
        <f>'Calculated Metrics'!$N283-'Calculated Metrics'!$M283</f>
        <v>1</v>
      </c>
      <c r="P283" s="16" t="str">
        <f>TEXT('Calculated Metrics'!$M283,"mmmm")</f>
        <v>January</v>
      </c>
      <c r="Q283" s="16" t="str">
        <f>TEXT('Calculated Metrics'!$M283,"dddd")</f>
        <v>Saturday</v>
      </c>
      <c r="R283" s="13" t="str">
        <f>_xlfn.XLOOKUP('Calculated Metrics'!$T283,'Product Lookup'!A:A,'Product Lookup'!B:B, ,0)</f>
        <v>Binders</v>
      </c>
      <c r="S283" s="13" t="s">
        <v>26</v>
      </c>
      <c r="T283" s="13" t="s">
        <v>72</v>
      </c>
      <c r="U283" s="13" t="s">
        <v>49</v>
      </c>
      <c r="V283" s="13" t="s">
        <v>29</v>
      </c>
      <c r="W283" s="13" t="s">
        <v>30</v>
      </c>
      <c r="X283" s="13" t="s">
        <v>168</v>
      </c>
      <c r="Y283" s="13" t="s">
        <v>249</v>
      </c>
      <c r="Z283" s="13">
        <v>85204</v>
      </c>
      <c r="AA283" s="1"/>
      <c r="AB283" s="1"/>
      <c r="AC283" s="1"/>
      <c r="AD283" s="1"/>
      <c r="AE283" s="1"/>
      <c r="AF283" s="1"/>
    </row>
    <row r="284" spans="1:32" x14ac:dyDescent="0.3">
      <c r="A284" s="9">
        <v>20495</v>
      </c>
      <c r="B284" s="9" t="s">
        <v>33</v>
      </c>
      <c r="C284" s="9">
        <v>90027</v>
      </c>
      <c r="D284" s="10">
        <v>5.78</v>
      </c>
      <c r="E284" s="11">
        <v>0.05</v>
      </c>
      <c r="F284" s="9">
        <v>15</v>
      </c>
      <c r="G284" s="10">
        <f>'Calculated Metrics'!$D284*'Calculated Metrics'!$F284*(1-'Calculated Metrics'!$E284)</f>
        <v>82.364999999999995</v>
      </c>
      <c r="H284" s="9">
        <v>526</v>
      </c>
      <c r="I284" s="9" t="s">
        <v>1173</v>
      </c>
      <c r="J284" s="9" t="str">
        <f t="shared" si="4"/>
        <v>Returning Customer</v>
      </c>
      <c r="K284" s="9" t="s">
        <v>34</v>
      </c>
      <c r="L284" s="9" t="s">
        <v>35</v>
      </c>
      <c r="M284" s="12">
        <v>42021</v>
      </c>
      <c r="N284" s="12">
        <v>42022</v>
      </c>
      <c r="O284" s="47">
        <f>'Calculated Metrics'!$N284-'Calculated Metrics'!$M284</f>
        <v>1</v>
      </c>
      <c r="P284" s="12" t="str">
        <f>TEXT('Calculated Metrics'!$M284,"mmmm")</f>
        <v>January</v>
      </c>
      <c r="Q284" s="12" t="str">
        <f>TEXT('Calculated Metrics'!$M284,"dddd")</f>
        <v>Saturday</v>
      </c>
      <c r="R284" s="9" t="str">
        <f>_xlfn.XLOOKUP('Calculated Metrics'!$T284,'Product Lookup'!A:A,'Product Lookup'!B:B, ,0)</f>
        <v>Paper</v>
      </c>
      <c r="S284" s="9" t="s">
        <v>26</v>
      </c>
      <c r="T284" s="9" t="s">
        <v>66</v>
      </c>
      <c r="U284" s="9" t="s">
        <v>49</v>
      </c>
      <c r="V284" s="9" t="s">
        <v>29</v>
      </c>
      <c r="W284" s="9" t="s">
        <v>81</v>
      </c>
      <c r="X284" s="9" t="s">
        <v>168</v>
      </c>
      <c r="Y284" s="9" t="s">
        <v>249</v>
      </c>
      <c r="Z284" s="9">
        <v>85204</v>
      </c>
      <c r="AA284" s="1"/>
      <c r="AB284" s="1"/>
      <c r="AC284" s="1"/>
      <c r="AD284" s="1"/>
      <c r="AE284" s="1"/>
      <c r="AF284" s="1"/>
    </row>
    <row r="285" spans="1:32" x14ac:dyDescent="0.3">
      <c r="A285" s="13">
        <v>26210</v>
      </c>
      <c r="B285" s="13" t="s">
        <v>71</v>
      </c>
      <c r="C285" s="13">
        <v>88511</v>
      </c>
      <c r="D285" s="14">
        <v>15.99</v>
      </c>
      <c r="E285" s="15">
        <v>0.05</v>
      </c>
      <c r="F285" s="13">
        <v>23</v>
      </c>
      <c r="G285" s="14">
        <f>'Calculated Metrics'!$D285*'Calculated Metrics'!$F285*(1-'Calculated Metrics'!$E285)</f>
        <v>349.38149999999996</v>
      </c>
      <c r="H285" s="13">
        <v>535</v>
      </c>
      <c r="I285" s="13" t="s">
        <v>1174</v>
      </c>
      <c r="J285" s="13" t="str">
        <f t="shared" si="4"/>
        <v>New Customer</v>
      </c>
      <c r="K285" s="13" t="s">
        <v>24</v>
      </c>
      <c r="L285" s="13" t="s">
        <v>35</v>
      </c>
      <c r="M285" s="16">
        <v>42115</v>
      </c>
      <c r="N285" s="16">
        <v>42119</v>
      </c>
      <c r="O285" s="48">
        <f>'Calculated Metrics'!$N285-'Calculated Metrics'!$M285</f>
        <v>4</v>
      </c>
      <c r="P285" s="16" t="str">
        <f>TEXT('Calculated Metrics'!$M285,"mmmm")</f>
        <v>April</v>
      </c>
      <c r="Q285" s="16" t="str">
        <f>TEXT('Calculated Metrics'!$M285,"dddd")</f>
        <v>Tuesday</v>
      </c>
      <c r="R285" s="13" t="str">
        <f>_xlfn.XLOOKUP('Calculated Metrics'!$T285,'Product Lookup'!A:A,'Product Lookup'!B:B, ,0)</f>
        <v>Binders</v>
      </c>
      <c r="S285" s="13" t="s">
        <v>26</v>
      </c>
      <c r="T285" s="13" t="s">
        <v>72</v>
      </c>
      <c r="U285" s="13" t="s">
        <v>49</v>
      </c>
      <c r="V285" s="13" t="s">
        <v>29</v>
      </c>
      <c r="W285" s="13" t="s">
        <v>50</v>
      </c>
      <c r="X285" s="13" t="s">
        <v>83</v>
      </c>
      <c r="Y285" s="13" t="s">
        <v>250</v>
      </c>
      <c r="Z285" s="13">
        <v>22025</v>
      </c>
      <c r="AA285" s="1"/>
      <c r="AB285" s="1"/>
      <c r="AC285" s="1"/>
      <c r="AD285" s="1"/>
      <c r="AE285" s="1"/>
      <c r="AF285" s="1"/>
    </row>
    <row r="286" spans="1:32" x14ac:dyDescent="0.3">
      <c r="A286" s="9">
        <v>20811</v>
      </c>
      <c r="B286" s="9" t="s">
        <v>47</v>
      </c>
      <c r="C286" s="9">
        <v>91174</v>
      </c>
      <c r="D286" s="10">
        <v>59.78</v>
      </c>
      <c r="E286" s="11">
        <v>0.05</v>
      </c>
      <c r="F286" s="9">
        <v>7</v>
      </c>
      <c r="G286" s="10">
        <f>'Calculated Metrics'!$D286*'Calculated Metrics'!$F286*(1-'Calculated Metrics'!$E286)</f>
        <v>397.53700000000003</v>
      </c>
      <c r="H286" s="9">
        <v>539</v>
      </c>
      <c r="I286" s="9" t="s">
        <v>1175</v>
      </c>
      <c r="J286" s="9" t="str">
        <f t="shared" si="4"/>
        <v>New Customer</v>
      </c>
      <c r="K286" s="9" t="s">
        <v>48</v>
      </c>
      <c r="L286" s="9" t="s">
        <v>35</v>
      </c>
      <c r="M286" s="12">
        <v>42138</v>
      </c>
      <c r="N286" s="12">
        <v>42139</v>
      </c>
      <c r="O286" s="47">
        <f>'Calculated Metrics'!$N286-'Calculated Metrics'!$M286</f>
        <v>1</v>
      </c>
      <c r="P286" s="12" t="str">
        <f>TEXT('Calculated Metrics'!$M286,"mmmm")</f>
        <v>May</v>
      </c>
      <c r="Q286" s="12" t="str">
        <f>TEXT('Calculated Metrics'!$M286,"dddd")</f>
        <v>Thursday</v>
      </c>
      <c r="R286" s="9" t="str">
        <f>_xlfn.XLOOKUP('Calculated Metrics'!$T286,'Product Lookup'!A:A,'Product Lookup'!B:B, ,0)</f>
        <v>Binders</v>
      </c>
      <c r="S286" s="9" t="s">
        <v>26</v>
      </c>
      <c r="T286" s="9" t="s">
        <v>72</v>
      </c>
      <c r="U286" s="9" t="s">
        <v>49</v>
      </c>
      <c r="V286" s="9" t="s">
        <v>29</v>
      </c>
      <c r="W286" s="9" t="s">
        <v>50</v>
      </c>
      <c r="X286" s="9" t="s">
        <v>98</v>
      </c>
      <c r="Y286" s="9" t="s">
        <v>222</v>
      </c>
      <c r="Z286" s="9">
        <v>61801</v>
      </c>
      <c r="AA286" s="1"/>
      <c r="AB286" s="1"/>
      <c r="AC286" s="1"/>
      <c r="AD286" s="1"/>
      <c r="AE286" s="1"/>
      <c r="AF286" s="1"/>
    </row>
    <row r="287" spans="1:32" x14ac:dyDescent="0.3">
      <c r="A287" s="13">
        <v>20812</v>
      </c>
      <c r="B287" s="13" t="s">
        <v>47</v>
      </c>
      <c r="C287" s="13">
        <v>91174</v>
      </c>
      <c r="D287" s="14">
        <v>20.99</v>
      </c>
      <c r="E287" s="15">
        <v>0.05</v>
      </c>
      <c r="F287" s="13">
        <v>28</v>
      </c>
      <c r="G287" s="14">
        <f>'Calculated Metrics'!$D287*'Calculated Metrics'!$F287*(1-'Calculated Metrics'!$E287)</f>
        <v>558.33399999999995</v>
      </c>
      <c r="H287" s="13">
        <v>540</v>
      </c>
      <c r="I287" s="13" t="s">
        <v>1176</v>
      </c>
      <c r="J287" s="13" t="str">
        <f t="shared" si="4"/>
        <v>Returning Customer</v>
      </c>
      <c r="K287" s="13" t="s">
        <v>48</v>
      </c>
      <c r="L287" s="13" t="s">
        <v>35</v>
      </c>
      <c r="M287" s="16">
        <v>42138</v>
      </c>
      <c r="N287" s="16">
        <v>42140</v>
      </c>
      <c r="O287" s="48">
        <f>'Calculated Metrics'!$N287-'Calculated Metrics'!$M287</f>
        <v>2</v>
      </c>
      <c r="P287" s="16" t="str">
        <f>TEXT('Calculated Metrics'!$M287,"mmmm")</f>
        <v>May</v>
      </c>
      <c r="Q287" s="16" t="str">
        <f>TEXT('Calculated Metrics'!$M287,"dddd")</f>
        <v>Thursday</v>
      </c>
      <c r="R287" s="13" t="str">
        <f>_xlfn.XLOOKUP('Calculated Metrics'!$T287,'Product Lookup'!A:A,'Product Lookup'!B:B, ,0)</f>
        <v>Telephones</v>
      </c>
      <c r="S287" s="13" t="s">
        <v>58</v>
      </c>
      <c r="T287" s="13" t="s">
        <v>59</v>
      </c>
      <c r="U287" s="13" t="s">
        <v>43</v>
      </c>
      <c r="V287" s="13" t="s">
        <v>29</v>
      </c>
      <c r="W287" s="13" t="s">
        <v>50</v>
      </c>
      <c r="X287" s="13" t="s">
        <v>98</v>
      </c>
      <c r="Y287" s="13" t="s">
        <v>251</v>
      </c>
      <c r="Z287" s="13">
        <v>60061</v>
      </c>
      <c r="AA287" s="1"/>
      <c r="AB287" s="1"/>
      <c r="AC287" s="1"/>
      <c r="AD287" s="1"/>
      <c r="AE287" s="1"/>
      <c r="AF287" s="1"/>
    </row>
    <row r="288" spans="1:32" x14ac:dyDescent="0.3">
      <c r="A288" s="9">
        <v>24783</v>
      </c>
      <c r="B288" s="9" t="s">
        <v>47</v>
      </c>
      <c r="C288" s="9">
        <v>91175</v>
      </c>
      <c r="D288" s="10">
        <v>204.1</v>
      </c>
      <c r="E288" s="11">
        <v>0.1</v>
      </c>
      <c r="F288" s="9">
        <v>41</v>
      </c>
      <c r="G288" s="10">
        <f>'Calculated Metrics'!$D288*'Calculated Metrics'!$F288*(1-'Calculated Metrics'!$E288)</f>
        <v>7531.2900000000009</v>
      </c>
      <c r="H288" s="9">
        <v>540</v>
      </c>
      <c r="I288" s="9" t="s">
        <v>1176</v>
      </c>
      <c r="J288" s="9" t="str">
        <f t="shared" si="4"/>
        <v>Returning Customer</v>
      </c>
      <c r="K288" s="9" t="s">
        <v>48</v>
      </c>
      <c r="L288" s="9" t="s">
        <v>35</v>
      </c>
      <c r="M288" s="12">
        <v>42147</v>
      </c>
      <c r="N288" s="12">
        <v>42149</v>
      </c>
      <c r="O288" s="47">
        <f>'Calculated Metrics'!$N288-'Calculated Metrics'!$M288</f>
        <v>2</v>
      </c>
      <c r="P288" s="12" t="str">
        <f>TEXT('Calculated Metrics'!$M288,"mmmm")</f>
        <v>May</v>
      </c>
      <c r="Q288" s="12" t="str">
        <f>TEXT('Calculated Metrics'!$M288,"dddd")</f>
        <v>Saturday</v>
      </c>
      <c r="R288" s="9" t="str">
        <f>_xlfn.XLOOKUP('Calculated Metrics'!$T288,'Product Lookup'!A:A,'Product Lookup'!B:B, ,0)</f>
        <v>Office Machines</v>
      </c>
      <c r="S288" s="9" t="s">
        <v>58</v>
      </c>
      <c r="T288" s="9" t="s">
        <v>62</v>
      </c>
      <c r="U288" s="9" t="s">
        <v>63</v>
      </c>
      <c r="V288" s="9" t="s">
        <v>29</v>
      </c>
      <c r="W288" s="9" t="s">
        <v>44</v>
      </c>
      <c r="X288" s="9" t="s">
        <v>98</v>
      </c>
      <c r="Y288" s="9" t="s">
        <v>251</v>
      </c>
      <c r="Z288" s="9">
        <v>60061</v>
      </c>
      <c r="AA288" s="1"/>
      <c r="AB288" s="1"/>
      <c r="AC288" s="1"/>
      <c r="AD288" s="1"/>
      <c r="AE288" s="1"/>
      <c r="AF288" s="1"/>
    </row>
    <row r="289" spans="1:32" x14ac:dyDescent="0.3">
      <c r="A289" s="13">
        <v>23401</v>
      </c>
      <c r="B289" s="13" t="s">
        <v>33</v>
      </c>
      <c r="C289" s="13">
        <v>86250</v>
      </c>
      <c r="D289" s="14">
        <v>13.73</v>
      </c>
      <c r="E289" s="15">
        <v>0.05</v>
      </c>
      <c r="F289" s="13">
        <v>4</v>
      </c>
      <c r="G289" s="14">
        <f>'Calculated Metrics'!$D289*'Calculated Metrics'!$F289*(1-'Calculated Metrics'!$E289)</f>
        <v>52.173999999999999</v>
      </c>
      <c r="H289" s="13">
        <v>547</v>
      </c>
      <c r="I289" s="13" t="s">
        <v>1177</v>
      </c>
      <c r="J289" s="13" t="str">
        <f t="shared" si="4"/>
        <v>New Customer</v>
      </c>
      <c r="K289" s="13" t="s">
        <v>24</v>
      </c>
      <c r="L289" s="13" t="s">
        <v>25</v>
      </c>
      <c r="M289" s="16">
        <v>42169</v>
      </c>
      <c r="N289" s="16">
        <v>42170</v>
      </c>
      <c r="O289" s="48">
        <f>'Calculated Metrics'!$N289-'Calculated Metrics'!$M289</f>
        <v>1</v>
      </c>
      <c r="P289" s="16" t="str">
        <f>TEXT('Calculated Metrics'!$M289,"mmmm")</f>
        <v>June</v>
      </c>
      <c r="Q289" s="16" t="str">
        <f>TEXT('Calculated Metrics'!$M289,"dddd")</f>
        <v>Sunday</v>
      </c>
      <c r="R289" s="13" t="str">
        <f>_xlfn.XLOOKUP('Calculated Metrics'!$T289,'Product Lookup'!A:A,'Product Lookup'!B:B, ,0)</f>
        <v>Furnishings</v>
      </c>
      <c r="S289" s="13" t="s">
        <v>36</v>
      </c>
      <c r="T289" s="13" t="s">
        <v>42</v>
      </c>
      <c r="U289" s="13" t="s">
        <v>28</v>
      </c>
      <c r="V289" s="13" t="s">
        <v>29</v>
      </c>
      <c r="W289" s="13" t="s">
        <v>30</v>
      </c>
      <c r="X289" s="13" t="s">
        <v>252</v>
      </c>
      <c r="Y289" s="13" t="s">
        <v>253</v>
      </c>
      <c r="Z289" s="13">
        <v>26501</v>
      </c>
      <c r="AA289" s="1"/>
      <c r="AB289" s="1"/>
      <c r="AC289" s="1"/>
      <c r="AD289" s="1"/>
      <c r="AE289" s="1"/>
      <c r="AF289" s="1"/>
    </row>
    <row r="290" spans="1:32" x14ac:dyDescent="0.3">
      <c r="A290" s="9">
        <v>25806</v>
      </c>
      <c r="B290" s="9" t="s">
        <v>33</v>
      </c>
      <c r="C290" s="9">
        <v>90908</v>
      </c>
      <c r="D290" s="10">
        <v>7.1</v>
      </c>
      <c r="E290" s="11">
        <v>0.05</v>
      </c>
      <c r="F290" s="9">
        <v>9</v>
      </c>
      <c r="G290" s="10">
        <f>'Calculated Metrics'!$D290*'Calculated Metrics'!$F290*(1-'Calculated Metrics'!$E290)</f>
        <v>60.704999999999998</v>
      </c>
      <c r="H290" s="9">
        <v>549</v>
      </c>
      <c r="I290" s="9" t="s">
        <v>1178</v>
      </c>
      <c r="J290" s="9" t="str">
        <f t="shared" si="4"/>
        <v>New Customer</v>
      </c>
      <c r="K290" s="9" t="s">
        <v>24</v>
      </c>
      <c r="L290" s="9" t="s">
        <v>35</v>
      </c>
      <c r="M290" s="12">
        <v>42024</v>
      </c>
      <c r="N290" s="12">
        <v>42024</v>
      </c>
      <c r="O290" s="47">
        <f>'Calculated Metrics'!$N290-'Calculated Metrics'!$M290</f>
        <v>0</v>
      </c>
      <c r="P290" s="12" t="str">
        <f>TEXT('Calculated Metrics'!$M290,"mmmm")</f>
        <v>January</v>
      </c>
      <c r="Q290" s="12" t="str">
        <f>TEXT('Calculated Metrics'!$M290,"dddd")</f>
        <v>Tuesday</v>
      </c>
      <c r="R290" s="9" t="str">
        <f>_xlfn.XLOOKUP('Calculated Metrics'!$T290,'Product Lookup'!A:A,'Product Lookup'!B:B, ,0)</f>
        <v>Binders</v>
      </c>
      <c r="S290" s="9" t="s">
        <v>26</v>
      </c>
      <c r="T290" s="9" t="s">
        <v>72</v>
      </c>
      <c r="U290" s="9" t="s">
        <v>49</v>
      </c>
      <c r="V290" s="9" t="s">
        <v>29</v>
      </c>
      <c r="W290" s="9" t="s">
        <v>50</v>
      </c>
      <c r="X290" s="9" t="s">
        <v>164</v>
      </c>
      <c r="Y290" s="9" t="s">
        <v>254</v>
      </c>
      <c r="Z290" s="9">
        <v>88201</v>
      </c>
      <c r="AA290" s="1"/>
      <c r="AB290" s="1"/>
      <c r="AC290" s="1"/>
      <c r="AD290" s="1"/>
      <c r="AE290" s="1"/>
      <c r="AF290" s="1"/>
    </row>
    <row r="291" spans="1:32" x14ac:dyDescent="0.3">
      <c r="A291" s="13">
        <v>24132</v>
      </c>
      <c r="B291" s="13" t="s">
        <v>23</v>
      </c>
      <c r="C291" s="13">
        <v>90909</v>
      </c>
      <c r="D291" s="14">
        <v>1.68</v>
      </c>
      <c r="E291" s="15">
        <v>0.05</v>
      </c>
      <c r="F291" s="13">
        <v>11</v>
      </c>
      <c r="G291" s="14">
        <f>'Calculated Metrics'!$D291*'Calculated Metrics'!$F291*(1-'Calculated Metrics'!$E291)</f>
        <v>17.556000000000001</v>
      </c>
      <c r="H291" s="13">
        <v>550</v>
      </c>
      <c r="I291" s="13" t="s">
        <v>1179</v>
      </c>
      <c r="J291" s="13" t="str">
        <f t="shared" si="4"/>
        <v>Returning Customer</v>
      </c>
      <c r="K291" s="13" t="s">
        <v>24</v>
      </c>
      <c r="L291" s="13" t="s">
        <v>35</v>
      </c>
      <c r="M291" s="16">
        <v>42034</v>
      </c>
      <c r="N291" s="16">
        <v>42035</v>
      </c>
      <c r="O291" s="48">
        <f>'Calculated Metrics'!$N291-'Calculated Metrics'!$M291</f>
        <v>1</v>
      </c>
      <c r="P291" s="16" t="str">
        <f>TEXT('Calculated Metrics'!$M291,"mmmm")</f>
        <v>January</v>
      </c>
      <c r="Q291" s="16" t="str">
        <f>TEXT('Calculated Metrics'!$M291,"dddd")</f>
        <v>Friday</v>
      </c>
      <c r="R291" s="13" t="str">
        <f>_xlfn.XLOOKUP('Calculated Metrics'!$T291,'Product Lookup'!A:A,'Product Lookup'!B:B, ,0)</f>
        <v>Pens</v>
      </c>
      <c r="S291" s="13" t="s">
        <v>26</v>
      </c>
      <c r="T291" s="13" t="s">
        <v>27</v>
      </c>
      <c r="U291" s="13" t="s">
        <v>28</v>
      </c>
      <c r="V291" s="13" t="s">
        <v>29</v>
      </c>
      <c r="W291" s="13" t="s">
        <v>50</v>
      </c>
      <c r="X291" s="13" t="s">
        <v>79</v>
      </c>
      <c r="Y291" s="13" t="s">
        <v>255</v>
      </c>
      <c r="Z291" s="13">
        <v>78155</v>
      </c>
      <c r="AA291" s="1"/>
      <c r="AB291" s="1"/>
      <c r="AC291" s="1"/>
      <c r="AD291" s="1"/>
      <c r="AE291" s="1"/>
      <c r="AF291" s="1"/>
    </row>
    <row r="292" spans="1:32" x14ac:dyDescent="0.3">
      <c r="A292" s="9">
        <v>24133</v>
      </c>
      <c r="B292" s="9" t="s">
        <v>23</v>
      </c>
      <c r="C292" s="9">
        <v>90909</v>
      </c>
      <c r="D292" s="10">
        <v>218.75</v>
      </c>
      <c r="E292" s="11">
        <v>0.1</v>
      </c>
      <c r="F292" s="9">
        <v>1</v>
      </c>
      <c r="G292" s="10">
        <f>'Calculated Metrics'!$D292*'Calculated Metrics'!$F292*(1-'Calculated Metrics'!$E292)</f>
        <v>196.875</v>
      </c>
      <c r="H292" s="9">
        <v>550</v>
      </c>
      <c r="I292" s="9" t="s">
        <v>1179</v>
      </c>
      <c r="J292" s="9" t="str">
        <f t="shared" si="4"/>
        <v>Returning Customer</v>
      </c>
      <c r="K292" s="9" t="s">
        <v>24</v>
      </c>
      <c r="L292" s="9" t="s">
        <v>35</v>
      </c>
      <c r="M292" s="12">
        <v>42034</v>
      </c>
      <c r="N292" s="12">
        <v>42036</v>
      </c>
      <c r="O292" s="47">
        <f>'Calculated Metrics'!$N292-'Calculated Metrics'!$M292</f>
        <v>2</v>
      </c>
      <c r="P292" s="12" t="str">
        <f>TEXT('Calculated Metrics'!$M292,"mmmm")</f>
        <v>January</v>
      </c>
      <c r="Q292" s="12" t="str">
        <f>TEXT('Calculated Metrics'!$M292,"dddd")</f>
        <v>Friday</v>
      </c>
      <c r="R292" s="9" t="str">
        <f>_xlfn.XLOOKUP('Calculated Metrics'!$T292,'Product Lookup'!A:A,'Product Lookup'!B:B, ,0)</f>
        <v>Tables</v>
      </c>
      <c r="S292" s="9" t="s">
        <v>36</v>
      </c>
      <c r="T292" s="9" t="s">
        <v>89</v>
      </c>
      <c r="U292" s="9" t="s">
        <v>77</v>
      </c>
      <c r="V292" s="9" t="s">
        <v>29</v>
      </c>
      <c r="W292" s="9" t="s">
        <v>50</v>
      </c>
      <c r="X292" s="9" t="s">
        <v>79</v>
      </c>
      <c r="Y292" s="9" t="s">
        <v>255</v>
      </c>
      <c r="Z292" s="9">
        <v>78155</v>
      </c>
      <c r="AA292" s="1"/>
      <c r="AB292" s="1"/>
      <c r="AC292" s="1"/>
      <c r="AD292" s="1"/>
      <c r="AE292" s="1"/>
      <c r="AF292" s="1"/>
    </row>
    <row r="293" spans="1:32" x14ac:dyDescent="0.3">
      <c r="A293" s="13">
        <v>23209</v>
      </c>
      <c r="B293" s="13" t="s">
        <v>47</v>
      </c>
      <c r="C293" s="13">
        <v>90910</v>
      </c>
      <c r="D293" s="14">
        <v>549.99</v>
      </c>
      <c r="E293" s="15">
        <v>0.1</v>
      </c>
      <c r="F293" s="13">
        <v>13</v>
      </c>
      <c r="G293" s="14">
        <f>'Calculated Metrics'!$D293*'Calculated Metrics'!$F293*(1-'Calculated Metrics'!$E293)</f>
        <v>6434.8829999999998</v>
      </c>
      <c r="H293" s="13">
        <v>550</v>
      </c>
      <c r="I293" s="13" t="s">
        <v>1179</v>
      </c>
      <c r="J293" s="13" t="str">
        <f t="shared" si="4"/>
        <v>Returning Customer</v>
      </c>
      <c r="K293" s="13" t="s">
        <v>24</v>
      </c>
      <c r="L293" s="13" t="s">
        <v>35</v>
      </c>
      <c r="M293" s="16">
        <v>42167</v>
      </c>
      <c r="N293" s="16">
        <v>42168</v>
      </c>
      <c r="O293" s="48">
        <f>'Calculated Metrics'!$N293-'Calculated Metrics'!$M293</f>
        <v>1</v>
      </c>
      <c r="P293" s="16" t="str">
        <f>TEXT('Calculated Metrics'!$M293,"mmmm")</f>
        <v>June</v>
      </c>
      <c r="Q293" s="16" t="str">
        <f>TEXT('Calculated Metrics'!$M293,"dddd")</f>
        <v>Friday</v>
      </c>
      <c r="R293" s="13" t="str">
        <f>_xlfn.XLOOKUP('Calculated Metrics'!$T293,'Product Lookup'!A:A,'Product Lookup'!B:B, ,0)</f>
        <v>Copiers</v>
      </c>
      <c r="S293" s="13" t="s">
        <v>58</v>
      </c>
      <c r="T293" s="13" t="s">
        <v>238</v>
      </c>
      <c r="U293" s="13" t="s">
        <v>38</v>
      </c>
      <c r="V293" s="13" t="s">
        <v>29</v>
      </c>
      <c r="W293" s="13" t="s">
        <v>50</v>
      </c>
      <c r="X293" s="13" t="s">
        <v>79</v>
      </c>
      <c r="Y293" s="13" t="s">
        <v>255</v>
      </c>
      <c r="Z293" s="13">
        <v>78155</v>
      </c>
      <c r="AA293" s="1"/>
      <c r="AB293" s="1"/>
      <c r="AC293" s="1"/>
      <c r="AD293" s="1"/>
      <c r="AE293" s="1"/>
      <c r="AF293" s="1"/>
    </row>
    <row r="294" spans="1:32" x14ac:dyDescent="0.3">
      <c r="A294" s="9">
        <v>23210</v>
      </c>
      <c r="B294" s="9" t="s">
        <v>47</v>
      </c>
      <c r="C294" s="9">
        <v>90910</v>
      </c>
      <c r="D294" s="10">
        <v>115.99</v>
      </c>
      <c r="E294" s="11">
        <v>0.1</v>
      </c>
      <c r="F294" s="9">
        <v>1</v>
      </c>
      <c r="G294" s="10">
        <f>'Calculated Metrics'!$D294*'Calculated Metrics'!$F294*(1-'Calculated Metrics'!$E294)</f>
        <v>104.39099999999999</v>
      </c>
      <c r="H294" s="9">
        <v>550</v>
      </c>
      <c r="I294" s="9" t="s">
        <v>1179</v>
      </c>
      <c r="J294" s="9" t="str">
        <f t="shared" si="4"/>
        <v>Returning Customer</v>
      </c>
      <c r="K294" s="9" t="s">
        <v>24</v>
      </c>
      <c r="L294" s="9" t="s">
        <v>25</v>
      </c>
      <c r="M294" s="12">
        <v>42167</v>
      </c>
      <c r="N294" s="12">
        <v>42168</v>
      </c>
      <c r="O294" s="47">
        <f>'Calculated Metrics'!$N294-'Calculated Metrics'!$M294</f>
        <v>1</v>
      </c>
      <c r="P294" s="12" t="str">
        <f>TEXT('Calculated Metrics'!$M294,"mmmm")</f>
        <v>June</v>
      </c>
      <c r="Q294" s="12" t="str">
        <f>TEXT('Calculated Metrics'!$M294,"dddd")</f>
        <v>Friday</v>
      </c>
      <c r="R294" s="9" t="str">
        <f>_xlfn.XLOOKUP('Calculated Metrics'!$T294,'Product Lookup'!A:A,'Product Lookup'!B:B, ,0)</f>
        <v>Telephones</v>
      </c>
      <c r="S294" s="9" t="s">
        <v>58</v>
      </c>
      <c r="T294" s="9" t="s">
        <v>59</v>
      </c>
      <c r="U294" s="9" t="s">
        <v>49</v>
      </c>
      <c r="V294" s="9" t="s">
        <v>29</v>
      </c>
      <c r="W294" s="9" t="s">
        <v>50</v>
      </c>
      <c r="X294" s="9" t="s">
        <v>79</v>
      </c>
      <c r="Y294" s="9" t="s">
        <v>255</v>
      </c>
      <c r="Z294" s="9">
        <v>78155</v>
      </c>
      <c r="AA294" s="1"/>
      <c r="AB294" s="1"/>
      <c r="AC294" s="1"/>
      <c r="AD294" s="1"/>
      <c r="AE294" s="1"/>
      <c r="AF294" s="1"/>
    </row>
    <row r="295" spans="1:32" x14ac:dyDescent="0.3">
      <c r="A295" s="13">
        <v>24134</v>
      </c>
      <c r="B295" s="13" t="s">
        <v>23</v>
      </c>
      <c r="C295" s="13">
        <v>90909</v>
      </c>
      <c r="D295" s="14">
        <v>15.04</v>
      </c>
      <c r="E295" s="15">
        <v>0.05</v>
      </c>
      <c r="F295" s="13">
        <v>2</v>
      </c>
      <c r="G295" s="14">
        <f>'Calculated Metrics'!$D295*'Calculated Metrics'!$F295*(1-'Calculated Metrics'!$E295)</f>
        <v>28.575999999999997</v>
      </c>
      <c r="H295" s="13">
        <v>551</v>
      </c>
      <c r="I295" s="13" t="s">
        <v>1180</v>
      </c>
      <c r="J295" s="13" t="str">
        <f t="shared" si="4"/>
        <v>New Customer</v>
      </c>
      <c r="K295" s="13" t="s">
        <v>24</v>
      </c>
      <c r="L295" s="13" t="s">
        <v>35</v>
      </c>
      <c r="M295" s="16">
        <v>42034</v>
      </c>
      <c r="N295" s="16">
        <v>42036</v>
      </c>
      <c r="O295" s="48">
        <f>'Calculated Metrics'!$N295-'Calculated Metrics'!$M295</f>
        <v>2</v>
      </c>
      <c r="P295" s="16" t="str">
        <f>TEXT('Calculated Metrics'!$M295,"mmmm")</f>
        <v>January</v>
      </c>
      <c r="Q295" s="16" t="str">
        <f>TEXT('Calculated Metrics'!$M295,"dddd")</f>
        <v>Friday</v>
      </c>
      <c r="R295" s="13" t="str">
        <f>_xlfn.XLOOKUP('Calculated Metrics'!$T295,'Product Lookup'!A:A,'Product Lookup'!B:B, ,0)</f>
        <v>Paper</v>
      </c>
      <c r="S295" s="13" t="s">
        <v>26</v>
      </c>
      <c r="T295" s="13" t="s">
        <v>66</v>
      </c>
      <c r="U295" s="13" t="s">
        <v>28</v>
      </c>
      <c r="V295" s="13" t="s">
        <v>29</v>
      </c>
      <c r="W295" s="13" t="s">
        <v>30</v>
      </c>
      <c r="X295" s="13" t="s">
        <v>79</v>
      </c>
      <c r="Y295" s="13" t="s">
        <v>256</v>
      </c>
      <c r="Z295" s="13">
        <v>75090</v>
      </c>
      <c r="AA295" s="1"/>
      <c r="AB295" s="1"/>
      <c r="AC295" s="1"/>
      <c r="AD295" s="1"/>
      <c r="AE295" s="1"/>
      <c r="AF295" s="1"/>
    </row>
    <row r="296" spans="1:32" x14ac:dyDescent="0.3">
      <c r="A296" s="9">
        <v>2368</v>
      </c>
      <c r="B296" s="9" t="s">
        <v>47</v>
      </c>
      <c r="C296" s="9">
        <v>17155</v>
      </c>
      <c r="D296" s="10">
        <v>6.88</v>
      </c>
      <c r="E296" s="11">
        <v>0.05</v>
      </c>
      <c r="F296" s="9">
        <v>36</v>
      </c>
      <c r="G296" s="10">
        <f>'Calculated Metrics'!$D296*'Calculated Metrics'!$F296*(1-'Calculated Metrics'!$E296)</f>
        <v>235.29599999999999</v>
      </c>
      <c r="H296" s="9">
        <v>553</v>
      </c>
      <c r="I296" s="9" t="s">
        <v>1181</v>
      </c>
      <c r="J296" s="9" t="str">
        <f t="shared" si="4"/>
        <v>Returning Customer</v>
      </c>
      <c r="K296" s="9" t="s">
        <v>34</v>
      </c>
      <c r="L296" s="9" t="s">
        <v>25</v>
      </c>
      <c r="M296" s="12">
        <v>42032</v>
      </c>
      <c r="N296" s="12">
        <v>42033</v>
      </c>
      <c r="O296" s="47">
        <f>'Calculated Metrics'!$N296-'Calculated Metrics'!$M296</f>
        <v>1</v>
      </c>
      <c r="P296" s="12" t="str">
        <f>TEXT('Calculated Metrics'!$M296,"mmmm")</f>
        <v>January</v>
      </c>
      <c r="Q296" s="12" t="str">
        <f>TEXT('Calculated Metrics'!$M296,"dddd")</f>
        <v>Wednesday</v>
      </c>
      <c r="R296" s="9" t="str">
        <f>_xlfn.XLOOKUP('Calculated Metrics'!$T296,'Product Lookup'!A:A,'Product Lookup'!B:B, ,0)</f>
        <v>Paper</v>
      </c>
      <c r="S296" s="9" t="s">
        <v>26</v>
      </c>
      <c r="T296" s="9" t="s">
        <v>66</v>
      </c>
      <c r="U296" s="9" t="s">
        <v>28</v>
      </c>
      <c r="V296" s="9" t="s">
        <v>29</v>
      </c>
      <c r="W296" s="9" t="s">
        <v>30</v>
      </c>
      <c r="X296" s="9" t="s">
        <v>39</v>
      </c>
      <c r="Y296" s="9" t="s">
        <v>257</v>
      </c>
      <c r="Z296" s="9">
        <v>90008</v>
      </c>
      <c r="AA296" s="1"/>
      <c r="AB296" s="1"/>
      <c r="AC296" s="1"/>
      <c r="AD296" s="1"/>
      <c r="AE296" s="1"/>
      <c r="AF296" s="1"/>
    </row>
    <row r="297" spans="1:32" x14ac:dyDescent="0.3">
      <c r="A297" s="13">
        <v>349</v>
      </c>
      <c r="B297" s="13" t="s">
        <v>33</v>
      </c>
      <c r="C297" s="13">
        <v>2433</v>
      </c>
      <c r="D297" s="14">
        <v>2036.48</v>
      </c>
      <c r="E297" s="15">
        <v>0.15</v>
      </c>
      <c r="F297" s="13">
        <v>25</v>
      </c>
      <c r="G297" s="14">
        <f>'Calculated Metrics'!$D297*'Calculated Metrics'!$F297*(1-'Calculated Metrics'!$E297)</f>
        <v>43275.199999999997</v>
      </c>
      <c r="H297" s="13">
        <v>553</v>
      </c>
      <c r="I297" s="13" t="s">
        <v>1181</v>
      </c>
      <c r="J297" s="13" t="str">
        <f t="shared" si="4"/>
        <v>Returning Customer</v>
      </c>
      <c r="K297" s="13" t="s">
        <v>24</v>
      </c>
      <c r="L297" s="13" t="s">
        <v>35</v>
      </c>
      <c r="M297" s="16">
        <v>42056</v>
      </c>
      <c r="N297" s="16">
        <v>42056</v>
      </c>
      <c r="O297" s="48">
        <f>'Calculated Metrics'!$N297-'Calculated Metrics'!$M297</f>
        <v>0</v>
      </c>
      <c r="P297" s="16" t="str">
        <f>TEXT('Calculated Metrics'!$M297,"mmmm")</f>
        <v>February</v>
      </c>
      <c r="Q297" s="16" t="str">
        <f>TEXT('Calculated Metrics'!$M297,"dddd")</f>
        <v>Saturday</v>
      </c>
      <c r="R297" s="13" t="str">
        <f>_xlfn.XLOOKUP('Calculated Metrics'!$T297,'Product Lookup'!A:A,'Product Lookup'!B:B, ,0)</f>
        <v>Office Machines</v>
      </c>
      <c r="S297" s="13" t="s">
        <v>58</v>
      </c>
      <c r="T297" s="13" t="s">
        <v>62</v>
      </c>
      <c r="U297" s="13" t="s">
        <v>38</v>
      </c>
      <c r="V297" s="13" t="s">
        <v>29</v>
      </c>
      <c r="W297" s="13" t="s">
        <v>30</v>
      </c>
      <c r="X297" s="13" t="s">
        <v>39</v>
      </c>
      <c r="Y297" s="13" t="s">
        <v>257</v>
      </c>
      <c r="Z297" s="13">
        <v>90008</v>
      </c>
      <c r="AA297" s="1"/>
      <c r="AB297" s="1"/>
      <c r="AC297" s="1"/>
      <c r="AD297" s="1"/>
      <c r="AE297" s="1"/>
      <c r="AF297" s="1"/>
    </row>
    <row r="298" spans="1:32" x14ac:dyDescent="0.3">
      <c r="A298" s="9">
        <v>1115</v>
      </c>
      <c r="B298" s="9" t="s">
        <v>71</v>
      </c>
      <c r="C298" s="9">
        <v>8165</v>
      </c>
      <c r="D298" s="10">
        <v>4.9800000000000004</v>
      </c>
      <c r="E298" s="11">
        <v>0.05</v>
      </c>
      <c r="F298" s="9">
        <v>63</v>
      </c>
      <c r="G298" s="10">
        <f>'Calculated Metrics'!$D298*'Calculated Metrics'!$F298*(1-'Calculated Metrics'!$E298)</f>
        <v>298.053</v>
      </c>
      <c r="H298" s="9">
        <v>553</v>
      </c>
      <c r="I298" s="9" t="s">
        <v>1181</v>
      </c>
      <c r="J298" s="9" t="str">
        <f t="shared" si="4"/>
        <v>Returning Customer</v>
      </c>
      <c r="K298" s="9" t="s">
        <v>24</v>
      </c>
      <c r="L298" s="9" t="s">
        <v>35</v>
      </c>
      <c r="M298" s="12">
        <v>42109</v>
      </c>
      <c r="N298" s="12">
        <v>42118</v>
      </c>
      <c r="O298" s="47">
        <f>'Calculated Metrics'!$N298-'Calculated Metrics'!$M298</f>
        <v>9</v>
      </c>
      <c r="P298" s="12" t="str">
        <f>TEXT('Calculated Metrics'!$M298,"mmmm")</f>
        <v>April</v>
      </c>
      <c r="Q298" s="12" t="str">
        <f>TEXT('Calculated Metrics'!$M298,"dddd")</f>
        <v>Wednesday</v>
      </c>
      <c r="R298" s="9" t="str">
        <f>_xlfn.XLOOKUP('Calculated Metrics'!$T298,'Product Lookup'!A:A,'Product Lookup'!B:B, ,0)</f>
        <v>Paper</v>
      </c>
      <c r="S298" s="9" t="s">
        <v>26</v>
      </c>
      <c r="T298" s="9" t="s">
        <v>66</v>
      </c>
      <c r="U298" s="9" t="s">
        <v>49</v>
      </c>
      <c r="V298" s="9" t="s">
        <v>29</v>
      </c>
      <c r="W298" s="9" t="s">
        <v>30</v>
      </c>
      <c r="X298" s="9" t="s">
        <v>39</v>
      </c>
      <c r="Y298" s="9" t="s">
        <v>257</v>
      </c>
      <c r="Z298" s="9">
        <v>90008</v>
      </c>
      <c r="AA298" s="1"/>
      <c r="AB298" s="1"/>
      <c r="AC298" s="1"/>
      <c r="AD298" s="1"/>
      <c r="AE298" s="1"/>
      <c r="AF298" s="1"/>
    </row>
    <row r="299" spans="1:32" x14ac:dyDescent="0.3">
      <c r="A299" s="13">
        <v>64</v>
      </c>
      <c r="B299" s="13" t="s">
        <v>47</v>
      </c>
      <c r="C299" s="13">
        <v>359</v>
      </c>
      <c r="D299" s="14">
        <v>124.49</v>
      </c>
      <c r="E299" s="15">
        <v>0.1</v>
      </c>
      <c r="F299" s="13">
        <v>56</v>
      </c>
      <c r="G299" s="14">
        <f>'Calculated Metrics'!$D299*'Calculated Metrics'!$F299*(1-'Calculated Metrics'!$E299)</f>
        <v>6274.2959999999994</v>
      </c>
      <c r="H299" s="13">
        <v>553</v>
      </c>
      <c r="I299" s="13" t="s">
        <v>1181</v>
      </c>
      <c r="J299" s="13" t="str">
        <f t="shared" si="4"/>
        <v>Returning Customer</v>
      </c>
      <c r="K299" s="13" t="s">
        <v>24</v>
      </c>
      <c r="L299" s="13" t="s">
        <v>35</v>
      </c>
      <c r="M299" s="16">
        <v>42173</v>
      </c>
      <c r="N299" s="16">
        <v>42174</v>
      </c>
      <c r="O299" s="48">
        <f>'Calculated Metrics'!$N299-'Calculated Metrics'!$M299</f>
        <v>1</v>
      </c>
      <c r="P299" s="16" t="str">
        <f>TEXT('Calculated Metrics'!$M299,"mmmm")</f>
        <v>June</v>
      </c>
      <c r="Q299" s="16" t="str">
        <f>TEXT('Calculated Metrics'!$M299,"dddd")</f>
        <v>Thursday</v>
      </c>
      <c r="R299" s="13" t="str">
        <f>_xlfn.XLOOKUP('Calculated Metrics'!$T299,'Product Lookup'!A:A,'Product Lookup'!B:B, ,0)</f>
        <v>Tables</v>
      </c>
      <c r="S299" s="13" t="s">
        <v>36</v>
      </c>
      <c r="T299" s="13" t="s">
        <v>89</v>
      </c>
      <c r="U299" s="13" t="s">
        <v>77</v>
      </c>
      <c r="V299" s="13" t="s">
        <v>29</v>
      </c>
      <c r="W299" s="13" t="s">
        <v>30</v>
      </c>
      <c r="X299" s="13" t="s">
        <v>39</v>
      </c>
      <c r="Y299" s="13" t="s">
        <v>257</v>
      </c>
      <c r="Z299" s="13">
        <v>90008</v>
      </c>
      <c r="AA299" s="1"/>
      <c r="AB299" s="1"/>
      <c r="AC299" s="1"/>
      <c r="AD299" s="1"/>
      <c r="AE299" s="1"/>
      <c r="AF299" s="1"/>
    </row>
    <row r="300" spans="1:32" x14ac:dyDescent="0.3">
      <c r="A300" s="9">
        <v>18349</v>
      </c>
      <c r="B300" s="9" t="s">
        <v>33</v>
      </c>
      <c r="C300" s="9">
        <v>86190</v>
      </c>
      <c r="D300" s="10">
        <v>2036.48</v>
      </c>
      <c r="E300" s="11">
        <v>0.15</v>
      </c>
      <c r="F300" s="9">
        <v>6</v>
      </c>
      <c r="G300" s="10">
        <f>'Calculated Metrics'!$D300*'Calculated Metrics'!$F300*(1-'Calculated Metrics'!$E300)</f>
        <v>10386.048000000001</v>
      </c>
      <c r="H300" s="9">
        <v>555</v>
      </c>
      <c r="I300" s="9" t="s">
        <v>1182</v>
      </c>
      <c r="J300" s="9" t="str">
        <f t="shared" si="4"/>
        <v>Returning Customer</v>
      </c>
      <c r="K300" s="9" t="s">
        <v>24</v>
      </c>
      <c r="L300" s="9" t="s">
        <v>35</v>
      </c>
      <c r="M300" s="12">
        <v>42056</v>
      </c>
      <c r="N300" s="12">
        <v>42056</v>
      </c>
      <c r="O300" s="47">
        <f>'Calculated Metrics'!$N300-'Calculated Metrics'!$M300</f>
        <v>0</v>
      </c>
      <c r="P300" s="12" t="str">
        <f>TEXT('Calculated Metrics'!$M300,"mmmm")</f>
        <v>February</v>
      </c>
      <c r="Q300" s="12" t="str">
        <f>TEXT('Calculated Metrics'!$M300,"dddd")</f>
        <v>Saturday</v>
      </c>
      <c r="R300" s="9" t="str">
        <f>_xlfn.XLOOKUP('Calculated Metrics'!$T300,'Product Lookup'!A:A,'Product Lookup'!B:B, ,0)</f>
        <v>Office Machines</v>
      </c>
      <c r="S300" s="9" t="s">
        <v>58</v>
      </c>
      <c r="T300" s="9" t="s">
        <v>62</v>
      </c>
      <c r="U300" s="9" t="s">
        <v>38</v>
      </c>
      <c r="V300" s="9" t="s">
        <v>29</v>
      </c>
      <c r="W300" s="9" t="s">
        <v>30</v>
      </c>
      <c r="X300" s="9" t="s">
        <v>114</v>
      </c>
      <c r="Y300" s="9" t="s">
        <v>258</v>
      </c>
      <c r="Z300" s="9">
        <v>84062</v>
      </c>
      <c r="AA300" s="1"/>
      <c r="AB300" s="1"/>
      <c r="AC300" s="1"/>
      <c r="AD300" s="1"/>
      <c r="AE300" s="1"/>
      <c r="AF300" s="1"/>
    </row>
    <row r="301" spans="1:32" x14ac:dyDescent="0.3">
      <c r="A301" s="13">
        <v>19115</v>
      </c>
      <c r="B301" s="13" t="s">
        <v>71</v>
      </c>
      <c r="C301" s="13">
        <v>86191</v>
      </c>
      <c r="D301" s="14">
        <v>4.9800000000000004</v>
      </c>
      <c r="E301" s="15">
        <v>0.05</v>
      </c>
      <c r="F301" s="13">
        <v>16</v>
      </c>
      <c r="G301" s="14">
        <f>'Calculated Metrics'!$D301*'Calculated Metrics'!$F301*(1-'Calculated Metrics'!$E301)</f>
        <v>75.695999999999998</v>
      </c>
      <c r="H301" s="13">
        <v>555</v>
      </c>
      <c r="I301" s="13" t="s">
        <v>1182</v>
      </c>
      <c r="J301" s="13" t="str">
        <f t="shared" si="4"/>
        <v>Returning Customer</v>
      </c>
      <c r="K301" s="13" t="s">
        <v>24</v>
      </c>
      <c r="L301" s="13" t="s">
        <v>35</v>
      </c>
      <c r="M301" s="16">
        <v>42109</v>
      </c>
      <c r="N301" s="16">
        <v>42118</v>
      </c>
      <c r="O301" s="48">
        <f>'Calculated Metrics'!$N301-'Calculated Metrics'!$M301</f>
        <v>9</v>
      </c>
      <c r="P301" s="16" t="str">
        <f>TEXT('Calculated Metrics'!$M301,"mmmm")</f>
        <v>April</v>
      </c>
      <c r="Q301" s="16" t="str">
        <f>TEXT('Calculated Metrics'!$M301,"dddd")</f>
        <v>Wednesday</v>
      </c>
      <c r="R301" s="13" t="str">
        <f>_xlfn.XLOOKUP('Calculated Metrics'!$T301,'Product Lookup'!A:A,'Product Lookup'!B:B, ,0)</f>
        <v>Paper</v>
      </c>
      <c r="S301" s="13" t="s">
        <v>26</v>
      </c>
      <c r="T301" s="13" t="s">
        <v>66</v>
      </c>
      <c r="U301" s="13" t="s">
        <v>49</v>
      </c>
      <c r="V301" s="13" t="s">
        <v>29</v>
      </c>
      <c r="W301" s="13" t="s">
        <v>30</v>
      </c>
      <c r="X301" s="13" t="s">
        <v>114</v>
      </c>
      <c r="Y301" s="13" t="s">
        <v>258</v>
      </c>
      <c r="Z301" s="13">
        <v>84062</v>
      </c>
      <c r="AA301" s="1"/>
      <c r="AB301" s="1"/>
      <c r="AC301" s="1"/>
      <c r="AD301" s="1"/>
      <c r="AE301" s="1"/>
      <c r="AF301" s="1"/>
    </row>
    <row r="302" spans="1:32" x14ac:dyDescent="0.3">
      <c r="A302" s="9">
        <v>18064</v>
      </c>
      <c r="B302" s="9" t="s">
        <v>47</v>
      </c>
      <c r="C302" s="9">
        <v>86192</v>
      </c>
      <c r="D302" s="10">
        <v>124.49</v>
      </c>
      <c r="E302" s="11">
        <v>0.1</v>
      </c>
      <c r="F302" s="9">
        <v>14</v>
      </c>
      <c r="G302" s="10">
        <f>'Calculated Metrics'!$D302*'Calculated Metrics'!$F302*(1-'Calculated Metrics'!$E302)</f>
        <v>1568.5739999999998</v>
      </c>
      <c r="H302" s="9">
        <v>555</v>
      </c>
      <c r="I302" s="9" t="s">
        <v>1182</v>
      </c>
      <c r="J302" s="9" t="str">
        <f t="shared" si="4"/>
        <v>Returning Customer</v>
      </c>
      <c r="K302" s="9" t="s">
        <v>24</v>
      </c>
      <c r="L302" s="9" t="s">
        <v>35</v>
      </c>
      <c r="M302" s="12">
        <v>42173</v>
      </c>
      <c r="N302" s="12">
        <v>42174</v>
      </c>
      <c r="O302" s="47">
        <f>'Calculated Metrics'!$N302-'Calculated Metrics'!$M302</f>
        <v>1</v>
      </c>
      <c r="P302" s="12" t="str">
        <f>TEXT('Calculated Metrics'!$M302,"mmmm")</f>
        <v>June</v>
      </c>
      <c r="Q302" s="12" t="str">
        <f>TEXT('Calculated Metrics'!$M302,"dddd")</f>
        <v>Thursday</v>
      </c>
      <c r="R302" s="9" t="str">
        <f>_xlfn.XLOOKUP('Calculated Metrics'!$T302,'Product Lookup'!A:A,'Product Lookup'!B:B, ,0)</f>
        <v>Tables</v>
      </c>
      <c r="S302" s="9" t="s">
        <v>36</v>
      </c>
      <c r="T302" s="9" t="s">
        <v>89</v>
      </c>
      <c r="U302" s="9" t="s">
        <v>77</v>
      </c>
      <c r="V302" s="9" t="s">
        <v>29</v>
      </c>
      <c r="W302" s="9" t="s">
        <v>30</v>
      </c>
      <c r="X302" s="9" t="s">
        <v>114</v>
      </c>
      <c r="Y302" s="9" t="s">
        <v>258</v>
      </c>
      <c r="Z302" s="9">
        <v>84062</v>
      </c>
      <c r="AA302" s="1"/>
      <c r="AB302" s="1"/>
      <c r="AC302" s="1"/>
      <c r="AD302" s="1"/>
      <c r="AE302" s="1"/>
      <c r="AF302" s="1"/>
    </row>
    <row r="303" spans="1:32" x14ac:dyDescent="0.3">
      <c r="A303" s="13">
        <v>20368</v>
      </c>
      <c r="B303" s="13" t="s">
        <v>47</v>
      </c>
      <c r="C303" s="13">
        <v>86189</v>
      </c>
      <c r="D303" s="14">
        <v>6.88</v>
      </c>
      <c r="E303" s="15">
        <v>0.05</v>
      </c>
      <c r="F303" s="13">
        <v>9</v>
      </c>
      <c r="G303" s="14">
        <f>'Calculated Metrics'!$D303*'Calculated Metrics'!$F303*(1-'Calculated Metrics'!$E303)</f>
        <v>58.823999999999998</v>
      </c>
      <c r="H303" s="13">
        <v>556</v>
      </c>
      <c r="I303" s="13" t="s">
        <v>1183</v>
      </c>
      <c r="J303" s="13" t="str">
        <f t="shared" si="4"/>
        <v>Returning Customer</v>
      </c>
      <c r="K303" s="13" t="s">
        <v>34</v>
      </c>
      <c r="L303" s="13" t="s">
        <v>25</v>
      </c>
      <c r="M303" s="16">
        <v>42032</v>
      </c>
      <c r="N303" s="16">
        <v>42033</v>
      </c>
      <c r="O303" s="48">
        <f>'Calculated Metrics'!$N303-'Calculated Metrics'!$M303</f>
        <v>1</v>
      </c>
      <c r="P303" s="16" t="str">
        <f>TEXT('Calculated Metrics'!$M303,"mmmm")</f>
        <v>January</v>
      </c>
      <c r="Q303" s="16" t="str">
        <f>TEXT('Calculated Metrics'!$M303,"dddd")</f>
        <v>Wednesday</v>
      </c>
      <c r="R303" s="13" t="str">
        <f>_xlfn.XLOOKUP('Calculated Metrics'!$T303,'Product Lookup'!A:A,'Product Lookup'!B:B, ,0)</f>
        <v>Paper</v>
      </c>
      <c r="S303" s="13" t="s">
        <v>26</v>
      </c>
      <c r="T303" s="13" t="s">
        <v>66</v>
      </c>
      <c r="U303" s="13" t="s">
        <v>28</v>
      </c>
      <c r="V303" s="13" t="s">
        <v>29</v>
      </c>
      <c r="W303" s="13" t="s">
        <v>30</v>
      </c>
      <c r="X303" s="13" t="s">
        <v>114</v>
      </c>
      <c r="Y303" s="13" t="s">
        <v>259</v>
      </c>
      <c r="Z303" s="13">
        <v>84604</v>
      </c>
      <c r="AA303" s="1"/>
      <c r="AB303" s="1"/>
      <c r="AC303" s="1"/>
      <c r="AD303" s="1"/>
      <c r="AE303" s="1"/>
      <c r="AF303" s="1"/>
    </row>
    <row r="304" spans="1:32" x14ac:dyDescent="0.3">
      <c r="A304" s="9">
        <v>20369</v>
      </c>
      <c r="B304" s="9" t="s">
        <v>47</v>
      </c>
      <c r="C304" s="9">
        <v>86189</v>
      </c>
      <c r="D304" s="10">
        <v>32.479999999999997</v>
      </c>
      <c r="E304" s="11">
        <v>0.05</v>
      </c>
      <c r="F304" s="9">
        <v>8</v>
      </c>
      <c r="G304" s="10">
        <f>'Calculated Metrics'!$D304*'Calculated Metrics'!$F304*(1-'Calculated Metrics'!$E304)</f>
        <v>246.84799999999996</v>
      </c>
      <c r="H304" s="9">
        <v>556</v>
      </c>
      <c r="I304" s="9" t="s">
        <v>1183</v>
      </c>
      <c r="J304" s="9" t="str">
        <f t="shared" si="4"/>
        <v>Returning Customer</v>
      </c>
      <c r="K304" s="9" t="s">
        <v>34</v>
      </c>
      <c r="L304" s="9" t="s">
        <v>25</v>
      </c>
      <c r="M304" s="12">
        <v>42032</v>
      </c>
      <c r="N304" s="12">
        <v>42032</v>
      </c>
      <c r="O304" s="47">
        <f>'Calculated Metrics'!$N304-'Calculated Metrics'!$M304</f>
        <v>0</v>
      </c>
      <c r="P304" s="12" t="str">
        <f>TEXT('Calculated Metrics'!$M304,"mmmm")</f>
        <v>January</v>
      </c>
      <c r="Q304" s="12" t="str">
        <f>TEXT('Calculated Metrics'!$M304,"dddd")</f>
        <v>Wednesday</v>
      </c>
      <c r="R304" s="9" t="str">
        <f>_xlfn.XLOOKUP('Calculated Metrics'!$T304,'Product Lookup'!A:A,'Product Lookup'!B:B, ,0)</f>
        <v>Storage</v>
      </c>
      <c r="S304" s="9" t="s">
        <v>26</v>
      </c>
      <c r="T304" s="9" t="s">
        <v>85</v>
      </c>
      <c r="U304" s="9" t="s">
        <v>124</v>
      </c>
      <c r="V304" s="9" t="s">
        <v>29</v>
      </c>
      <c r="W304" s="9" t="s">
        <v>81</v>
      </c>
      <c r="X304" s="9" t="s">
        <v>114</v>
      </c>
      <c r="Y304" s="9" t="s">
        <v>259</v>
      </c>
      <c r="Z304" s="9">
        <v>84604</v>
      </c>
      <c r="AA304" s="1"/>
      <c r="AB304" s="1"/>
      <c r="AC304" s="1"/>
      <c r="AD304" s="1"/>
      <c r="AE304" s="1"/>
      <c r="AF304" s="1"/>
    </row>
    <row r="305" spans="1:32" x14ac:dyDescent="0.3">
      <c r="A305" s="13">
        <v>21966</v>
      </c>
      <c r="B305" s="13" t="s">
        <v>41</v>
      </c>
      <c r="C305" s="13">
        <v>88879</v>
      </c>
      <c r="D305" s="14">
        <v>280.98</v>
      </c>
      <c r="E305" s="15">
        <v>0.1</v>
      </c>
      <c r="F305" s="13">
        <v>4</v>
      </c>
      <c r="G305" s="14">
        <f>'Calculated Metrics'!$D305*'Calculated Metrics'!$F305*(1-'Calculated Metrics'!$E305)</f>
        <v>1011.5280000000001</v>
      </c>
      <c r="H305" s="13">
        <v>568</v>
      </c>
      <c r="I305" s="13" t="s">
        <v>1184</v>
      </c>
      <c r="J305" s="13" t="str">
        <f t="shared" si="4"/>
        <v>Returning Customer</v>
      </c>
      <c r="K305" s="13" t="s">
        <v>74</v>
      </c>
      <c r="L305" s="13" t="s">
        <v>35</v>
      </c>
      <c r="M305" s="16">
        <v>42067</v>
      </c>
      <c r="N305" s="16">
        <v>42068</v>
      </c>
      <c r="O305" s="48">
        <f>'Calculated Metrics'!$N305-'Calculated Metrics'!$M305</f>
        <v>1</v>
      </c>
      <c r="P305" s="16" t="str">
        <f>TEXT('Calculated Metrics'!$M305,"mmmm")</f>
        <v>March</v>
      </c>
      <c r="Q305" s="16" t="str">
        <f>TEXT('Calculated Metrics'!$M305,"dddd")</f>
        <v>Wednesday</v>
      </c>
      <c r="R305" s="13" t="str">
        <f>_xlfn.XLOOKUP('Calculated Metrics'!$T305,'Product Lookup'!A:A,'Product Lookup'!B:B, ,0)</f>
        <v>Chairs</v>
      </c>
      <c r="S305" s="13" t="s">
        <v>36</v>
      </c>
      <c r="T305" s="13" t="s">
        <v>37</v>
      </c>
      <c r="U305" s="13" t="s">
        <v>38</v>
      </c>
      <c r="V305" s="13" t="s">
        <v>29</v>
      </c>
      <c r="W305" s="13" t="s">
        <v>81</v>
      </c>
      <c r="X305" s="13" t="s">
        <v>260</v>
      </c>
      <c r="Y305" s="13" t="s">
        <v>190</v>
      </c>
      <c r="Z305" s="13">
        <v>39701</v>
      </c>
      <c r="AA305" s="1"/>
      <c r="AB305" s="1"/>
      <c r="AC305" s="1"/>
      <c r="AD305" s="1"/>
      <c r="AE305" s="1"/>
      <c r="AF305" s="1"/>
    </row>
    <row r="306" spans="1:32" x14ac:dyDescent="0.3">
      <c r="A306" s="9">
        <v>22667</v>
      </c>
      <c r="B306" s="9" t="s">
        <v>33</v>
      </c>
      <c r="C306" s="9">
        <v>88880</v>
      </c>
      <c r="D306" s="10">
        <v>70.97</v>
      </c>
      <c r="E306" s="11">
        <v>0.05</v>
      </c>
      <c r="F306" s="9">
        <v>12</v>
      </c>
      <c r="G306" s="10">
        <f>'Calculated Metrics'!$D306*'Calculated Metrics'!$F306*(1-'Calculated Metrics'!$E306)</f>
        <v>809.05799999999999</v>
      </c>
      <c r="H306" s="9">
        <v>568</v>
      </c>
      <c r="I306" s="9" t="s">
        <v>1184</v>
      </c>
      <c r="J306" s="9" t="str">
        <f t="shared" si="4"/>
        <v>Returning Customer</v>
      </c>
      <c r="K306" s="9" t="s">
        <v>74</v>
      </c>
      <c r="L306" s="9" t="s">
        <v>35</v>
      </c>
      <c r="M306" s="12">
        <v>42109</v>
      </c>
      <c r="N306" s="12">
        <v>42109</v>
      </c>
      <c r="O306" s="47">
        <f>'Calculated Metrics'!$N306-'Calculated Metrics'!$M306</f>
        <v>0</v>
      </c>
      <c r="P306" s="12" t="str">
        <f>TEXT('Calculated Metrics'!$M306,"mmmm")</f>
        <v>April</v>
      </c>
      <c r="Q306" s="12" t="str">
        <f>TEXT('Calculated Metrics'!$M306,"dddd")</f>
        <v>Wednesday</v>
      </c>
      <c r="R306" s="9" t="str">
        <f>_xlfn.XLOOKUP('Calculated Metrics'!$T306,'Product Lookup'!A:A,'Product Lookup'!B:B, ,0)</f>
        <v>Appliances</v>
      </c>
      <c r="S306" s="9" t="s">
        <v>26</v>
      </c>
      <c r="T306" s="9" t="s">
        <v>131</v>
      </c>
      <c r="U306" s="9" t="s">
        <v>49</v>
      </c>
      <c r="V306" s="9" t="s">
        <v>29</v>
      </c>
      <c r="W306" s="9" t="s">
        <v>81</v>
      </c>
      <c r="X306" s="9" t="s">
        <v>260</v>
      </c>
      <c r="Y306" s="9" t="s">
        <v>190</v>
      </c>
      <c r="Z306" s="9">
        <v>39701</v>
      </c>
      <c r="AA306" s="1"/>
      <c r="AB306" s="1"/>
      <c r="AC306" s="1"/>
      <c r="AD306" s="1"/>
      <c r="AE306" s="1"/>
      <c r="AF306" s="1"/>
    </row>
    <row r="307" spans="1:32" x14ac:dyDescent="0.3">
      <c r="A307" s="13">
        <v>22736</v>
      </c>
      <c r="B307" s="13" t="s">
        <v>47</v>
      </c>
      <c r="C307" s="13">
        <v>88882</v>
      </c>
      <c r="D307" s="14">
        <v>67.28</v>
      </c>
      <c r="E307" s="15">
        <v>0.05</v>
      </c>
      <c r="F307" s="13">
        <v>16</v>
      </c>
      <c r="G307" s="14">
        <f>'Calculated Metrics'!$D307*'Calculated Metrics'!$F307*(1-'Calculated Metrics'!$E307)</f>
        <v>1022.6559999999999</v>
      </c>
      <c r="H307" s="13">
        <v>568</v>
      </c>
      <c r="I307" s="13" t="s">
        <v>1184</v>
      </c>
      <c r="J307" s="13" t="str">
        <f t="shared" si="4"/>
        <v>Returning Customer</v>
      </c>
      <c r="K307" s="13" t="s">
        <v>74</v>
      </c>
      <c r="L307" s="13" t="s">
        <v>25</v>
      </c>
      <c r="M307" s="16">
        <v>42095</v>
      </c>
      <c r="N307" s="16">
        <v>42097</v>
      </c>
      <c r="O307" s="48">
        <f>'Calculated Metrics'!$N307-'Calculated Metrics'!$M307</f>
        <v>2</v>
      </c>
      <c r="P307" s="16" t="str">
        <f>TEXT('Calculated Metrics'!$M307,"mmmm")</f>
        <v>April</v>
      </c>
      <c r="Q307" s="16" t="str">
        <f>TEXT('Calculated Metrics'!$M307,"dddd")</f>
        <v>Wednesday</v>
      </c>
      <c r="R307" s="13" t="str">
        <f>_xlfn.XLOOKUP('Calculated Metrics'!$T307,'Product Lookup'!A:A,'Product Lookup'!B:B, ,0)</f>
        <v>Binders</v>
      </c>
      <c r="S307" s="13" t="s">
        <v>26</v>
      </c>
      <c r="T307" s="13" t="s">
        <v>72</v>
      </c>
      <c r="U307" s="13" t="s">
        <v>49</v>
      </c>
      <c r="V307" s="13" t="s">
        <v>29</v>
      </c>
      <c r="W307" s="13" t="s">
        <v>30</v>
      </c>
      <c r="X307" s="13" t="s">
        <v>260</v>
      </c>
      <c r="Y307" s="13" t="s">
        <v>190</v>
      </c>
      <c r="Z307" s="13">
        <v>39701</v>
      </c>
      <c r="AA307" s="1"/>
      <c r="AB307" s="1"/>
      <c r="AC307" s="1"/>
      <c r="AD307" s="1"/>
      <c r="AE307" s="1"/>
      <c r="AF307" s="1"/>
    </row>
    <row r="308" spans="1:32" x14ac:dyDescent="0.3">
      <c r="A308" s="9">
        <v>26038</v>
      </c>
      <c r="B308" s="9" t="s">
        <v>71</v>
      </c>
      <c r="C308" s="9">
        <v>88881</v>
      </c>
      <c r="D308" s="10">
        <v>7.99</v>
      </c>
      <c r="E308" s="11">
        <v>0.05</v>
      </c>
      <c r="F308" s="9">
        <v>10</v>
      </c>
      <c r="G308" s="10">
        <f>'Calculated Metrics'!$D308*'Calculated Metrics'!$F308*(1-'Calculated Metrics'!$E308)</f>
        <v>75.905000000000001</v>
      </c>
      <c r="H308" s="9">
        <v>570</v>
      </c>
      <c r="I308" s="9" t="s">
        <v>1185</v>
      </c>
      <c r="J308" s="9" t="str">
        <f t="shared" si="4"/>
        <v>New Customer</v>
      </c>
      <c r="K308" s="9" t="s">
        <v>74</v>
      </c>
      <c r="L308" s="9" t="s">
        <v>35</v>
      </c>
      <c r="M308" s="12">
        <v>42017</v>
      </c>
      <c r="N308" s="12">
        <v>42017</v>
      </c>
      <c r="O308" s="47">
        <f>'Calculated Metrics'!$N308-'Calculated Metrics'!$M308</f>
        <v>0</v>
      </c>
      <c r="P308" s="12" t="str">
        <f>TEXT('Calculated Metrics'!$M308,"mmmm")</f>
        <v>January</v>
      </c>
      <c r="Q308" s="12" t="str">
        <f>TEXT('Calculated Metrics'!$M308,"dddd")</f>
        <v>Tuesday</v>
      </c>
      <c r="R308" s="9" t="str">
        <f>_xlfn.XLOOKUP('Calculated Metrics'!$T308,'Product Lookup'!A:A,'Product Lookup'!B:B, ,0)</f>
        <v>Telephones</v>
      </c>
      <c r="S308" s="9" t="s">
        <v>58</v>
      </c>
      <c r="T308" s="9" t="s">
        <v>59</v>
      </c>
      <c r="U308" s="9" t="s">
        <v>63</v>
      </c>
      <c r="V308" s="9" t="s">
        <v>29</v>
      </c>
      <c r="W308" s="9" t="s">
        <v>50</v>
      </c>
      <c r="X308" s="9" t="s">
        <v>219</v>
      </c>
      <c r="Y308" s="9" t="s">
        <v>261</v>
      </c>
      <c r="Z308" s="9">
        <v>89015</v>
      </c>
      <c r="AA308" s="1"/>
      <c r="AB308" s="1"/>
      <c r="AC308" s="1"/>
      <c r="AD308" s="1"/>
      <c r="AE308" s="1"/>
      <c r="AF308" s="1"/>
    </row>
    <row r="309" spans="1:32" x14ac:dyDescent="0.3">
      <c r="A309" s="13">
        <v>23719</v>
      </c>
      <c r="B309" s="13" t="s">
        <v>41</v>
      </c>
      <c r="C309" s="13">
        <v>86555</v>
      </c>
      <c r="D309" s="14">
        <v>4.13</v>
      </c>
      <c r="E309" s="15">
        <v>0.05</v>
      </c>
      <c r="F309" s="13">
        <v>1</v>
      </c>
      <c r="G309" s="14">
        <f>'Calculated Metrics'!$D309*'Calculated Metrics'!$F309*(1-'Calculated Metrics'!$E309)</f>
        <v>3.9234999999999998</v>
      </c>
      <c r="H309" s="13">
        <v>573</v>
      </c>
      <c r="I309" s="13" t="s">
        <v>1186</v>
      </c>
      <c r="J309" s="13" t="str">
        <f t="shared" si="4"/>
        <v>Returning Customer</v>
      </c>
      <c r="K309" s="13" t="s">
        <v>34</v>
      </c>
      <c r="L309" s="13" t="s">
        <v>35</v>
      </c>
      <c r="M309" s="16">
        <v>42076</v>
      </c>
      <c r="N309" s="16">
        <v>42077</v>
      </c>
      <c r="O309" s="48">
        <f>'Calculated Metrics'!$N309-'Calculated Metrics'!$M309</f>
        <v>1</v>
      </c>
      <c r="P309" s="16" t="str">
        <f>TEXT('Calculated Metrics'!$M309,"mmmm")</f>
        <v>March</v>
      </c>
      <c r="Q309" s="16" t="str">
        <f>TEXT('Calculated Metrics'!$M309,"dddd")</f>
        <v>Friday</v>
      </c>
      <c r="R309" s="13" t="str">
        <f>_xlfn.XLOOKUP('Calculated Metrics'!$T309,'Product Lookup'!A:A,'Product Lookup'!B:B, ,0)</f>
        <v>Binders</v>
      </c>
      <c r="S309" s="13" t="s">
        <v>26</v>
      </c>
      <c r="T309" s="13" t="s">
        <v>72</v>
      </c>
      <c r="U309" s="13" t="s">
        <v>49</v>
      </c>
      <c r="V309" s="13" t="s">
        <v>29</v>
      </c>
      <c r="W309" s="13" t="s">
        <v>50</v>
      </c>
      <c r="X309" s="13" t="s">
        <v>98</v>
      </c>
      <c r="Y309" s="13" t="s">
        <v>262</v>
      </c>
      <c r="Z309" s="13">
        <v>61554</v>
      </c>
      <c r="AA309" s="1"/>
      <c r="AB309" s="1"/>
      <c r="AC309" s="1"/>
      <c r="AD309" s="1"/>
      <c r="AE309" s="1"/>
      <c r="AF309" s="1"/>
    </row>
    <row r="310" spans="1:32" x14ac:dyDescent="0.3">
      <c r="A310" s="9">
        <v>21992</v>
      </c>
      <c r="B310" s="9" t="s">
        <v>23</v>
      </c>
      <c r="C310" s="9">
        <v>86556</v>
      </c>
      <c r="D310" s="10">
        <v>415.88</v>
      </c>
      <c r="E310" s="11">
        <v>0.1</v>
      </c>
      <c r="F310" s="9">
        <v>1</v>
      </c>
      <c r="G310" s="10">
        <f>'Calculated Metrics'!$D310*'Calculated Metrics'!$F310*(1-'Calculated Metrics'!$E310)</f>
        <v>374.29200000000003</v>
      </c>
      <c r="H310" s="9">
        <v>573</v>
      </c>
      <c r="I310" s="9" t="s">
        <v>1186</v>
      </c>
      <c r="J310" s="9" t="str">
        <f t="shared" si="4"/>
        <v>Returning Customer</v>
      </c>
      <c r="K310" s="9" t="s">
        <v>24</v>
      </c>
      <c r="L310" s="9" t="s">
        <v>35</v>
      </c>
      <c r="M310" s="12">
        <v>42061</v>
      </c>
      <c r="N310" s="12">
        <v>42062</v>
      </c>
      <c r="O310" s="47">
        <f>'Calculated Metrics'!$N310-'Calculated Metrics'!$M310</f>
        <v>1</v>
      </c>
      <c r="P310" s="12" t="str">
        <f>TEXT('Calculated Metrics'!$M310,"mmmm")</f>
        <v>February</v>
      </c>
      <c r="Q310" s="12" t="str">
        <f>TEXT('Calculated Metrics'!$M310,"dddd")</f>
        <v>Thursday</v>
      </c>
      <c r="R310" s="9" t="str">
        <f>_xlfn.XLOOKUP('Calculated Metrics'!$T310,'Product Lookup'!A:A,'Product Lookup'!B:B, ,0)</f>
        <v>Storage</v>
      </c>
      <c r="S310" s="9" t="s">
        <v>26</v>
      </c>
      <c r="T310" s="9" t="s">
        <v>85</v>
      </c>
      <c r="U310" s="9" t="s">
        <v>49</v>
      </c>
      <c r="V310" s="9" t="s">
        <v>29</v>
      </c>
      <c r="W310" s="9" t="s">
        <v>30</v>
      </c>
      <c r="X310" s="9" t="s">
        <v>98</v>
      </c>
      <c r="Y310" s="9" t="s">
        <v>262</v>
      </c>
      <c r="Z310" s="9">
        <v>61554</v>
      </c>
      <c r="AA310" s="1"/>
      <c r="AB310" s="1"/>
      <c r="AC310" s="1"/>
      <c r="AD310" s="1"/>
      <c r="AE310" s="1"/>
      <c r="AF310" s="1"/>
    </row>
    <row r="311" spans="1:32" x14ac:dyDescent="0.3">
      <c r="A311" s="13">
        <v>21325</v>
      </c>
      <c r="B311" s="13" t="s">
        <v>71</v>
      </c>
      <c r="C311" s="13">
        <v>88645</v>
      </c>
      <c r="D311" s="14">
        <v>4.4800000000000004</v>
      </c>
      <c r="E311" s="15">
        <v>0.05</v>
      </c>
      <c r="F311" s="13">
        <v>4</v>
      </c>
      <c r="G311" s="14">
        <f>'Calculated Metrics'!$D311*'Calculated Metrics'!$F311*(1-'Calculated Metrics'!$E311)</f>
        <v>17.024000000000001</v>
      </c>
      <c r="H311" s="13">
        <v>576</v>
      </c>
      <c r="I311" s="13" t="s">
        <v>1187</v>
      </c>
      <c r="J311" s="13" t="str">
        <f t="shared" si="4"/>
        <v>New Customer</v>
      </c>
      <c r="K311" s="13" t="s">
        <v>24</v>
      </c>
      <c r="L311" s="13" t="s">
        <v>35</v>
      </c>
      <c r="M311" s="16">
        <v>42017</v>
      </c>
      <c r="N311" s="16">
        <v>42021</v>
      </c>
      <c r="O311" s="48">
        <f>'Calculated Metrics'!$N311-'Calculated Metrics'!$M311</f>
        <v>4</v>
      </c>
      <c r="P311" s="16" t="str">
        <f>TEXT('Calculated Metrics'!$M311,"mmmm")</f>
        <v>January</v>
      </c>
      <c r="Q311" s="16" t="str">
        <f>TEXT('Calculated Metrics'!$M311,"dddd")</f>
        <v>Tuesday</v>
      </c>
      <c r="R311" s="13" t="str">
        <f>_xlfn.XLOOKUP('Calculated Metrics'!$T311,'Product Lookup'!A:A,'Product Lookup'!B:B, ,0)</f>
        <v>Appliances</v>
      </c>
      <c r="S311" s="13" t="s">
        <v>26</v>
      </c>
      <c r="T311" s="13" t="s">
        <v>131</v>
      </c>
      <c r="U311" s="13" t="s">
        <v>124</v>
      </c>
      <c r="V311" s="13" t="s">
        <v>29</v>
      </c>
      <c r="W311" s="13" t="s">
        <v>44</v>
      </c>
      <c r="X311" s="13" t="s">
        <v>39</v>
      </c>
      <c r="Y311" s="13" t="s">
        <v>263</v>
      </c>
      <c r="Z311" s="13">
        <v>91767</v>
      </c>
      <c r="AA311" s="1"/>
      <c r="AB311" s="1"/>
      <c r="AC311" s="1"/>
      <c r="AD311" s="1"/>
      <c r="AE311" s="1"/>
      <c r="AF311" s="1"/>
    </row>
    <row r="312" spans="1:32" x14ac:dyDescent="0.3">
      <c r="A312" s="9">
        <v>18664</v>
      </c>
      <c r="B312" s="9" t="s">
        <v>47</v>
      </c>
      <c r="C312" s="9">
        <v>88644</v>
      </c>
      <c r="D312" s="10">
        <v>162.93</v>
      </c>
      <c r="E312" s="11">
        <v>0.1</v>
      </c>
      <c r="F312" s="9">
        <v>3</v>
      </c>
      <c r="G312" s="10">
        <f>'Calculated Metrics'!$D312*'Calculated Metrics'!$F312*(1-'Calculated Metrics'!$E312)</f>
        <v>439.911</v>
      </c>
      <c r="H312" s="9">
        <v>578</v>
      </c>
      <c r="I312" s="9" t="s">
        <v>1188</v>
      </c>
      <c r="J312" s="9" t="str">
        <f t="shared" si="4"/>
        <v>New Customer</v>
      </c>
      <c r="K312" s="9" t="s">
        <v>24</v>
      </c>
      <c r="L312" s="9" t="s">
        <v>35</v>
      </c>
      <c r="M312" s="12">
        <v>42137</v>
      </c>
      <c r="N312" s="12">
        <v>42138</v>
      </c>
      <c r="O312" s="47">
        <f>'Calculated Metrics'!$N312-'Calculated Metrics'!$M312</f>
        <v>1</v>
      </c>
      <c r="P312" s="12" t="str">
        <f>TEXT('Calculated Metrics'!$M312,"mmmm")</f>
        <v>May</v>
      </c>
      <c r="Q312" s="12" t="str">
        <f>TEXT('Calculated Metrics'!$M312,"dddd")</f>
        <v>Wednesday</v>
      </c>
      <c r="R312" s="9" t="str">
        <f>_xlfn.XLOOKUP('Calculated Metrics'!$T312,'Product Lookup'!A:A,'Product Lookup'!B:B, ,0)</f>
        <v>Envelopes</v>
      </c>
      <c r="S312" s="9" t="s">
        <v>26</v>
      </c>
      <c r="T312" s="9" t="s">
        <v>54</v>
      </c>
      <c r="U312" s="9" t="s">
        <v>49</v>
      </c>
      <c r="V312" s="9" t="s">
        <v>29</v>
      </c>
      <c r="W312" s="9" t="s">
        <v>44</v>
      </c>
      <c r="X312" s="9" t="s">
        <v>119</v>
      </c>
      <c r="Y312" s="9" t="s">
        <v>264</v>
      </c>
      <c r="Z312" s="9">
        <v>6770</v>
      </c>
      <c r="AA312" s="1"/>
      <c r="AB312" s="1"/>
      <c r="AC312" s="1"/>
      <c r="AD312" s="1"/>
      <c r="AE312" s="1"/>
      <c r="AF312" s="1"/>
    </row>
    <row r="313" spans="1:32" x14ac:dyDescent="0.3">
      <c r="A313" s="13">
        <v>18665</v>
      </c>
      <c r="B313" s="13" t="s">
        <v>47</v>
      </c>
      <c r="C313" s="13">
        <v>88644</v>
      </c>
      <c r="D313" s="14">
        <v>11.58</v>
      </c>
      <c r="E313" s="15">
        <v>0.05</v>
      </c>
      <c r="F313" s="13">
        <v>2</v>
      </c>
      <c r="G313" s="14">
        <f>'Calculated Metrics'!$D313*'Calculated Metrics'!$F313*(1-'Calculated Metrics'!$E313)</f>
        <v>22.001999999999999</v>
      </c>
      <c r="H313" s="13">
        <v>579</v>
      </c>
      <c r="I313" s="13" t="s">
        <v>1189</v>
      </c>
      <c r="J313" s="13" t="str">
        <f t="shared" si="4"/>
        <v>New Customer</v>
      </c>
      <c r="K313" s="13" t="s">
        <v>24</v>
      </c>
      <c r="L313" s="13" t="s">
        <v>35</v>
      </c>
      <c r="M313" s="16">
        <v>42137</v>
      </c>
      <c r="N313" s="16">
        <v>42139</v>
      </c>
      <c r="O313" s="48">
        <f>'Calculated Metrics'!$N313-'Calculated Metrics'!$M313</f>
        <v>2</v>
      </c>
      <c r="P313" s="16" t="str">
        <f>TEXT('Calculated Metrics'!$M313,"mmmm")</f>
        <v>May</v>
      </c>
      <c r="Q313" s="16" t="str">
        <f>TEXT('Calculated Metrics'!$M313,"dddd")</f>
        <v>Wednesday</v>
      </c>
      <c r="R313" s="13" t="str">
        <f>_xlfn.XLOOKUP('Calculated Metrics'!$T313,'Product Lookup'!A:A,'Product Lookup'!B:B, ,0)</f>
        <v>Envelopes</v>
      </c>
      <c r="S313" s="13" t="s">
        <v>26</v>
      </c>
      <c r="T313" s="13" t="s">
        <v>54</v>
      </c>
      <c r="U313" s="13" t="s">
        <v>49</v>
      </c>
      <c r="V313" s="13" t="s">
        <v>29</v>
      </c>
      <c r="W313" s="13" t="s">
        <v>44</v>
      </c>
      <c r="X313" s="13" t="s">
        <v>119</v>
      </c>
      <c r="Y313" s="13" t="s">
        <v>265</v>
      </c>
      <c r="Z313" s="13">
        <v>6478</v>
      </c>
      <c r="AA313" s="1"/>
      <c r="AB313" s="1"/>
      <c r="AC313" s="1"/>
      <c r="AD313" s="1"/>
      <c r="AE313" s="1"/>
      <c r="AF313" s="1"/>
    </row>
    <row r="314" spans="1:32" x14ac:dyDescent="0.3">
      <c r="A314" s="9">
        <v>18662</v>
      </c>
      <c r="B314" s="9" t="s">
        <v>47</v>
      </c>
      <c r="C314" s="9">
        <v>88644</v>
      </c>
      <c r="D314" s="10">
        <v>55.99</v>
      </c>
      <c r="E314" s="11">
        <v>0.05</v>
      </c>
      <c r="F314" s="9">
        <v>12</v>
      </c>
      <c r="G314" s="10">
        <f>'Calculated Metrics'!$D314*'Calculated Metrics'!$F314*(1-'Calculated Metrics'!$E314)</f>
        <v>638.28599999999994</v>
      </c>
      <c r="H314" s="9">
        <v>580</v>
      </c>
      <c r="I314" s="9" t="s">
        <v>1190</v>
      </c>
      <c r="J314" s="9" t="str">
        <f t="shared" si="4"/>
        <v>New Customer</v>
      </c>
      <c r="K314" s="9" t="s">
        <v>24</v>
      </c>
      <c r="L314" s="9" t="s">
        <v>35</v>
      </c>
      <c r="M314" s="12">
        <v>42137</v>
      </c>
      <c r="N314" s="12">
        <v>42138</v>
      </c>
      <c r="O314" s="47">
        <f>'Calculated Metrics'!$N314-'Calculated Metrics'!$M314</f>
        <v>1</v>
      </c>
      <c r="P314" s="12" t="str">
        <f>TEXT('Calculated Metrics'!$M314,"mmmm")</f>
        <v>May</v>
      </c>
      <c r="Q314" s="12" t="str">
        <f>TEXT('Calculated Metrics'!$M314,"dddd")</f>
        <v>Wednesday</v>
      </c>
      <c r="R314" s="9" t="str">
        <f>_xlfn.XLOOKUP('Calculated Metrics'!$T314,'Product Lookup'!A:A,'Product Lookup'!B:B, ,0)</f>
        <v>Telephones</v>
      </c>
      <c r="S314" s="9" t="s">
        <v>58</v>
      </c>
      <c r="T314" s="9" t="s">
        <v>59</v>
      </c>
      <c r="U314" s="9" t="s">
        <v>43</v>
      </c>
      <c r="V314" s="9" t="s">
        <v>29</v>
      </c>
      <c r="W314" s="9" t="s">
        <v>44</v>
      </c>
      <c r="X314" s="9" t="s">
        <v>103</v>
      </c>
      <c r="Y314" s="9" t="s">
        <v>212</v>
      </c>
      <c r="Z314" s="9">
        <v>4210</v>
      </c>
      <c r="AA314" s="1"/>
      <c r="AB314" s="1"/>
      <c r="AC314" s="1"/>
      <c r="AD314" s="1"/>
      <c r="AE314" s="1"/>
      <c r="AF314" s="1"/>
    </row>
    <row r="315" spans="1:32" x14ac:dyDescent="0.3">
      <c r="A315" s="13">
        <v>24180</v>
      </c>
      <c r="B315" s="13" t="s">
        <v>33</v>
      </c>
      <c r="C315" s="13">
        <v>88646</v>
      </c>
      <c r="D315" s="14">
        <v>15.51</v>
      </c>
      <c r="E315" s="15">
        <v>0.05</v>
      </c>
      <c r="F315" s="13">
        <v>7</v>
      </c>
      <c r="G315" s="14">
        <f>'Calculated Metrics'!$D315*'Calculated Metrics'!$F315*(1-'Calculated Metrics'!$E315)</f>
        <v>103.14149999999999</v>
      </c>
      <c r="H315" s="13">
        <v>584</v>
      </c>
      <c r="I315" s="13" t="s">
        <v>1191</v>
      </c>
      <c r="J315" s="13" t="str">
        <f t="shared" si="4"/>
        <v>New Customer</v>
      </c>
      <c r="K315" s="13" t="s">
        <v>24</v>
      </c>
      <c r="L315" s="13" t="s">
        <v>35</v>
      </c>
      <c r="M315" s="16">
        <v>42025</v>
      </c>
      <c r="N315" s="16">
        <v>42027</v>
      </c>
      <c r="O315" s="48">
        <f>'Calculated Metrics'!$N315-'Calculated Metrics'!$M315</f>
        <v>2</v>
      </c>
      <c r="P315" s="16" t="str">
        <f>TEXT('Calculated Metrics'!$M315,"mmmm")</f>
        <v>January</v>
      </c>
      <c r="Q315" s="16" t="str">
        <f>TEXT('Calculated Metrics'!$M315,"dddd")</f>
        <v>Wednesday</v>
      </c>
      <c r="R315" s="13" t="str">
        <f>_xlfn.XLOOKUP('Calculated Metrics'!$T315,'Product Lookup'!A:A,'Product Lookup'!B:B, ,0)</f>
        <v>Storage</v>
      </c>
      <c r="S315" s="13" t="s">
        <v>26</v>
      </c>
      <c r="T315" s="13" t="s">
        <v>85</v>
      </c>
      <c r="U315" s="13" t="s">
        <v>49</v>
      </c>
      <c r="V315" s="13" t="s">
        <v>29</v>
      </c>
      <c r="W315" s="13" t="s">
        <v>44</v>
      </c>
      <c r="X315" s="13" t="s">
        <v>106</v>
      </c>
      <c r="Y315" s="13" t="s">
        <v>266</v>
      </c>
      <c r="Z315" s="13">
        <v>1801</v>
      </c>
      <c r="AA315" s="1"/>
      <c r="AB315" s="1"/>
      <c r="AC315" s="1"/>
      <c r="AD315" s="1"/>
      <c r="AE315" s="1"/>
      <c r="AF315" s="1"/>
    </row>
    <row r="316" spans="1:32" x14ac:dyDescent="0.3">
      <c r="A316" s="9">
        <v>18663</v>
      </c>
      <c r="B316" s="9" t="s">
        <v>47</v>
      </c>
      <c r="C316" s="9">
        <v>88644</v>
      </c>
      <c r="D316" s="10">
        <v>13.9</v>
      </c>
      <c r="E316" s="11">
        <v>0.05</v>
      </c>
      <c r="F316" s="9">
        <v>12</v>
      </c>
      <c r="G316" s="10">
        <f>'Calculated Metrics'!$D316*'Calculated Metrics'!$F316*(1-'Calculated Metrics'!$E316)</f>
        <v>158.46</v>
      </c>
      <c r="H316" s="9">
        <v>585</v>
      </c>
      <c r="I316" s="9" t="s">
        <v>1192</v>
      </c>
      <c r="J316" s="9" t="str">
        <f t="shared" si="4"/>
        <v>New Customer</v>
      </c>
      <c r="K316" s="9" t="s">
        <v>24</v>
      </c>
      <c r="L316" s="9" t="s">
        <v>35</v>
      </c>
      <c r="M316" s="12">
        <v>42137</v>
      </c>
      <c r="N316" s="12">
        <v>42138</v>
      </c>
      <c r="O316" s="47">
        <f>'Calculated Metrics'!$N316-'Calculated Metrics'!$M316</f>
        <v>1</v>
      </c>
      <c r="P316" s="12" t="str">
        <f>TEXT('Calculated Metrics'!$M316,"mmmm")</f>
        <v>May</v>
      </c>
      <c r="Q316" s="12" t="str">
        <f>TEXT('Calculated Metrics'!$M316,"dddd")</f>
        <v>Wednesday</v>
      </c>
      <c r="R316" s="9" t="str">
        <f>_xlfn.XLOOKUP('Calculated Metrics'!$T316,'Product Lookup'!A:A,'Product Lookup'!B:B, ,0)</f>
        <v>Scissors</v>
      </c>
      <c r="S316" s="9" t="s">
        <v>26</v>
      </c>
      <c r="T316" s="9" t="s">
        <v>97</v>
      </c>
      <c r="U316" s="9" t="s">
        <v>43</v>
      </c>
      <c r="V316" s="9" t="s">
        <v>29</v>
      </c>
      <c r="W316" s="9" t="s">
        <v>50</v>
      </c>
      <c r="X316" s="9" t="s">
        <v>108</v>
      </c>
      <c r="Y316" s="9" t="s">
        <v>267</v>
      </c>
      <c r="Z316" s="9">
        <v>3301</v>
      </c>
      <c r="AA316" s="1"/>
      <c r="AB316" s="1"/>
      <c r="AC316" s="1"/>
      <c r="AD316" s="1"/>
      <c r="AE316" s="1"/>
      <c r="AF316" s="1"/>
    </row>
    <row r="317" spans="1:32" x14ac:dyDescent="0.3">
      <c r="A317" s="13">
        <v>19781</v>
      </c>
      <c r="B317" s="13" t="s">
        <v>41</v>
      </c>
      <c r="C317" s="13">
        <v>86307</v>
      </c>
      <c r="D317" s="14">
        <v>30.53</v>
      </c>
      <c r="E317" s="15">
        <v>0.05</v>
      </c>
      <c r="F317" s="13">
        <v>10</v>
      </c>
      <c r="G317" s="14">
        <f>'Calculated Metrics'!$D317*'Calculated Metrics'!$F317*(1-'Calculated Metrics'!$E317)</f>
        <v>290.03500000000003</v>
      </c>
      <c r="H317" s="13">
        <v>592</v>
      </c>
      <c r="I317" s="13" t="s">
        <v>1193</v>
      </c>
      <c r="J317" s="13" t="str">
        <f t="shared" si="4"/>
        <v>New Customer</v>
      </c>
      <c r="K317" s="13" t="s">
        <v>48</v>
      </c>
      <c r="L317" s="13" t="s">
        <v>35</v>
      </c>
      <c r="M317" s="16">
        <v>42021</v>
      </c>
      <c r="N317" s="16">
        <v>42021</v>
      </c>
      <c r="O317" s="48">
        <f>'Calculated Metrics'!$N317-'Calculated Metrics'!$M317</f>
        <v>0</v>
      </c>
      <c r="P317" s="16" t="str">
        <f>TEXT('Calculated Metrics'!$M317,"mmmm")</f>
        <v>January</v>
      </c>
      <c r="Q317" s="16" t="str">
        <f>TEXT('Calculated Metrics'!$M317,"dddd")</f>
        <v>Saturday</v>
      </c>
      <c r="R317" s="13" t="str">
        <f>_xlfn.XLOOKUP('Calculated Metrics'!$T317,'Product Lookup'!A:A,'Product Lookup'!B:B, ,0)</f>
        <v>Labels</v>
      </c>
      <c r="S317" s="13" t="s">
        <v>26</v>
      </c>
      <c r="T317" s="13" t="s">
        <v>82</v>
      </c>
      <c r="U317" s="13" t="s">
        <v>49</v>
      </c>
      <c r="V317" s="13" t="s">
        <v>29</v>
      </c>
      <c r="W317" s="13" t="s">
        <v>50</v>
      </c>
      <c r="X317" s="13" t="s">
        <v>98</v>
      </c>
      <c r="Y317" s="13" t="s">
        <v>268</v>
      </c>
      <c r="Z317" s="13">
        <v>60091</v>
      </c>
      <c r="AA317" s="1"/>
      <c r="AB317" s="1"/>
      <c r="AC317" s="1"/>
      <c r="AD317" s="1"/>
      <c r="AE317" s="1"/>
      <c r="AF317" s="1"/>
    </row>
    <row r="318" spans="1:32" x14ac:dyDescent="0.3">
      <c r="A318" s="9">
        <v>19782</v>
      </c>
      <c r="B318" s="9" t="s">
        <v>41</v>
      </c>
      <c r="C318" s="9">
        <v>86307</v>
      </c>
      <c r="D318" s="10">
        <v>1.68</v>
      </c>
      <c r="E318" s="11">
        <v>0.05</v>
      </c>
      <c r="F318" s="9">
        <v>12</v>
      </c>
      <c r="G318" s="10">
        <f>'Calculated Metrics'!$D318*'Calculated Metrics'!$F318*(1-'Calculated Metrics'!$E318)</f>
        <v>19.151999999999997</v>
      </c>
      <c r="H318" s="9">
        <v>593</v>
      </c>
      <c r="I318" s="9" t="s">
        <v>1194</v>
      </c>
      <c r="J318" s="9" t="str">
        <f t="shared" si="4"/>
        <v>New Customer</v>
      </c>
      <c r="K318" s="9" t="s">
        <v>48</v>
      </c>
      <c r="L318" s="9" t="s">
        <v>35</v>
      </c>
      <c r="M318" s="12">
        <v>42021</v>
      </c>
      <c r="N318" s="12">
        <v>42023</v>
      </c>
      <c r="O318" s="47">
        <f>'Calculated Metrics'!$N318-'Calculated Metrics'!$M318</f>
        <v>2</v>
      </c>
      <c r="P318" s="12" t="str">
        <f>TEXT('Calculated Metrics'!$M318,"mmmm")</f>
        <v>January</v>
      </c>
      <c r="Q318" s="12" t="str">
        <f>TEXT('Calculated Metrics'!$M318,"dddd")</f>
        <v>Saturday</v>
      </c>
      <c r="R318" s="9" t="str">
        <f>_xlfn.XLOOKUP('Calculated Metrics'!$T318,'Product Lookup'!A:A,'Product Lookup'!B:B, ,0)</f>
        <v>Pens</v>
      </c>
      <c r="S318" s="9" t="s">
        <v>26</v>
      </c>
      <c r="T318" s="9" t="s">
        <v>27</v>
      </c>
      <c r="U318" s="9" t="s">
        <v>28</v>
      </c>
      <c r="V318" s="9" t="s">
        <v>29</v>
      </c>
      <c r="W318" s="9" t="s">
        <v>50</v>
      </c>
      <c r="X318" s="9" t="s">
        <v>98</v>
      </c>
      <c r="Y318" s="9" t="s">
        <v>269</v>
      </c>
      <c r="Z318" s="9">
        <v>60517</v>
      </c>
      <c r="AA318" s="1"/>
      <c r="AB318" s="1"/>
      <c r="AC318" s="1"/>
      <c r="AD318" s="1"/>
      <c r="AE318" s="1"/>
      <c r="AF318" s="1"/>
    </row>
    <row r="319" spans="1:32" x14ac:dyDescent="0.3">
      <c r="A319" s="13">
        <v>22996</v>
      </c>
      <c r="B319" s="13" t="s">
        <v>41</v>
      </c>
      <c r="C319" s="13">
        <v>86309</v>
      </c>
      <c r="D319" s="14">
        <v>13.79</v>
      </c>
      <c r="E319" s="15">
        <v>0.05</v>
      </c>
      <c r="F319" s="13">
        <v>1</v>
      </c>
      <c r="G319" s="14">
        <f>'Calculated Metrics'!$D319*'Calculated Metrics'!$F319*(1-'Calculated Metrics'!$E319)</f>
        <v>13.100499999999998</v>
      </c>
      <c r="H319" s="13">
        <v>594</v>
      </c>
      <c r="I319" s="13" t="s">
        <v>1195</v>
      </c>
      <c r="J319" s="13" t="str">
        <f t="shared" si="4"/>
        <v>Returning Customer</v>
      </c>
      <c r="K319" s="13" t="s">
        <v>74</v>
      </c>
      <c r="L319" s="13" t="s">
        <v>35</v>
      </c>
      <c r="M319" s="16">
        <v>42078</v>
      </c>
      <c r="N319" s="16">
        <v>42080</v>
      </c>
      <c r="O319" s="48">
        <f>'Calculated Metrics'!$N319-'Calculated Metrics'!$M319</f>
        <v>2</v>
      </c>
      <c r="P319" s="16" t="str">
        <f>TEXT('Calculated Metrics'!$M319,"mmmm")</f>
        <v>March</v>
      </c>
      <c r="Q319" s="16" t="str">
        <f>TEXT('Calculated Metrics'!$M319,"dddd")</f>
        <v>Sunday</v>
      </c>
      <c r="R319" s="13" t="str">
        <f>_xlfn.XLOOKUP('Calculated Metrics'!$T319,'Product Lookup'!A:A,'Product Lookup'!B:B, ,0)</f>
        <v>Furnishings</v>
      </c>
      <c r="S319" s="13" t="s">
        <v>36</v>
      </c>
      <c r="T319" s="13" t="s">
        <v>42</v>
      </c>
      <c r="U319" s="13" t="s">
        <v>49</v>
      </c>
      <c r="V319" s="13" t="s">
        <v>29</v>
      </c>
      <c r="W319" s="13" t="s">
        <v>50</v>
      </c>
      <c r="X319" s="13" t="s">
        <v>270</v>
      </c>
      <c r="Y319" s="13" t="s">
        <v>271</v>
      </c>
      <c r="Z319" s="13">
        <v>46016</v>
      </c>
      <c r="AA319" s="1"/>
      <c r="AB319" s="1"/>
      <c r="AC319" s="1"/>
      <c r="AD319" s="1"/>
      <c r="AE319" s="1"/>
      <c r="AF319" s="1"/>
    </row>
    <row r="320" spans="1:32" x14ac:dyDescent="0.3">
      <c r="A320" s="9">
        <v>21662</v>
      </c>
      <c r="B320" s="9" t="s">
        <v>41</v>
      </c>
      <c r="C320" s="9">
        <v>86311</v>
      </c>
      <c r="D320" s="10">
        <v>39.479999999999997</v>
      </c>
      <c r="E320" s="11">
        <v>0.05</v>
      </c>
      <c r="F320" s="9">
        <v>18</v>
      </c>
      <c r="G320" s="10">
        <f>'Calculated Metrics'!$D320*'Calculated Metrics'!$F320*(1-'Calculated Metrics'!$E320)</f>
        <v>675.10799999999995</v>
      </c>
      <c r="H320" s="9">
        <v>594</v>
      </c>
      <c r="I320" s="9" t="s">
        <v>1195</v>
      </c>
      <c r="J320" s="9" t="str">
        <f t="shared" si="4"/>
        <v>Returning Customer</v>
      </c>
      <c r="K320" s="9" t="s">
        <v>74</v>
      </c>
      <c r="L320" s="9" t="s">
        <v>35</v>
      </c>
      <c r="M320" s="12">
        <v>42174</v>
      </c>
      <c r="N320" s="12">
        <v>42177</v>
      </c>
      <c r="O320" s="47">
        <f>'Calculated Metrics'!$N320-'Calculated Metrics'!$M320</f>
        <v>3</v>
      </c>
      <c r="P320" s="12" t="str">
        <f>TEXT('Calculated Metrics'!$M320,"mmmm")</f>
        <v>June</v>
      </c>
      <c r="Q320" s="12" t="str">
        <f>TEXT('Calculated Metrics'!$M320,"dddd")</f>
        <v>Friday</v>
      </c>
      <c r="R320" s="9" t="str">
        <f>_xlfn.XLOOKUP('Calculated Metrics'!$T320,'Product Lookup'!A:A,'Product Lookup'!B:B, ,0)</f>
        <v>Computer Peripherals</v>
      </c>
      <c r="S320" s="9" t="s">
        <v>58</v>
      </c>
      <c r="T320" s="9" t="s">
        <v>100</v>
      </c>
      <c r="U320" s="9" t="s">
        <v>43</v>
      </c>
      <c r="V320" s="9" t="s">
        <v>29</v>
      </c>
      <c r="W320" s="9" t="s">
        <v>50</v>
      </c>
      <c r="X320" s="9" t="s">
        <v>270</v>
      </c>
      <c r="Y320" s="9" t="s">
        <v>271</v>
      </c>
      <c r="Z320" s="9">
        <v>46016</v>
      </c>
      <c r="AA320" s="1"/>
      <c r="AB320" s="1"/>
      <c r="AC320" s="1"/>
      <c r="AD320" s="1"/>
      <c r="AE320" s="1"/>
      <c r="AF320" s="1"/>
    </row>
    <row r="321" spans="1:32" x14ac:dyDescent="0.3">
      <c r="A321" s="13">
        <v>21663</v>
      </c>
      <c r="B321" s="13" t="s">
        <v>41</v>
      </c>
      <c r="C321" s="13">
        <v>86311</v>
      </c>
      <c r="D321" s="14">
        <v>3.7</v>
      </c>
      <c r="E321" s="15">
        <v>0.05</v>
      </c>
      <c r="F321" s="13">
        <v>18</v>
      </c>
      <c r="G321" s="14">
        <f>'Calculated Metrics'!$D321*'Calculated Metrics'!$F321*(1-'Calculated Metrics'!$E321)</f>
        <v>63.27</v>
      </c>
      <c r="H321" s="13">
        <v>594</v>
      </c>
      <c r="I321" s="13" t="s">
        <v>1195</v>
      </c>
      <c r="J321" s="13" t="str">
        <f t="shared" si="4"/>
        <v>Returning Customer</v>
      </c>
      <c r="K321" s="13" t="s">
        <v>74</v>
      </c>
      <c r="L321" s="13" t="s">
        <v>35</v>
      </c>
      <c r="M321" s="16">
        <v>42174</v>
      </c>
      <c r="N321" s="16">
        <v>42175</v>
      </c>
      <c r="O321" s="48">
        <f>'Calculated Metrics'!$N321-'Calculated Metrics'!$M321</f>
        <v>1</v>
      </c>
      <c r="P321" s="16" t="str">
        <f>TEXT('Calculated Metrics'!$M321,"mmmm")</f>
        <v>June</v>
      </c>
      <c r="Q321" s="16" t="str">
        <f>TEXT('Calculated Metrics'!$M321,"dddd")</f>
        <v>Friday</v>
      </c>
      <c r="R321" s="13" t="str">
        <f>_xlfn.XLOOKUP('Calculated Metrics'!$T321,'Product Lookup'!A:A,'Product Lookup'!B:B, ,0)</f>
        <v>Furnishings</v>
      </c>
      <c r="S321" s="13" t="s">
        <v>36</v>
      </c>
      <c r="T321" s="13" t="s">
        <v>42</v>
      </c>
      <c r="U321" s="13" t="s">
        <v>28</v>
      </c>
      <c r="V321" s="13" t="s">
        <v>29</v>
      </c>
      <c r="W321" s="13" t="s">
        <v>50</v>
      </c>
      <c r="X321" s="13" t="s">
        <v>270</v>
      </c>
      <c r="Y321" s="13" t="s">
        <v>271</v>
      </c>
      <c r="Z321" s="13">
        <v>46016</v>
      </c>
      <c r="AA321" s="1"/>
      <c r="AB321" s="1"/>
      <c r="AC321" s="1"/>
      <c r="AD321" s="1"/>
      <c r="AE321" s="1"/>
      <c r="AF321" s="1"/>
    </row>
    <row r="322" spans="1:32" x14ac:dyDescent="0.3">
      <c r="A322" s="9">
        <v>24480</v>
      </c>
      <c r="B322" s="9" t="s">
        <v>41</v>
      </c>
      <c r="C322" s="9">
        <v>86308</v>
      </c>
      <c r="D322" s="10">
        <v>3.8</v>
      </c>
      <c r="E322" s="11">
        <v>0.05</v>
      </c>
      <c r="F322" s="9">
        <v>6</v>
      </c>
      <c r="G322" s="10">
        <f>'Calculated Metrics'!$D322*'Calculated Metrics'!$F322*(1-'Calculated Metrics'!$E322)</f>
        <v>21.659999999999997</v>
      </c>
      <c r="H322" s="9">
        <v>596</v>
      </c>
      <c r="I322" s="9" t="s">
        <v>1196</v>
      </c>
      <c r="J322" s="9" t="str">
        <f t="shared" ref="J322:J385" si="5">IF(COUNTIF(I:I,I322)&gt;1,"Returning Customer","New Customer")</f>
        <v>Returning Customer</v>
      </c>
      <c r="K322" s="9" t="s">
        <v>74</v>
      </c>
      <c r="L322" s="9" t="s">
        <v>35</v>
      </c>
      <c r="M322" s="12">
        <v>42050</v>
      </c>
      <c r="N322" s="12">
        <v>42052</v>
      </c>
      <c r="O322" s="47">
        <f>'Calculated Metrics'!$N322-'Calculated Metrics'!$M322</f>
        <v>2</v>
      </c>
      <c r="P322" s="12" t="str">
        <f>TEXT('Calculated Metrics'!$M322,"mmmm")</f>
        <v>February</v>
      </c>
      <c r="Q322" s="12" t="str">
        <f>TEXT('Calculated Metrics'!$M322,"dddd")</f>
        <v>Sunday</v>
      </c>
      <c r="R322" s="9" t="str">
        <f>_xlfn.XLOOKUP('Calculated Metrics'!$T322,'Product Lookup'!A:A,'Product Lookup'!B:B, ,0)</f>
        <v>Binders</v>
      </c>
      <c r="S322" s="9" t="s">
        <v>26</v>
      </c>
      <c r="T322" s="9" t="s">
        <v>72</v>
      </c>
      <c r="U322" s="9" t="s">
        <v>49</v>
      </c>
      <c r="V322" s="9" t="s">
        <v>29</v>
      </c>
      <c r="W322" s="9" t="s">
        <v>50</v>
      </c>
      <c r="X322" s="9" t="s">
        <v>270</v>
      </c>
      <c r="Y322" s="9" t="s">
        <v>272</v>
      </c>
      <c r="Z322" s="9">
        <v>46032</v>
      </c>
      <c r="AA322" s="1"/>
      <c r="AB322" s="1"/>
      <c r="AC322" s="1"/>
      <c r="AD322" s="1"/>
      <c r="AE322" s="1"/>
      <c r="AF322" s="1"/>
    </row>
    <row r="323" spans="1:32" x14ac:dyDescent="0.3">
      <c r="A323" s="13">
        <v>24481</v>
      </c>
      <c r="B323" s="13" t="s">
        <v>41</v>
      </c>
      <c r="C323" s="13">
        <v>86308</v>
      </c>
      <c r="D323" s="14">
        <v>7.98</v>
      </c>
      <c r="E323" s="15">
        <v>0.05</v>
      </c>
      <c r="F323" s="13">
        <v>5</v>
      </c>
      <c r="G323" s="14">
        <f>'Calculated Metrics'!$D323*'Calculated Metrics'!$F323*(1-'Calculated Metrics'!$E323)</f>
        <v>37.905000000000001</v>
      </c>
      <c r="H323" s="13">
        <v>596</v>
      </c>
      <c r="I323" s="13" t="s">
        <v>1196</v>
      </c>
      <c r="J323" s="13" t="str">
        <f t="shared" si="5"/>
        <v>Returning Customer</v>
      </c>
      <c r="K323" s="13" t="s">
        <v>74</v>
      </c>
      <c r="L323" s="13" t="s">
        <v>35</v>
      </c>
      <c r="M323" s="16">
        <v>42050</v>
      </c>
      <c r="N323" s="16">
        <v>42052</v>
      </c>
      <c r="O323" s="48">
        <f>'Calculated Metrics'!$N323-'Calculated Metrics'!$M323</f>
        <v>2</v>
      </c>
      <c r="P323" s="16" t="str">
        <f>TEXT('Calculated Metrics'!$M323,"mmmm")</f>
        <v>February</v>
      </c>
      <c r="Q323" s="16" t="str">
        <f>TEXT('Calculated Metrics'!$M323,"dddd")</f>
        <v>Sunday</v>
      </c>
      <c r="R323" s="13" t="str">
        <f>_xlfn.XLOOKUP('Calculated Metrics'!$T323,'Product Lookup'!A:A,'Product Lookup'!B:B, ,0)</f>
        <v>Paper</v>
      </c>
      <c r="S323" s="13" t="s">
        <v>26</v>
      </c>
      <c r="T323" s="13" t="s">
        <v>66</v>
      </c>
      <c r="U323" s="13" t="s">
        <v>28</v>
      </c>
      <c r="V323" s="13" t="s">
        <v>29</v>
      </c>
      <c r="W323" s="13" t="s">
        <v>50</v>
      </c>
      <c r="X323" s="13" t="s">
        <v>270</v>
      </c>
      <c r="Y323" s="13" t="s">
        <v>272</v>
      </c>
      <c r="Z323" s="13">
        <v>46032</v>
      </c>
      <c r="AA323" s="1"/>
      <c r="AB323" s="1"/>
      <c r="AC323" s="1"/>
      <c r="AD323" s="1"/>
      <c r="AE323" s="1"/>
      <c r="AF323" s="1"/>
    </row>
    <row r="324" spans="1:32" x14ac:dyDescent="0.3">
      <c r="A324" s="9">
        <v>24482</v>
      </c>
      <c r="B324" s="9" t="s">
        <v>41</v>
      </c>
      <c r="C324" s="9">
        <v>86308</v>
      </c>
      <c r="D324" s="10">
        <v>417.4</v>
      </c>
      <c r="E324" s="11">
        <v>0.1</v>
      </c>
      <c r="F324" s="9">
        <v>12</v>
      </c>
      <c r="G324" s="10">
        <f>'Calculated Metrics'!$D324*'Calculated Metrics'!$F324*(1-'Calculated Metrics'!$E324)</f>
        <v>4507.9199999999992</v>
      </c>
      <c r="H324" s="9">
        <v>596</v>
      </c>
      <c r="I324" s="9" t="s">
        <v>1196</v>
      </c>
      <c r="J324" s="9" t="str">
        <f t="shared" si="5"/>
        <v>Returning Customer</v>
      </c>
      <c r="K324" s="9" t="s">
        <v>74</v>
      </c>
      <c r="L324" s="9" t="s">
        <v>35</v>
      </c>
      <c r="M324" s="12">
        <v>42050</v>
      </c>
      <c r="N324" s="12">
        <v>42051</v>
      </c>
      <c r="O324" s="47">
        <f>'Calculated Metrics'!$N324-'Calculated Metrics'!$M324</f>
        <v>1</v>
      </c>
      <c r="P324" s="12" t="str">
        <f>TEXT('Calculated Metrics'!$M324,"mmmm")</f>
        <v>February</v>
      </c>
      <c r="Q324" s="12" t="str">
        <f>TEXT('Calculated Metrics'!$M324,"dddd")</f>
        <v>Sunday</v>
      </c>
      <c r="R324" s="9" t="str">
        <f>_xlfn.XLOOKUP('Calculated Metrics'!$T324,'Product Lookup'!A:A,'Product Lookup'!B:B, ,0)</f>
        <v>Tables</v>
      </c>
      <c r="S324" s="9" t="s">
        <v>36</v>
      </c>
      <c r="T324" s="9" t="s">
        <v>89</v>
      </c>
      <c r="U324" s="9" t="s">
        <v>77</v>
      </c>
      <c r="V324" s="9" t="s">
        <v>29</v>
      </c>
      <c r="W324" s="9" t="s">
        <v>50</v>
      </c>
      <c r="X324" s="9" t="s">
        <v>270</v>
      </c>
      <c r="Y324" s="9" t="s">
        <v>272</v>
      </c>
      <c r="Z324" s="9">
        <v>46032</v>
      </c>
      <c r="AA324" s="1"/>
      <c r="AB324" s="1"/>
      <c r="AC324" s="1"/>
      <c r="AD324" s="1"/>
      <c r="AE324" s="1"/>
      <c r="AF324" s="1"/>
    </row>
    <row r="325" spans="1:32" x14ac:dyDescent="0.3">
      <c r="A325" s="13">
        <v>25949</v>
      </c>
      <c r="B325" s="13" t="s">
        <v>33</v>
      </c>
      <c r="C325" s="13">
        <v>86310</v>
      </c>
      <c r="D325" s="14">
        <v>6.48</v>
      </c>
      <c r="E325" s="15">
        <v>0.05</v>
      </c>
      <c r="F325" s="13">
        <v>19</v>
      </c>
      <c r="G325" s="14">
        <f>'Calculated Metrics'!$D325*'Calculated Metrics'!$F325*(1-'Calculated Metrics'!$E325)</f>
        <v>116.964</v>
      </c>
      <c r="H325" s="13">
        <v>597</v>
      </c>
      <c r="I325" s="13" t="s">
        <v>1197</v>
      </c>
      <c r="J325" s="13" t="str">
        <f t="shared" si="5"/>
        <v>New Customer</v>
      </c>
      <c r="K325" s="13" t="s">
        <v>48</v>
      </c>
      <c r="L325" s="13" t="s">
        <v>35</v>
      </c>
      <c r="M325" s="16">
        <v>42165</v>
      </c>
      <c r="N325" s="16">
        <v>42165</v>
      </c>
      <c r="O325" s="48">
        <f>'Calculated Metrics'!$N325-'Calculated Metrics'!$M325</f>
        <v>0</v>
      </c>
      <c r="P325" s="16" t="str">
        <f>TEXT('Calculated Metrics'!$M325,"mmmm")</f>
        <v>June</v>
      </c>
      <c r="Q325" s="16" t="str">
        <f>TEXT('Calculated Metrics'!$M325,"dddd")</f>
        <v>Wednesday</v>
      </c>
      <c r="R325" s="13" t="str">
        <f>_xlfn.XLOOKUP('Calculated Metrics'!$T325,'Product Lookup'!A:A,'Product Lookup'!B:B, ,0)</f>
        <v>Paper</v>
      </c>
      <c r="S325" s="13" t="s">
        <v>26</v>
      </c>
      <c r="T325" s="13" t="s">
        <v>66</v>
      </c>
      <c r="U325" s="13" t="s">
        <v>49</v>
      </c>
      <c r="V325" s="13" t="s">
        <v>29</v>
      </c>
      <c r="W325" s="13" t="s">
        <v>44</v>
      </c>
      <c r="X325" s="13" t="s">
        <v>270</v>
      </c>
      <c r="Y325" s="13" t="s">
        <v>190</v>
      </c>
      <c r="Z325" s="13">
        <v>47201</v>
      </c>
      <c r="AA325" s="1"/>
      <c r="AB325" s="1"/>
      <c r="AC325" s="1"/>
      <c r="AD325" s="1"/>
      <c r="AE325" s="1"/>
      <c r="AF325" s="1"/>
    </row>
    <row r="326" spans="1:32" x14ac:dyDescent="0.3">
      <c r="A326" s="9">
        <v>21274</v>
      </c>
      <c r="B326" s="9" t="s">
        <v>47</v>
      </c>
      <c r="C326" s="9">
        <v>87579</v>
      </c>
      <c r="D326" s="10">
        <v>6.48</v>
      </c>
      <c r="E326" s="11">
        <v>0.05</v>
      </c>
      <c r="F326" s="9">
        <v>5</v>
      </c>
      <c r="G326" s="10">
        <f>'Calculated Metrics'!$D326*'Calculated Metrics'!$F326*(1-'Calculated Metrics'!$E326)</f>
        <v>30.780000000000005</v>
      </c>
      <c r="H326" s="9">
        <v>600</v>
      </c>
      <c r="I326" s="9" t="s">
        <v>1198</v>
      </c>
      <c r="J326" s="9" t="str">
        <f t="shared" si="5"/>
        <v>New Customer</v>
      </c>
      <c r="K326" s="9" t="s">
        <v>24</v>
      </c>
      <c r="L326" s="9" t="s">
        <v>35</v>
      </c>
      <c r="M326" s="12">
        <v>42076</v>
      </c>
      <c r="N326" s="12">
        <v>42077</v>
      </c>
      <c r="O326" s="47">
        <f>'Calculated Metrics'!$N326-'Calculated Metrics'!$M326</f>
        <v>1</v>
      </c>
      <c r="P326" s="12" t="str">
        <f>TEXT('Calculated Metrics'!$M326,"mmmm")</f>
        <v>March</v>
      </c>
      <c r="Q326" s="12" t="str">
        <f>TEXT('Calculated Metrics'!$M326,"dddd")</f>
        <v>Friday</v>
      </c>
      <c r="R326" s="9" t="str">
        <f>_xlfn.XLOOKUP('Calculated Metrics'!$T326,'Product Lookup'!A:A,'Product Lookup'!B:B, ,0)</f>
        <v>Paper</v>
      </c>
      <c r="S326" s="9" t="s">
        <v>26</v>
      </c>
      <c r="T326" s="9" t="s">
        <v>66</v>
      </c>
      <c r="U326" s="9" t="s">
        <v>49</v>
      </c>
      <c r="V326" s="9" t="s">
        <v>29</v>
      </c>
      <c r="W326" s="9" t="s">
        <v>30</v>
      </c>
      <c r="X326" s="9" t="s">
        <v>181</v>
      </c>
      <c r="Y326" s="9" t="s">
        <v>273</v>
      </c>
      <c r="Z326" s="9">
        <v>21136</v>
      </c>
      <c r="AA326" s="1"/>
      <c r="AB326" s="1"/>
      <c r="AC326" s="1"/>
      <c r="AD326" s="1"/>
      <c r="AE326" s="1"/>
      <c r="AF326" s="1"/>
    </row>
    <row r="327" spans="1:32" x14ac:dyDescent="0.3">
      <c r="A327" s="13">
        <v>20929</v>
      </c>
      <c r="B327" s="13" t="s">
        <v>33</v>
      </c>
      <c r="C327" s="13">
        <v>87020</v>
      </c>
      <c r="D327" s="14">
        <v>35.99</v>
      </c>
      <c r="E327" s="15">
        <v>0.05</v>
      </c>
      <c r="F327" s="13">
        <v>7</v>
      </c>
      <c r="G327" s="14">
        <f>'Calculated Metrics'!$D327*'Calculated Metrics'!$F327*(1-'Calculated Metrics'!$E327)</f>
        <v>239.33349999999999</v>
      </c>
      <c r="H327" s="13">
        <v>603</v>
      </c>
      <c r="I327" s="13" t="s">
        <v>1199</v>
      </c>
      <c r="J327" s="13" t="str">
        <f t="shared" si="5"/>
        <v>New Customer</v>
      </c>
      <c r="K327" s="13" t="s">
        <v>34</v>
      </c>
      <c r="L327" s="13" t="s">
        <v>35</v>
      </c>
      <c r="M327" s="16">
        <v>42038</v>
      </c>
      <c r="N327" s="16">
        <v>42040</v>
      </c>
      <c r="O327" s="48">
        <f>'Calculated Metrics'!$N327-'Calculated Metrics'!$M327</f>
        <v>2</v>
      </c>
      <c r="P327" s="16" t="str">
        <f>TEXT('Calculated Metrics'!$M327,"mmmm")</f>
        <v>February</v>
      </c>
      <c r="Q327" s="16" t="str">
        <f>TEXT('Calculated Metrics'!$M327,"dddd")</f>
        <v>Tuesday</v>
      </c>
      <c r="R327" s="13" t="str">
        <f>_xlfn.XLOOKUP('Calculated Metrics'!$T327,'Product Lookup'!A:A,'Product Lookup'!B:B, ,0)</f>
        <v>Telephones</v>
      </c>
      <c r="S327" s="13" t="s">
        <v>58</v>
      </c>
      <c r="T327" s="13" t="s">
        <v>59</v>
      </c>
      <c r="U327" s="13" t="s">
        <v>49</v>
      </c>
      <c r="V327" s="13" t="s">
        <v>29</v>
      </c>
      <c r="W327" s="13" t="s">
        <v>30</v>
      </c>
      <c r="X327" s="13" t="s">
        <v>129</v>
      </c>
      <c r="Y327" s="13" t="s">
        <v>274</v>
      </c>
      <c r="Z327" s="13">
        <v>81001</v>
      </c>
      <c r="AA327" s="1"/>
      <c r="AB327" s="1"/>
      <c r="AC327" s="1"/>
      <c r="AD327" s="1"/>
      <c r="AE327" s="1"/>
      <c r="AF327" s="1"/>
    </row>
    <row r="328" spans="1:32" x14ac:dyDescent="0.3">
      <c r="A328" s="9">
        <v>4015</v>
      </c>
      <c r="B328" s="9" t="s">
        <v>41</v>
      </c>
      <c r="C328" s="9">
        <v>28647</v>
      </c>
      <c r="D328" s="10">
        <v>154.13</v>
      </c>
      <c r="E328" s="11">
        <v>0.1</v>
      </c>
      <c r="F328" s="9">
        <v>38</v>
      </c>
      <c r="G328" s="10">
        <f>'Calculated Metrics'!$D328*'Calculated Metrics'!$F328*(1-'Calculated Metrics'!$E328)</f>
        <v>5271.2460000000001</v>
      </c>
      <c r="H328" s="9">
        <v>604</v>
      </c>
      <c r="I328" s="9" t="s">
        <v>1200</v>
      </c>
      <c r="J328" s="9" t="str">
        <f t="shared" si="5"/>
        <v>Returning Customer</v>
      </c>
      <c r="K328" s="9" t="s">
        <v>24</v>
      </c>
      <c r="L328" s="9" t="s">
        <v>25</v>
      </c>
      <c r="M328" s="12">
        <v>42077</v>
      </c>
      <c r="N328" s="12">
        <v>42078</v>
      </c>
      <c r="O328" s="47">
        <f>'Calculated Metrics'!$N328-'Calculated Metrics'!$M328</f>
        <v>1</v>
      </c>
      <c r="P328" s="12" t="str">
        <f>TEXT('Calculated Metrics'!$M328,"mmmm")</f>
        <v>March</v>
      </c>
      <c r="Q328" s="12" t="str">
        <f>TEXT('Calculated Metrics'!$M328,"dddd")</f>
        <v>Saturday</v>
      </c>
      <c r="R328" s="9" t="str">
        <f>_xlfn.XLOOKUP('Calculated Metrics'!$T328,'Product Lookup'!A:A,'Product Lookup'!B:B, ,0)</f>
        <v>Tables</v>
      </c>
      <c r="S328" s="9" t="s">
        <v>36</v>
      </c>
      <c r="T328" s="9" t="s">
        <v>89</v>
      </c>
      <c r="U328" s="9" t="s">
        <v>124</v>
      </c>
      <c r="V328" s="9" t="s">
        <v>29</v>
      </c>
      <c r="W328" s="9" t="s">
        <v>30</v>
      </c>
      <c r="X328" s="9" t="s">
        <v>39</v>
      </c>
      <c r="Y328" s="9" t="s">
        <v>257</v>
      </c>
      <c r="Z328" s="9">
        <v>90045</v>
      </c>
      <c r="AA328" s="1"/>
      <c r="AB328" s="1"/>
      <c r="AC328" s="1"/>
      <c r="AD328" s="1"/>
      <c r="AE328" s="1"/>
      <c r="AF328" s="1"/>
    </row>
    <row r="329" spans="1:32" x14ac:dyDescent="0.3">
      <c r="A329" s="13">
        <v>4903</v>
      </c>
      <c r="B329" s="13" t="s">
        <v>41</v>
      </c>
      <c r="C329" s="13">
        <v>34882</v>
      </c>
      <c r="D329" s="14">
        <v>1.88</v>
      </c>
      <c r="E329" s="15">
        <v>0.05</v>
      </c>
      <c r="F329" s="13">
        <v>52</v>
      </c>
      <c r="G329" s="14">
        <f>'Calculated Metrics'!$D329*'Calculated Metrics'!$F329*(1-'Calculated Metrics'!$E329)</f>
        <v>92.871999999999986</v>
      </c>
      <c r="H329" s="13">
        <v>604</v>
      </c>
      <c r="I329" s="13" t="s">
        <v>1200</v>
      </c>
      <c r="J329" s="13" t="str">
        <f t="shared" si="5"/>
        <v>Returning Customer</v>
      </c>
      <c r="K329" s="13" t="s">
        <v>34</v>
      </c>
      <c r="L329" s="13" t="s">
        <v>35</v>
      </c>
      <c r="M329" s="16">
        <v>42028</v>
      </c>
      <c r="N329" s="16">
        <v>42029</v>
      </c>
      <c r="O329" s="48">
        <f>'Calculated Metrics'!$N329-'Calculated Metrics'!$M329</f>
        <v>1</v>
      </c>
      <c r="P329" s="16" t="str">
        <f>TEXT('Calculated Metrics'!$M329,"mmmm")</f>
        <v>January</v>
      </c>
      <c r="Q329" s="16" t="str">
        <f>TEXT('Calculated Metrics'!$M329,"dddd")</f>
        <v>Saturday</v>
      </c>
      <c r="R329" s="13" t="str">
        <f>_xlfn.XLOOKUP('Calculated Metrics'!$T329,'Product Lookup'!A:A,'Product Lookup'!B:B, ,0)</f>
        <v>Binders</v>
      </c>
      <c r="S329" s="13" t="s">
        <v>26</v>
      </c>
      <c r="T329" s="13" t="s">
        <v>72</v>
      </c>
      <c r="U329" s="13" t="s">
        <v>49</v>
      </c>
      <c r="V329" s="13" t="s">
        <v>29</v>
      </c>
      <c r="W329" s="13" t="s">
        <v>44</v>
      </c>
      <c r="X329" s="13" t="s">
        <v>39</v>
      </c>
      <c r="Y329" s="13" t="s">
        <v>257</v>
      </c>
      <c r="Z329" s="13">
        <v>90045</v>
      </c>
      <c r="AA329" s="1"/>
      <c r="AB329" s="1"/>
      <c r="AC329" s="1"/>
      <c r="AD329" s="1"/>
      <c r="AE329" s="1"/>
      <c r="AF329" s="1"/>
    </row>
    <row r="330" spans="1:32" x14ac:dyDescent="0.3">
      <c r="A330" s="9">
        <v>22015</v>
      </c>
      <c r="B330" s="9" t="s">
        <v>41</v>
      </c>
      <c r="C330" s="9">
        <v>91144</v>
      </c>
      <c r="D330" s="10">
        <v>154.13</v>
      </c>
      <c r="E330" s="11">
        <v>0.1</v>
      </c>
      <c r="F330" s="9">
        <v>10</v>
      </c>
      <c r="G330" s="10">
        <f>'Calculated Metrics'!$D330*'Calculated Metrics'!$F330*(1-'Calculated Metrics'!$E330)</f>
        <v>1387.17</v>
      </c>
      <c r="H330" s="9">
        <v>605</v>
      </c>
      <c r="I330" s="9" t="s">
        <v>1201</v>
      </c>
      <c r="J330" s="9" t="str">
        <f t="shared" si="5"/>
        <v>New Customer</v>
      </c>
      <c r="K330" s="9" t="s">
        <v>24</v>
      </c>
      <c r="L330" s="9" t="s">
        <v>25</v>
      </c>
      <c r="M330" s="12">
        <v>42077</v>
      </c>
      <c r="N330" s="12">
        <v>42078</v>
      </c>
      <c r="O330" s="47">
        <f>'Calculated Metrics'!$N330-'Calculated Metrics'!$M330</f>
        <v>1</v>
      </c>
      <c r="P330" s="12" t="str">
        <f>TEXT('Calculated Metrics'!$M330,"mmmm")</f>
        <v>March</v>
      </c>
      <c r="Q330" s="12" t="str">
        <f>TEXT('Calculated Metrics'!$M330,"dddd")</f>
        <v>Saturday</v>
      </c>
      <c r="R330" s="9" t="str">
        <f>_xlfn.XLOOKUP('Calculated Metrics'!$T330,'Product Lookup'!A:A,'Product Lookup'!B:B, ,0)</f>
        <v>Tables</v>
      </c>
      <c r="S330" s="9" t="s">
        <v>36</v>
      </c>
      <c r="T330" s="9" t="s">
        <v>89</v>
      </c>
      <c r="U330" s="9" t="s">
        <v>124</v>
      </c>
      <c r="V330" s="9" t="s">
        <v>29</v>
      </c>
      <c r="W330" s="9" t="s">
        <v>30</v>
      </c>
      <c r="X330" s="9" t="s">
        <v>55</v>
      </c>
      <c r="Y330" s="9" t="s">
        <v>275</v>
      </c>
      <c r="Z330" s="9">
        <v>11795</v>
      </c>
      <c r="AA330" s="1"/>
      <c r="AB330" s="1"/>
      <c r="AC330" s="1"/>
      <c r="AD330" s="1"/>
      <c r="AE330" s="1"/>
      <c r="AF330" s="1"/>
    </row>
    <row r="331" spans="1:32" x14ac:dyDescent="0.3">
      <c r="A331" s="13">
        <v>18492</v>
      </c>
      <c r="B331" s="13" t="s">
        <v>33</v>
      </c>
      <c r="C331" s="13">
        <v>88198</v>
      </c>
      <c r="D331" s="14">
        <v>15.57</v>
      </c>
      <c r="E331" s="15">
        <v>0.05</v>
      </c>
      <c r="F331" s="13">
        <v>3</v>
      </c>
      <c r="G331" s="14">
        <f>'Calculated Metrics'!$D331*'Calculated Metrics'!$F331*(1-'Calculated Metrics'!$E331)</f>
        <v>44.374499999999998</v>
      </c>
      <c r="H331" s="13">
        <v>617</v>
      </c>
      <c r="I331" s="13" t="s">
        <v>1202</v>
      </c>
      <c r="J331" s="13" t="str">
        <f t="shared" si="5"/>
        <v>Returning Customer</v>
      </c>
      <c r="K331" s="13" t="s">
        <v>74</v>
      </c>
      <c r="L331" s="13" t="s">
        <v>35</v>
      </c>
      <c r="M331" s="16">
        <v>42123</v>
      </c>
      <c r="N331" s="16">
        <v>42124</v>
      </c>
      <c r="O331" s="48">
        <f>'Calculated Metrics'!$N331-'Calculated Metrics'!$M331</f>
        <v>1</v>
      </c>
      <c r="P331" s="16" t="str">
        <f>TEXT('Calculated Metrics'!$M331,"mmmm")</f>
        <v>April</v>
      </c>
      <c r="Q331" s="16" t="str">
        <f>TEXT('Calculated Metrics'!$M331,"dddd")</f>
        <v>Wednesday</v>
      </c>
      <c r="R331" s="13" t="str">
        <f>_xlfn.XLOOKUP('Calculated Metrics'!$T331,'Product Lookup'!A:A,'Product Lookup'!B:B, ,0)</f>
        <v>Envelopes</v>
      </c>
      <c r="S331" s="13" t="s">
        <v>26</v>
      </c>
      <c r="T331" s="13" t="s">
        <v>54</v>
      </c>
      <c r="U331" s="13" t="s">
        <v>49</v>
      </c>
      <c r="V331" s="13" t="s">
        <v>29</v>
      </c>
      <c r="W331" s="13" t="s">
        <v>30</v>
      </c>
      <c r="X331" s="13" t="s">
        <v>129</v>
      </c>
      <c r="Y331" s="13" t="s">
        <v>274</v>
      </c>
      <c r="Z331" s="13">
        <v>81001</v>
      </c>
      <c r="AA331" s="1"/>
      <c r="AB331" s="1"/>
      <c r="AC331" s="1"/>
      <c r="AD331" s="1"/>
      <c r="AE331" s="1"/>
      <c r="AF331" s="1"/>
    </row>
    <row r="332" spans="1:32" x14ac:dyDescent="0.3">
      <c r="A332" s="9">
        <v>18493</v>
      </c>
      <c r="B332" s="9" t="s">
        <v>33</v>
      </c>
      <c r="C332" s="9">
        <v>88198</v>
      </c>
      <c r="D332" s="10">
        <v>20.89</v>
      </c>
      <c r="E332" s="11">
        <v>0.05</v>
      </c>
      <c r="F332" s="9">
        <v>13</v>
      </c>
      <c r="G332" s="10">
        <f>'Calculated Metrics'!$D332*'Calculated Metrics'!$F332*(1-'Calculated Metrics'!$E332)</f>
        <v>257.99149999999997</v>
      </c>
      <c r="H332" s="9">
        <v>617</v>
      </c>
      <c r="I332" s="9" t="s">
        <v>1202</v>
      </c>
      <c r="J332" s="9" t="str">
        <f t="shared" si="5"/>
        <v>Returning Customer</v>
      </c>
      <c r="K332" s="9" t="s">
        <v>74</v>
      </c>
      <c r="L332" s="9" t="s">
        <v>35</v>
      </c>
      <c r="M332" s="12">
        <v>42123</v>
      </c>
      <c r="N332" s="12">
        <v>42124</v>
      </c>
      <c r="O332" s="47">
        <f>'Calculated Metrics'!$N332-'Calculated Metrics'!$M332</f>
        <v>1</v>
      </c>
      <c r="P332" s="12" t="str">
        <f>TEXT('Calculated Metrics'!$M332,"mmmm")</f>
        <v>April</v>
      </c>
      <c r="Q332" s="12" t="str">
        <f>TEXT('Calculated Metrics'!$M332,"dddd")</f>
        <v>Wednesday</v>
      </c>
      <c r="R332" s="9" t="str">
        <f>_xlfn.XLOOKUP('Calculated Metrics'!$T332,'Product Lookup'!A:A,'Product Lookup'!B:B, ,0)</f>
        <v>Storage</v>
      </c>
      <c r="S332" s="9" t="s">
        <v>26</v>
      </c>
      <c r="T332" s="9" t="s">
        <v>85</v>
      </c>
      <c r="U332" s="9" t="s">
        <v>49</v>
      </c>
      <c r="V332" s="9" t="s">
        <v>29</v>
      </c>
      <c r="W332" s="9" t="s">
        <v>30</v>
      </c>
      <c r="X332" s="9" t="s">
        <v>129</v>
      </c>
      <c r="Y332" s="9" t="s">
        <v>274</v>
      </c>
      <c r="Z332" s="9">
        <v>81001</v>
      </c>
      <c r="AA332" s="1"/>
      <c r="AB332" s="1"/>
      <c r="AC332" s="1"/>
      <c r="AD332" s="1"/>
      <c r="AE332" s="1"/>
      <c r="AF332" s="1"/>
    </row>
    <row r="333" spans="1:32" x14ac:dyDescent="0.3">
      <c r="A333" s="13">
        <v>22196</v>
      </c>
      <c r="B333" s="13" t="s">
        <v>41</v>
      </c>
      <c r="C333" s="13">
        <v>88197</v>
      </c>
      <c r="D333" s="14">
        <v>17.98</v>
      </c>
      <c r="E333" s="15">
        <v>0.05</v>
      </c>
      <c r="F333" s="13">
        <v>4</v>
      </c>
      <c r="G333" s="14">
        <f>'Calculated Metrics'!$D333*'Calculated Metrics'!$F333*(1-'Calculated Metrics'!$E333)</f>
        <v>68.323999999999998</v>
      </c>
      <c r="H333" s="13">
        <v>618</v>
      </c>
      <c r="I333" s="13" t="s">
        <v>1203</v>
      </c>
      <c r="J333" s="13" t="str">
        <f t="shared" si="5"/>
        <v>Returning Customer</v>
      </c>
      <c r="K333" s="13" t="s">
        <v>74</v>
      </c>
      <c r="L333" s="13" t="s">
        <v>35</v>
      </c>
      <c r="M333" s="16">
        <v>42087</v>
      </c>
      <c r="N333" s="16">
        <v>42088</v>
      </c>
      <c r="O333" s="48">
        <f>'Calculated Metrics'!$N333-'Calculated Metrics'!$M333</f>
        <v>1</v>
      </c>
      <c r="P333" s="16" t="str">
        <f>TEXT('Calculated Metrics'!$M333,"mmmm")</f>
        <v>March</v>
      </c>
      <c r="Q333" s="16" t="str">
        <f>TEXT('Calculated Metrics'!$M333,"dddd")</f>
        <v>Tuesday</v>
      </c>
      <c r="R333" s="13" t="str">
        <f>_xlfn.XLOOKUP('Calculated Metrics'!$T333,'Product Lookup'!A:A,'Product Lookup'!B:B, ,0)</f>
        <v>Computer Peripherals</v>
      </c>
      <c r="S333" s="13" t="s">
        <v>58</v>
      </c>
      <c r="T333" s="13" t="s">
        <v>100</v>
      </c>
      <c r="U333" s="13" t="s">
        <v>49</v>
      </c>
      <c r="V333" s="13" t="s">
        <v>29</v>
      </c>
      <c r="W333" s="13" t="s">
        <v>30</v>
      </c>
      <c r="X333" s="13" t="s">
        <v>129</v>
      </c>
      <c r="Y333" s="13" t="s">
        <v>276</v>
      </c>
      <c r="Z333" s="13">
        <v>81007</v>
      </c>
      <c r="AA333" s="1"/>
      <c r="AB333" s="1"/>
      <c r="AC333" s="1"/>
      <c r="AD333" s="1"/>
      <c r="AE333" s="1"/>
      <c r="AF333" s="1"/>
    </row>
    <row r="334" spans="1:32" x14ac:dyDescent="0.3">
      <c r="A334" s="9">
        <v>18490</v>
      </c>
      <c r="B334" s="9" t="s">
        <v>33</v>
      </c>
      <c r="C334" s="9">
        <v>88198</v>
      </c>
      <c r="D334" s="10">
        <v>5.38</v>
      </c>
      <c r="E334" s="11">
        <v>0.05</v>
      </c>
      <c r="F334" s="9">
        <v>14</v>
      </c>
      <c r="G334" s="10">
        <f>'Calculated Metrics'!$D334*'Calculated Metrics'!$F334*(1-'Calculated Metrics'!$E334)</f>
        <v>71.553999999999988</v>
      </c>
      <c r="H334" s="9">
        <v>618</v>
      </c>
      <c r="I334" s="9" t="s">
        <v>1203</v>
      </c>
      <c r="J334" s="9" t="str">
        <f t="shared" si="5"/>
        <v>Returning Customer</v>
      </c>
      <c r="K334" s="9" t="s">
        <v>74</v>
      </c>
      <c r="L334" s="9" t="s">
        <v>25</v>
      </c>
      <c r="M334" s="12">
        <v>42123</v>
      </c>
      <c r="N334" s="12">
        <v>42124</v>
      </c>
      <c r="O334" s="47">
        <f>'Calculated Metrics'!$N334-'Calculated Metrics'!$M334</f>
        <v>1</v>
      </c>
      <c r="P334" s="12" t="str">
        <f>TEXT('Calculated Metrics'!$M334,"mmmm")</f>
        <v>April</v>
      </c>
      <c r="Q334" s="12" t="str">
        <f>TEXT('Calculated Metrics'!$M334,"dddd")</f>
        <v>Wednesday</v>
      </c>
      <c r="R334" s="9" t="str">
        <f>_xlfn.XLOOKUP('Calculated Metrics'!$T334,'Product Lookup'!A:A,'Product Lookup'!B:B, ,0)</f>
        <v>Binders</v>
      </c>
      <c r="S334" s="9" t="s">
        <v>26</v>
      </c>
      <c r="T334" s="9" t="s">
        <v>72</v>
      </c>
      <c r="U334" s="9" t="s">
        <v>49</v>
      </c>
      <c r="V334" s="9" t="s">
        <v>29</v>
      </c>
      <c r="W334" s="9" t="s">
        <v>30</v>
      </c>
      <c r="X334" s="9" t="s">
        <v>129</v>
      </c>
      <c r="Y334" s="9" t="s">
        <v>276</v>
      </c>
      <c r="Z334" s="9">
        <v>81007</v>
      </c>
      <c r="AA334" s="1"/>
      <c r="AB334" s="1"/>
      <c r="AC334" s="1"/>
      <c r="AD334" s="1"/>
      <c r="AE334" s="1"/>
      <c r="AF334" s="1"/>
    </row>
    <row r="335" spans="1:32" x14ac:dyDescent="0.3">
      <c r="A335" s="13">
        <v>18491</v>
      </c>
      <c r="B335" s="13" t="s">
        <v>33</v>
      </c>
      <c r="C335" s="13">
        <v>88198</v>
      </c>
      <c r="D335" s="14">
        <v>7.35</v>
      </c>
      <c r="E335" s="15">
        <v>0.05</v>
      </c>
      <c r="F335" s="13">
        <v>1</v>
      </c>
      <c r="G335" s="14">
        <f>'Calculated Metrics'!$D335*'Calculated Metrics'!$F335*(1-'Calculated Metrics'!$E335)</f>
        <v>6.982499999999999</v>
      </c>
      <c r="H335" s="13">
        <v>618</v>
      </c>
      <c r="I335" s="13" t="s">
        <v>1203</v>
      </c>
      <c r="J335" s="13" t="str">
        <f t="shared" si="5"/>
        <v>Returning Customer</v>
      </c>
      <c r="K335" s="13" t="s">
        <v>74</v>
      </c>
      <c r="L335" s="13" t="s">
        <v>35</v>
      </c>
      <c r="M335" s="16">
        <v>42123</v>
      </c>
      <c r="N335" s="16">
        <v>42124</v>
      </c>
      <c r="O335" s="48">
        <f>'Calculated Metrics'!$N335-'Calculated Metrics'!$M335</f>
        <v>1</v>
      </c>
      <c r="P335" s="16" t="str">
        <f>TEXT('Calculated Metrics'!$M335,"mmmm")</f>
        <v>April</v>
      </c>
      <c r="Q335" s="16" t="str">
        <f>TEXT('Calculated Metrics'!$M335,"dddd")</f>
        <v>Wednesday</v>
      </c>
      <c r="R335" s="13" t="str">
        <f>_xlfn.XLOOKUP('Calculated Metrics'!$T335,'Product Lookup'!A:A,'Product Lookup'!B:B, ,0)</f>
        <v>Paper</v>
      </c>
      <c r="S335" s="13" t="s">
        <v>26</v>
      </c>
      <c r="T335" s="13" t="s">
        <v>66</v>
      </c>
      <c r="U335" s="13" t="s">
        <v>49</v>
      </c>
      <c r="V335" s="13" t="s">
        <v>29</v>
      </c>
      <c r="W335" s="13" t="s">
        <v>50</v>
      </c>
      <c r="X335" s="13" t="s">
        <v>129</v>
      </c>
      <c r="Y335" s="13" t="s">
        <v>276</v>
      </c>
      <c r="Z335" s="13">
        <v>81007</v>
      </c>
      <c r="AA335" s="1"/>
      <c r="AB335" s="1"/>
      <c r="AC335" s="1"/>
      <c r="AD335" s="1"/>
      <c r="AE335" s="1"/>
      <c r="AF335" s="1"/>
    </row>
    <row r="336" spans="1:32" x14ac:dyDescent="0.3">
      <c r="A336" s="9">
        <v>25539</v>
      </c>
      <c r="B336" s="9" t="s">
        <v>41</v>
      </c>
      <c r="C336" s="9">
        <v>88196</v>
      </c>
      <c r="D336" s="10">
        <v>14.2</v>
      </c>
      <c r="E336" s="11">
        <v>0.05</v>
      </c>
      <c r="F336" s="9">
        <v>14</v>
      </c>
      <c r="G336" s="10">
        <f>'Calculated Metrics'!$D336*'Calculated Metrics'!$F336*(1-'Calculated Metrics'!$E336)</f>
        <v>188.85999999999999</v>
      </c>
      <c r="H336" s="9">
        <v>619</v>
      </c>
      <c r="I336" s="9" t="s">
        <v>1204</v>
      </c>
      <c r="J336" s="9" t="str">
        <f t="shared" si="5"/>
        <v>New Customer</v>
      </c>
      <c r="K336" s="9" t="s">
        <v>74</v>
      </c>
      <c r="L336" s="9" t="s">
        <v>35</v>
      </c>
      <c r="M336" s="12">
        <v>42011</v>
      </c>
      <c r="N336" s="12">
        <v>42012</v>
      </c>
      <c r="O336" s="47">
        <f>'Calculated Metrics'!$N336-'Calculated Metrics'!$M336</f>
        <v>1</v>
      </c>
      <c r="P336" s="12" t="str">
        <f>TEXT('Calculated Metrics'!$M336,"mmmm")</f>
        <v>January</v>
      </c>
      <c r="Q336" s="12" t="str">
        <f>TEXT('Calculated Metrics'!$M336,"dddd")</f>
        <v>Wednesday</v>
      </c>
      <c r="R336" s="9" t="str">
        <f>_xlfn.XLOOKUP('Calculated Metrics'!$T336,'Product Lookup'!A:A,'Product Lookup'!B:B, ,0)</f>
        <v>Furnishings</v>
      </c>
      <c r="S336" s="9" t="s">
        <v>36</v>
      </c>
      <c r="T336" s="9" t="s">
        <v>42</v>
      </c>
      <c r="U336" s="9" t="s">
        <v>28</v>
      </c>
      <c r="V336" s="9" t="s">
        <v>29</v>
      </c>
      <c r="W336" s="9" t="s">
        <v>44</v>
      </c>
      <c r="X336" s="9" t="s">
        <v>143</v>
      </c>
      <c r="Y336" s="9" t="s">
        <v>277</v>
      </c>
      <c r="Z336" s="9">
        <v>48195</v>
      </c>
      <c r="AA336" s="1"/>
      <c r="AB336" s="1"/>
      <c r="AC336" s="1"/>
      <c r="AD336" s="1"/>
      <c r="AE336" s="1"/>
      <c r="AF336" s="1"/>
    </row>
    <row r="337" spans="1:32" x14ac:dyDescent="0.3">
      <c r="A337" s="13">
        <v>22248</v>
      </c>
      <c r="B337" s="13" t="s">
        <v>47</v>
      </c>
      <c r="C337" s="13">
        <v>91432</v>
      </c>
      <c r="D337" s="14">
        <v>6.88</v>
      </c>
      <c r="E337" s="15">
        <v>0.05</v>
      </c>
      <c r="F337" s="13">
        <v>5</v>
      </c>
      <c r="G337" s="14">
        <f>'Calculated Metrics'!$D337*'Calculated Metrics'!$F337*(1-'Calculated Metrics'!$E337)</f>
        <v>32.68</v>
      </c>
      <c r="H337" s="13">
        <v>621</v>
      </c>
      <c r="I337" s="13" t="s">
        <v>1205</v>
      </c>
      <c r="J337" s="13" t="str">
        <f t="shared" si="5"/>
        <v>New Customer</v>
      </c>
      <c r="K337" s="13" t="s">
        <v>34</v>
      </c>
      <c r="L337" s="13" t="s">
        <v>35</v>
      </c>
      <c r="M337" s="16">
        <v>42061</v>
      </c>
      <c r="N337" s="16">
        <v>42062</v>
      </c>
      <c r="O337" s="48">
        <f>'Calculated Metrics'!$N337-'Calculated Metrics'!$M337</f>
        <v>1</v>
      </c>
      <c r="P337" s="16" t="str">
        <f>TEXT('Calculated Metrics'!$M337,"mmmm")</f>
        <v>February</v>
      </c>
      <c r="Q337" s="16" t="str">
        <f>TEXT('Calculated Metrics'!$M337,"dddd")</f>
        <v>Thursday</v>
      </c>
      <c r="R337" s="13" t="str">
        <f>_xlfn.XLOOKUP('Calculated Metrics'!$T337,'Product Lookup'!A:A,'Product Lookup'!B:B, ,0)</f>
        <v>Paper</v>
      </c>
      <c r="S337" s="13" t="s">
        <v>26</v>
      </c>
      <c r="T337" s="13" t="s">
        <v>66</v>
      </c>
      <c r="U337" s="13" t="s">
        <v>28</v>
      </c>
      <c r="V337" s="13" t="s">
        <v>29</v>
      </c>
      <c r="W337" s="13" t="s">
        <v>44</v>
      </c>
      <c r="X337" s="13" t="s">
        <v>119</v>
      </c>
      <c r="Y337" s="13" t="s">
        <v>175</v>
      </c>
      <c r="Z337" s="13">
        <v>6111</v>
      </c>
      <c r="AA337" s="1"/>
      <c r="AB337" s="1"/>
      <c r="AC337" s="1"/>
      <c r="AD337" s="1"/>
      <c r="AE337" s="1"/>
      <c r="AF337" s="1"/>
    </row>
    <row r="338" spans="1:32" x14ac:dyDescent="0.3">
      <c r="A338" s="9">
        <v>22247</v>
      </c>
      <c r="B338" s="9" t="s">
        <v>47</v>
      </c>
      <c r="C338" s="9">
        <v>91432</v>
      </c>
      <c r="D338" s="10">
        <v>195.99</v>
      </c>
      <c r="E338" s="11">
        <v>0.1</v>
      </c>
      <c r="F338" s="9">
        <v>6</v>
      </c>
      <c r="G338" s="10">
        <f>'Calculated Metrics'!$D338*'Calculated Metrics'!$F338*(1-'Calculated Metrics'!$E338)</f>
        <v>1058.346</v>
      </c>
      <c r="H338" s="9">
        <v>622</v>
      </c>
      <c r="I338" s="9" t="s">
        <v>1206</v>
      </c>
      <c r="J338" s="9" t="str">
        <f t="shared" si="5"/>
        <v>New Customer</v>
      </c>
      <c r="K338" s="9" t="s">
        <v>34</v>
      </c>
      <c r="L338" s="9" t="s">
        <v>35</v>
      </c>
      <c r="M338" s="12">
        <v>42061</v>
      </c>
      <c r="N338" s="12">
        <v>42063</v>
      </c>
      <c r="O338" s="47">
        <f>'Calculated Metrics'!$N338-'Calculated Metrics'!$M338</f>
        <v>2</v>
      </c>
      <c r="P338" s="12" t="str">
        <f>TEXT('Calculated Metrics'!$M338,"mmmm")</f>
        <v>February</v>
      </c>
      <c r="Q338" s="12" t="str">
        <f>TEXT('Calculated Metrics'!$M338,"dddd")</f>
        <v>Thursday</v>
      </c>
      <c r="R338" s="9" t="str">
        <f>_xlfn.XLOOKUP('Calculated Metrics'!$T338,'Product Lookup'!A:A,'Product Lookup'!B:B, ,0)</f>
        <v>Telephones</v>
      </c>
      <c r="S338" s="9" t="s">
        <v>58</v>
      </c>
      <c r="T338" s="9" t="s">
        <v>59</v>
      </c>
      <c r="U338" s="9" t="s">
        <v>49</v>
      </c>
      <c r="V338" s="9" t="s">
        <v>29</v>
      </c>
      <c r="W338" s="9" t="s">
        <v>44</v>
      </c>
      <c r="X338" s="9" t="s">
        <v>103</v>
      </c>
      <c r="Y338" s="9" t="s">
        <v>212</v>
      </c>
      <c r="Z338" s="9">
        <v>4210</v>
      </c>
      <c r="AA338" s="1"/>
      <c r="AB338" s="1"/>
      <c r="AC338" s="1"/>
      <c r="AD338" s="1"/>
      <c r="AE338" s="1"/>
      <c r="AF338" s="1"/>
    </row>
    <row r="339" spans="1:32" x14ac:dyDescent="0.3">
      <c r="A339" s="13">
        <v>24880</v>
      </c>
      <c r="B339" s="13" t="s">
        <v>23</v>
      </c>
      <c r="C339" s="13">
        <v>91433</v>
      </c>
      <c r="D339" s="14">
        <v>6.48</v>
      </c>
      <c r="E339" s="15">
        <v>0.05</v>
      </c>
      <c r="F339" s="13">
        <v>21</v>
      </c>
      <c r="G339" s="14">
        <f>'Calculated Metrics'!$D339*'Calculated Metrics'!$F339*(1-'Calculated Metrics'!$E339)</f>
        <v>129.27600000000001</v>
      </c>
      <c r="H339" s="13">
        <v>623</v>
      </c>
      <c r="I339" s="13" t="s">
        <v>1207</v>
      </c>
      <c r="J339" s="13" t="str">
        <f t="shared" si="5"/>
        <v>New Customer</v>
      </c>
      <c r="K339" s="13" t="s">
        <v>34</v>
      </c>
      <c r="L339" s="13" t="s">
        <v>35</v>
      </c>
      <c r="M339" s="16">
        <v>42095</v>
      </c>
      <c r="N339" s="16">
        <v>42097</v>
      </c>
      <c r="O339" s="48">
        <f>'Calculated Metrics'!$N339-'Calculated Metrics'!$M339</f>
        <v>2</v>
      </c>
      <c r="P339" s="16" t="str">
        <f>TEXT('Calculated Metrics'!$M339,"mmmm")</f>
        <v>April</v>
      </c>
      <c r="Q339" s="16" t="str">
        <f>TEXT('Calculated Metrics'!$M339,"dddd")</f>
        <v>Wednesday</v>
      </c>
      <c r="R339" s="13" t="str">
        <f>_xlfn.XLOOKUP('Calculated Metrics'!$T339,'Product Lookup'!A:A,'Product Lookup'!B:B, ,0)</f>
        <v>Paper</v>
      </c>
      <c r="S339" s="13" t="s">
        <v>26</v>
      </c>
      <c r="T339" s="13" t="s">
        <v>66</v>
      </c>
      <c r="U339" s="13" t="s">
        <v>49</v>
      </c>
      <c r="V339" s="13" t="s">
        <v>29</v>
      </c>
      <c r="W339" s="13" t="s">
        <v>44</v>
      </c>
      <c r="X339" s="13" t="s">
        <v>108</v>
      </c>
      <c r="Y339" s="13" t="s">
        <v>278</v>
      </c>
      <c r="Z339" s="13">
        <v>3101</v>
      </c>
      <c r="AA339" s="1"/>
      <c r="AB339" s="1"/>
      <c r="AC339" s="1"/>
      <c r="AD339" s="1"/>
      <c r="AE339" s="1"/>
      <c r="AF339" s="1"/>
    </row>
    <row r="340" spans="1:32" x14ac:dyDescent="0.3">
      <c r="A340" s="9">
        <v>24881</v>
      </c>
      <c r="B340" s="9" t="s">
        <v>23</v>
      </c>
      <c r="C340" s="9">
        <v>91433</v>
      </c>
      <c r="D340" s="10">
        <v>55.99</v>
      </c>
      <c r="E340" s="11">
        <v>0.05</v>
      </c>
      <c r="F340" s="9">
        <v>2</v>
      </c>
      <c r="G340" s="10">
        <f>'Calculated Metrics'!$D340*'Calculated Metrics'!$F340*(1-'Calculated Metrics'!$E340)</f>
        <v>106.381</v>
      </c>
      <c r="H340" s="9">
        <v>624</v>
      </c>
      <c r="I340" s="9" t="s">
        <v>1208</v>
      </c>
      <c r="J340" s="9" t="str">
        <f t="shared" si="5"/>
        <v>New Customer</v>
      </c>
      <c r="K340" s="9" t="s">
        <v>34</v>
      </c>
      <c r="L340" s="9" t="s">
        <v>35</v>
      </c>
      <c r="M340" s="12">
        <v>42095</v>
      </c>
      <c r="N340" s="12">
        <v>42095</v>
      </c>
      <c r="O340" s="47">
        <f>'Calculated Metrics'!$N340-'Calculated Metrics'!$M340</f>
        <v>0</v>
      </c>
      <c r="P340" s="12" t="str">
        <f>TEXT('Calculated Metrics'!$M340,"mmmm")</f>
        <v>April</v>
      </c>
      <c r="Q340" s="12" t="str">
        <f>TEXT('Calculated Metrics'!$M340,"dddd")</f>
        <v>Wednesday</v>
      </c>
      <c r="R340" s="9" t="str">
        <f>_xlfn.XLOOKUP('Calculated Metrics'!$T340,'Product Lookup'!A:A,'Product Lookup'!B:B, ,0)</f>
        <v>Telephones</v>
      </c>
      <c r="S340" s="9" t="s">
        <v>58</v>
      </c>
      <c r="T340" s="9" t="s">
        <v>59</v>
      </c>
      <c r="U340" s="9" t="s">
        <v>43</v>
      </c>
      <c r="V340" s="9" t="s">
        <v>29</v>
      </c>
      <c r="W340" s="9" t="s">
        <v>44</v>
      </c>
      <c r="X340" s="9" t="s">
        <v>87</v>
      </c>
      <c r="Y340" s="9" t="s">
        <v>279</v>
      </c>
      <c r="Z340" s="9">
        <v>5701</v>
      </c>
      <c r="AA340" s="1"/>
      <c r="AB340" s="1"/>
      <c r="AC340" s="1"/>
      <c r="AD340" s="1"/>
      <c r="AE340" s="1"/>
      <c r="AF340" s="1"/>
    </row>
    <row r="341" spans="1:32" x14ac:dyDescent="0.3">
      <c r="A341" s="13">
        <v>21718</v>
      </c>
      <c r="B341" s="13" t="s">
        <v>47</v>
      </c>
      <c r="C341" s="13">
        <v>90469</v>
      </c>
      <c r="D341" s="14">
        <v>419.19</v>
      </c>
      <c r="E341" s="15">
        <v>0.1</v>
      </c>
      <c r="F341" s="13">
        <v>22</v>
      </c>
      <c r="G341" s="14">
        <f>'Calculated Metrics'!$D341*'Calculated Metrics'!$F341*(1-'Calculated Metrics'!$E341)</f>
        <v>8299.9620000000014</v>
      </c>
      <c r="H341" s="13">
        <v>627</v>
      </c>
      <c r="I341" s="13" t="s">
        <v>1209</v>
      </c>
      <c r="J341" s="13" t="str">
        <f t="shared" si="5"/>
        <v>New Customer</v>
      </c>
      <c r="K341" s="13" t="s">
        <v>24</v>
      </c>
      <c r="L341" s="13" t="s">
        <v>35</v>
      </c>
      <c r="M341" s="16">
        <v>42115</v>
      </c>
      <c r="N341" s="16">
        <v>42116</v>
      </c>
      <c r="O341" s="48">
        <f>'Calculated Metrics'!$N341-'Calculated Metrics'!$M341</f>
        <v>1</v>
      </c>
      <c r="P341" s="16" t="str">
        <f>TEXT('Calculated Metrics'!$M341,"mmmm")</f>
        <v>April</v>
      </c>
      <c r="Q341" s="16" t="str">
        <f>TEXT('Calculated Metrics'!$M341,"dddd")</f>
        <v>Tuesday</v>
      </c>
      <c r="R341" s="13" t="str">
        <f>_xlfn.XLOOKUP('Calculated Metrics'!$T341,'Product Lookup'!A:A,'Product Lookup'!B:B, ,0)</f>
        <v>Storage</v>
      </c>
      <c r="S341" s="13" t="s">
        <v>26</v>
      </c>
      <c r="T341" s="13" t="s">
        <v>85</v>
      </c>
      <c r="U341" s="13" t="s">
        <v>49</v>
      </c>
      <c r="V341" s="13" t="s">
        <v>29</v>
      </c>
      <c r="W341" s="13" t="s">
        <v>50</v>
      </c>
      <c r="X341" s="13" t="s">
        <v>90</v>
      </c>
      <c r="Y341" s="13" t="s">
        <v>280</v>
      </c>
      <c r="Z341" s="13">
        <v>43952</v>
      </c>
      <c r="AA341" s="1"/>
      <c r="AB341" s="1"/>
      <c r="AC341" s="1"/>
      <c r="AD341" s="1"/>
      <c r="AE341" s="1"/>
      <c r="AF341" s="1"/>
    </row>
    <row r="342" spans="1:32" x14ac:dyDescent="0.3">
      <c r="A342" s="9">
        <v>19364</v>
      </c>
      <c r="B342" s="9" t="s">
        <v>23</v>
      </c>
      <c r="C342" s="9">
        <v>89284</v>
      </c>
      <c r="D342" s="10">
        <v>2.08</v>
      </c>
      <c r="E342" s="11">
        <v>0.05</v>
      </c>
      <c r="F342" s="9">
        <v>12</v>
      </c>
      <c r="G342" s="10">
        <f>'Calculated Metrics'!$D342*'Calculated Metrics'!$F342*(1-'Calculated Metrics'!$E342)</f>
        <v>23.712</v>
      </c>
      <c r="H342" s="9">
        <v>635</v>
      </c>
      <c r="I342" s="9" t="s">
        <v>1210</v>
      </c>
      <c r="J342" s="9" t="str">
        <f t="shared" si="5"/>
        <v>Returning Customer</v>
      </c>
      <c r="K342" s="9" t="s">
        <v>24</v>
      </c>
      <c r="L342" s="9" t="s">
        <v>35</v>
      </c>
      <c r="M342" s="12">
        <v>42099</v>
      </c>
      <c r="N342" s="12">
        <v>42099</v>
      </c>
      <c r="O342" s="47">
        <f>'Calculated Metrics'!$N342-'Calculated Metrics'!$M342</f>
        <v>0</v>
      </c>
      <c r="P342" s="12" t="str">
        <f>TEXT('Calculated Metrics'!$M342,"mmmm")</f>
        <v>April</v>
      </c>
      <c r="Q342" s="12" t="str">
        <f>TEXT('Calculated Metrics'!$M342,"dddd")</f>
        <v>Sunday</v>
      </c>
      <c r="R342" s="9" t="str">
        <f>_xlfn.XLOOKUP('Calculated Metrics'!$T342,'Product Lookup'!A:A,'Product Lookup'!B:B, ,0)</f>
        <v>Furnishings</v>
      </c>
      <c r="S342" s="9" t="s">
        <v>36</v>
      </c>
      <c r="T342" s="9" t="s">
        <v>42</v>
      </c>
      <c r="U342" s="9" t="s">
        <v>49</v>
      </c>
      <c r="V342" s="9" t="s">
        <v>29</v>
      </c>
      <c r="W342" s="9" t="s">
        <v>50</v>
      </c>
      <c r="X342" s="9" t="s">
        <v>51</v>
      </c>
      <c r="Y342" s="9" t="s">
        <v>281</v>
      </c>
      <c r="Z342" s="9">
        <v>55106</v>
      </c>
      <c r="AA342" s="1"/>
      <c r="AB342" s="1"/>
      <c r="AC342" s="1"/>
      <c r="AD342" s="1"/>
      <c r="AE342" s="1"/>
      <c r="AF342" s="1"/>
    </row>
    <row r="343" spans="1:32" x14ac:dyDescent="0.3">
      <c r="A343" s="13">
        <v>19365</v>
      </c>
      <c r="B343" s="13" t="s">
        <v>23</v>
      </c>
      <c r="C343" s="13">
        <v>89284</v>
      </c>
      <c r="D343" s="14">
        <v>370.98</v>
      </c>
      <c r="E343" s="15">
        <v>0.1</v>
      </c>
      <c r="F343" s="13">
        <v>6</v>
      </c>
      <c r="G343" s="14">
        <f>'Calculated Metrics'!$D343*'Calculated Metrics'!$F343*(1-'Calculated Metrics'!$E343)</f>
        <v>2003.2920000000001</v>
      </c>
      <c r="H343" s="13">
        <v>635</v>
      </c>
      <c r="I343" s="13" t="s">
        <v>1210</v>
      </c>
      <c r="J343" s="13" t="str">
        <f t="shared" si="5"/>
        <v>Returning Customer</v>
      </c>
      <c r="K343" s="13" t="s">
        <v>24</v>
      </c>
      <c r="L343" s="13" t="s">
        <v>35</v>
      </c>
      <c r="M343" s="16">
        <v>42099</v>
      </c>
      <c r="N343" s="16">
        <v>42100</v>
      </c>
      <c r="O343" s="48">
        <f>'Calculated Metrics'!$N343-'Calculated Metrics'!$M343</f>
        <v>1</v>
      </c>
      <c r="P343" s="16" t="str">
        <f>TEXT('Calculated Metrics'!$M343,"mmmm")</f>
        <v>April</v>
      </c>
      <c r="Q343" s="16" t="str">
        <f>TEXT('Calculated Metrics'!$M343,"dddd")</f>
        <v>Sunday</v>
      </c>
      <c r="R343" s="13" t="str">
        <f>_xlfn.XLOOKUP('Calculated Metrics'!$T343,'Product Lookup'!A:A,'Product Lookup'!B:B, ,0)</f>
        <v>Storage</v>
      </c>
      <c r="S343" s="13" t="s">
        <v>26</v>
      </c>
      <c r="T343" s="13" t="s">
        <v>85</v>
      </c>
      <c r="U343" s="13" t="s">
        <v>38</v>
      </c>
      <c r="V343" s="13" t="s">
        <v>29</v>
      </c>
      <c r="W343" s="13" t="s">
        <v>30</v>
      </c>
      <c r="X343" s="13" t="s">
        <v>51</v>
      </c>
      <c r="Y343" s="13" t="s">
        <v>281</v>
      </c>
      <c r="Z343" s="13">
        <v>55106</v>
      </c>
      <c r="AA343" s="1"/>
      <c r="AB343" s="1"/>
      <c r="AC343" s="1"/>
      <c r="AD343" s="1"/>
      <c r="AE343" s="1"/>
      <c r="AF343" s="1"/>
    </row>
    <row r="344" spans="1:32" x14ac:dyDescent="0.3">
      <c r="A344" s="9">
        <v>19539</v>
      </c>
      <c r="B344" s="9" t="s">
        <v>71</v>
      </c>
      <c r="C344" s="9">
        <v>87953</v>
      </c>
      <c r="D344" s="10">
        <v>160.97999999999999</v>
      </c>
      <c r="E344" s="11">
        <v>0.1</v>
      </c>
      <c r="F344" s="9">
        <v>8</v>
      </c>
      <c r="G344" s="10">
        <f>'Calculated Metrics'!$D344*'Calculated Metrics'!$F344*(1-'Calculated Metrics'!$E344)</f>
        <v>1159.056</v>
      </c>
      <c r="H344" s="9">
        <v>637</v>
      </c>
      <c r="I344" s="9" t="s">
        <v>1211</v>
      </c>
      <c r="J344" s="9" t="str">
        <f t="shared" si="5"/>
        <v>New Customer</v>
      </c>
      <c r="K344" s="9" t="s">
        <v>74</v>
      </c>
      <c r="L344" s="9" t="s">
        <v>35</v>
      </c>
      <c r="M344" s="12">
        <v>42083</v>
      </c>
      <c r="N344" s="12">
        <v>42087</v>
      </c>
      <c r="O344" s="47">
        <f>'Calculated Metrics'!$N344-'Calculated Metrics'!$M344</f>
        <v>4</v>
      </c>
      <c r="P344" s="12" t="str">
        <f>TEXT('Calculated Metrics'!$M344,"mmmm")</f>
        <v>March</v>
      </c>
      <c r="Q344" s="12" t="str">
        <f>TEXT('Calculated Metrics'!$M344,"dddd")</f>
        <v>Friday</v>
      </c>
      <c r="R344" s="9" t="str">
        <f>_xlfn.XLOOKUP('Calculated Metrics'!$T344,'Product Lookup'!A:A,'Product Lookup'!B:B, ,0)</f>
        <v>Bookcases</v>
      </c>
      <c r="S344" s="9" t="s">
        <v>36</v>
      </c>
      <c r="T344" s="9" t="s">
        <v>105</v>
      </c>
      <c r="U344" s="9" t="s">
        <v>77</v>
      </c>
      <c r="V344" s="9" t="s">
        <v>29</v>
      </c>
      <c r="W344" s="9" t="s">
        <v>30</v>
      </c>
      <c r="X344" s="9" t="s">
        <v>39</v>
      </c>
      <c r="Y344" s="9" t="s">
        <v>282</v>
      </c>
      <c r="Z344" s="9">
        <v>95051</v>
      </c>
      <c r="AA344" s="1"/>
      <c r="AB344" s="1"/>
      <c r="AC344" s="1"/>
      <c r="AD344" s="1"/>
      <c r="AE344" s="1"/>
      <c r="AF344" s="1"/>
    </row>
    <row r="345" spans="1:32" x14ac:dyDescent="0.3">
      <c r="A345" s="13">
        <v>24387</v>
      </c>
      <c r="B345" s="13" t="s">
        <v>41</v>
      </c>
      <c r="C345" s="13">
        <v>87954</v>
      </c>
      <c r="D345" s="14">
        <v>65.989999999999995</v>
      </c>
      <c r="E345" s="15">
        <v>0.05</v>
      </c>
      <c r="F345" s="13">
        <v>9</v>
      </c>
      <c r="G345" s="14">
        <f>'Calculated Metrics'!$D345*'Calculated Metrics'!$F345*(1-'Calculated Metrics'!$E345)</f>
        <v>564.21449999999993</v>
      </c>
      <c r="H345" s="13">
        <v>638</v>
      </c>
      <c r="I345" s="13" t="s">
        <v>1212</v>
      </c>
      <c r="J345" s="13" t="str">
        <f t="shared" si="5"/>
        <v>Returning Customer</v>
      </c>
      <c r="K345" s="13" t="s">
        <v>74</v>
      </c>
      <c r="L345" s="13" t="s">
        <v>25</v>
      </c>
      <c r="M345" s="16">
        <v>42124</v>
      </c>
      <c r="N345" s="16">
        <v>42125</v>
      </c>
      <c r="O345" s="48">
        <f>'Calculated Metrics'!$N345-'Calculated Metrics'!$M345</f>
        <v>1</v>
      </c>
      <c r="P345" s="16" t="str">
        <f>TEXT('Calculated Metrics'!$M345,"mmmm")</f>
        <v>April</v>
      </c>
      <c r="Q345" s="16" t="str">
        <f>TEXT('Calculated Metrics'!$M345,"dddd")</f>
        <v>Thursday</v>
      </c>
      <c r="R345" s="13" t="str">
        <f>_xlfn.XLOOKUP('Calculated Metrics'!$T345,'Product Lookup'!A:A,'Product Lookup'!B:B, ,0)</f>
        <v>Telephones</v>
      </c>
      <c r="S345" s="13" t="s">
        <v>58</v>
      </c>
      <c r="T345" s="13" t="s">
        <v>59</v>
      </c>
      <c r="U345" s="13" t="s">
        <v>49</v>
      </c>
      <c r="V345" s="13" t="s">
        <v>29</v>
      </c>
      <c r="W345" s="13" t="s">
        <v>30</v>
      </c>
      <c r="X345" s="13" t="s">
        <v>39</v>
      </c>
      <c r="Y345" s="13" t="s">
        <v>283</v>
      </c>
      <c r="Z345" s="13">
        <v>95062</v>
      </c>
      <c r="AA345" s="1"/>
      <c r="AB345" s="1"/>
      <c r="AC345" s="1"/>
      <c r="AD345" s="1"/>
      <c r="AE345" s="1"/>
      <c r="AF345" s="1"/>
    </row>
    <row r="346" spans="1:32" x14ac:dyDescent="0.3">
      <c r="A346" s="9">
        <v>24388</v>
      </c>
      <c r="B346" s="9" t="s">
        <v>41</v>
      </c>
      <c r="C346" s="9">
        <v>87954</v>
      </c>
      <c r="D346" s="10">
        <v>195.99</v>
      </c>
      <c r="E346" s="11">
        <v>0.1</v>
      </c>
      <c r="F346" s="9">
        <v>6</v>
      </c>
      <c r="G346" s="10">
        <f>'Calculated Metrics'!$D346*'Calculated Metrics'!$F346*(1-'Calculated Metrics'!$E346)</f>
        <v>1058.346</v>
      </c>
      <c r="H346" s="9">
        <v>638</v>
      </c>
      <c r="I346" s="9" t="s">
        <v>1212</v>
      </c>
      <c r="J346" s="9" t="str">
        <f t="shared" si="5"/>
        <v>Returning Customer</v>
      </c>
      <c r="K346" s="9" t="s">
        <v>74</v>
      </c>
      <c r="L346" s="9" t="s">
        <v>25</v>
      </c>
      <c r="M346" s="12">
        <v>42124</v>
      </c>
      <c r="N346" s="12">
        <v>42126</v>
      </c>
      <c r="O346" s="47">
        <f>'Calculated Metrics'!$N346-'Calculated Metrics'!$M346</f>
        <v>2</v>
      </c>
      <c r="P346" s="12" t="str">
        <f>TEXT('Calculated Metrics'!$M346,"mmmm")</f>
        <v>April</v>
      </c>
      <c r="Q346" s="12" t="str">
        <f>TEXT('Calculated Metrics'!$M346,"dddd")</f>
        <v>Thursday</v>
      </c>
      <c r="R346" s="9" t="str">
        <f>_xlfn.XLOOKUP('Calculated Metrics'!$T346,'Product Lookup'!A:A,'Product Lookup'!B:B, ,0)</f>
        <v>Telephones</v>
      </c>
      <c r="S346" s="9" t="s">
        <v>58</v>
      </c>
      <c r="T346" s="9" t="s">
        <v>59</v>
      </c>
      <c r="U346" s="9" t="s">
        <v>49</v>
      </c>
      <c r="V346" s="9" t="s">
        <v>29</v>
      </c>
      <c r="W346" s="9" t="s">
        <v>30</v>
      </c>
      <c r="X346" s="9" t="s">
        <v>39</v>
      </c>
      <c r="Y346" s="9" t="s">
        <v>283</v>
      </c>
      <c r="Z346" s="9">
        <v>95062</v>
      </c>
      <c r="AA346" s="1"/>
      <c r="AB346" s="1"/>
      <c r="AC346" s="1"/>
      <c r="AD346" s="1"/>
      <c r="AE346" s="1"/>
      <c r="AF346" s="1"/>
    </row>
    <row r="347" spans="1:32" x14ac:dyDescent="0.3">
      <c r="A347" s="13">
        <v>25893</v>
      </c>
      <c r="B347" s="13" t="s">
        <v>33</v>
      </c>
      <c r="C347" s="13">
        <v>87952</v>
      </c>
      <c r="D347" s="14">
        <v>236.97</v>
      </c>
      <c r="E347" s="15">
        <v>0.1</v>
      </c>
      <c r="F347" s="13">
        <v>9</v>
      </c>
      <c r="G347" s="14">
        <f>'Calculated Metrics'!$D347*'Calculated Metrics'!$F347*(1-'Calculated Metrics'!$E347)</f>
        <v>1919.4570000000001</v>
      </c>
      <c r="H347" s="13">
        <v>639</v>
      </c>
      <c r="I347" s="13" t="s">
        <v>1213</v>
      </c>
      <c r="J347" s="13" t="str">
        <f t="shared" si="5"/>
        <v>New Customer</v>
      </c>
      <c r="K347" s="13" t="s">
        <v>74</v>
      </c>
      <c r="L347" s="13" t="s">
        <v>35</v>
      </c>
      <c r="M347" s="16">
        <v>42049</v>
      </c>
      <c r="N347" s="16">
        <v>42050</v>
      </c>
      <c r="O347" s="48">
        <f>'Calculated Metrics'!$N347-'Calculated Metrics'!$M347</f>
        <v>1</v>
      </c>
      <c r="P347" s="16" t="str">
        <f>TEXT('Calculated Metrics'!$M347,"mmmm")</f>
        <v>February</v>
      </c>
      <c r="Q347" s="16" t="str">
        <f>TEXT('Calculated Metrics'!$M347,"dddd")</f>
        <v>Saturday</v>
      </c>
      <c r="R347" s="13" t="str">
        <f>_xlfn.XLOOKUP('Calculated Metrics'!$T347,'Product Lookup'!A:A,'Product Lookup'!B:B, ,0)</f>
        <v>Tables</v>
      </c>
      <c r="S347" s="13" t="s">
        <v>36</v>
      </c>
      <c r="T347" s="13" t="s">
        <v>89</v>
      </c>
      <c r="U347" s="13" t="s">
        <v>77</v>
      </c>
      <c r="V347" s="13" t="s">
        <v>29</v>
      </c>
      <c r="W347" s="13" t="s">
        <v>30</v>
      </c>
      <c r="X347" s="13" t="s">
        <v>39</v>
      </c>
      <c r="Y347" s="13" t="s">
        <v>284</v>
      </c>
      <c r="Z347" s="13">
        <v>93454</v>
      </c>
      <c r="AA347" s="1"/>
      <c r="AB347" s="1"/>
      <c r="AC347" s="1"/>
      <c r="AD347" s="1"/>
      <c r="AE347" s="1"/>
      <c r="AF347" s="1"/>
    </row>
    <row r="348" spans="1:32" x14ac:dyDescent="0.3">
      <c r="A348" s="9">
        <v>7893</v>
      </c>
      <c r="B348" s="9" t="s">
        <v>33</v>
      </c>
      <c r="C348" s="9">
        <v>56452</v>
      </c>
      <c r="D348" s="10">
        <v>236.97</v>
      </c>
      <c r="E348" s="11">
        <v>0.1</v>
      </c>
      <c r="F348" s="9">
        <v>34</v>
      </c>
      <c r="G348" s="10">
        <f>'Calculated Metrics'!$D348*'Calculated Metrics'!$F348*(1-'Calculated Metrics'!$E348)</f>
        <v>7251.2820000000002</v>
      </c>
      <c r="H348" s="9">
        <v>640</v>
      </c>
      <c r="I348" s="9" t="s">
        <v>1214</v>
      </c>
      <c r="J348" s="9" t="str">
        <f t="shared" si="5"/>
        <v>Returning Customer</v>
      </c>
      <c r="K348" s="9" t="s">
        <v>74</v>
      </c>
      <c r="L348" s="9" t="s">
        <v>35</v>
      </c>
      <c r="M348" s="12">
        <v>42049</v>
      </c>
      <c r="N348" s="12">
        <v>42050</v>
      </c>
      <c r="O348" s="47">
        <f>'Calculated Metrics'!$N348-'Calculated Metrics'!$M348</f>
        <v>1</v>
      </c>
      <c r="P348" s="12" t="str">
        <f>TEXT('Calculated Metrics'!$M348,"mmmm")</f>
        <v>February</v>
      </c>
      <c r="Q348" s="12" t="str">
        <f>TEXT('Calculated Metrics'!$M348,"dddd")</f>
        <v>Saturday</v>
      </c>
      <c r="R348" s="9" t="str">
        <f>_xlfn.XLOOKUP('Calculated Metrics'!$T348,'Product Lookup'!A:A,'Product Lookup'!B:B, ,0)</f>
        <v>Tables</v>
      </c>
      <c r="S348" s="9" t="s">
        <v>36</v>
      </c>
      <c r="T348" s="9" t="s">
        <v>89</v>
      </c>
      <c r="U348" s="9" t="s">
        <v>77</v>
      </c>
      <c r="V348" s="9" t="s">
        <v>29</v>
      </c>
      <c r="W348" s="9" t="s">
        <v>30</v>
      </c>
      <c r="X348" s="9" t="s">
        <v>31</v>
      </c>
      <c r="Y348" s="9" t="s">
        <v>113</v>
      </c>
      <c r="Z348" s="9">
        <v>98119</v>
      </c>
      <c r="AA348" s="1"/>
      <c r="AB348" s="1"/>
      <c r="AC348" s="1"/>
      <c r="AD348" s="1"/>
      <c r="AE348" s="1"/>
      <c r="AF348" s="1"/>
    </row>
    <row r="349" spans="1:32" x14ac:dyDescent="0.3">
      <c r="A349" s="13">
        <v>1539</v>
      </c>
      <c r="B349" s="13" t="s">
        <v>71</v>
      </c>
      <c r="C349" s="13">
        <v>11077</v>
      </c>
      <c r="D349" s="14">
        <v>160.97999999999999</v>
      </c>
      <c r="E349" s="15">
        <v>0.1</v>
      </c>
      <c r="F349" s="13">
        <v>30</v>
      </c>
      <c r="G349" s="14">
        <f>'Calculated Metrics'!$D349*'Calculated Metrics'!$F349*(1-'Calculated Metrics'!$E349)</f>
        <v>4346.46</v>
      </c>
      <c r="H349" s="13">
        <v>640</v>
      </c>
      <c r="I349" s="13" t="s">
        <v>1214</v>
      </c>
      <c r="J349" s="13" t="str">
        <f t="shared" si="5"/>
        <v>Returning Customer</v>
      </c>
      <c r="K349" s="13" t="s">
        <v>74</v>
      </c>
      <c r="L349" s="13" t="s">
        <v>35</v>
      </c>
      <c r="M349" s="16">
        <v>42083</v>
      </c>
      <c r="N349" s="16">
        <v>42087</v>
      </c>
      <c r="O349" s="48">
        <f>'Calculated Metrics'!$N349-'Calculated Metrics'!$M349</f>
        <v>4</v>
      </c>
      <c r="P349" s="16" t="str">
        <f>TEXT('Calculated Metrics'!$M349,"mmmm")</f>
        <v>March</v>
      </c>
      <c r="Q349" s="16" t="str">
        <f>TEXT('Calculated Metrics'!$M349,"dddd")</f>
        <v>Friday</v>
      </c>
      <c r="R349" s="13" t="str">
        <f>_xlfn.XLOOKUP('Calculated Metrics'!$T349,'Product Lookup'!A:A,'Product Lookup'!B:B, ,0)</f>
        <v>Bookcases</v>
      </c>
      <c r="S349" s="13" t="s">
        <v>36</v>
      </c>
      <c r="T349" s="13" t="s">
        <v>105</v>
      </c>
      <c r="U349" s="13" t="s">
        <v>77</v>
      </c>
      <c r="V349" s="13" t="s">
        <v>29</v>
      </c>
      <c r="W349" s="13" t="s">
        <v>30</v>
      </c>
      <c r="X349" s="13" t="s">
        <v>31</v>
      </c>
      <c r="Y349" s="13" t="s">
        <v>113</v>
      </c>
      <c r="Z349" s="13">
        <v>98119</v>
      </c>
      <c r="AA349" s="1"/>
      <c r="AB349" s="1"/>
      <c r="AC349" s="1"/>
      <c r="AD349" s="1"/>
      <c r="AE349" s="1"/>
      <c r="AF349" s="1"/>
    </row>
    <row r="350" spans="1:32" x14ac:dyDescent="0.3">
      <c r="A350" s="9">
        <v>6387</v>
      </c>
      <c r="B350" s="9" t="s">
        <v>41</v>
      </c>
      <c r="C350" s="9">
        <v>45380</v>
      </c>
      <c r="D350" s="10">
        <v>65.989999999999995</v>
      </c>
      <c r="E350" s="11">
        <v>0.05</v>
      </c>
      <c r="F350" s="9">
        <v>34</v>
      </c>
      <c r="G350" s="10">
        <f>'Calculated Metrics'!$D350*'Calculated Metrics'!$F350*(1-'Calculated Metrics'!$E350)</f>
        <v>2131.4769999999999</v>
      </c>
      <c r="H350" s="9">
        <v>640</v>
      </c>
      <c r="I350" s="9" t="s">
        <v>1214</v>
      </c>
      <c r="J350" s="9" t="str">
        <f t="shared" si="5"/>
        <v>Returning Customer</v>
      </c>
      <c r="K350" s="9" t="s">
        <v>74</v>
      </c>
      <c r="L350" s="9" t="s">
        <v>25</v>
      </c>
      <c r="M350" s="12">
        <v>42124</v>
      </c>
      <c r="N350" s="12">
        <v>42125</v>
      </c>
      <c r="O350" s="47">
        <f>'Calculated Metrics'!$N350-'Calculated Metrics'!$M350</f>
        <v>1</v>
      </c>
      <c r="P350" s="12" t="str">
        <f>TEXT('Calculated Metrics'!$M350,"mmmm")</f>
        <v>April</v>
      </c>
      <c r="Q350" s="12" t="str">
        <f>TEXT('Calculated Metrics'!$M350,"dddd")</f>
        <v>Thursday</v>
      </c>
      <c r="R350" s="9" t="str">
        <f>_xlfn.XLOOKUP('Calculated Metrics'!$T350,'Product Lookup'!A:A,'Product Lookup'!B:B, ,0)</f>
        <v>Telephones</v>
      </c>
      <c r="S350" s="9" t="s">
        <v>58</v>
      </c>
      <c r="T350" s="9" t="s">
        <v>59</v>
      </c>
      <c r="U350" s="9" t="s">
        <v>49</v>
      </c>
      <c r="V350" s="9" t="s">
        <v>29</v>
      </c>
      <c r="W350" s="9" t="s">
        <v>30</v>
      </c>
      <c r="X350" s="9" t="s">
        <v>31</v>
      </c>
      <c r="Y350" s="9" t="s">
        <v>113</v>
      </c>
      <c r="Z350" s="9">
        <v>98119</v>
      </c>
      <c r="AA350" s="1"/>
      <c r="AB350" s="1"/>
      <c r="AC350" s="1"/>
      <c r="AD350" s="1"/>
      <c r="AE350" s="1"/>
      <c r="AF350" s="1"/>
    </row>
    <row r="351" spans="1:32" x14ac:dyDescent="0.3">
      <c r="A351" s="13">
        <v>6388</v>
      </c>
      <c r="B351" s="13" t="s">
        <v>41</v>
      </c>
      <c r="C351" s="13">
        <v>45380</v>
      </c>
      <c r="D351" s="14">
        <v>195.99</v>
      </c>
      <c r="E351" s="15">
        <v>0.1</v>
      </c>
      <c r="F351" s="13">
        <v>24</v>
      </c>
      <c r="G351" s="14">
        <f>'Calculated Metrics'!$D351*'Calculated Metrics'!$F351*(1-'Calculated Metrics'!$E351)</f>
        <v>4233.384</v>
      </c>
      <c r="H351" s="13">
        <v>640</v>
      </c>
      <c r="I351" s="13" t="s">
        <v>1214</v>
      </c>
      <c r="J351" s="13" t="str">
        <f t="shared" si="5"/>
        <v>Returning Customer</v>
      </c>
      <c r="K351" s="13" t="s">
        <v>74</v>
      </c>
      <c r="L351" s="13" t="s">
        <v>25</v>
      </c>
      <c r="M351" s="16">
        <v>42124</v>
      </c>
      <c r="N351" s="16">
        <v>42126</v>
      </c>
      <c r="O351" s="48">
        <f>'Calculated Metrics'!$N351-'Calculated Metrics'!$M351</f>
        <v>2</v>
      </c>
      <c r="P351" s="16" t="str">
        <f>TEXT('Calculated Metrics'!$M351,"mmmm")</f>
        <v>April</v>
      </c>
      <c r="Q351" s="16" t="str">
        <f>TEXT('Calculated Metrics'!$M351,"dddd")</f>
        <v>Thursday</v>
      </c>
      <c r="R351" s="13" t="str">
        <f>_xlfn.XLOOKUP('Calculated Metrics'!$T351,'Product Lookup'!A:A,'Product Lookup'!B:B, ,0)</f>
        <v>Telephones</v>
      </c>
      <c r="S351" s="13" t="s">
        <v>58</v>
      </c>
      <c r="T351" s="13" t="s">
        <v>59</v>
      </c>
      <c r="U351" s="13" t="s">
        <v>49</v>
      </c>
      <c r="V351" s="13" t="s">
        <v>29</v>
      </c>
      <c r="W351" s="13" t="s">
        <v>50</v>
      </c>
      <c r="X351" s="13" t="s">
        <v>31</v>
      </c>
      <c r="Y351" s="13" t="s">
        <v>113</v>
      </c>
      <c r="Z351" s="13">
        <v>98119</v>
      </c>
      <c r="AA351" s="1"/>
      <c r="AB351" s="1"/>
      <c r="AC351" s="1"/>
      <c r="AD351" s="1"/>
      <c r="AE351" s="1"/>
      <c r="AF351" s="1"/>
    </row>
    <row r="352" spans="1:32" x14ac:dyDescent="0.3">
      <c r="A352" s="9">
        <v>24869</v>
      </c>
      <c r="B352" s="9" t="s">
        <v>71</v>
      </c>
      <c r="C352" s="9">
        <v>90735</v>
      </c>
      <c r="D352" s="10">
        <v>51.75</v>
      </c>
      <c r="E352" s="11">
        <v>0.05</v>
      </c>
      <c r="F352" s="9">
        <v>16</v>
      </c>
      <c r="G352" s="10">
        <f>'Calculated Metrics'!$D352*'Calculated Metrics'!$F352*(1-'Calculated Metrics'!$E352)</f>
        <v>786.59999999999991</v>
      </c>
      <c r="H352" s="9">
        <v>646</v>
      </c>
      <c r="I352" s="9" t="s">
        <v>1215</v>
      </c>
      <c r="J352" s="9" t="str">
        <f t="shared" si="5"/>
        <v>New Customer</v>
      </c>
      <c r="K352" s="9" t="s">
        <v>24</v>
      </c>
      <c r="L352" s="9" t="s">
        <v>35</v>
      </c>
      <c r="M352" s="12">
        <v>42172</v>
      </c>
      <c r="N352" s="12">
        <v>42177</v>
      </c>
      <c r="O352" s="47">
        <f>'Calculated Metrics'!$N352-'Calculated Metrics'!$M352</f>
        <v>5</v>
      </c>
      <c r="P352" s="12" t="str">
        <f>TEXT('Calculated Metrics'!$M352,"mmmm")</f>
        <v>June</v>
      </c>
      <c r="Q352" s="12" t="str">
        <f>TEXT('Calculated Metrics'!$M352,"dddd")</f>
        <v>Wednesday</v>
      </c>
      <c r="R352" s="9" t="str">
        <f>_xlfn.XLOOKUP('Calculated Metrics'!$T352,'Product Lookup'!A:A,'Product Lookup'!B:B, ,0)</f>
        <v>Furnishings</v>
      </c>
      <c r="S352" s="9" t="s">
        <v>36</v>
      </c>
      <c r="T352" s="9" t="s">
        <v>42</v>
      </c>
      <c r="U352" s="9" t="s">
        <v>49</v>
      </c>
      <c r="V352" s="9" t="s">
        <v>29</v>
      </c>
      <c r="W352" s="9" t="s">
        <v>50</v>
      </c>
      <c r="X352" s="9" t="s">
        <v>51</v>
      </c>
      <c r="Y352" s="9" t="s">
        <v>285</v>
      </c>
      <c r="Z352" s="9">
        <v>55379</v>
      </c>
      <c r="AA352" s="1"/>
      <c r="AB352" s="1"/>
      <c r="AC352" s="1"/>
      <c r="AD352" s="1"/>
      <c r="AE352" s="1"/>
      <c r="AF352" s="1"/>
    </row>
    <row r="353" spans="1:32" x14ac:dyDescent="0.3">
      <c r="A353" s="13">
        <v>21760</v>
      </c>
      <c r="B353" s="13" t="s">
        <v>33</v>
      </c>
      <c r="C353" s="13">
        <v>91365</v>
      </c>
      <c r="D353" s="14">
        <v>25.38</v>
      </c>
      <c r="E353" s="15">
        <v>0.05</v>
      </c>
      <c r="F353" s="13">
        <v>1</v>
      </c>
      <c r="G353" s="14">
        <f>'Calculated Metrics'!$D353*'Calculated Metrics'!$F353*(1-'Calculated Metrics'!$E353)</f>
        <v>24.110999999999997</v>
      </c>
      <c r="H353" s="13">
        <v>648</v>
      </c>
      <c r="I353" s="13" t="s">
        <v>1216</v>
      </c>
      <c r="J353" s="13" t="str">
        <f t="shared" si="5"/>
        <v>New Customer</v>
      </c>
      <c r="K353" s="13" t="s">
        <v>34</v>
      </c>
      <c r="L353" s="13" t="s">
        <v>35</v>
      </c>
      <c r="M353" s="16">
        <v>42176</v>
      </c>
      <c r="N353" s="16">
        <v>42177</v>
      </c>
      <c r="O353" s="48">
        <f>'Calculated Metrics'!$N353-'Calculated Metrics'!$M353</f>
        <v>1</v>
      </c>
      <c r="P353" s="16" t="str">
        <f>TEXT('Calculated Metrics'!$M353,"mmmm")</f>
        <v>June</v>
      </c>
      <c r="Q353" s="16" t="str">
        <f>TEXT('Calculated Metrics'!$M353,"dddd")</f>
        <v>Sunday</v>
      </c>
      <c r="R353" s="13" t="str">
        <f>_xlfn.XLOOKUP('Calculated Metrics'!$T353,'Product Lookup'!A:A,'Product Lookup'!B:B, ,0)</f>
        <v>Furnishings</v>
      </c>
      <c r="S353" s="13" t="s">
        <v>36</v>
      </c>
      <c r="T353" s="13" t="s">
        <v>42</v>
      </c>
      <c r="U353" s="13" t="s">
        <v>43</v>
      </c>
      <c r="V353" s="13" t="s">
        <v>29</v>
      </c>
      <c r="W353" s="13" t="s">
        <v>50</v>
      </c>
      <c r="X353" s="13" t="s">
        <v>98</v>
      </c>
      <c r="Y353" s="13" t="s">
        <v>286</v>
      </c>
      <c r="Z353" s="13">
        <v>60440</v>
      </c>
      <c r="AA353" s="1"/>
      <c r="AB353" s="1"/>
      <c r="AC353" s="1"/>
      <c r="AD353" s="1"/>
      <c r="AE353" s="1"/>
      <c r="AF353" s="1"/>
    </row>
    <row r="354" spans="1:32" x14ac:dyDescent="0.3">
      <c r="A354" s="9">
        <v>23154</v>
      </c>
      <c r="B354" s="9" t="s">
        <v>47</v>
      </c>
      <c r="C354" s="9">
        <v>91366</v>
      </c>
      <c r="D354" s="10">
        <v>3.78</v>
      </c>
      <c r="E354" s="11">
        <v>0.05</v>
      </c>
      <c r="F354" s="9">
        <v>40</v>
      </c>
      <c r="G354" s="10">
        <f>'Calculated Metrics'!$D354*'Calculated Metrics'!$F354*(1-'Calculated Metrics'!$E354)</f>
        <v>143.63999999999999</v>
      </c>
      <c r="H354" s="9">
        <v>649</v>
      </c>
      <c r="I354" s="9" t="s">
        <v>1217</v>
      </c>
      <c r="J354" s="9" t="str">
        <f t="shared" si="5"/>
        <v>New Customer</v>
      </c>
      <c r="K354" s="9" t="s">
        <v>34</v>
      </c>
      <c r="L354" s="9" t="s">
        <v>35</v>
      </c>
      <c r="M354" s="12">
        <v>42153</v>
      </c>
      <c r="N354" s="12">
        <v>42154</v>
      </c>
      <c r="O354" s="47">
        <f>'Calculated Metrics'!$N354-'Calculated Metrics'!$M354</f>
        <v>1</v>
      </c>
      <c r="P354" s="12" t="str">
        <f>TEXT('Calculated Metrics'!$M354,"mmmm")</f>
        <v>May</v>
      </c>
      <c r="Q354" s="12" t="str">
        <f>TEXT('Calculated Metrics'!$M354,"dddd")</f>
        <v>Friday</v>
      </c>
      <c r="R354" s="9" t="str">
        <f>_xlfn.XLOOKUP('Calculated Metrics'!$T354,'Product Lookup'!A:A,'Product Lookup'!B:B, ,0)</f>
        <v>Rubber Bands</v>
      </c>
      <c r="S354" s="9" t="s">
        <v>26</v>
      </c>
      <c r="T354" s="9" t="s">
        <v>53</v>
      </c>
      <c r="U354" s="9" t="s">
        <v>28</v>
      </c>
      <c r="V354" s="9" t="s">
        <v>29</v>
      </c>
      <c r="W354" s="9" t="s">
        <v>30</v>
      </c>
      <c r="X354" s="9" t="s">
        <v>98</v>
      </c>
      <c r="Y354" s="9" t="s">
        <v>287</v>
      </c>
      <c r="Z354" s="9">
        <v>60089</v>
      </c>
      <c r="AA354" s="1"/>
      <c r="AB354" s="1"/>
      <c r="AC354" s="1"/>
      <c r="AD354" s="1"/>
      <c r="AE354" s="1"/>
      <c r="AF354" s="1"/>
    </row>
    <row r="355" spans="1:32" x14ac:dyDescent="0.3">
      <c r="A355" s="13">
        <v>24199</v>
      </c>
      <c r="B355" s="13" t="s">
        <v>23</v>
      </c>
      <c r="C355" s="13">
        <v>91575</v>
      </c>
      <c r="D355" s="14">
        <v>15.99</v>
      </c>
      <c r="E355" s="15">
        <v>0.05</v>
      </c>
      <c r="F355" s="13">
        <v>12</v>
      </c>
      <c r="G355" s="14">
        <f>'Calculated Metrics'!$D355*'Calculated Metrics'!$F355*(1-'Calculated Metrics'!$E355)</f>
        <v>182.286</v>
      </c>
      <c r="H355" s="13">
        <v>651</v>
      </c>
      <c r="I355" s="13" t="s">
        <v>1218</v>
      </c>
      <c r="J355" s="13" t="str">
        <f t="shared" si="5"/>
        <v>Returning Customer</v>
      </c>
      <c r="K355" s="13" t="s">
        <v>74</v>
      </c>
      <c r="L355" s="13" t="s">
        <v>35</v>
      </c>
      <c r="M355" s="16">
        <v>42011</v>
      </c>
      <c r="N355" s="16">
        <v>42012</v>
      </c>
      <c r="O355" s="48">
        <f>'Calculated Metrics'!$N355-'Calculated Metrics'!$M355</f>
        <v>1</v>
      </c>
      <c r="P355" s="16" t="str">
        <f>TEXT('Calculated Metrics'!$M355,"mmmm")</f>
        <v>January</v>
      </c>
      <c r="Q355" s="16" t="str">
        <f>TEXT('Calculated Metrics'!$M355,"dddd")</f>
        <v>Wednesday</v>
      </c>
      <c r="R355" s="13" t="str">
        <f>_xlfn.XLOOKUP('Calculated Metrics'!$T355,'Product Lookup'!A:A,'Product Lookup'!B:B, ,0)</f>
        <v>Binders</v>
      </c>
      <c r="S355" s="13" t="s">
        <v>26</v>
      </c>
      <c r="T355" s="13" t="s">
        <v>72</v>
      </c>
      <c r="U355" s="13" t="s">
        <v>49</v>
      </c>
      <c r="V355" s="13" t="s">
        <v>29</v>
      </c>
      <c r="W355" s="13" t="s">
        <v>30</v>
      </c>
      <c r="X355" s="13" t="s">
        <v>219</v>
      </c>
      <c r="Y355" s="13" t="s">
        <v>288</v>
      </c>
      <c r="Z355" s="13">
        <v>89115</v>
      </c>
      <c r="AA355" s="1"/>
      <c r="AB355" s="1"/>
      <c r="AC355" s="1"/>
      <c r="AD355" s="1"/>
      <c r="AE355" s="1"/>
      <c r="AF355" s="1"/>
    </row>
    <row r="356" spans="1:32" x14ac:dyDescent="0.3">
      <c r="A356" s="9">
        <v>23433</v>
      </c>
      <c r="B356" s="9" t="s">
        <v>71</v>
      </c>
      <c r="C356" s="9">
        <v>91576</v>
      </c>
      <c r="D356" s="10">
        <v>880.98</v>
      </c>
      <c r="E356" s="11">
        <v>0.1</v>
      </c>
      <c r="F356" s="9">
        <v>8</v>
      </c>
      <c r="G356" s="10">
        <f>'Calculated Metrics'!$D356*'Calculated Metrics'!$F356*(1-'Calculated Metrics'!$E356)</f>
        <v>6343.0560000000005</v>
      </c>
      <c r="H356" s="9">
        <v>651</v>
      </c>
      <c r="I356" s="9" t="s">
        <v>1218</v>
      </c>
      <c r="J356" s="9" t="str">
        <f t="shared" si="5"/>
        <v>Returning Customer</v>
      </c>
      <c r="K356" s="9" t="s">
        <v>74</v>
      </c>
      <c r="L356" s="9" t="s">
        <v>35</v>
      </c>
      <c r="M356" s="12">
        <v>42050</v>
      </c>
      <c r="N356" s="12">
        <v>42054</v>
      </c>
      <c r="O356" s="47">
        <f>'Calculated Metrics'!$N356-'Calculated Metrics'!$M356</f>
        <v>4</v>
      </c>
      <c r="P356" s="12" t="str">
        <f>TEXT('Calculated Metrics'!$M356,"mmmm")</f>
        <v>February</v>
      </c>
      <c r="Q356" s="12" t="str">
        <f>TEXT('Calculated Metrics'!$M356,"dddd")</f>
        <v>Sunday</v>
      </c>
      <c r="R356" s="9" t="str">
        <f>_xlfn.XLOOKUP('Calculated Metrics'!$T356,'Product Lookup'!A:A,'Product Lookup'!B:B, ,0)</f>
        <v>Bookcases</v>
      </c>
      <c r="S356" s="9" t="s">
        <v>36</v>
      </c>
      <c r="T356" s="9" t="s">
        <v>105</v>
      </c>
      <c r="U356" s="9" t="s">
        <v>77</v>
      </c>
      <c r="V356" s="9" t="s">
        <v>29</v>
      </c>
      <c r="W356" s="9" t="s">
        <v>30</v>
      </c>
      <c r="X356" s="9" t="s">
        <v>219</v>
      </c>
      <c r="Y356" s="9" t="s">
        <v>288</v>
      </c>
      <c r="Z356" s="9">
        <v>89115</v>
      </c>
      <c r="AA356" s="1"/>
      <c r="AB356" s="1"/>
      <c r="AC356" s="1"/>
      <c r="AD356" s="1"/>
      <c r="AE356" s="1"/>
      <c r="AF356" s="1"/>
    </row>
    <row r="357" spans="1:32" x14ac:dyDescent="0.3">
      <c r="A357" s="13">
        <v>23434</v>
      </c>
      <c r="B357" s="13" t="s">
        <v>71</v>
      </c>
      <c r="C357" s="13">
        <v>91576</v>
      </c>
      <c r="D357" s="14">
        <v>13.4</v>
      </c>
      <c r="E357" s="15">
        <v>0.05</v>
      </c>
      <c r="F357" s="13">
        <v>11</v>
      </c>
      <c r="G357" s="14">
        <f>'Calculated Metrics'!$D357*'Calculated Metrics'!$F357*(1-'Calculated Metrics'!$E357)</f>
        <v>140.03</v>
      </c>
      <c r="H357" s="13">
        <v>651</v>
      </c>
      <c r="I357" s="13" t="s">
        <v>1218</v>
      </c>
      <c r="J357" s="13" t="str">
        <f t="shared" si="5"/>
        <v>Returning Customer</v>
      </c>
      <c r="K357" s="13" t="s">
        <v>74</v>
      </c>
      <c r="L357" s="13" t="s">
        <v>35</v>
      </c>
      <c r="M357" s="16">
        <v>42050</v>
      </c>
      <c r="N357" s="16">
        <v>42055</v>
      </c>
      <c r="O357" s="48">
        <f>'Calculated Metrics'!$N357-'Calculated Metrics'!$M357</f>
        <v>5</v>
      </c>
      <c r="P357" s="16" t="str">
        <f>TEXT('Calculated Metrics'!$M357,"mmmm")</f>
        <v>February</v>
      </c>
      <c r="Q357" s="16" t="str">
        <f>TEXT('Calculated Metrics'!$M357,"dddd")</f>
        <v>Sunday</v>
      </c>
      <c r="R357" s="13" t="str">
        <f>_xlfn.XLOOKUP('Calculated Metrics'!$T357,'Product Lookup'!A:A,'Product Lookup'!B:B, ,0)</f>
        <v>Furnishings</v>
      </c>
      <c r="S357" s="13" t="s">
        <v>36</v>
      </c>
      <c r="T357" s="13" t="s">
        <v>42</v>
      </c>
      <c r="U357" s="13" t="s">
        <v>43</v>
      </c>
      <c r="V357" s="13" t="s">
        <v>29</v>
      </c>
      <c r="W357" s="13" t="s">
        <v>30</v>
      </c>
      <c r="X357" s="13" t="s">
        <v>219</v>
      </c>
      <c r="Y357" s="13" t="s">
        <v>288</v>
      </c>
      <c r="Z357" s="13">
        <v>89115</v>
      </c>
      <c r="AA357" s="1"/>
      <c r="AB357" s="1"/>
      <c r="AC357" s="1"/>
      <c r="AD357" s="1"/>
      <c r="AE357" s="1"/>
      <c r="AF357" s="1"/>
    </row>
    <row r="358" spans="1:32" x14ac:dyDescent="0.3">
      <c r="A358" s="9">
        <v>23435</v>
      </c>
      <c r="B358" s="9" t="s">
        <v>71</v>
      </c>
      <c r="C358" s="9">
        <v>91576</v>
      </c>
      <c r="D358" s="10">
        <v>15.99</v>
      </c>
      <c r="E358" s="11">
        <v>0.05</v>
      </c>
      <c r="F358" s="9">
        <v>12</v>
      </c>
      <c r="G358" s="10">
        <f>'Calculated Metrics'!$D358*'Calculated Metrics'!$F358*(1-'Calculated Metrics'!$E358)</f>
        <v>182.286</v>
      </c>
      <c r="H358" s="9">
        <v>651</v>
      </c>
      <c r="I358" s="9" t="s">
        <v>1218</v>
      </c>
      <c r="J358" s="9" t="str">
        <f t="shared" si="5"/>
        <v>Returning Customer</v>
      </c>
      <c r="K358" s="9" t="s">
        <v>74</v>
      </c>
      <c r="L358" s="9" t="s">
        <v>35</v>
      </c>
      <c r="M358" s="12">
        <v>42050</v>
      </c>
      <c r="N358" s="12">
        <v>42057</v>
      </c>
      <c r="O358" s="47">
        <f>'Calculated Metrics'!$N358-'Calculated Metrics'!$M358</f>
        <v>7</v>
      </c>
      <c r="P358" s="12" t="str">
        <f>TEXT('Calculated Metrics'!$M358,"mmmm")</f>
        <v>February</v>
      </c>
      <c r="Q358" s="12" t="str">
        <f>TEXT('Calculated Metrics'!$M358,"dddd")</f>
        <v>Sunday</v>
      </c>
      <c r="R358" s="9" t="str">
        <f>_xlfn.XLOOKUP('Calculated Metrics'!$T358,'Product Lookup'!A:A,'Product Lookup'!B:B, ,0)</f>
        <v>Office Machines</v>
      </c>
      <c r="S358" s="9" t="s">
        <v>58</v>
      </c>
      <c r="T358" s="9" t="s">
        <v>62</v>
      </c>
      <c r="U358" s="9" t="s">
        <v>63</v>
      </c>
      <c r="V358" s="9" t="s">
        <v>29</v>
      </c>
      <c r="W358" s="9" t="s">
        <v>30</v>
      </c>
      <c r="X358" s="9" t="s">
        <v>219</v>
      </c>
      <c r="Y358" s="9" t="s">
        <v>288</v>
      </c>
      <c r="Z358" s="9">
        <v>89115</v>
      </c>
      <c r="AA358" s="1"/>
      <c r="AB358" s="1"/>
      <c r="AC358" s="1"/>
      <c r="AD358" s="1"/>
      <c r="AE358" s="1"/>
      <c r="AF358" s="1"/>
    </row>
    <row r="359" spans="1:32" x14ac:dyDescent="0.3">
      <c r="A359" s="13">
        <v>25055</v>
      </c>
      <c r="B359" s="13" t="s">
        <v>33</v>
      </c>
      <c r="C359" s="13">
        <v>91213</v>
      </c>
      <c r="D359" s="14">
        <v>2.78</v>
      </c>
      <c r="E359" s="15">
        <v>0.05</v>
      </c>
      <c r="F359" s="13">
        <v>9</v>
      </c>
      <c r="G359" s="14">
        <f>'Calculated Metrics'!$D359*'Calculated Metrics'!$F359*(1-'Calculated Metrics'!$E359)</f>
        <v>23.768999999999998</v>
      </c>
      <c r="H359" s="13">
        <v>653</v>
      </c>
      <c r="I359" s="13" t="s">
        <v>1219</v>
      </c>
      <c r="J359" s="13" t="str">
        <f t="shared" si="5"/>
        <v>New Customer</v>
      </c>
      <c r="K359" s="13" t="s">
        <v>74</v>
      </c>
      <c r="L359" s="13" t="s">
        <v>25</v>
      </c>
      <c r="M359" s="16">
        <v>42110</v>
      </c>
      <c r="N359" s="16">
        <v>42111</v>
      </c>
      <c r="O359" s="48">
        <f>'Calculated Metrics'!$N359-'Calculated Metrics'!$M359</f>
        <v>1</v>
      </c>
      <c r="P359" s="16" t="str">
        <f>TEXT('Calculated Metrics'!$M359,"mmmm")</f>
        <v>April</v>
      </c>
      <c r="Q359" s="16" t="str">
        <f>TEXT('Calculated Metrics'!$M359,"dddd")</f>
        <v>Thursday</v>
      </c>
      <c r="R359" s="13" t="str">
        <f>_xlfn.XLOOKUP('Calculated Metrics'!$T359,'Product Lookup'!A:A,'Product Lookup'!B:B, ,0)</f>
        <v>Binders</v>
      </c>
      <c r="S359" s="13" t="s">
        <v>26</v>
      </c>
      <c r="T359" s="13" t="s">
        <v>72</v>
      </c>
      <c r="U359" s="13" t="s">
        <v>49</v>
      </c>
      <c r="V359" s="13" t="s">
        <v>29</v>
      </c>
      <c r="W359" s="13" t="s">
        <v>44</v>
      </c>
      <c r="X359" s="13" t="s">
        <v>39</v>
      </c>
      <c r="Y359" s="13" t="s">
        <v>289</v>
      </c>
      <c r="Z359" s="13">
        <v>91730</v>
      </c>
      <c r="AA359" s="1"/>
      <c r="AB359" s="1"/>
      <c r="AC359" s="1"/>
      <c r="AD359" s="1"/>
      <c r="AE359" s="1"/>
      <c r="AF359" s="1"/>
    </row>
    <row r="360" spans="1:32" x14ac:dyDescent="0.3">
      <c r="A360" s="9">
        <v>20874</v>
      </c>
      <c r="B360" s="9" t="s">
        <v>41</v>
      </c>
      <c r="C360" s="9">
        <v>91212</v>
      </c>
      <c r="D360" s="10">
        <v>18.97</v>
      </c>
      <c r="E360" s="11">
        <v>0.05</v>
      </c>
      <c r="F360" s="9">
        <v>1</v>
      </c>
      <c r="G360" s="10">
        <f>'Calculated Metrics'!$D360*'Calculated Metrics'!$F360*(1-'Calculated Metrics'!$E360)</f>
        <v>18.0215</v>
      </c>
      <c r="H360" s="9">
        <v>657</v>
      </c>
      <c r="I360" s="9" t="s">
        <v>1220</v>
      </c>
      <c r="J360" s="9" t="str">
        <f t="shared" si="5"/>
        <v>New Customer</v>
      </c>
      <c r="K360" s="9" t="s">
        <v>74</v>
      </c>
      <c r="L360" s="9" t="s">
        <v>35</v>
      </c>
      <c r="M360" s="12">
        <v>42023</v>
      </c>
      <c r="N360" s="12">
        <v>42025</v>
      </c>
      <c r="O360" s="47">
        <f>'Calculated Metrics'!$N360-'Calculated Metrics'!$M360</f>
        <v>2</v>
      </c>
      <c r="P360" s="12" t="str">
        <f>TEXT('Calculated Metrics'!$M360,"mmmm")</f>
        <v>January</v>
      </c>
      <c r="Q360" s="12" t="str">
        <f>TEXT('Calculated Metrics'!$M360,"dddd")</f>
        <v>Monday</v>
      </c>
      <c r="R360" s="9" t="str">
        <f>_xlfn.XLOOKUP('Calculated Metrics'!$T360,'Product Lookup'!A:A,'Product Lookup'!B:B, ,0)</f>
        <v>Paper</v>
      </c>
      <c r="S360" s="9" t="s">
        <v>26</v>
      </c>
      <c r="T360" s="9" t="s">
        <v>66</v>
      </c>
      <c r="U360" s="9" t="s">
        <v>49</v>
      </c>
      <c r="V360" s="9" t="s">
        <v>29</v>
      </c>
      <c r="W360" s="9" t="s">
        <v>44</v>
      </c>
      <c r="X360" s="9" t="s">
        <v>106</v>
      </c>
      <c r="Y360" s="9" t="s">
        <v>290</v>
      </c>
      <c r="Z360" s="9">
        <v>1540</v>
      </c>
      <c r="AA360" s="1"/>
      <c r="AB360" s="1"/>
      <c r="AC360" s="1"/>
      <c r="AD360" s="1"/>
      <c r="AE360" s="1"/>
      <c r="AF360" s="1"/>
    </row>
    <row r="361" spans="1:32" x14ac:dyDescent="0.3">
      <c r="A361" s="13">
        <v>20875</v>
      </c>
      <c r="B361" s="13" t="s">
        <v>41</v>
      </c>
      <c r="C361" s="13">
        <v>91212</v>
      </c>
      <c r="D361" s="14">
        <v>119.99</v>
      </c>
      <c r="E361" s="15">
        <v>0.1</v>
      </c>
      <c r="F361" s="13">
        <v>5</v>
      </c>
      <c r="G361" s="14">
        <f>'Calculated Metrics'!$D361*'Calculated Metrics'!$F361*(1-'Calculated Metrics'!$E361)</f>
        <v>539.95499999999993</v>
      </c>
      <c r="H361" s="13">
        <v>659</v>
      </c>
      <c r="I361" s="13" t="s">
        <v>1221</v>
      </c>
      <c r="J361" s="13" t="str">
        <f t="shared" si="5"/>
        <v>New Customer</v>
      </c>
      <c r="K361" s="13" t="s">
        <v>74</v>
      </c>
      <c r="L361" s="13" t="s">
        <v>35</v>
      </c>
      <c r="M361" s="16">
        <v>42023</v>
      </c>
      <c r="N361" s="16">
        <v>42024</v>
      </c>
      <c r="O361" s="48">
        <f>'Calculated Metrics'!$N361-'Calculated Metrics'!$M361</f>
        <v>1</v>
      </c>
      <c r="P361" s="16" t="str">
        <f>TEXT('Calculated Metrics'!$M361,"mmmm")</f>
        <v>January</v>
      </c>
      <c r="Q361" s="16" t="str">
        <f>TEXT('Calculated Metrics'!$M361,"dddd")</f>
        <v>Monday</v>
      </c>
      <c r="R361" s="13" t="str">
        <f>_xlfn.XLOOKUP('Calculated Metrics'!$T361,'Product Lookup'!A:A,'Product Lookup'!B:B, ,0)</f>
        <v>Office Machines</v>
      </c>
      <c r="S361" s="13" t="s">
        <v>58</v>
      </c>
      <c r="T361" s="13" t="s">
        <v>62</v>
      </c>
      <c r="U361" s="13" t="s">
        <v>77</v>
      </c>
      <c r="V361" s="13" t="s">
        <v>29</v>
      </c>
      <c r="W361" s="13" t="s">
        <v>44</v>
      </c>
      <c r="X361" s="13" t="s">
        <v>87</v>
      </c>
      <c r="Y361" s="13" t="s">
        <v>291</v>
      </c>
      <c r="Z361" s="13">
        <v>5403</v>
      </c>
      <c r="AA361" s="1"/>
      <c r="AB361" s="1"/>
      <c r="AC361" s="1"/>
      <c r="AD361" s="1"/>
      <c r="AE361" s="1"/>
      <c r="AF361" s="1"/>
    </row>
    <row r="362" spans="1:32" x14ac:dyDescent="0.3">
      <c r="A362" s="9">
        <v>23487</v>
      </c>
      <c r="B362" s="9" t="s">
        <v>41</v>
      </c>
      <c r="C362" s="9">
        <v>90922</v>
      </c>
      <c r="D362" s="10">
        <v>14.58</v>
      </c>
      <c r="E362" s="11">
        <v>0.05</v>
      </c>
      <c r="F362" s="9">
        <v>17</v>
      </c>
      <c r="G362" s="10">
        <f>'Calculated Metrics'!$D362*'Calculated Metrics'!$F362*(1-'Calculated Metrics'!$E362)</f>
        <v>235.46700000000001</v>
      </c>
      <c r="H362" s="9">
        <v>663</v>
      </c>
      <c r="I362" s="9" t="s">
        <v>1222</v>
      </c>
      <c r="J362" s="9" t="str">
        <f t="shared" si="5"/>
        <v>New Customer</v>
      </c>
      <c r="K362" s="9" t="s">
        <v>34</v>
      </c>
      <c r="L362" s="9" t="s">
        <v>35</v>
      </c>
      <c r="M362" s="12">
        <v>42153</v>
      </c>
      <c r="N362" s="12">
        <v>42156</v>
      </c>
      <c r="O362" s="47">
        <f>'Calculated Metrics'!$N362-'Calculated Metrics'!$M362</f>
        <v>3</v>
      </c>
      <c r="P362" s="12" t="str">
        <f>TEXT('Calculated Metrics'!$M362,"mmmm")</f>
        <v>May</v>
      </c>
      <c r="Q362" s="12" t="str">
        <f>TEXT('Calculated Metrics'!$M362,"dddd")</f>
        <v>Friday</v>
      </c>
      <c r="R362" s="9" t="str">
        <f>_xlfn.XLOOKUP('Calculated Metrics'!$T362,'Product Lookup'!A:A,'Product Lookup'!B:B, ,0)</f>
        <v>Furnishings</v>
      </c>
      <c r="S362" s="9" t="s">
        <v>36</v>
      </c>
      <c r="T362" s="9" t="s">
        <v>42</v>
      </c>
      <c r="U362" s="9" t="s">
        <v>49</v>
      </c>
      <c r="V362" s="9" t="s">
        <v>29</v>
      </c>
      <c r="W362" s="9" t="s">
        <v>81</v>
      </c>
      <c r="X362" s="9" t="s">
        <v>90</v>
      </c>
      <c r="Y362" s="9" t="s">
        <v>280</v>
      </c>
      <c r="Z362" s="9">
        <v>43952</v>
      </c>
      <c r="AA362" s="1"/>
      <c r="AB362" s="1"/>
      <c r="AC362" s="1"/>
      <c r="AD362" s="1"/>
      <c r="AE362" s="1"/>
      <c r="AF362" s="1"/>
    </row>
    <row r="363" spans="1:32" x14ac:dyDescent="0.3">
      <c r="A363" s="13">
        <v>21086</v>
      </c>
      <c r="B363" s="13" t="s">
        <v>71</v>
      </c>
      <c r="C363" s="13">
        <v>88677</v>
      </c>
      <c r="D363" s="14">
        <v>22.72</v>
      </c>
      <c r="E363" s="15">
        <v>0.05</v>
      </c>
      <c r="F363" s="13">
        <v>9</v>
      </c>
      <c r="G363" s="14">
        <f>'Calculated Metrics'!$D363*'Calculated Metrics'!$F363*(1-'Calculated Metrics'!$E363)</f>
        <v>194.25599999999997</v>
      </c>
      <c r="H363" s="13">
        <v>665</v>
      </c>
      <c r="I363" s="13" t="s">
        <v>1223</v>
      </c>
      <c r="J363" s="13" t="str">
        <f t="shared" si="5"/>
        <v>Returning Customer</v>
      </c>
      <c r="K363" s="13" t="s">
        <v>24</v>
      </c>
      <c r="L363" s="13" t="s">
        <v>35</v>
      </c>
      <c r="M363" s="16">
        <v>42020</v>
      </c>
      <c r="N363" s="16">
        <v>42024</v>
      </c>
      <c r="O363" s="48">
        <f>'Calculated Metrics'!$N363-'Calculated Metrics'!$M363</f>
        <v>4</v>
      </c>
      <c r="P363" s="16" t="str">
        <f>TEXT('Calculated Metrics'!$M363,"mmmm")</f>
        <v>January</v>
      </c>
      <c r="Q363" s="16" t="str">
        <f>TEXT('Calculated Metrics'!$M363,"dddd")</f>
        <v>Friday</v>
      </c>
      <c r="R363" s="13" t="str">
        <f>_xlfn.XLOOKUP('Calculated Metrics'!$T363,'Product Lookup'!A:A,'Product Lookup'!B:B, ,0)</f>
        <v>Furnishings</v>
      </c>
      <c r="S363" s="13" t="s">
        <v>36</v>
      </c>
      <c r="T363" s="13" t="s">
        <v>42</v>
      </c>
      <c r="U363" s="13" t="s">
        <v>43</v>
      </c>
      <c r="V363" s="13" t="s">
        <v>29</v>
      </c>
      <c r="W363" s="13" t="s">
        <v>81</v>
      </c>
      <c r="X363" s="13" t="s">
        <v>126</v>
      </c>
      <c r="Y363" s="13" t="s">
        <v>243</v>
      </c>
      <c r="Z363" s="13">
        <v>37130</v>
      </c>
      <c r="AA363" s="1"/>
      <c r="AB363" s="1"/>
      <c r="AC363" s="1"/>
      <c r="AD363" s="1"/>
      <c r="AE363" s="1"/>
      <c r="AF363" s="1"/>
    </row>
    <row r="364" spans="1:32" x14ac:dyDescent="0.3">
      <c r="A364" s="9">
        <v>18667</v>
      </c>
      <c r="B364" s="9" t="s">
        <v>41</v>
      </c>
      <c r="C364" s="9">
        <v>88678</v>
      </c>
      <c r="D364" s="10">
        <v>130.97999999999999</v>
      </c>
      <c r="E364" s="11">
        <v>0.1</v>
      </c>
      <c r="F364" s="9">
        <v>6</v>
      </c>
      <c r="G364" s="10">
        <f>'Calculated Metrics'!$D364*'Calculated Metrics'!$F364*(1-'Calculated Metrics'!$E364)</f>
        <v>707.29199999999992</v>
      </c>
      <c r="H364" s="9">
        <v>665</v>
      </c>
      <c r="I364" s="9" t="s">
        <v>1223</v>
      </c>
      <c r="J364" s="9" t="str">
        <f t="shared" si="5"/>
        <v>Returning Customer</v>
      </c>
      <c r="K364" s="9" t="s">
        <v>24</v>
      </c>
      <c r="L364" s="9" t="s">
        <v>35</v>
      </c>
      <c r="M364" s="12">
        <v>42112</v>
      </c>
      <c r="N364" s="12">
        <v>42113</v>
      </c>
      <c r="O364" s="47">
        <f>'Calculated Metrics'!$N364-'Calculated Metrics'!$M364</f>
        <v>1</v>
      </c>
      <c r="P364" s="12" t="str">
        <f>TEXT('Calculated Metrics'!$M364,"mmmm")</f>
        <v>April</v>
      </c>
      <c r="Q364" s="12" t="str">
        <f>TEXT('Calculated Metrics'!$M364,"dddd")</f>
        <v>Saturday</v>
      </c>
      <c r="R364" s="9" t="str">
        <f>_xlfn.XLOOKUP('Calculated Metrics'!$T364,'Product Lookup'!A:A,'Product Lookup'!B:B, ,0)</f>
        <v>Chairs</v>
      </c>
      <c r="S364" s="9" t="s">
        <v>36</v>
      </c>
      <c r="T364" s="9" t="s">
        <v>37</v>
      </c>
      <c r="U364" s="9" t="s">
        <v>38</v>
      </c>
      <c r="V364" s="9" t="s">
        <v>29</v>
      </c>
      <c r="W364" s="9" t="s">
        <v>81</v>
      </c>
      <c r="X364" s="9" t="s">
        <v>126</v>
      </c>
      <c r="Y364" s="9" t="s">
        <v>243</v>
      </c>
      <c r="Z364" s="9">
        <v>37130</v>
      </c>
      <c r="AA364" s="1"/>
      <c r="AB364" s="1"/>
      <c r="AC364" s="1"/>
      <c r="AD364" s="1"/>
      <c r="AE364" s="1"/>
      <c r="AF364" s="1"/>
    </row>
    <row r="365" spans="1:32" x14ac:dyDescent="0.3">
      <c r="A365" s="13">
        <v>24776</v>
      </c>
      <c r="B365" s="13" t="s">
        <v>71</v>
      </c>
      <c r="C365" s="13">
        <v>88679</v>
      </c>
      <c r="D365" s="14">
        <v>4.57</v>
      </c>
      <c r="E365" s="15">
        <v>0.05</v>
      </c>
      <c r="F365" s="13">
        <v>11</v>
      </c>
      <c r="G365" s="14">
        <f>'Calculated Metrics'!$D365*'Calculated Metrics'!$F365*(1-'Calculated Metrics'!$E365)</f>
        <v>47.756500000000003</v>
      </c>
      <c r="H365" s="13">
        <v>666</v>
      </c>
      <c r="I365" s="13" t="s">
        <v>1224</v>
      </c>
      <c r="J365" s="13" t="str">
        <f t="shared" si="5"/>
        <v>New Customer</v>
      </c>
      <c r="K365" s="13" t="s">
        <v>24</v>
      </c>
      <c r="L365" s="13" t="s">
        <v>35</v>
      </c>
      <c r="M365" s="16">
        <v>42116</v>
      </c>
      <c r="N365" s="16">
        <v>42120</v>
      </c>
      <c r="O365" s="48">
        <f>'Calculated Metrics'!$N365-'Calculated Metrics'!$M365</f>
        <v>4</v>
      </c>
      <c r="P365" s="16" t="str">
        <f>TEXT('Calculated Metrics'!$M365,"mmmm")</f>
        <v>April</v>
      </c>
      <c r="Q365" s="16" t="str">
        <f>TEXT('Calculated Metrics'!$M365,"dddd")</f>
        <v>Wednesday</v>
      </c>
      <c r="R365" s="13" t="str">
        <f>_xlfn.XLOOKUP('Calculated Metrics'!$T365,'Product Lookup'!A:A,'Product Lookup'!B:B, ,0)</f>
        <v>Binders</v>
      </c>
      <c r="S365" s="13" t="s">
        <v>26</v>
      </c>
      <c r="T365" s="13" t="s">
        <v>72</v>
      </c>
      <c r="U365" s="13" t="s">
        <v>49</v>
      </c>
      <c r="V365" s="13" t="s">
        <v>29</v>
      </c>
      <c r="W365" s="13" t="s">
        <v>50</v>
      </c>
      <c r="X365" s="13" t="s">
        <v>126</v>
      </c>
      <c r="Y365" s="13" t="s">
        <v>292</v>
      </c>
      <c r="Z365" s="13">
        <v>37211</v>
      </c>
      <c r="AA365" s="1"/>
      <c r="AB365" s="1"/>
      <c r="AC365" s="1"/>
      <c r="AD365" s="1"/>
      <c r="AE365" s="1"/>
      <c r="AF365" s="1"/>
    </row>
    <row r="366" spans="1:32" x14ac:dyDescent="0.3">
      <c r="A366" s="9">
        <v>3086</v>
      </c>
      <c r="B366" s="9" t="s">
        <v>71</v>
      </c>
      <c r="C366" s="9">
        <v>22147</v>
      </c>
      <c r="D366" s="10">
        <v>22.72</v>
      </c>
      <c r="E366" s="11">
        <v>0.05</v>
      </c>
      <c r="F366" s="9">
        <v>37</v>
      </c>
      <c r="G366" s="10">
        <f>'Calculated Metrics'!$D366*'Calculated Metrics'!$F366*(1-'Calculated Metrics'!$E366)</f>
        <v>798.60799999999995</v>
      </c>
      <c r="H366" s="9">
        <v>667</v>
      </c>
      <c r="I366" s="9" t="s">
        <v>1225</v>
      </c>
      <c r="J366" s="9" t="str">
        <f t="shared" si="5"/>
        <v>Returning Customer</v>
      </c>
      <c r="K366" s="9" t="s">
        <v>24</v>
      </c>
      <c r="L366" s="9" t="s">
        <v>35</v>
      </c>
      <c r="M366" s="12">
        <v>42020</v>
      </c>
      <c r="N366" s="12">
        <v>42024</v>
      </c>
      <c r="O366" s="47">
        <f>'Calculated Metrics'!$N366-'Calculated Metrics'!$M366</f>
        <v>4</v>
      </c>
      <c r="P366" s="12" t="str">
        <f>TEXT('Calculated Metrics'!$M366,"mmmm")</f>
        <v>January</v>
      </c>
      <c r="Q366" s="12" t="str">
        <f>TEXT('Calculated Metrics'!$M366,"dddd")</f>
        <v>Friday</v>
      </c>
      <c r="R366" s="9" t="str">
        <f>_xlfn.XLOOKUP('Calculated Metrics'!$T366,'Product Lookup'!A:A,'Product Lookup'!B:B, ,0)</f>
        <v>Furnishings</v>
      </c>
      <c r="S366" s="9" t="s">
        <v>36</v>
      </c>
      <c r="T366" s="9" t="s">
        <v>42</v>
      </c>
      <c r="U366" s="9" t="s">
        <v>43</v>
      </c>
      <c r="V366" s="9" t="s">
        <v>29</v>
      </c>
      <c r="W366" s="9" t="s">
        <v>50</v>
      </c>
      <c r="X366" s="9" t="s">
        <v>79</v>
      </c>
      <c r="Y366" s="9" t="s">
        <v>293</v>
      </c>
      <c r="Z366" s="9">
        <v>75203</v>
      </c>
      <c r="AA366" s="1"/>
      <c r="AB366" s="1"/>
      <c r="AC366" s="1"/>
      <c r="AD366" s="1"/>
      <c r="AE366" s="1"/>
      <c r="AF366" s="1"/>
    </row>
    <row r="367" spans="1:32" x14ac:dyDescent="0.3">
      <c r="A367" s="13">
        <v>6776</v>
      </c>
      <c r="B367" s="13" t="s">
        <v>71</v>
      </c>
      <c r="C367" s="13">
        <v>48257</v>
      </c>
      <c r="D367" s="14">
        <v>4.57</v>
      </c>
      <c r="E367" s="15">
        <v>0.05</v>
      </c>
      <c r="F367" s="13">
        <v>45</v>
      </c>
      <c r="G367" s="14">
        <f>'Calculated Metrics'!$D367*'Calculated Metrics'!$F367*(1-'Calculated Metrics'!$E367)</f>
        <v>195.36750000000001</v>
      </c>
      <c r="H367" s="13">
        <v>667</v>
      </c>
      <c r="I367" s="13" t="s">
        <v>1225</v>
      </c>
      <c r="J367" s="13" t="str">
        <f t="shared" si="5"/>
        <v>Returning Customer</v>
      </c>
      <c r="K367" s="13" t="s">
        <v>24</v>
      </c>
      <c r="L367" s="13" t="s">
        <v>35</v>
      </c>
      <c r="M367" s="16">
        <v>42116</v>
      </c>
      <c r="N367" s="16">
        <v>42120</v>
      </c>
      <c r="O367" s="48">
        <f>'Calculated Metrics'!$N367-'Calculated Metrics'!$M367</f>
        <v>4</v>
      </c>
      <c r="P367" s="16" t="str">
        <f>TEXT('Calculated Metrics'!$M367,"mmmm")</f>
        <v>April</v>
      </c>
      <c r="Q367" s="16" t="str">
        <f>TEXT('Calculated Metrics'!$M367,"dddd")</f>
        <v>Wednesday</v>
      </c>
      <c r="R367" s="13" t="str">
        <f>_xlfn.XLOOKUP('Calculated Metrics'!$T367,'Product Lookup'!A:A,'Product Lookup'!B:B, ,0)</f>
        <v>Binders</v>
      </c>
      <c r="S367" s="13" t="s">
        <v>26</v>
      </c>
      <c r="T367" s="13" t="s">
        <v>72</v>
      </c>
      <c r="U367" s="13" t="s">
        <v>49</v>
      </c>
      <c r="V367" s="13" t="s">
        <v>29</v>
      </c>
      <c r="W367" s="13" t="s">
        <v>50</v>
      </c>
      <c r="X367" s="13" t="s">
        <v>79</v>
      </c>
      <c r="Y367" s="13" t="s">
        <v>293</v>
      </c>
      <c r="Z367" s="13">
        <v>75203</v>
      </c>
      <c r="AA367" s="1"/>
      <c r="AB367" s="1"/>
      <c r="AC367" s="1"/>
      <c r="AD367" s="1"/>
      <c r="AE367" s="1"/>
      <c r="AF367" s="1"/>
    </row>
    <row r="368" spans="1:32" x14ac:dyDescent="0.3">
      <c r="A368" s="9">
        <v>24882</v>
      </c>
      <c r="B368" s="9" t="s">
        <v>47</v>
      </c>
      <c r="C368" s="9">
        <v>88475</v>
      </c>
      <c r="D368" s="10">
        <v>2.89</v>
      </c>
      <c r="E368" s="11">
        <v>0.05</v>
      </c>
      <c r="F368" s="9">
        <v>22</v>
      </c>
      <c r="G368" s="10">
        <f>'Calculated Metrics'!$D368*'Calculated Metrics'!$F368*(1-'Calculated Metrics'!$E368)</f>
        <v>60.401000000000003</v>
      </c>
      <c r="H368" s="9">
        <v>669</v>
      </c>
      <c r="I368" s="9" t="s">
        <v>1226</v>
      </c>
      <c r="J368" s="9" t="str">
        <f t="shared" si="5"/>
        <v>Returning Customer</v>
      </c>
      <c r="K368" s="9" t="s">
        <v>34</v>
      </c>
      <c r="L368" s="9" t="s">
        <v>35</v>
      </c>
      <c r="M368" s="12">
        <v>42083</v>
      </c>
      <c r="N368" s="12">
        <v>42085</v>
      </c>
      <c r="O368" s="47">
        <f>'Calculated Metrics'!$N368-'Calculated Metrics'!$M368</f>
        <v>2</v>
      </c>
      <c r="P368" s="12" t="str">
        <f>TEXT('Calculated Metrics'!$M368,"mmmm")</f>
        <v>March</v>
      </c>
      <c r="Q368" s="12" t="str">
        <f>TEXT('Calculated Metrics'!$M368,"dddd")</f>
        <v>Friday</v>
      </c>
      <c r="R368" s="9" t="str">
        <f>_xlfn.XLOOKUP('Calculated Metrics'!$T368,'Product Lookup'!A:A,'Product Lookup'!B:B, ,0)</f>
        <v>Labels</v>
      </c>
      <c r="S368" s="9" t="s">
        <v>26</v>
      </c>
      <c r="T368" s="9" t="s">
        <v>82</v>
      </c>
      <c r="U368" s="9" t="s">
        <v>49</v>
      </c>
      <c r="V368" s="9" t="s">
        <v>29</v>
      </c>
      <c r="W368" s="9" t="s">
        <v>50</v>
      </c>
      <c r="X368" s="9" t="s">
        <v>153</v>
      </c>
      <c r="Y368" s="9" t="s">
        <v>294</v>
      </c>
      <c r="Z368" s="9">
        <v>52501</v>
      </c>
      <c r="AA368" s="1"/>
      <c r="AB368" s="1"/>
      <c r="AC368" s="1"/>
      <c r="AD368" s="1"/>
      <c r="AE368" s="1"/>
      <c r="AF368" s="1"/>
    </row>
    <row r="369" spans="1:32" x14ac:dyDescent="0.3">
      <c r="A369" s="13">
        <v>24883</v>
      </c>
      <c r="B369" s="13" t="s">
        <v>47</v>
      </c>
      <c r="C369" s="13">
        <v>88475</v>
      </c>
      <c r="D369" s="14">
        <v>48.91</v>
      </c>
      <c r="E369" s="15">
        <v>0.05</v>
      </c>
      <c r="F369" s="13">
        <v>2</v>
      </c>
      <c r="G369" s="14">
        <f>'Calculated Metrics'!$D369*'Calculated Metrics'!$F369*(1-'Calculated Metrics'!$E369)</f>
        <v>92.928999999999988</v>
      </c>
      <c r="H369" s="13">
        <v>669</v>
      </c>
      <c r="I369" s="13" t="s">
        <v>1226</v>
      </c>
      <c r="J369" s="13" t="str">
        <f t="shared" si="5"/>
        <v>Returning Customer</v>
      </c>
      <c r="K369" s="13" t="s">
        <v>34</v>
      </c>
      <c r="L369" s="13" t="s">
        <v>35</v>
      </c>
      <c r="M369" s="16">
        <v>42083</v>
      </c>
      <c r="N369" s="16">
        <v>42084</v>
      </c>
      <c r="O369" s="48">
        <f>'Calculated Metrics'!$N369-'Calculated Metrics'!$M369</f>
        <v>1</v>
      </c>
      <c r="P369" s="16" t="str">
        <f>TEXT('Calculated Metrics'!$M369,"mmmm")</f>
        <v>March</v>
      </c>
      <c r="Q369" s="16" t="str">
        <f>TEXT('Calculated Metrics'!$M369,"dddd")</f>
        <v>Friday</v>
      </c>
      <c r="R369" s="13" t="str">
        <f>_xlfn.XLOOKUP('Calculated Metrics'!$T369,'Product Lookup'!A:A,'Product Lookup'!B:B, ,0)</f>
        <v>Paper</v>
      </c>
      <c r="S369" s="13" t="s">
        <v>26</v>
      </c>
      <c r="T369" s="13" t="s">
        <v>66</v>
      </c>
      <c r="U369" s="13" t="s">
        <v>49</v>
      </c>
      <c r="V369" s="13" t="s">
        <v>29</v>
      </c>
      <c r="W369" s="13" t="s">
        <v>81</v>
      </c>
      <c r="X369" s="13" t="s">
        <v>153</v>
      </c>
      <c r="Y369" s="13" t="s">
        <v>294</v>
      </c>
      <c r="Z369" s="13">
        <v>52501</v>
      </c>
      <c r="AA369" s="1"/>
      <c r="AB369" s="1"/>
      <c r="AC369" s="1"/>
      <c r="AD369" s="1"/>
      <c r="AE369" s="1"/>
      <c r="AF369" s="1"/>
    </row>
    <row r="370" spans="1:32" x14ac:dyDescent="0.3">
      <c r="A370" s="9">
        <v>18808</v>
      </c>
      <c r="B370" s="9" t="s">
        <v>71</v>
      </c>
      <c r="C370" s="9">
        <v>88474</v>
      </c>
      <c r="D370" s="10">
        <v>296.18</v>
      </c>
      <c r="E370" s="11">
        <v>0.1</v>
      </c>
      <c r="F370" s="9">
        <v>5</v>
      </c>
      <c r="G370" s="10">
        <f>'Calculated Metrics'!$D370*'Calculated Metrics'!$F370*(1-'Calculated Metrics'!$E370)</f>
        <v>1332.8100000000002</v>
      </c>
      <c r="H370" s="9">
        <v>670</v>
      </c>
      <c r="I370" s="9" t="s">
        <v>1227</v>
      </c>
      <c r="J370" s="9" t="str">
        <f t="shared" si="5"/>
        <v>New Customer</v>
      </c>
      <c r="K370" s="9" t="s">
        <v>34</v>
      </c>
      <c r="L370" s="9" t="s">
        <v>35</v>
      </c>
      <c r="M370" s="12">
        <v>42068</v>
      </c>
      <c r="N370" s="12">
        <v>42075</v>
      </c>
      <c r="O370" s="47">
        <f>'Calculated Metrics'!$N370-'Calculated Metrics'!$M370</f>
        <v>7</v>
      </c>
      <c r="P370" s="12" t="str">
        <f>TEXT('Calculated Metrics'!$M370,"mmmm")</f>
        <v>March</v>
      </c>
      <c r="Q370" s="12" t="str">
        <f>TEXT('Calculated Metrics'!$M370,"dddd")</f>
        <v>Thursday</v>
      </c>
      <c r="R370" s="9" t="str">
        <f>_xlfn.XLOOKUP('Calculated Metrics'!$T370,'Product Lookup'!A:A,'Product Lookup'!B:B, ,0)</f>
        <v>Tables</v>
      </c>
      <c r="S370" s="9" t="s">
        <v>36</v>
      </c>
      <c r="T370" s="9" t="s">
        <v>89</v>
      </c>
      <c r="U370" s="9" t="s">
        <v>77</v>
      </c>
      <c r="V370" s="9" t="s">
        <v>29</v>
      </c>
      <c r="W370" s="9" t="s">
        <v>50</v>
      </c>
      <c r="X370" s="9" t="s">
        <v>83</v>
      </c>
      <c r="Y370" s="9" t="s">
        <v>250</v>
      </c>
      <c r="Z370" s="9">
        <v>22025</v>
      </c>
      <c r="AA370" s="1"/>
      <c r="AB370" s="1"/>
      <c r="AC370" s="1"/>
      <c r="AD370" s="1"/>
      <c r="AE370" s="1"/>
      <c r="AF370" s="1"/>
    </row>
    <row r="371" spans="1:32" x14ac:dyDescent="0.3">
      <c r="A371" s="13">
        <v>19423</v>
      </c>
      <c r="B371" s="13" t="s">
        <v>71</v>
      </c>
      <c r="C371" s="13">
        <v>88173</v>
      </c>
      <c r="D371" s="14">
        <v>2.88</v>
      </c>
      <c r="E371" s="15">
        <v>0.05</v>
      </c>
      <c r="F371" s="13">
        <v>12</v>
      </c>
      <c r="G371" s="14">
        <f>'Calculated Metrics'!$D371*'Calculated Metrics'!$F371*(1-'Calculated Metrics'!$E371)</f>
        <v>32.832000000000001</v>
      </c>
      <c r="H371" s="13">
        <v>672</v>
      </c>
      <c r="I371" s="13" t="s">
        <v>1228</v>
      </c>
      <c r="J371" s="13" t="str">
        <f t="shared" si="5"/>
        <v>Returning Customer</v>
      </c>
      <c r="K371" s="13" t="s">
        <v>48</v>
      </c>
      <c r="L371" s="13" t="s">
        <v>35</v>
      </c>
      <c r="M371" s="16">
        <v>42040</v>
      </c>
      <c r="N371" s="16">
        <v>42044</v>
      </c>
      <c r="O371" s="48">
        <f>'Calculated Metrics'!$N371-'Calculated Metrics'!$M371</f>
        <v>4</v>
      </c>
      <c r="P371" s="16" t="str">
        <f>TEXT('Calculated Metrics'!$M371,"mmmm")</f>
        <v>February</v>
      </c>
      <c r="Q371" s="16" t="str">
        <f>TEXT('Calculated Metrics'!$M371,"dddd")</f>
        <v>Thursday</v>
      </c>
      <c r="R371" s="13" t="str">
        <f>_xlfn.XLOOKUP('Calculated Metrics'!$T371,'Product Lookup'!A:A,'Product Lookup'!B:B, ,0)</f>
        <v>Pens</v>
      </c>
      <c r="S371" s="13" t="s">
        <v>26</v>
      </c>
      <c r="T371" s="13" t="s">
        <v>27</v>
      </c>
      <c r="U371" s="13" t="s">
        <v>28</v>
      </c>
      <c r="V371" s="13" t="s">
        <v>29</v>
      </c>
      <c r="W371" s="13" t="s">
        <v>50</v>
      </c>
      <c r="X371" s="13" t="s">
        <v>153</v>
      </c>
      <c r="Y371" s="13" t="s">
        <v>154</v>
      </c>
      <c r="Z371" s="13">
        <v>50208</v>
      </c>
      <c r="AA371" s="1"/>
      <c r="AB371" s="1"/>
      <c r="AC371" s="1"/>
      <c r="AD371" s="1"/>
      <c r="AE371" s="1"/>
      <c r="AF371" s="1"/>
    </row>
    <row r="372" spans="1:32" x14ac:dyDescent="0.3">
      <c r="A372" s="9">
        <v>19424</v>
      </c>
      <c r="B372" s="9" t="s">
        <v>71</v>
      </c>
      <c r="C372" s="9">
        <v>88173</v>
      </c>
      <c r="D372" s="10">
        <v>195.99</v>
      </c>
      <c r="E372" s="11">
        <v>0.1</v>
      </c>
      <c r="F372" s="9">
        <v>2</v>
      </c>
      <c r="G372" s="10">
        <f>'Calculated Metrics'!$D372*'Calculated Metrics'!$F372*(1-'Calculated Metrics'!$E372)</f>
        <v>352.78200000000004</v>
      </c>
      <c r="H372" s="9">
        <v>672</v>
      </c>
      <c r="I372" s="9" t="s">
        <v>1228</v>
      </c>
      <c r="J372" s="9" t="str">
        <f t="shared" si="5"/>
        <v>Returning Customer</v>
      </c>
      <c r="K372" s="9" t="s">
        <v>48</v>
      </c>
      <c r="L372" s="9" t="s">
        <v>35</v>
      </c>
      <c r="M372" s="12">
        <v>42040</v>
      </c>
      <c r="N372" s="12">
        <v>42047</v>
      </c>
      <c r="O372" s="47">
        <f>'Calculated Metrics'!$N372-'Calculated Metrics'!$M372</f>
        <v>7</v>
      </c>
      <c r="P372" s="12" t="str">
        <f>TEXT('Calculated Metrics'!$M372,"mmmm")</f>
        <v>February</v>
      </c>
      <c r="Q372" s="12" t="str">
        <f>TEXT('Calculated Metrics'!$M372,"dddd")</f>
        <v>Thursday</v>
      </c>
      <c r="R372" s="9" t="str">
        <f>_xlfn.XLOOKUP('Calculated Metrics'!$T372,'Product Lookup'!A:A,'Product Lookup'!B:B, ,0)</f>
        <v>Telephones</v>
      </c>
      <c r="S372" s="9" t="s">
        <v>58</v>
      </c>
      <c r="T372" s="9" t="s">
        <v>59</v>
      </c>
      <c r="U372" s="9" t="s">
        <v>49</v>
      </c>
      <c r="V372" s="9" t="s">
        <v>29</v>
      </c>
      <c r="W372" s="9" t="s">
        <v>50</v>
      </c>
      <c r="X372" s="9" t="s">
        <v>153</v>
      </c>
      <c r="Y372" s="9" t="s">
        <v>154</v>
      </c>
      <c r="Z372" s="9">
        <v>50208</v>
      </c>
      <c r="AA372" s="1"/>
      <c r="AB372" s="1"/>
      <c r="AC372" s="1"/>
      <c r="AD372" s="1"/>
      <c r="AE372" s="1"/>
      <c r="AF372" s="1"/>
    </row>
    <row r="373" spans="1:32" x14ac:dyDescent="0.3">
      <c r="A373" s="13">
        <v>25059</v>
      </c>
      <c r="B373" s="13" t="s">
        <v>41</v>
      </c>
      <c r="C373" s="13">
        <v>88174</v>
      </c>
      <c r="D373" s="14">
        <v>161.55000000000001</v>
      </c>
      <c r="E373" s="15">
        <v>0.1</v>
      </c>
      <c r="F373" s="13">
        <v>3</v>
      </c>
      <c r="G373" s="14">
        <f>'Calculated Metrics'!$D373*'Calculated Metrics'!$F373*(1-'Calculated Metrics'!$E373)</f>
        <v>436.18500000000006</v>
      </c>
      <c r="H373" s="13">
        <v>674</v>
      </c>
      <c r="I373" s="13" t="s">
        <v>1229</v>
      </c>
      <c r="J373" s="13" t="str">
        <f t="shared" si="5"/>
        <v>New Customer</v>
      </c>
      <c r="K373" s="13" t="s">
        <v>48</v>
      </c>
      <c r="L373" s="13" t="s">
        <v>35</v>
      </c>
      <c r="M373" s="16">
        <v>42006</v>
      </c>
      <c r="N373" s="16">
        <v>42007</v>
      </c>
      <c r="O373" s="48">
        <f>'Calculated Metrics'!$N373-'Calculated Metrics'!$M373</f>
        <v>1</v>
      </c>
      <c r="P373" s="16" t="str">
        <f>TEXT('Calculated Metrics'!$M373,"mmmm")</f>
        <v>January</v>
      </c>
      <c r="Q373" s="16" t="str">
        <f>TEXT('Calculated Metrics'!$M373,"dddd")</f>
        <v>Friday</v>
      </c>
      <c r="R373" s="13" t="str">
        <f>_xlfn.XLOOKUP('Calculated Metrics'!$T373,'Product Lookup'!A:A,'Product Lookup'!B:B, ,0)</f>
        <v>Storage</v>
      </c>
      <c r="S373" s="13" t="s">
        <v>26</v>
      </c>
      <c r="T373" s="13" t="s">
        <v>85</v>
      </c>
      <c r="U373" s="13" t="s">
        <v>49</v>
      </c>
      <c r="V373" s="13" t="s">
        <v>29</v>
      </c>
      <c r="W373" s="13" t="s">
        <v>81</v>
      </c>
      <c r="X373" s="13" t="s">
        <v>210</v>
      </c>
      <c r="Y373" s="13" t="s">
        <v>295</v>
      </c>
      <c r="Z373" s="13">
        <v>64133</v>
      </c>
      <c r="AA373" s="1"/>
      <c r="AB373" s="1"/>
      <c r="AC373" s="1"/>
      <c r="AD373" s="1"/>
      <c r="AE373" s="1"/>
      <c r="AF373" s="1"/>
    </row>
    <row r="374" spans="1:32" x14ac:dyDescent="0.3">
      <c r="A374" s="9">
        <v>19326</v>
      </c>
      <c r="B374" s="9" t="s">
        <v>47</v>
      </c>
      <c r="C374" s="9">
        <v>88889</v>
      </c>
      <c r="D374" s="10">
        <v>15.42</v>
      </c>
      <c r="E374" s="11">
        <v>0.05</v>
      </c>
      <c r="F374" s="9">
        <v>5</v>
      </c>
      <c r="G374" s="10">
        <f>'Calculated Metrics'!$D374*'Calculated Metrics'!$F374*(1-'Calculated Metrics'!$E374)</f>
        <v>73.24499999999999</v>
      </c>
      <c r="H374" s="9">
        <v>678</v>
      </c>
      <c r="I374" s="9" t="s">
        <v>1230</v>
      </c>
      <c r="J374" s="9" t="str">
        <f t="shared" si="5"/>
        <v>New Customer</v>
      </c>
      <c r="K374" s="9" t="s">
        <v>24</v>
      </c>
      <c r="L374" s="9" t="s">
        <v>25</v>
      </c>
      <c r="M374" s="12">
        <v>42116</v>
      </c>
      <c r="N374" s="12">
        <v>42117</v>
      </c>
      <c r="O374" s="47">
        <f>'Calculated Metrics'!$N374-'Calculated Metrics'!$M374</f>
        <v>1</v>
      </c>
      <c r="P374" s="12" t="str">
        <f>TEXT('Calculated Metrics'!$M374,"mmmm")</f>
        <v>April</v>
      </c>
      <c r="Q374" s="12" t="str">
        <f>TEXT('Calculated Metrics'!$M374,"dddd")</f>
        <v>Wednesday</v>
      </c>
      <c r="R374" s="9" t="str">
        <f>_xlfn.XLOOKUP('Calculated Metrics'!$T374,'Product Lookup'!A:A,'Product Lookup'!B:B, ,0)</f>
        <v>Storage</v>
      </c>
      <c r="S374" s="9" t="s">
        <v>26</v>
      </c>
      <c r="T374" s="9" t="s">
        <v>85</v>
      </c>
      <c r="U374" s="9" t="s">
        <v>49</v>
      </c>
      <c r="V374" s="9" t="s">
        <v>29</v>
      </c>
      <c r="W374" s="9" t="s">
        <v>30</v>
      </c>
      <c r="X374" s="9" t="s">
        <v>83</v>
      </c>
      <c r="Y374" s="9" t="s">
        <v>296</v>
      </c>
      <c r="Z374" s="9">
        <v>24281</v>
      </c>
      <c r="AA374" s="1"/>
      <c r="AB374" s="1"/>
      <c r="AC374" s="1"/>
      <c r="AD374" s="1"/>
      <c r="AE374" s="1"/>
      <c r="AF374" s="1"/>
    </row>
    <row r="375" spans="1:32" x14ac:dyDescent="0.3">
      <c r="A375" s="13">
        <v>21609</v>
      </c>
      <c r="B375" s="13" t="s">
        <v>47</v>
      </c>
      <c r="C375" s="13">
        <v>88890</v>
      </c>
      <c r="D375" s="14">
        <v>3.95</v>
      </c>
      <c r="E375" s="15">
        <v>0.05</v>
      </c>
      <c r="F375" s="13">
        <v>2</v>
      </c>
      <c r="G375" s="14">
        <f>'Calculated Metrics'!$D375*'Calculated Metrics'!$F375*(1-'Calculated Metrics'!$E375)</f>
        <v>7.5049999999999999</v>
      </c>
      <c r="H375" s="13">
        <v>679</v>
      </c>
      <c r="I375" s="13" t="s">
        <v>1231</v>
      </c>
      <c r="J375" s="13" t="str">
        <f t="shared" si="5"/>
        <v>Returning Customer</v>
      </c>
      <c r="K375" s="13" t="s">
        <v>24</v>
      </c>
      <c r="L375" s="13" t="s">
        <v>35</v>
      </c>
      <c r="M375" s="16">
        <v>42067</v>
      </c>
      <c r="N375" s="16">
        <v>42068</v>
      </c>
      <c r="O375" s="48">
        <f>'Calculated Metrics'!$N375-'Calculated Metrics'!$M375</f>
        <v>1</v>
      </c>
      <c r="P375" s="16" t="str">
        <f>TEXT('Calculated Metrics'!$M375,"mmmm")</f>
        <v>March</v>
      </c>
      <c r="Q375" s="16" t="str">
        <f>TEXT('Calculated Metrics'!$M375,"dddd")</f>
        <v>Wednesday</v>
      </c>
      <c r="R375" s="13" t="str">
        <f>_xlfn.XLOOKUP('Calculated Metrics'!$T375,'Product Lookup'!A:A,'Product Lookup'!B:B, ,0)</f>
        <v>Appliances</v>
      </c>
      <c r="S375" s="13" t="s">
        <v>26</v>
      </c>
      <c r="T375" s="13" t="s">
        <v>131</v>
      </c>
      <c r="U375" s="13" t="s">
        <v>49</v>
      </c>
      <c r="V375" s="13" t="s">
        <v>29</v>
      </c>
      <c r="W375" s="13" t="s">
        <v>30</v>
      </c>
      <c r="X375" s="13" t="s">
        <v>31</v>
      </c>
      <c r="Y375" s="13" t="s">
        <v>297</v>
      </c>
      <c r="Z375" s="13">
        <v>98387</v>
      </c>
      <c r="AA375" s="1"/>
      <c r="AB375" s="1"/>
      <c r="AC375" s="1"/>
      <c r="AD375" s="1"/>
      <c r="AE375" s="1"/>
      <c r="AF375" s="1"/>
    </row>
    <row r="376" spans="1:32" x14ac:dyDescent="0.3">
      <c r="A376" s="9">
        <v>21610</v>
      </c>
      <c r="B376" s="9" t="s">
        <v>47</v>
      </c>
      <c r="C376" s="9">
        <v>88890</v>
      </c>
      <c r="D376" s="10">
        <v>367.99</v>
      </c>
      <c r="E376" s="11">
        <v>0.1</v>
      </c>
      <c r="F376" s="9">
        <v>17</v>
      </c>
      <c r="G376" s="10">
        <f>'Calculated Metrics'!$D376*'Calculated Metrics'!$F376*(1-'Calculated Metrics'!$E376)</f>
        <v>5630.2470000000003</v>
      </c>
      <c r="H376" s="9">
        <v>679</v>
      </c>
      <c r="I376" s="9" t="s">
        <v>1231</v>
      </c>
      <c r="J376" s="9" t="str">
        <f t="shared" si="5"/>
        <v>Returning Customer</v>
      </c>
      <c r="K376" s="9" t="s">
        <v>24</v>
      </c>
      <c r="L376" s="9" t="s">
        <v>35</v>
      </c>
      <c r="M376" s="12">
        <v>42067</v>
      </c>
      <c r="N376" s="12">
        <v>42068</v>
      </c>
      <c r="O376" s="47">
        <f>'Calculated Metrics'!$N376-'Calculated Metrics'!$M376</f>
        <v>1</v>
      </c>
      <c r="P376" s="12" t="str">
        <f>TEXT('Calculated Metrics'!$M376,"mmmm")</f>
        <v>March</v>
      </c>
      <c r="Q376" s="12" t="str">
        <f>TEXT('Calculated Metrics'!$M376,"dddd")</f>
        <v>Wednesday</v>
      </c>
      <c r="R376" s="9" t="str">
        <f>_xlfn.XLOOKUP('Calculated Metrics'!$T376,'Product Lookup'!A:A,'Product Lookup'!B:B, ,0)</f>
        <v>Binders</v>
      </c>
      <c r="S376" s="9" t="s">
        <v>26</v>
      </c>
      <c r="T376" s="9" t="s">
        <v>72</v>
      </c>
      <c r="U376" s="9" t="s">
        <v>49</v>
      </c>
      <c r="V376" s="9" t="s">
        <v>29</v>
      </c>
      <c r="W376" s="9" t="s">
        <v>30</v>
      </c>
      <c r="X376" s="9" t="s">
        <v>31</v>
      </c>
      <c r="Y376" s="9" t="s">
        <v>297</v>
      </c>
      <c r="Z376" s="9">
        <v>98387</v>
      </c>
      <c r="AA376" s="1"/>
      <c r="AB376" s="1"/>
      <c r="AC376" s="1"/>
      <c r="AD376" s="1"/>
      <c r="AE376" s="1"/>
      <c r="AF376" s="1"/>
    </row>
    <row r="377" spans="1:32" x14ac:dyDescent="0.3">
      <c r="A377" s="13">
        <v>21612</v>
      </c>
      <c r="B377" s="13" t="s">
        <v>47</v>
      </c>
      <c r="C377" s="13">
        <v>88890</v>
      </c>
      <c r="D377" s="14">
        <v>95.99</v>
      </c>
      <c r="E377" s="15">
        <v>0.05</v>
      </c>
      <c r="F377" s="13">
        <v>3</v>
      </c>
      <c r="G377" s="14">
        <f>'Calculated Metrics'!$D377*'Calculated Metrics'!$F377*(1-'Calculated Metrics'!$E377)</f>
        <v>273.57149999999996</v>
      </c>
      <c r="H377" s="13">
        <v>680</v>
      </c>
      <c r="I377" s="13" t="s">
        <v>1232</v>
      </c>
      <c r="J377" s="13" t="str">
        <f t="shared" si="5"/>
        <v>New Customer</v>
      </c>
      <c r="K377" s="13" t="s">
        <v>24</v>
      </c>
      <c r="L377" s="13" t="s">
        <v>35</v>
      </c>
      <c r="M377" s="16">
        <v>42067</v>
      </c>
      <c r="N377" s="16">
        <v>42069</v>
      </c>
      <c r="O377" s="48">
        <f>'Calculated Metrics'!$N377-'Calculated Metrics'!$M377</f>
        <v>2</v>
      </c>
      <c r="P377" s="16" t="str">
        <f>TEXT('Calculated Metrics'!$M377,"mmmm")</f>
        <v>March</v>
      </c>
      <c r="Q377" s="16" t="str">
        <f>TEXT('Calculated Metrics'!$M377,"dddd")</f>
        <v>Wednesday</v>
      </c>
      <c r="R377" s="13" t="str">
        <f>_xlfn.XLOOKUP('Calculated Metrics'!$T377,'Product Lookup'!A:A,'Product Lookup'!B:B, ,0)</f>
        <v>Telephones</v>
      </c>
      <c r="S377" s="13" t="s">
        <v>58</v>
      </c>
      <c r="T377" s="13" t="s">
        <v>59</v>
      </c>
      <c r="U377" s="13" t="s">
        <v>49</v>
      </c>
      <c r="V377" s="13" t="s">
        <v>29</v>
      </c>
      <c r="W377" s="13" t="s">
        <v>50</v>
      </c>
      <c r="X377" s="13" t="s">
        <v>31</v>
      </c>
      <c r="Y377" s="13" t="s">
        <v>298</v>
      </c>
      <c r="Z377" s="13">
        <v>99207</v>
      </c>
      <c r="AA377" s="1"/>
      <c r="AB377" s="1"/>
      <c r="AC377" s="1"/>
      <c r="AD377" s="1"/>
      <c r="AE377" s="1"/>
      <c r="AF377" s="1"/>
    </row>
    <row r="378" spans="1:32" x14ac:dyDescent="0.3">
      <c r="A378" s="9">
        <v>18555</v>
      </c>
      <c r="B378" s="9" t="s">
        <v>47</v>
      </c>
      <c r="C378" s="9">
        <v>87765</v>
      </c>
      <c r="D378" s="10">
        <v>17.670000000000002</v>
      </c>
      <c r="E378" s="11">
        <v>0.05</v>
      </c>
      <c r="F378" s="9">
        <v>4</v>
      </c>
      <c r="G378" s="10">
        <f>'Calculated Metrics'!$D378*'Calculated Metrics'!$F378*(1-'Calculated Metrics'!$E378)</f>
        <v>67.146000000000001</v>
      </c>
      <c r="H378" s="9">
        <v>683</v>
      </c>
      <c r="I378" s="9" t="s">
        <v>1233</v>
      </c>
      <c r="J378" s="9" t="str">
        <f t="shared" si="5"/>
        <v>New Customer</v>
      </c>
      <c r="K378" s="9" t="s">
        <v>48</v>
      </c>
      <c r="L378" s="9" t="s">
        <v>25</v>
      </c>
      <c r="M378" s="12">
        <v>42101</v>
      </c>
      <c r="N378" s="12">
        <v>42102</v>
      </c>
      <c r="O378" s="47">
        <f>'Calculated Metrics'!$N378-'Calculated Metrics'!$M378</f>
        <v>1</v>
      </c>
      <c r="P378" s="12" t="str">
        <f>TEXT('Calculated Metrics'!$M378,"mmmm")</f>
        <v>April</v>
      </c>
      <c r="Q378" s="12" t="str">
        <f>TEXT('Calculated Metrics'!$M378,"dddd")</f>
        <v>Tuesday</v>
      </c>
      <c r="R378" s="9" t="str">
        <f>_xlfn.XLOOKUP('Calculated Metrics'!$T378,'Product Lookup'!A:A,'Product Lookup'!B:B, ,0)</f>
        <v>Furnishings</v>
      </c>
      <c r="S378" s="9" t="s">
        <v>36</v>
      </c>
      <c r="T378" s="9" t="s">
        <v>42</v>
      </c>
      <c r="U378" s="9" t="s">
        <v>43</v>
      </c>
      <c r="V378" s="9" t="s">
        <v>29</v>
      </c>
      <c r="W378" s="9" t="s">
        <v>50</v>
      </c>
      <c r="X378" s="9" t="s">
        <v>206</v>
      </c>
      <c r="Y378" s="9" t="s">
        <v>299</v>
      </c>
      <c r="Z378" s="9">
        <v>68046</v>
      </c>
      <c r="AA378" s="1"/>
      <c r="AB378" s="1"/>
      <c r="AC378" s="1"/>
      <c r="AD378" s="1"/>
      <c r="AE378" s="1"/>
      <c r="AF378" s="1"/>
    </row>
    <row r="379" spans="1:32" x14ac:dyDescent="0.3">
      <c r="A379" s="13">
        <v>21411</v>
      </c>
      <c r="B379" s="13" t="s">
        <v>41</v>
      </c>
      <c r="C379" s="13">
        <v>88503</v>
      </c>
      <c r="D379" s="14">
        <v>279.48</v>
      </c>
      <c r="E379" s="15">
        <v>0.1</v>
      </c>
      <c r="F379" s="13">
        <v>10</v>
      </c>
      <c r="G379" s="14">
        <f>'Calculated Metrics'!$D379*'Calculated Metrics'!$F379*(1-'Calculated Metrics'!$E379)</f>
        <v>2515.3200000000002</v>
      </c>
      <c r="H379" s="13">
        <v>688</v>
      </c>
      <c r="I379" s="13" t="s">
        <v>1234</v>
      </c>
      <c r="J379" s="13" t="str">
        <f t="shared" si="5"/>
        <v>Returning Customer</v>
      </c>
      <c r="K379" s="13" t="s">
        <v>48</v>
      </c>
      <c r="L379" s="13" t="s">
        <v>35</v>
      </c>
      <c r="M379" s="16">
        <v>42140</v>
      </c>
      <c r="N379" s="16">
        <v>42140</v>
      </c>
      <c r="O379" s="48">
        <f>'Calculated Metrics'!$N379-'Calculated Metrics'!$M379</f>
        <v>0</v>
      </c>
      <c r="P379" s="16" t="str">
        <f>TEXT('Calculated Metrics'!$M379,"mmmm")</f>
        <v>May</v>
      </c>
      <c r="Q379" s="16" t="str">
        <f>TEXT('Calculated Metrics'!$M379,"dddd")</f>
        <v>Saturday</v>
      </c>
      <c r="R379" s="13" t="str">
        <f>_xlfn.XLOOKUP('Calculated Metrics'!$T379,'Product Lookup'!A:A,'Product Lookup'!B:B, ,0)</f>
        <v>Storage</v>
      </c>
      <c r="S379" s="13" t="s">
        <v>26</v>
      </c>
      <c r="T379" s="13" t="s">
        <v>85</v>
      </c>
      <c r="U379" s="13" t="s">
        <v>124</v>
      </c>
      <c r="V379" s="13" t="s">
        <v>29</v>
      </c>
      <c r="W379" s="13" t="s">
        <v>50</v>
      </c>
      <c r="X379" s="13" t="s">
        <v>210</v>
      </c>
      <c r="Y379" s="13" t="s">
        <v>300</v>
      </c>
      <c r="Z379" s="13">
        <v>63116</v>
      </c>
      <c r="AA379" s="1"/>
      <c r="AB379" s="1"/>
      <c r="AC379" s="1"/>
      <c r="AD379" s="1"/>
      <c r="AE379" s="1"/>
      <c r="AF379" s="1"/>
    </row>
    <row r="380" spans="1:32" x14ac:dyDescent="0.3">
      <c r="A380" s="9">
        <v>19325</v>
      </c>
      <c r="B380" s="9" t="s">
        <v>71</v>
      </c>
      <c r="C380" s="9">
        <v>88504</v>
      </c>
      <c r="D380" s="10">
        <v>4.18</v>
      </c>
      <c r="E380" s="11">
        <v>0.05</v>
      </c>
      <c r="F380" s="9">
        <v>5</v>
      </c>
      <c r="G380" s="10">
        <f>'Calculated Metrics'!$D380*'Calculated Metrics'!$F380*(1-'Calculated Metrics'!$E380)</f>
        <v>19.854999999999997</v>
      </c>
      <c r="H380" s="9">
        <v>688</v>
      </c>
      <c r="I380" s="9" t="s">
        <v>1234</v>
      </c>
      <c r="J380" s="9" t="str">
        <f t="shared" si="5"/>
        <v>Returning Customer</v>
      </c>
      <c r="K380" s="9" t="s">
        <v>48</v>
      </c>
      <c r="L380" s="9" t="s">
        <v>35</v>
      </c>
      <c r="M380" s="12">
        <v>42069</v>
      </c>
      <c r="N380" s="12">
        <v>42071</v>
      </c>
      <c r="O380" s="47">
        <f>'Calculated Metrics'!$N380-'Calculated Metrics'!$M380</f>
        <v>2</v>
      </c>
      <c r="P380" s="12" t="str">
        <f>TEXT('Calculated Metrics'!$M380,"mmmm")</f>
        <v>March</v>
      </c>
      <c r="Q380" s="12" t="str">
        <f>TEXT('Calculated Metrics'!$M380,"dddd")</f>
        <v>Friday</v>
      </c>
      <c r="R380" s="9" t="str">
        <f>_xlfn.XLOOKUP('Calculated Metrics'!$T380,'Product Lookup'!A:A,'Product Lookup'!B:B, ,0)</f>
        <v>Binders</v>
      </c>
      <c r="S380" s="9" t="s">
        <v>26</v>
      </c>
      <c r="T380" s="9" t="s">
        <v>72</v>
      </c>
      <c r="U380" s="9" t="s">
        <v>49</v>
      </c>
      <c r="V380" s="9" t="s">
        <v>29</v>
      </c>
      <c r="W380" s="9" t="s">
        <v>50</v>
      </c>
      <c r="X380" s="9" t="s">
        <v>210</v>
      </c>
      <c r="Y380" s="9" t="s">
        <v>300</v>
      </c>
      <c r="Z380" s="9">
        <v>63116</v>
      </c>
      <c r="AA380" s="1"/>
      <c r="AB380" s="1"/>
      <c r="AC380" s="1"/>
      <c r="AD380" s="1"/>
      <c r="AE380" s="1"/>
      <c r="AF380" s="1"/>
    </row>
    <row r="381" spans="1:32" x14ac:dyDescent="0.3">
      <c r="A381" s="13">
        <v>26321</v>
      </c>
      <c r="B381" s="13" t="s">
        <v>47</v>
      </c>
      <c r="C381" s="13">
        <v>88502</v>
      </c>
      <c r="D381" s="14">
        <v>1.7</v>
      </c>
      <c r="E381" s="15">
        <v>0.05</v>
      </c>
      <c r="F381" s="13">
        <v>10</v>
      </c>
      <c r="G381" s="14">
        <f>'Calculated Metrics'!$D381*'Calculated Metrics'!$F381*(1-'Calculated Metrics'!$E381)</f>
        <v>16.149999999999999</v>
      </c>
      <c r="H381" s="13">
        <v>689</v>
      </c>
      <c r="I381" s="13" t="s">
        <v>1235</v>
      </c>
      <c r="J381" s="13" t="str">
        <f t="shared" si="5"/>
        <v>New Customer</v>
      </c>
      <c r="K381" s="13" t="s">
        <v>48</v>
      </c>
      <c r="L381" s="13" t="s">
        <v>35</v>
      </c>
      <c r="M381" s="16">
        <v>42039</v>
      </c>
      <c r="N381" s="16">
        <v>42040</v>
      </c>
      <c r="O381" s="48">
        <f>'Calculated Metrics'!$N381-'Calculated Metrics'!$M381</f>
        <v>1</v>
      </c>
      <c r="P381" s="16" t="str">
        <f>TEXT('Calculated Metrics'!$M381,"mmmm")</f>
        <v>February</v>
      </c>
      <c r="Q381" s="16" t="str">
        <f>TEXT('Calculated Metrics'!$M381,"dddd")</f>
        <v>Wednesday</v>
      </c>
      <c r="R381" s="13" t="str">
        <f>_xlfn.XLOOKUP('Calculated Metrics'!$T381,'Product Lookup'!A:A,'Product Lookup'!B:B, ,0)</f>
        <v>Computer Peripherals</v>
      </c>
      <c r="S381" s="13" t="s">
        <v>58</v>
      </c>
      <c r="T381" s="13" t="s">
        <v>100</v>
      </c>
      <c r="U381" s="13" t="s">
        <v>43</v>
      </c>
      <c r="V381" s="13" t="s">
        <v>29</v>
      </c>
      <c r="W381" s="13" t="s">
        <v>30</v>
      </c>
      <c r="X381" s="13" t="s">
        <v>210</v>
      </c>
      <c r="Y381" s="13" t="s">
        <v>301</v>
      </c>
      <c r="Z381" s="13">
        <v>63376</v>
      </c>
      <c r="AA381" s="1"/>
      <c r="AB381" s="1"/>
      <c r="AC381" s="1"/>
      <c r="AD381" s="1"/>
      <c r="AE381" s="1"/>
      <c r="AF381" s="1"/>
    </row>
    <row r="382" spans="1:32" x14ac:dyDescent="0.3">
      <c r="A382" s="9">
        <v>19933</v>
      </c>
      <c r="B382" s="9" t="s">
        <v>23</v>
      </c>
      <c r="C382" s="9">
        <v>89915</v>
      </c>
      <c r="D382" s="10">
        <v>6.48</v>
      </c>
      <c r="E382" s="11">
        <v>0.05</v>
      </c>
      <c r="F382" s="9">
        <v>8</v>
      </c>
      <c r="G382" s="10">
        <f>'Calculated Metrics'!$D382*'Calculated Metrics'!$F382*(1-'Calculated Metrics'!$E382)</f>
        <v>49.247999999999998</v>
      </c>
      <c r="H382" s="9">
        <v>691</v>
      </c>
      <c r="I382" s="9" t="s">
        <v>1236</v>
      </c>
      <c r="J382" s="9" t="str">
        <f t="shared" si="5"/>
        <v>New Customer</v>
      </c>
      <c r="K382" s="9" t="s">
        <v>34</v>
      </c>
      <c r="L382" s="9" t="s">
        <v>35</v>
      </c>
      <c r="M382" s="12">
        <v>42084</v>
      </c>
      <c r="N382" s="12">
        <v>42085</v>
      </c>
      <c r="O382" s="47">
        <f>'Calculated Metrics'!$N382-'Calculated Metrics'!$M382</f>
        <v>1</v>
      </c>
      <c r="P382" s="12" t="str">
        <f>TEXT('Calculated Metrics'!$M382,"mmmm")</f>
        <v>March</v>
      </c>
      <c r="Q382" s="12" t="str">
        <f>TEXT('Calculated Metrics'!$M382,"dddd")</f>
        <v>Saturday</v>
      </c>
      <c r="R382" s="9" t="str">
        <f>_xlfn.XLOOKUP('Calculated Metrics'!$T382,'Product Lookup'!A:A,'Product Lookup'!B:B, ,0)</f>
        <v>Paper</v>
      </c>
      <c r="S382" s="9" t="s">
        <v>26</v>
      </c>
      <c r="T382" s="9" t="s">
        <v>66</v>
      </c>
      <c r="U382" s="9" t="s">
        <v>49</v>
      </c>
      <c r="V382" s="9" t="s">
        <v>29</v>
      </c>
      <c r="W382" s="9" t="s">
        <v>30</v>
      </c>
      <c r="X382" s="9" t="s">
        <v>31</v>
      </c>
      <c r="Y382" s="9" t="s">
        <v>302</v>
      </c>
      <c r="Z382" s="9">
        <v>98408</v>
      </c>
      <c r="AA382" s="1"/>
      <c r="AB382" s="1"/>
      <c r="AC382" s="1"/>
      <c r="AD382" s="1"/>
      <c r="AE382" s="1"/>
      <c r="AF382" s="1"/>
    </row>
    <row r="383" spans="1:32" x14ac:dyDescent="0.3">
      <c r="A383" s="13">
        <v>19400</v>
      </c>
      <c r="B383" s="13" t="s">
        <v>71</v>
      </c>
      <c r="C383" s="13">
        <v>87811</v>
      </c>
      <c r="D383" s="14">
        <v>500.98</v>
      </c>
      <c r="E383" s="15">
        <v>0.1</v>
      </c>
      <c r="F383" s="13">
        <v>7</v>
      </c>
      <c r="G383" s="14">
        <f>'Calculated Metrics'!$D383*'Calculated Metrics'!$F383*(1-'Calculated Metrics'!$E383)</f>
        <v>3156.174</v>
      </c>
      <c r="H383" s="13">
        <v>693</v>
      </c>
      <c r="I383" s="13" t="s">
        <v>1237</v>
      </c>
      <c r="J383" s="13" t="str">
        <f t="shared" si="5"/>
        <v>Returning Customer</v>
      </c>
      <c r="K383" s="13" t="s">
        <v>48</v>
      </c>
      <c r="L383" s="13" t="s">
        <v>35</v>
      </c>
      <c r="M383" s="16">
        <v>42088</v>
      </c>
      <c r="N383" s="16">
        <v>42088</v>
      </c>
      <c r="O383" s="48">
        <f>'Calculated Metrics'!$N383-'Calculated Metrics'!$M383</f>
        <v>0</v>
      </c>
      <c r="P383" s="16" t="str">
        <f>TEXT('Calculated Metrics'!$M383,"mmmm")</f>
        <v>March</v>
      </c>
      <c r="Q383" s="16" t="str">
        <f>TEXT('Calculated Metrics'!$M383,"dddd")</f>
        <v>Wednesday</v>
      </c>
      <c r="R383" s="13" t="str">
        <f>_xlfn.XLOOKUP('Calculated Metrics'!$T383,'Product Lookup'!A:A,'Product Lookup'!B:B, ,0)</f>
        <v>Bookcases</v>
      </c>
      <c r="S383" s="13" t="s">
        <v>36</v>
      </c>
      <c r="T383" s="13" t="s">
        <v>105</v>
      </c>
      <c r="U383" s="13" t="s">
        <v>77</v>
      </c>
      <c r="V383" s="13" t="s">
        <v>29</v>
      </c>
      <c r="W383" s="13" t="s">
        <v>30</v>
      </c>
      <c r="X383" s="13" t="s">
        <v>129</v>
      </c>
      <c r="Y383" s="13" t="s">
        <v>303</v>
      </c>
      <c r="Z383" s="13">
        <v>80229</v>
      </c>
      <c r="AA383" s="1"/>
      <c r="AB383" s="1"/>
      <c r="AC383" s="1"/>
      <c r="AD383" s="1"/>
      <c r="AE383" s="1"/>
      <c r="AF383" s="1"/>
    </row>
    <row r="384" spans="1:32" x14ac:dyDescent="0.3">
      <c r="A384" s="9">
        <v>18736</v>
      </c>
      <c r="B384" s="9" t="s">
        <v>71</v>
      </c>
      <c r="C384" s="9">
        <v>87812</v>
      </c>
      <c r="D384" s="10">
        <v>5.34</v>
      </c>
      <c r="E384" s="11">
        <v>0.05</v>
      </c>
      <c r="F384" s="9">
        <v>17</v>
      </c>
      <c r="G384" s="10">
        <f>'Calculated Metrics'!$D384*'Calculated Metrics'!$F384*(1-'Calculated Metrics'!$E384)</f>
        <v>86.241</v>
      </c>
      <c r="H384" s="9">
        <v>693</v>
      </c>
      <c r="I384" s="9" t="s">
        <v>1237</v>
      </c>
      <c r="J384" s="9" t="str">
        <f t="shared" si="5"/>
        <v>Returning Customer</v>
      </c>
      <c r="K384" s="9" t="s">
        <v>48</v>
      </c>
      <c r="L384" s="9" t="s">
        <v>25</v>
      </c>
      <c r="M384" s="12">
        <v>42071</v>
      </c>
      <c r="N384" s="12">
        <v>42078</v>
      </c>
      <c r="O384" s="47">
        <f>'Calculated Metrics'!$N384-'Calculated Metrics'!$M384</f>
        <v>7</v>
      </c>
      <c r="P384" s="12" t="str">
        <f>TEXT('Calculated Metrics'!$M384,"mmmm")</f>
        <v>March</v>
      </c>
      <c r="Q384" s="12" t="str">
        <f>TEXT('Calculated Metrics'!$M384,"dddd")</f>
        <v>Sunday</v>
      </c>
      <c r="R384" s="9" t="str">
        <f>_xlfn.XLOOKUP('Calculated Metrics'!$T384,'Product Lookup'!A:A,'Product Lookup'!B:B, ,0)</f>
        <v>Binders</v>
      </c>
      <c r="S384" s="9" t="s">
        <v>26</v>
      </c>
      <c r="T384" s="9" t="s">
        <v>72</v>
      </c>
      <c r="U384" s="9" t="s">
        <v>49</v>
      </c>
      <c r="V384" s="9" t="s">
        <v>29</v>
      </c>
      <c r="W384" s="9" t="s">
        <v>30</v>
      </c>
      <c r="X384" s="9" t="s">
        <v>129</v>
      </c>
      <c r="Y384" s="9" t="s">
        <v>303</v>
      </c>
      <c r="Z384" s="9">
        <v>80229</v>
      </c>
      <c r="AA384" s="1"/>
      <c r="AB384" s="1"/>
      <c r="AC384" s="1"/>
      <c r="AD384" s="1"/>
      <c r="AE384" s="1"/>
      <c r="AF384" s="1"/>
    </row>
    <row r="385" spans="1:32" x14ac:dyDescent="0.3">
      <c r="A385" s="13">
        <v>18737</v>
      </c>
      <c r="B385" s="13" t="s">
        <v>71</v>
      </c>
      <c r="C385" s="13">
        <v>87812</v>
      </c>
      <c r="D385" s="14">
        <v>140.97999999999999</v>
      </c>
      <c r="E385" s="15">
        <v>0.1</v>
      </c>
      <c r="F385" s="13">
        <v>5</v>
      </c>
      <c r="G385" s="14">
        <f>'Calculated Metrics'!$D385*'Calculated Metrics'!$F385*(1-'Calculated Metrics'!$E385)</f>
        <v>634.41</v>
      </c>
      <c r="H385" s="13">
        <v>693</v>
      </c>
      <c r="I385" s="13" t="s">
        <v>1237</v>
      </c>
      <c r="J385" s="13" t="str">
        <f t="shared" si="5"/>
        <v>Returning Customer</v>
      </c>
      <c r="K385" s="13" t="s">
        <v>48</v>
      </c>
      <c r="L385" s="13" t="s">
        <v>35</v>
      </c>
      <c r="M385" s="16">
        <v>42071</v>
      </c>
      <c r="N385" s="16">
        <v>42078</v>
      </c>
      <c r="O385" s="48">
        <f>'Calculated Metrics'!$N385-'Calculated Metrics'!$M385</f>
        <v>7</v>
      </c>
      <c r="P385" s="16" t="str">
        <f>TEXT('Calculated Metrics'!$M385,"mmmm")</f>
        <v>March</v>
      </c>
      <c r="Q385" s="16" t="str">
        <f>TEXT('Calculated Metrics'!$M385,"dddd")</f>
        <v>Sunday</v>
      </c>
      <c r="R385" s="13" t="str">
        <f>_xlfn.XLOOKUP('Calculated Metrics'!$T385,'Product Lookup'!A:A,'Product Lookup'!B:B, ,0)</f>
        <v>Bookcases</v>
      </c>
      <c r="S385" s="13" t="s">
        <v>36</v>
      </c>
      <c r="T385" s="13" t="s">
        <v>105</v>
      </c>
      <c r="U385" s="13" t="s">
        <v>77</v>
      </c>
      <c r="V385" s="13" t="s">
        <v>29</v>
      </c>
      <c r="W385" s="13" t="s">
        <v>30</v>
      </c>
      <c r="X385" s="13" t="s">
        <v>129</v>
      </c>
      <c r="Y385" s="13" t="s">
        <v>303</v>
      </c>
      <c r="Z385" s="13">
        <v>80229</v>
      </c>
      <c r="AA385" s="1"/>
      <c r="AB385" s="1"/>
      <c r="AC385" s="1"/>
      <c r="AD385" s="1"/>
      <c r="AE385" s="1"/>
      <c r="AF385" s="1"/>
    </row>
    <row r="386" spans="1:32" x14ac:dyDescent="0.3">
      <c r="A386" s="9">
        <v>18738</v>
      </c>
      <c r="B386" s="9" t="s">
        <v>71</v>
      </c>
      <c r="C386" s="9">
        <v>87812</v>
      </c>
      <c r="D386" s="10">
        <v>205.99</v>
      </c>
      <c r="E386" s="11">
        <v>0.1</v>
      </c>
      <c r="F386" s="9">
        <v>11</v>
      </c>
      <c r="G386" s="10">
        <f>'Calculated Metrics'!$D386*'Calculated Metrics'!$F386*(1-'Calculated Metrics'!$E386)</f>
        <v>2039.3010000000004</v>
      </c>
      <c r="H386" s="9">
        <v>693</v>
      </c>
      <c r="I386" s="9" t="s">
        <v>1237</v>
      </c>
      <c r="J386" s="9" t="str">
        <f t="shared" ref="J386:J449" si="6">IF(COUNTIF(I:I,I386)&gt;1,"Returning Customer","New Customer")</f>
        <v>Returning Customer</v>
      </c>
      <c r="K386" s="9" t="s">
        <v>48</v>
      </c>
      <c r="L386" s="9" t="s">
        <v>35</v>
      </c>
      <c r="M386" s="12">
        <v>42071</v>
      </c>
      <c r="N386" s="12">
        <v>42078</v>
      </c>
      <c r="O386" s="47">
        <f>'Calculated Metrics'!$N386-'Calculated Metrics'!$M386</f>
        <v>7</v>
      </c>
      <c r="P386" s="12" t="str">
        <f>TEXT('Calculated Metrics'!$M386,"mmmm")</f>
        <v>March</v>
      </c>
      <c r="Q386" s="12" t="str">
        <f>TEXT('Calculated Metrics'!$M386,"dddd")</f>
        <v>Sunday</v>
      </c>
      <c r="R386" s="9" t="str">
        <f>_xlfn.XLOOKUP('Calculated Metrics'!$T386,'Product Lookup'!A:A,'Product Lookup'!B:B, ,0)</f>
        <v>Telephones</v>
      </c>
      <c r="S386" s="9" t="s">
        <v>58</v>
      </c>
      <c r="T386" s="9" t="s">
        <v>59</v>
      </c>
      <c r="U386" s="9" t="s">
        <v>49</v>
      </c>
      <c r="V386" s="9" t="s">
        <v>29</v>
      </c>
      <c r="W386" s="9" t="s">
        <v>30</v>
      </c>
      <c r="X386" s="9" t="s">
        <v>129</v>
      </c>
      <c r="Y386" s="9" t="s">
        <v>303</v>
      </c>
      <c r="Z386" s="9">
        <v>80229</v>
      </c>
      <c r="AA386" s="1"/>
      <c r="AB386" s="1"/>
      <c r="AC386" s="1"/>
      <c r="AD386" s="1"/>
      <c r="AE386" s="1"/>
      <c r="AF386" s="1"/>
    </row>
    <row r="387" spans="1:32" x14ac:dyDescent="0.3">
      <c r="A387" s="13">
        <v>18810</v>
      </c>
      <c r="B387" s="13" t="s">
        <v>23</v>
      </c>
      <c r="C387" s="13">
        <v>87813</v>
      </c>
      <c r="D387" s="14">
        <v>230.98</v>
      </c>
      <c r="E387" s="15">
        <v>0.1</v>
      </c>
      <c r="F387" s="13">
        <v>36</v>
      </c>
      <c r="G387" s="14">
        <f>'Calculated Metrics'!$D387*'Calculated Metrics'!$F387*(1-'Calculated Metrics'!$E387)</f>
        <v>7483.7519999999995</v>
      </c>
      <c r="H387" s="13">
        <v>693</v>
      </c>
      <c r="I387" s="13" t="s">
        <v>1237</v>
      </c>
      <c r="J387" s="13" t="str">
        <f t="shared" si="6"/>
        <v>Returning Customer</v>
      </c>
      <c r="K387" s="13" t="s">
        <v>48</v>
      </c>
      <c r="L387" s="13" t="s">
        <v>35</v>
      </c>
      <c r="M387" s="16">
        <v>42129</v>
      </c>
      <c r="N387" s="16">
        <v>42131</v>
      </c>
      <c r="O387" s="48">
        <f>'Calculated Metrics'!$N387-'Calculated Metrics'!$M387</f>
        <v>2</v>
      </c>
      <c r="P387" s="16" t="str">
        <f>TEXT('Calculated Metrics'!$M387,"mmmm")</f>
        <v>May</v>
      </c>
      <c r="Q387" s="16" t="str">
        <f>TEXT('Calculated Metrics'!$M387,"dddd")</f>
        <v>Tuesday</v>
      </c>
      <c r="R387" s="13" t="str">
        <f>_xlfn.XLOOKUP('Calculated Metrics'!$T387,'Product Lookup'!A:A,'Product Lookup'!B:B, ,0)</f>
        <v>Tables</v>
      </c>
      <c r="S387" s="13" t="s">
        <v>36</v>
      </c>
      <c r="T387" s="13" t="s">
        <v>89</v>
      </c>
      <c r="U387" s="13" t="s">
        <v>77</v>
      </c>
      <c r="V387" s="13" t="s">
        <v>29</v>
      </c>
      <c r="W387" s="13" t="s">
        <v>50</v>
      </c>
      <c r="X387" s="13" t="s">
        <v>129</v>
      </c>
      <c r="Y387" s="13" t="s">
        <v>303</v>
      </c>
      <c r="Z387" s="13">
        <v>80229</v>
      </c>
      <c r="AA387" s="1"/>
      <c r="AB387" s="1"/>
      <c r="AC387" s="1"/>
      <c r="AD387" s="1"/>
      <c r="AE387" s="1"/>
      <c r="AF387" s="1"/>
    </row>
    <row r="388" spans="1:32" x14ac:dyDescent="0.3">
      <c r="A388" s="9">
        <v>22613</v>
      </c>
      <c r="B388" s="9" t="s">
        <v>47</v>
      </c>
      <c r="C388" s="9">
        <v>89847</v>
      </c>
      <c r="D388" s="10">
        <v>8.1199999999999992</v>
      </c>
      <c r="E388" s="11">
        <v>0.05</v>
      </c>
      <c r="F388" s="9">
        <v>10</v>
      </c>
      <c r="G388" s="10">
        <f>'Calculated Metrics'!$D388*'Calculated Metrics'!$F388*(1-'Calculated Metrics'!$E388)</f>
        <v>77.139999999999986</v>
      </c>
      <c r="H388" s="9">
        <v>696</v>
      </c>
      <c r="I388" s="9" t="s">
        <v>1238</v>
      </c>
      <c r="J388" s="9" t="str">
        <f t="shared" si="6"/>
        <v>Returning Customer</v>
      </c>
      <c r="K388" s="9" t="s">
        <v>24</v>
      </c>
      <c r="L388" s="9" t="s">
        <v>35</v>
      </c>
      <c r="M388" s="12">
        <v>42090</v>
      </c>
      <c r="N388" s="12">
        <v>42091</v>
      </c>
      <c r="O388" s="47">
        <f>'Calculated Metrics'!$N388-'Calculated Metrics'!$M388</f>
        <v>1</v>
      </c>
      <c r="P388" s="12" t="str">
        <f>TEXT('Calculated Metrics'!$M388,"mmmm")</f>
        <v>March</v>
      </c>
      <c r="Q388" s="12" t="str">
        <f>TEXT('Calculated Metrics'!$M388,"dddd")</f>
        <v>Friday</v>
      </c>
      <c r="R388" s="9" t="str">
        <f>_xlfn.XLOOKUP('Calculated Metrics'!$T388,'Product Lookup'!A:A,'Product Lookup'!B:B, ,0)</f>
        <v>Computer Peripherals</v>
      </c>
      <c r="S388" s="9" t="s">
        <v>58</v>
      </c>
      <c r="T388" s="9" t="s">
        <v>100</v>
      </c>
      <c r="U388" s="9" t="s">
        <v>43</v>
      </c>
      <c r="V388" s="9" t="s">
        <v>29</v>
      </c>
      <c r="W388" s="9" t="s">
        <v>50</v>
      </c>
      <c r="X388" s="9" t="s">
        <v>270</v>
      </c>
      <c r="Y388" s="9" t="s">
        <v>304</v>
      </c>
      <c r="Z388" s="9">
        <v>46307</v>
      </c>
      <c r="AA388" s="1"/>
      <c r="AB388" s="1"/>
      <c r="AC388" s="1"/>
      <c r="AD388" s="1"/>
      <c r="AE388" s="1"/>
      <c r="AF388" s="1"/>
    </row>
    <row r="389" spans="1:32" x14ac:dyDescent="0.3">
      <c r="A389" s="13">
        <v>22614</v>
      </c>
      <c r="B389" s="13" t="s">
        <v>47</v>
      </c>
      <c r="C389" s="13">
        <v>89847</v>
      </c>
      <c r="D389" s="14">
        <v>51.65</v>
      </c>
      <c r="E389" s="15">
        <v>0.05</v>
      </c>
      <c r="F389" s="13">
        <v>12</v>
      </c>
      <c r="G389" s="14">
        <f>'Calculated Metrics'!$D389*'Calculated Metrics'!$F389*(1-'Calculated Metrics'!$E389)</f>
        <v>588.80999999999995</v>
      </c>
      <c r="H389" s="13">
        <v>696</v>
      </c>
      <c r="I389" s="13" t="s">
        <v>1238</v>
      </c>
      <c r="J389" s="13" t="str">
        <f t="shared" si="6"/>
        <v>Returning Customer</v>
      </c>
      <c r="K389" s="13" t="s">
        <v>24</v>
      </c>
      <c r="L389" s="13" t="s">
        <v>35</v>
      </c>
      <c r="M389" s="16">
        <v>42090</v>
      </c>
      <c r="N389" s="16">
        <v>42091</v>
      </c>
      <c r="O389" s="48">
        <f>'Calculated Metrics'!$N389-'Calculated Metrics'!$M389</f>
        <v>1</v>
      </c>
      <c r="P389" s="16" t="str">
        <f>TEXT('Calculated Metrics'!$M389,"mmmm")</f>
        <v>March</v>
      </c>
      <c r="Q389" s="16" t="str">
        <f>TEXT('Calculated Metrics'!$M389,"dddd")</f>
        <v>Friday</v>
      </c>
      <c r="R389" s="13" t="str">
        <f>_xlfn.XLOOKUP('Calculated Metrics'!$T389,'Product Lookup'!A:A,'Product Lookup'!B:B, ,0)</f>
        <v>Furnishings</v>
      </c>
      <c r="S389" s="13" t="s">
        <v>36</v>
      </c>
      <c r="T389" s="13" t="s">
        <v>42</v>
      </c>
      <c r="U389" s="13" t="s">
        <v>63</v>
      </c>
      <c r="V389" s="13" t="s">
        <v>29</v>
      </c>
      <c r="W389" s="13" t="s">
        <v>50</v>
      </c>
      <c r="X389" s="13" t="s">
        <v>270</v>
      </c>
      <c r="Y389" s="13" t="s">
        <v>304</v>
      </c>
      <c r="Z389" s="13">
        <v>46307</v>
      </c>
      <c r="AA389" s="1"/>
      <c r="AB389" s="1"/>
      <c r="AC389" s="1"/>
      <c r="AD389" s="1"/>
      <c r="AE389" s="1"/>
      <c r="AF389" s="1"/>
    </row>
    <row r="390" spans="1:32" x14ac:dyDescent="0.3">
      <c r="A390" s="9">
        <v>19225</v>
      </c>
      <c r="B390" s="9" t="s">
        <v>71</v>
      </c>
      <c r="C390" s="9">
        <v>89848</v>
      </c>
      <c r="D390" s="10">
        <v>40.479999999999997</v>
      </c>
      <c r="E390" s="11">
        <v>0.05</v>
      </c>
      <c r="F390" s="9">
        <v>9</v>
      </c>
      <c r="G390" s="10">
        <f>'Calculated Metrics'!$D390*'Calculated Metrics'!$F390*(1-'Calculated Metrics'!$E390)</f>
        <v>346.10399999999998</v>
      </c>
      <c r="H390" s="9">
        <v>696</v>
      </c>
      <c r="I390" s="9" t="s">
        <v>1238</v>
      </c>
      <c r="J390" s="9" t="str">
        <f t="shared" si="6"/>
        <v>Returning Customer</v>
      </c>
      <c r="K390" s="9" t="s">
        <v>24</v>
      </c>
      <c r="L390" s="9" t="s">
        <v>35</v>
      </c>
      <c r="M390" s="12">
        <v>42101</v>
      </c>
      <c r="N390" s="12">
        <v>42103</v>
      </c>
      <c r="O390" s="47">
        <f>'Calculated Metrics'!$N390-'Calculated Metrics'!$M390</f>
        <v>2</v>
      </c>
      <c r="P390" s="12" t="str">
        <f>TEXT('Calculated Metrics'!$M390,"mmmm")</f>
        <v>April</v>
      </c>
      <c r="Q390" s="12" t="str">
        <f>TEXT('Calculated Metrics'!$M390,"dddd")</f>
        <v>Tuesday</v>
      </c>
      <c r="R390" s="9" t="str">
        <f>_xlfn.XLOOKUP('Calculated Metrics'!$T390,'Product Lookup'!A:A,'Product Lookup'!B:B, ,0)</f>
        <v>Computer Peripherals</v>
      </c>
      <c r="S390" s="9" t="s">
        <v>58</v>
      </c>
      <c r="T390" s="9" t="s">
        <v>100</v>
      </c>
      <c r="U390" s="9" t="s">
        <v>49</v>
      </c>
      <c r="V390" s="9" t="s">
        <v>29</v>
      </c>
      <c r="W390" s="9" t="s">
        <v>50</v>
      </c>
      <c r="X390" s="9" t="s">
        <v>270</v>
      </c>
      <c r="Y390" s="9" t="s">
        <v>304</v>
      </c>
      <c r="Z390" s="9">
        <v>46307</v>
      </c>
      <c r="AA390" s="1"/>
      <c r="AB390" s="1"/>
      <c r="AC390" s="1"/>
      <c r="AD390" s="1"/>
      <c r="AE390" s="1"/>
      <c r="AF390" s="1"/>
    </row>
    <row r="391" spans="1:32" x14ac:dyDescent="0.3">
      <c r="A391" s="13">
        <v>22616</v>
      </c>
      <c r="B391" s="13" t="s">
        <v>47</v>
      </c>
      <c r="C391" s="13">
        <v>89847</v>
      </c>
      <c r="D391" s="14">
        <v>175.99</v>
      </c>
      <c r="E391" s="15">
        <v>0.1</v>
      </c>
      <c r="F391" s="13">
        <v>10</v>
      </c>
      <c r="G391" s="14">
        <f>'Calculated Metrics'!$D391*'Calculated Metrics'!$F391*(1-'Calculated Metrics'!$E391)</f>
        <v>1583.91</v>
      </c>
      <c r="H391" s="13">
        <v>697</v>
      </c>
      <c r="I391" s="13" t="s">
        <v>1239</v>
      </c>
      <c r="J391" s="13" t="str">
        <f t="shared" si="6"/>
        <v>Returning Customer</v>
      </c>
      <c r="K391" s="13" t="s">
        <v>24</v>
      </c>
      <c r="L391" s="13" t="s">
        <v>35</v>
      </c>
      <c r="M391" s="16">
        <v>42090</v>
      </c>
      <c r="N391" s="16">
        <v>42091</v>
      </c>
      <c r="O391" s="48">
        <f>'Calculated Metrics'!$N391-'Calculated Metrics'!$M391</f>
        <v>1</v>
      </c>
      <c r="P391" s="16" t="str">
        <f>TEXT('Calculated Metrics'!$M391,"mmmm")</f>
        <v>March</v>
      </c>
      <c r="Q391" s="16" t="str">
        <f>TEXT('Calculated Metrics'!$M391,"dddd")</f>
        <v>Friday</v>
      </c>
      <c r="R391" s="13" t="str">
        <f>_xlfn.XLOOKUP('Calculated Metrics'!$T391,'Product Lookup'!A:A,'Product Lookup'!B:B, ,0)</f>
        <v>Telephones</v>
      </c>
      <c r="S391" s="13" t="s">
        <v>58</v>
      </c>
      <c r="T391" s="13" t="s">
        <v>59</v>
      </c>
      <c r="U391" s="13" t="s">
        <v>49</v>
      </c>
      <c r="V391" s="13" t="s">
        <v>29</v>
      </c>
      <c r="W391" s="13" t="s">
        <v>50</v>
      </c>
      <c r="X391" s="13" t="s">
        <v>270</v>
      </c>
      <c r="Y391" s="13" t="s">
        <v>305</v>
      </c>
      <c r="Z391" s="13">
        <v>46312</v>
      </c>
      <c r="AA391" s="1"/>
      <c r="AB391" s="1"/>
      <c r="AC391" s="1"/>
      <c r="AD391" s="1"/>
      <c r="AE391" s="1"/>
      <c r="AF391" s="1"/>
    </row>
    <row r="392" spans="1:32" x14ac:dyDescent="0.3">
      <c r="A392" s="9">
        <v>25480</v>
      </c>
      <c r="B392" s="9" t="s">
        <v>41</v>
      </c>
      <c r="C392" s="9">
        <v>89849</v>
      </c>
      <c r="D392" s="10">
        <v>14.81</v>
      </c>
      <c r="E392" s="11">
        <v>0.05</v>
      </c>
      <c r="F392" s="9">
        <v>20</v>
      </c>
      <c r="G392" s="10">
        <f>'Calculated Metrics'!$D392*'Calculated Metrics'!$F392*(1-'Calculated Metrics'!$E392)</f>
        <v>281.39</v>
      </c>
      <c r="H392" s="9">
        <v>697</v>
      </c>
      <c r="I392" s="9" t="s">
        <v>1239</v>
      </c>
      <c r="J392" s="9" t="str">
        <f t="shared" si="6"/>
        <v>Returning Customer</v>
      </c>
      <c r="K392" s="9" t="s">
        <v>24</v>
      </c>
      <c r="L392" s="9" t="s">
        <v>35</v>
      </c>
      <c r="M392" s="12">
        <v>42042</v>
      </c>
      <c r="N392" s="12">
        <v>42044</v>
      </c>
      <c r="O392" s="47">
        <f>'Calculated Metrics'!$N392-'Calculated Metrics'!$M392</f>
        <v>2</v>
      </c>
      <c r="P392" s="12" t="str">
        <f>TEXT('Calculated Metrics'!$M392,"mmmm")</f>
        <v>February</v>
      </c>
      <c r="Q392" s="12" t="str">
        <f>TEXT('Calculated Metrics'!$M392,"dddd")</f>
        <v>Saturday</v>
      </c>
      <c r="R392" s="9" t="str">
        <f>_xlfn.XLOOKUP('Calculated Metrics'!$T392,'Product Lookup'!A:A,'Product Lookup'!B:B, ,0)</f>
        <v>Appliances</v>
      </c>
      <c r="S392" s="9" t="s">
        <v>26</v>
      </c>
      <c r="T392" s="9" t="s">
        <v>131</v>
      </c>
      <c r="U392" s="9" t="s">
        <v>49</v>
      </c>
      <c r="V392" s="9" t="s">
        <v>29</v>
      </c>
      <c r="W392" s="9" t="s">
        <v>30</v>
      </c>
      <c r="X392" s="9" t="s">
        <v>270</v>
      </c>
      <c r="Y392" s="9" t="s">
        <v>305</v>
      </c>
      <c r="Z392" s="9">
        <v>46312</v>
      </c>
      <c r="AA392" s="1"/>
      <c r="AB392" s="1"/>
      <c r="AC392" s="1"/>
      <c r="AD392" s="1"/>
      <c r="AE392" s="1"/>
      <c r="AF392" s="1"/>
    </row>
    <row r="393" spans="1:32" x14ac:dyDescent="0.3">
      <c r="A393" s="13">
        <v>4613</v>
      </c>
      <c r="B393" s="13" t="s">
        <v>47</v>
      </c>
      <c r="C393" s="13">
        <v>32869</v>
      </c>
      <c r="D393" s="14">
        <v>8.1199999999999992</v>
      </c>
      <c r="E393" s="15">
        <v>0.05</v>
      </c>
      <c r="F393" s="13">
        <v>41</v>
      </c>
      <c r="G393" s="14">
        <f>'Calculated Metrics'!$D393*'Calculated Metrics'!$F393*(1-'Calculated Metrics'!$E393)</f>
        <v>316.27399999999994</v>
      </c>
      <c r="H393" s="13">
        <v>698</v>
      </c>
      <c r="I393" s="13" t="s">
        <v>1240</v>
      </c>
      <c r="J393" s="13" t="str">
        <f t="shared" si="6"/>
        <v>Returning Customer</v>
      </c>
      <c r="K393" s="13" t="s">
        <v>24</v>
      </c>
      <c r="L393" s="13" t="s">
        <v>35</v>
      </c>
      <c r="M393" s="16">
        <v>42090</v>
      </c>
      <c r="N393" s="16">
        <v>42091</v>
      </c>
      <c r="O393" s="48">
        <f>'Calculated Metrics'!$N393-'Calculated Metrics'!$M393</f>
        <v>1</v>
      </c>
      <c r="P393" s="16" t="str">
        <f>TEXT('Calculated Metrics'!$M393,"mmmm")</f>
        <v>March</v>
      </c>
      <c r="Q393" s="16" t="str">
        <f>TEXT('Calculated Metrics'!$M393,"dddd")</f>
        <v>Friday</v>
      </c>
      <c r="R393" s="13" t="str">
        <f>_xlfn.XLOOKUP('Calculated Metrics'!$T393,'Product Lookup'!A:A,'Product Lookup'!B:B, ,0)</f>
        <v>Computer Peripherals</v>
      </c>
      <c r="S393" s="13" t="s">
        <v>58</v>
      </c>
      <c r="T393" s="13" t="s">
        <v>100</v>
      </c>
      <c r="U393" s="13" t="s">
        <v>43</v>
      </c>
      <c r="V393" s="13" t="s">
        <v>29</v>
      </c>
      <c r="W393" s="13" t="s">
        <v>30</v>
      </c>
      <c r="X393" s="13" t="s">
        <v>31</v>
      </c>
      <c r="Y393" s="13" t="s">
        <v>113</v>
      </c>
      <c r="Z393" s="13">
        <v>98105</v>
      </c>
      <c r="AA393" s="1"/>
      <c r="AB393" s="1"/>
      <c r="AC393" s="1"/>
      <c r="AD393" s="1"/>
      <c r="AE393" s="1"/>
      <c r="AF393" s="1"/>
    </row>
    <row r="394" spans="1:32" x14ac:dyDescent="0.3">
      <c r="A394" s="9">
        <v>4614</v>
      </c>
      <c r="B394" s="9" t="s">
        <v>47</v>
      </c>
      <c r="C394" s="9">
        <v>32869</v>
      </c>
      <c r="D394" s="10">
        <v>51.65</v>
      </c>
      <c r="E394" s="11">
        <v>0.05</v>
      </c>
      <c r="F394" s="9">
        <v>49</v>
      </c>
      <c r="G394" s="10">
        <f>'Calculated Metrics'!$D394*'Calculated Metrics'!$F394*(1-'Calculated Metrics'!$E394)</f>
        <v>2404.3074999999999</v>
      </c>
      <c r="H394" s="9">
        <v>698</v>
      </c>
      <c r="I394" s="9" t="s">
        <v>1240</v>
      </c>
      <c r="J394" s="9" t="str">
        <f t="shared" si="6"/>
        <v>Returning Customer</v>
      </c>
      <c r="K394" s="9" t="s">
        <v>24</v>
      </c>
      <c r="L394" s="9" t="s">
        <v>35</v>
      </c>
      <c r="M394" s="12">
        <v>42090</v>
      </c>
      <c r="N394" s="12">
        <v>42091</v>
      </c>
      <c r="O394" s="47">
        <f>'Calculated Metrics'!$N394-'Calculated Metrics'!$M394</f>
        <v>1</v>
      </c>
      <c r="P394" s="12" t="str">
        <f>TEXT('Calculated Metrics'!$M394,"mmmm")</f>
        <v>March</v>
      </c>
      <c r="Q394" s="12" t="str">
        <f>TEXT('Calculated Metrics'!$M394,"dddd")</f>
        <v>Friday</v>
      </c>
      <c r="R394" s="9" t="str">
        <f>_xlfn.XLOOKUP('Calculated Metrics'!$T394,'Product Lookup'!A:A,'Product Lookup'!B:B, ,0)</f>
        <v>Furnishings</v>
      </c>
      <c r="S394" s="9" t="s">
        <v>36</v>
      </c>
      <c r="T394" s="9" t="s">
        <v>42</v>
      </c>
      <c r="U394" s="9" t="s">
        <v>63</v>
      </c>
      <c r="V394" s="9" t="s">
        <v>29</v>
      </c>
      <c r="W394" s="9" t="s">
        <v>30</v>
      </c>
      <c r="X394" s="9" t="s">
        <v>31</v>
      </c>
      <c r="Y394" s="9" t="s">
        <v>113</v>
      </c>
      <c r="Z394" s="9">
        <v>98105</v>
      </c>
      <c r="AA394" s="1"/>
      <c r="AB394" s="1"/>
      <c r="AC394" s="1"/>
      <c r="AD394" s="1"/>
      <c r="AE394" s="1"/>
      <c r="AF394" s="1"/>
    </row>
    <row r="395" spans="1:32" x14ac:dyDescent="0.3">
      <c r="A395" s="13">
        <v>4616</v>
      </c>
      <c r="B395" s="13" t="s">
        <v>47</v>
      </c>
      <c r="C395" s="13">
        <v>32869</v>
      </c>
      <c r="D395" s="14">
        <v>175.99</v>
      </c>
      <c r="E395" s="15">
        <v>0.1</v>
      </c>
      <c r="F395" s="13">
        <v>39</v>
      </c>
      <c r="G395" s="14">
        <f>'Calculated Metrics'!$D395*'Calculated Metrics'!$F395*(1-'Calculated Metrics'!$E395)</f>
        <v>6177.2490000000007</v>
      </c>
      <c r="H395" s="13">
        <v>698</v>
      </c>
      <c r="I395" s="13" t="s">
        <v>1240</v>
      </c>
      <c r="J395" s="13" t="str">
        <f t="shared" si="6"/>
        <v>Returning Customer</v>
      </c>
      <c r="K395" s="13" t="s">
        <v>24</v>
      </c>
      <c r="L395" s="13" t="s">
        <v>35</v>
      </c>
      <c r="M395" s="16">
        <v>42090</v>
      </c>
      <c r="N395" s="16">
        <v>42091</v>
      </c>
      <c r="O395" s="48">
        <f>'Calculated Metrics'!$N395-'Calculated Metrics'!$M395</f>
        <v>1</v>
      </c>
      <c r="P395" s="16" t="str">
        <f>TEXT('Calculated Metrics'!$M395,"mmmm")</f>
        <v>March</v>
      </c>
      <c r="Q395" s="16" t="str">
        <f>TEXT('Calculated Metrics'!$M395,"dddd")</f>
        <v>Friday</v>
      </c>
      <c r="R395" s="13" t="str">
        <f>_xlfn.XLOOKUP('Calculated Metrics'!$T395,'Product Lookup'!A:A,'Product Lookup'!B:B, ,0)</f>
        <v>Telephones</v>
      </c>
      <c r="S395" s="13" t="s">
        <v>58</v>
      </c>
      <c r="T395" s="13" t="s">
        <v>59</v>
      </c>
      <c r="U395" s="13" t="s">
        <v>49</v>
      </c>
      <c r="V395" s="13" t="s">
        <v>29</v>
      </c>
      <c r="W395" s="13" t="s">
        <v>30</v>
      </c>
      <c r="X395" s="13" t="s">
        <v>31</v>
      </c>
      <c r="Y395" s="13" t="s">
        <v>113</v>
      </c>
      <c r="Z395" s="13">
        <v>98105</v>
      </c>
      <c r="AA395" s="1"/>
      <c r="AB395" s="1"/>
      <c r="AC395" s="1"/>
      <c r="AD395" s="1"/>
      <c r="AE395" s="1"/>
      <c r="AF395" s="1"/>
    </row>
    <row r="396" spans="1:32" x14ac:dyDescent="0.3">
      <c r="A396" s="9">
        <v>1225</v>
      </c>
      <c r="B396" s="9" t="s">
        <v>71</v>
      </c>
      <c r="C396" s="9">
        <v>8994</v>
      </c>
      <c r="D396" s="10">
        <v>40.479999999999997</v>
      </c>
      <c r="E396" s="11">
        <v>0.05</v>
      </c>
      <c r="F396" s="9">
        <v>36</v>
      </c>
      <c r="G396" s="10">
        <f>'Calculated Metrics'!$D396*'Calculated Metrics'!$F396*(1-'Calculated Metrics'!$E396)</f>
        <v>1384.4159999999999</v>
      </c>
      <c r="H396" s="9">
        <v>698</v>
      </c>
      <c r="I396" s="9" t="s">
        <v>1240</v>
      </c>
      <c r="J396" s="9" t="str">
        <f t="shared" si="6"/>
        <v>Returning Customer</v>
      </c>
      <c r="K396" s="9" t="s">
        <v>24</v>
      </c>
      <c r="L396" s="9" t="s">
        <v>35</v>
      </c>
      <c r="M396" s="12">
        <v>42101</v>
      </c>
      <c r="N396" s="12">
        <v>42103</v>
      </c>
      <c r="O396" s="47">
        <f>'Calculated Metrics'!$N396-'Calculated Metrics'!$M396</f>
        <v>2</v>
      </c>
      <c r="P396" s="12" t="str">
        <f>TEXT('Calculated Metrics'!$M396,"mmmm")</f>
        <v>April</v>
      </c>
      <c r="Q396" s="12" t="str">
        <f>TEXT('Calculated Metrics'!$M396,"dddd")</f>
        <v>Tuesday</v>
      </c>
      <c r="R396" s="9" t="str">
        <f>_xlfn.XLOOKUP('Calculated Metrics'!$T396,'Product Lookup'!A:A,'Product Lookup'!B:B, ,0)</f>
        <v>Computer Peripherals</v>
      </c>
      <c r="S396" s="9" t="s">
        <v>58</v>
      </c>
      <c r="T396" s="9" t="s">
        <v>100</v>
      </c>
      <c r="U396" s="9" t="s">
        <v>49</v>
      </c>
      <c r="V396" s="9" t="s">
        <v>29</v>
      </c>
      <c r="W396" s="9" t="s">
        <v>30</v>
      </c>
      <c r="X396" s="9" t="s">
        <v>31</v>
      </c>
      <c r="Y396" s="9" t="s">
        <v>113</v>
      </c>
      <c r="Z396" s="9">
        <v>98105</v>
      </c>
      <c r="AA396" s="1"/>
      <c r="AB396" s="1"/>
      <c r="AC396" s="1"/>
      <c r="AD396" s="1"/>
      <c r="AE396" s="1"/>
      <c r="AF396" s="1"/>
    </row>
    <row r="397" spans="1:32" x14ac:dyDescent="0.3">
      <c r="A397" s="13">
        <v>7480</v>
      </c>
      <c r="B397" s="13" t="s">
        <v>41</v>
      </c>
      <c r="C397" s="13">
        <v>53410</v>
      </c>
      <c r="D397" s="14">
        <v>14.81</v>
      </c>
      <c r="E397" s="15">
        <v>0.05</v>
      </c>
      <c r="F397" s="13">
        <v>79</v>
      </c>
      <c r="G397" s="14">
        <f>'Calculated Metrics'!$D397*'Calculated Metrics'!$F397*(1-'Calculated Metrics'!$E397)</f>
        <v>1111.4904999999999</v>
      </c>
      <c r="H397" s="13">
        <v>698</v>
      </c>
      <c r="I397" s="13" t="s">
        <v>1240</v>
      </c>
      <c r="J397" s="13" t="str">
        <f t="shared" si="6"/>
        <v>Returning Customer</v>
      </c>
      <c r="K397" s="13" t="s">
        <v>24</v>
      </c>
      <c r="L397" s="13" t="s">
        <v>35</v>
      </c>
      <c r="M397" s="16">
        <v>42042</v>
      </c>
      <c r="N397" s="16">
        <v>42044</v>
      </c>
      <c r="O397" s="48">
        <f>'Calculated Metrics'!$N397-'Calculated Metrics'!$M397</f>
        <v>2</v>
      </c>
      <c r="P397" s="16" t="str">
        <f>TEXT('Calculated Metrics'!$M397,"mmmm")</f>
        <v>February</v>
      </c>
      <c r="Q397" s="16" t="str">
        <f>TEXT('Calculated Metrics'!$M397,"dddd")</f>
        <v>Saturday</v>
      </c>
      <c r="R397" s="13" t="str">
        <f>_xlfn.XLOOKUP('Calculated Metrics'!$T397,'Product Lookup'!A:A,'Product Lookup'!B:B, ,0)</f>
        <v>Appliances</v>
      </c>
      <c r="S397" s="13" t="s">
        <v>26</v>
      </c>
      <c r="T397" s="13" t="s">
        <v>131</v>
      </c>
      <c r="U397" s="13" t="s">
        <v>49</v>
      </c>
      <c r="V397" s="13" t="s">
        <v>29</v>
      </c>
      <c r="W397" s="13" t="s">
        <v>30</v>
      </c>
      <c r="X397" s="13" t="s">
        <v>31</v>
      </c>
      <c r="Y397" s="13" t="s">
        <v>113</v>
      </c>
      <c r="Z397" s="13">
        <v>98105</v>
      </c>
      <c r="AA397" s="1"/>
      <c r="AB397" s="1"/>
      <c r="AC397" s="1"/>
      <c r="AD397" s="1"/>
      <c r="AE397" s="1"/>
      <c r="AF397" s="1"/>
    </row>
    <row r="398" spans="1:32" x14ac:dyDescent="0.3">
      <c r="A398" s="9">
        <v>6289</v>
      </c>
      <c r="B398" s="9" t="s">
        <v>47</v>
      </c>
      <c r="C398" s="9">
        <v>44517</v>
      </c>
      <c r="D398" s="10">
        <v>5.28</v>
      </c>
      <c r="E398" s="11">
        <v>0.05</v>
      </c>
      <c r="F398" s="9">
        <v>5</v>
      </c>
      <c r="G398" s="10">
        <f>'Calculated Metrics'!$D398*'Calculated Metrics'!$F398*(1-'Calculated Metrics'!$E398)</f>
        <v>25.080000000000002</v>
      </c>
      <c r="H398" s="9">
        <v>699</v>
      </c>
      <c r="I398" s="9" t="s">
        <v>1241</v>
      </c>
      <c r="J398" s="9" t="str">
        <f t="shared" si="6"/>
        <v>Returning Customer</v>
      </c>
      <c r="K398" s="9" t="s">
        <v>74</v>
      </c>
      <c r="L398" s="9" t="s">
        <v>35</v>
      </c>
      <c r="M398" s="12">
        <v>42117</v>
      </c>
      <c r="N398" s="12">
        <v>42118</v>
      </c>
      <c r="O398" s="47">
        <f>'Calculated Metrics'!$N398-'Calculated Metrics'!$M398</f>
        <v>1</v>
      </c>
      <c r="P398" s="12" t="str">
        <f>TEXT('Calculated Metrics'!$M398,"mmmm")</f>
        <v>April</v>
      </c>
      <c r="Q398" s="12" t="str">
        <f>TEXT('Calculated Metrics'!$M398,"dddd")</f>
        <v>Thursday</v>
      </c>
      <c r="R398" s="9" t="str">
        <f>_xlfn.XLOOKUP('Calculated Metrics'!$T398,'Product Lookup'!A:A,'Product Lookup'!B:B, ,0)</f>
        <v>Paper</v>
      </c>
      <c r="S398" s="9" t="s">
        <v>26</v>
      </c>
      <c r="T398" s="9" t="s">
        <v>66</v>
      </c>
      <c r="U398" s="9" t="s">
        <v>49</v>
      </c>
      <c r="V398" s="9" t="s">
        <v>29</v>
      </c>
      <c r="W398" s="9" t="s">
        <v>30</v>
      </c>
      <c r="X398" s="9" t="s">
        <v>39</v>
      </c>
      <c r="Y398" s="9" t="s">
        <v>257</v>
      </c>
      <c r="Z398" s="9">
        <v>90041</v>
      </c>
      <c r="AA398" s="1"/>
      <c r="AB398" s="1"/>
      <c r="AC398" s="1"/>
      <c r="AD398" s="1"/>
      <c r="AE398" s="1"/>
      <c r="AF398" s="1"/>
    </row>
    <row r="399" spans="1:32" x14ac:dyDescent="0.3">
      <c r="A399" s="13">
        <v>7733</v>
      </c>
      <c r="B399" s="13" t="s">
        <v>41</v>
      </c>
      <c r="C399" s="13">
        <v>55392</v>
      </c>
      <c r="D399" s="14">
        <v>6.47</v>
      </c>
      <c r="E399" s="15">
        <v>0.05</v>
      </c>
      <c r="F399" s="13">
        <v>30</v>
      </c>
      <c r="G399" s="14">
        <f>'Calculated Metrics'!$D399*'Calculated Metrics'!$F399*(1-'Calculated Metrics'!$E399)</f>
        <v>184.39499999999998</v>
      </c>
      <c r="H399" s="13">
        <v>699</v>
      </c>
      <c r="I399" s="13" t="s">
        <v>1241</v>
      </c>
      <c r="J399" s="13" t="str">
        <f t="shared" si="6"/>
        <v>Returning Customer</v>
      </c>
      <c r="K399" s="13" t="s">
        <v>74</v>
      </c>
      <c r="L399" s="13" t="s">
        <v>35</v>
      </c>
      <c r="M399" s="16">
        <v>42161</v>
      </c>
      <c r="N399" s="16">
        <v>42162</v>
      </c>
      <c r="O399" s="48">
        <f>'Calculated Metrics'!$N399-'Calculated Metrics'!$M399</f>
        <v>1</v>
      </c>
      <c r="P399" s="16" t="str">
        <f>TEXT('Calculated Metrics'!$M399,"mmmm")</f>
        <v>June</v>
      </c>
      <c r="Q399" s="16" t="str">
        <f>TEXT('Calculated Metrics'!$M399,"dddd")</f>
        <v>Saturday</v>
      </c>
      <c r="R399" s="13" t="str">
        <f>_xlfn.XLOOKUP('Calculated Metrics'!$T399,'Product Lookup'!A:A,'Product Lookup'!B:B, ,0)</f>
        <v>Pens</v>
      </c>
      <c r="S399" s="13" t="s">
        <v>26</v>
      </c>
      <c r="T399" s="13" t="s">
        <v>27</v>
      </c>
      <c r="U399" s="13" t="s">
        <v>28</v>
      </c>
      <c r="V399" s="13" t="s">
        <v>29</v>
      </c>
      <c r="W399" s="13" t="s">
        <v>30</v>
      </c>
      <c r="X399" s="13" t="s">
        <v>39</v>
      </c>
      <c r="Y399" s="13" t="s">
        <v>257</v>
      </c>
      <c r="Z399" s="13">
        <v>90041</v>
      </c>
      <c r="AA399" s="1"/>
      <c r="AB399" s="1"/>
      <c r="AC399" s="1"/>
      <c r="AD399" s="1"/>
      <c r="AE399" s="1"/>
      <c r="AF399" s="1"/>
    </row>
    <row r="400" spans="1:32" x14ac:dyDescent="0.3">
      <c r="A400" s="9">
        <v>7734</v>
      </c>
      <c r="B400" s="9" t="s">
        <v>41</v>
      </c>
      <c r="C400" s="9">
        <v>55392</v>
      </c>
      <c r="D400" s="10">
        <v>2.84</v>
      </c>
      <c r="E400" s="11">
        <v>0.05</v>
      </c>
      <c r="F400" s="9">
        <v>59</v>
      </c>
      <c r="G400" s="10">
        <f>'Calculated Metrics'!$D400*'Calculated Metrics'!$F400*(1-'Calculated Metrics'!$E400)</f>
        <v>159.18199999999999</v>
      </c>
      <c r="H400" s="9">
        <v>699</v>
      </c>
      <c r="I400" s="9" t="s">
        <v>1241</v>
      </c>
      <c r="J400" s="9" t="str">
        <f t="shared" si="6"/>
        <v>Returning Customer</v>
      </c>
      <c r="K400" s="9" t="s">
        <v>74</v>
      </c>
      <c r="L400" s="9" t="s">
        <v>35</v>
      </c>
      <c r="M400" s="12">
        <v>42161</v>
      </c>
      <c r="N400" s="12">
        <v>42163</v>
      </c>
      <c r="O400" s="47">
        <f>'Calculated Metrics'!$N400-'Calculated Metrics'!$M400</f>
        <v>2</v>
      </c>
      <c r="P400" s="12" t="str">
        <f>TEXT('Calculated Metrics'!$M400,"mmmm")</f>
        <v>June</v>
      </c>
      <c r="Q400" s="12" t="str">
        <f>TEXT('Calculated Metrics'!$M400,"dddd")</f>
        <v>Saturday</v>
      </c>
      <c r="R400" s="9" t="str">
        <f>_xlfn.XLOOKUP('Calculated Metrics'!$T400,'Product Lookup'!A:A,'Product Lookup'!B:B, ,0)</f>
        <v>Pens</v>
      </c>
      <c r="S400" s="9" t="s">
        <v>26</v>
      </c>
      <c r="T400" s="9" t="s">
        <v>27</v>
      </c>
      <c r="U400" s="9" t="s">
        <v>28</v>
      </c>
      <c r="V400" s="9" t="s">
        <v>29</v>
      </c>
      <c r="W400" s="9" t="s">
        <v>30</v>
      </c>
      <c r="X400" s="9" t="s">
        <v>39</v>
      </c>
      <c r="Y400" s="9" t="s">
        <v>257</v>
      </c>
      <c r="Z400" s="9">
        <v>90041</v>
      </c>
      <c r="AA400" s="1"/>
      <c r="AB400" s="1"/>
      <c r="AC400" s="1"/>
      <c r="AD400" s="1"/>
      <c r="AE400" s="1"/>
      <c r="AF400" s="1"/>
    </row>
    <row r="401" spans="1:32" x14ac:dyDescent="0.3">
      <c r="A401" s="13">
        <v>5140</v>
      </c>
      <c r="B401" s="13" t="s">
        <v>23</v>
      </c>
      <c r="C401" s="13">
        <v>36647</v>
      </c>
      <c r="D401" s="14">
        <v>7.89</v>
      </c>
      <c r="E401" s="15">
        <v>0.05</v>
      </c>
      <c r="F401" s="13">
        <v>32</v>
      </c>
      <c r="G401" s="14">
        <f>'Calculated Metrics'!$D401*'Calculated Metrics'!$F401*(1-'Calculated Metrics'!$E401)</f>
        <v>239.85599999999997</v>
      </c>
      <c r="H401" s="13">
        <v>699</v>
      </c>
      <c r="I401" s="13" t="s">
        <v>1241</v>
      </c>
      <c r="J401" s="13" t="str">
        <f t="shared" si="6"/>
        <v>Returning Customer</v>
      </c>
      <c r="K401" s="13" t="s">
        <v>74</v>
      </c>
      <c r="L401" s="13" t="s">
        <v>35</v>
      </c>
      <c r="M401" s="16">
        <v>42185</v>
      </c>
      <c r="N401" s="16">
        <v>42186</v>
      </c>
      <c r="O401" s="48">
        <f>'Calculated Metrics'!$N401-'Calculated Metrics'!$M401</f>
        <v>1</v>
      </c>
      <c r="P401" s="16" t="str">
        <f>TEXT('Calculated Metrics'!$M401,"mmmm")</f>
        <v>June</v>
      </c>
      <c r="Q401" s="16" t="str">
        <f>TEXT('Calculated Metrics'!$M401,"dddd")</f>
        <v>Tuesday</v>
      </c>
      <c r="R401" s="13" t="str">
        <f>_xlfn.XLOOKUP('Calculated Metrics'!$T401,'Product Lookup'!A:A,'Product Lookup'!B:B, ,0)</f>
        <v>Rubber Bands</v>
      </c>
      <c r="S401" s="13" t="s">
        <v>26</v>
      </c>
      <c r="T401" s="13" t="s">
        <v>53</v>
      </c>
      <c r="U401" s="13" t="s">
        <v>28</v>
      </c>
      <c r="V401" s="13" t="s">
        <v>29</v>
      </c>
      <c r="W401" s="13" t="s">
        <v>30</v>
      </c>
      <c r="X401" s="13" t="s">
        <v>39</v>
      </c>
      <c r="Y401" s="13" t="s">
        <v>257</v>
      </c>
      <c r="Z401" s="13">
        <v>90041</v>
      </c>
      <c r="AA401" s="1"/>
      <c r="AB401" s="1"/>
      <c r="AC401" s="1"/>
      <c r="AD401" s="1"/>
      <c r="AE401" s="1"/>
      <c r="AF401" s="1"/>
    </row>
    <row r="402" spans="1:32" x14ac:dyDescent="0.3">
      <c r="A402" s="9">
        <v>5141</v>
      </c>
      <c r="B402" s="9" t="s">
        <v>23</v>
      </c>
      <c r="C402" s="9">
        <v>36647</v>
      </c>
      <c r="D402" s="10">
        <v>3.68</v>
      </c>
      <c r="E402" s="11">
        <v>0.05</v>
      </c>
      <c r="F402" s="9">
        <v>24</v>
      </c>
      <c r="G402" s="10">
        <f>'Calculated Metrics'!$D402*'Calculated Metrics'!$F402*(1-'Calculated Metrics'!$E402)</f>
        <v>83.903999999999996</v>
      </c>
      <c r="H402" s="9">
        <v>699</v>
      </c>
      <c r="I402" s="9" t="s">
        <v>1241</v>
      </c>
      <c r="J402" s="9" t="str">
        <f t="shared" si="6"/>
        <v>Returning Customer</v>
      </c>
      <c r="K402" s="9" t="s">
        <v>74</v>
      </c>
      <c r="L402" s="9" t="s">
        <v>35</v>
      </c>
      <c r="M402" s="12">
        <v>42185</v>
      </c>
      <c r="N402" s="12">
        <v>42186</v>
      </c>
      <c r="O402" s="47">
        <f>'Calculated Metrics'!$N402-'Calculated Metrics'!$M402</f>
        <v>1</v>
      </c>
      <c r="P402" s="12" t="str">
        <f>TEXT('Calculated Metrics'!$M402,"mmmm")</f>
        <v>June</v>
      </c>
      <c r="Q402" s="12" t="str">
        <f>TEXT('Calculated Metrics'!$M402,"dddd")</f>
        <v>Tuesday</v>
      </c>
      <c r="R402" s="9" t="str">
        <f>_xlfn.XLOOKUP('Calculated Metrics'!$T402,'Product Lookup'!A:A,'Product Lookup'!B:B, ,0)</f>
        <v>Scissors</v>
      </c>
      <c r="S402" s="9" t="s">
        <v>26</v>
      </c>
      <c r="T402" s="9" t="s">
        <v>97</v>
      </c>
      <c r="U402" s="9" t="s">
        <v>28</v>
      </c>
      <c r="V402" s="9" t="s">
        <v>29</v>
      </c>
      <c r="W402" s="9" t="s">
        <v>30</v>
      </c>
      <c r="X402" s="9" t="s">
        <v>39</v>
      </c>
      <c r="Y402" s="9" t="s">
        <v>257</v>
      </c>
      <c r="Z402" s="9">
        <v>90041</v>
      </c>
      <c r="AA402" s="1"/>
      <c r="AB402" s="1"/>
      <c r="AC402" s="1"/>
      <c r="AD402" s="1"/>
      <c r="AE402" s="1"/>
      <c r="AF402" s="1"/>
    </row>
    <row r="403" spans="1:32" x14ac:dyDescent="0.3">
      <c r="A403" s="13">
        <v>5142</v>
      </c>
      <c r="B403" s="13" t="s">
        <v>23</v>
      </c>
      <c r="C403" s="13">
        <v>36647</v>
      </c>
      <c r="D403" s="14">
        <v>9.7100000000000009</v>
      </c>
      <c r="E403" s="15">
        <v>0.05</v>
      </c>
      <c r="F403" s="13">
        <v>27</v>
      </c>
      <c r="G403" s="14">
        <f>'Calculated Metrics'!$D403*'Calculated Metrics'!$F403*(1-'Calculated Metrics'!$E403)</f>
        <v>249.0615</v>
      </c>
      <c r="H403" s="13">
        <v>699</v>
      </c>
      <c r="I403" s="13" t="s">
        <v>1241</v>
      </c>
      <c r="J403" s="13" t="str">
        <f t="shared" si="6"/>
        <v>Returning Customer</v>
      </c>
      <c r="K403" s="13" t="s">
        <v>74</v>
      </c>
      <c r="L403" s="13" t="s">
        <v>35</v>
      </c>
      <c r="M403" s="16">
        <v>42185</v>
      </c>
      <c r="N403" s="16">
        <v>42188</v>
      </c>
      <c r="O403" s="48">
        <f>'Calculated Metrics'!$N403-'Calculated Metrics'!$M403</f>
        <v>3</v>
      </c>
      <c r="P403" s="16" t="str">
        <f>TEXT('Calculated Metrics'!$M403,"mmmm")</f>
        <v>June</v>
      </c>
      <c r="Q403" s="16" t="str">
        <f>TEXT('Calculated Metrics'!$M403,"dddd")</f>
        <v>Tuesday</v>
      </c>
      <c r="R403" s="13" t="str">
        <f>_xlfn.XLOOKUP('Calculated Metrics'!$T403,'Product Lookup'!A:A,'Product Lookup'!B:B, ,0)</f>
        <v>Storage</v>
      </c>
      <c r="S403" s="13" t="s">
        <v>26</v>
      </c>
      <c r="T403" s="13" t="s">
        <v>85</v>
      </c>
      <c r="U403" s="13" t="s">
        <v>49</v>
      </c>
      <c r="V403" s="13" t="s">
        <v>29</v>
      </c>
      <c r="W403" s="13" t="s">
        <v>30</v>
      </c>
      <c r="X403" s="13" t="s">
        <v>39</v>
      </c>
      <c r="Y403" s="13" t="s">
        <v>257</v>
      </c>
      <c r="Z403" s="13">
        <v>90041</v>
      </c>
      <c r="AA403" s="1"/>
      <c r="AB403" s="1"/>
      <c r="AC403" s="1"/>
      <c r="AD403" s="1"/>
      <c r="AE403" s="1"/>
      <c r="AF403" s="1"/>
    </row>
    <row r="404" spans="1:32" x14ac:dyDescent="0.3">
      <c r="A404" s="9">
        <v>4556</v>
      </c>
      <c r="B404" s="9" t="s">
        <v>47</v>
      </c>
      <c r="C404" s="9">
        <v>32420</v>
      </c>
      <c r="D404" s="10">
        <v>5.0199999999999996</v>
      </c>
      <c r="E404" s="11">
        <v>0.05</v>
      </c>
      <c r="F404" s="9">
        <v>42</v>
      </c>
      <c r="G404" s="10">
        <f>'Calculated Metrics'!$D404*'Calculated Metrics'!$F404*(1-'Calculated Metrics'!$E404)</f>
        <v>200.29799999999997</v>
      </c>
      <c r="H404" s="9">
        <v>699</v>
      </c>
      <c r="I404" s="9" t="s">
        <v>1241</v>
      </c>
      <c r="J404" s="9" t="str">
        <f t="shared" si="6"/>
        <v>Returning Customer</v>
      </c>
      <c r="K404" s="9" t="s">
        <v>74</v>
      </c>
      <c r="L404" s="9" t="s">
        <v>35</v>
      </c>
      <c r="M404" s="12">
        <v>42033</v>
      </c>
      <c r="N404" s="12">
        <v>42035</v>
      </c>
      <c r="O404" s="47">
        <f>'Calculated Metrics'!$N404-'Calculated Metrics'!$M404</f>
        <v>2</v>
      </c>
      <c r="P404" s="12" t="str">
        <f>TEXT('Calculated Metrics'!$M404,"mmmm")</f>
        <v>January</v>
      </c>
      <c r="Q404" s="12" t="str">
        <f>TEXT('Calculated Metrics'!$M404,"dddd")</f>
        <v>Thursday</v>
      </c>
      <c r="R404" s="9" t="str">
        <f>_xlfn.XLOOKUP('Calculated Metrics'!$T404,'Product Lookup'!A:A,'Product Lookup'!B:B, ,0)</f>
        <v>Computer Peripherals</v>
      </c>
      <c r="S404" s="9" t="s">
        <v>58</v>
      </c>
      <c r="T404" s="9" t="s">
        <v>100</v>
      </c>
      <c r="U404" s="9" t="s">
        <v>43</v>
      </c>
      <c r="V404" s="9" t="s">
        <v>29</v>
      </c>
      <c r="W404" s="9" t="s">
        <v>30</v>
      </c>
      <c r="X404" s="9" t="s">
        <v>39</v>
      </c>
      <c r="Y404" s="9" t="s">
        <v>257</v>
      </c>
      <c r="Z404" s="9">
        <v>90041</v>
      </c>
      <c r="AA404" s="1"/>
      <c r="AB404" s="1"/>
      <c r="AC404" s="1"/>
      <c r="AD404" s="1"/>
      <c r="AE404" s="1"/>
      <c r="AF404" s="1"/>
    </row>
    <row r="405" spans="1:32" x14ac:dyDescent="0.3">
      <c r="A405" s="13">
        <v>4557</v>
      </c>
      <c r="B405" s="13" t="s">
        <v>47</v>
      </c>
      <c r="C405" s="13">
        <v>32420</v>
      </c>
      <c r="D405" s="14">
        <v>280.98</v>
      </c>
      <c r="E405" s="15">
        <v>0.1</v>
      </c>
      <c r="F405" s="13">
        <v>23</v>
      </c>
      <c r="G405" s="14">
        <f>'Calculated Metrics'!$D405*'Calculated Metrics'!$F405*(1-'Calculated Metrics'!$E405)</f>
        <v>5816.286000000001</v>
      </c>
      <c r="H405" s="13">
        <v>699</v>
      </c>
      <c r="I405" s="13" t="s">
        <v>1241</v>
      </c>
      <c r="J405" s="13" t="str">
        <f t="shared" si="6"/>
        <v>Returning Customer</v>
      </c>
      <c r="K405" s="13" t="s">
        <v>74</v>
      </c>
      <c r="L405" s="13" t="s">
        <v>35</v>
      </c>
      <c r="M405" s="16">
        <v>42033</v>
      </c>
      <c r="N405" s="16">
        <v>42035</v>
      </c>
      <c r="O405" s="48">
        <f>'Calculated Metrics'!$N405-'Calculated Metrics'!$M405</f>
        <v>2</v>
      </c>
      <c r="P405" s="16" t="str">
        <f>TEXT('Calculated Metrics'!$M405,"mmmm")</f>
        <v>January</v>
      </c>
      <c r="Q405" s="16" t="str">
        <f>TEXT('Calculated Metrics'!$M405,"dddd")</f>
        <v>Thursday</v>
      </c>
      <c r="R405" s="13" t="str">
        <f>_xlfn.XLOOKUP('Calculated Metrics'!$T405,'Product Lookup'!A:A,'Product Lookup'!B:B, ,0)</f>
        <v>Chairs</v>
      </c>
      <c r="S405" s="13" t="s">
        <v>36</v>
      </c>
      <c r="T405" s="13" t="s">
        <v>37</v>
      </c>
      <c r="U405" s="13" t="s">
        <v>38</v>
      </c>
      <c r="V405" s="13" t="s">
        <v>29</v>
      </c>
      <c r="W405" s="13" t="s">
        <v>30</v>
      </c>
      <c r="X405" s="13" t="s">
        <v>39</v>
      </c>
      <c r="Y405" s="13" t="s">
        <v>257</v>
      </c>
      <c r="Z405" s="13">
        <v>90041</v>
      </c>
      <c r="AA405" s="1"/>
      <c r="AB405" s="1"/>
      <c r="AC405" s="1"/>
      <c r="AD405" s="1"/>
      <c r="AE405" s="1"/>
      <c r="AF405" s="1"/>
    </row>
    <row r="406" spans="1:32" x14ac:dyDescent="0.3">
      <c r="A406" s="9">
        <v>448</v>
      </c>
      <c r="B406" s="9" t="s">
        <v>47</v>
      </c>
      <c r="C406" s="9">
        <v>3042</v>
      </c>
      <c r="D406" s="10">
        <v>4.26</v>
      </c>
      <c r="E406" s="11">
        <v>0.05</v>
      </c>
      <c r="F406" s="9">
        <v>88</v>
      </c>
      <c r="G406" s="10">
        <f>'Calculated Metrics'!$D406*'Calculated Metrics'!$F406*(1-'Calculated Metrics'!$E406)</f>
        <v>356.13599999999997</v>
      </c>
      <c r="H406" s="9">
        <v>699</v>
      </c>
      <c r="I406" s="9" t="s">
        <v>1241</v>
      </c>
      <c r="J406" s="9" t="str">
        <f t="shared" si="6"/>
        <v>Returning Customer</v>
      </c>
      <c r="K406" s="9" t="s">
        <v>74</v>
      </c>
      <c r="L406" s="9" t="s">
        <v>35</v>
      </c>
      <c r="M406" s="12">
        <v>42144</v>
      </c>
      <c r="N406" s="12">
        <v>42145</v>
      </c>
      <c r="O406" s="47">
        <f>'Calculated Metrics'!$N406-'Calculated Metrics'!$M406</f>
        <v>1</v>
      </c>
      <c r="P406" s="12" t="str">
        <f>TEXT('Calculated Metrics'!$M406,"mmmm")</f>
        <v>May</v>
      </c>
      <c r="Q406" s="12" t="str">
        <f>TEXT('Calculated Metrics'!$M406,"dddd")</f>
        <v>Wednesday</v>
      </c>
      <c r="R406" s="9" t="str">
        <f>_xlfn.XLOOKUP('Calculated Metrics'!$T406,'Product Lookup'!A:A,'Product Lookup'!B:B, ,0)</f>
        <v>Pens</v>
      </c>
      <c r="S406" s="9" t="s">
        <v>26</v>
      </c>
      <c r="T406" s="9" t="s">
        <v>27</v>
      </c>
      <c r="U406" s="9" t="s">
        <v>28</v>
      </c>
      <c r="V406" s="9" t="s">
        <v>29</v>
      </c>
      <c r="W406" s="9" t="s">
        <v>30</v>
      </c>
      <c r="X406" s="9" t="s">
        <v>39</v>
      </c>
      <c r="Y406" s="9" t="s">
        <v>257</v>
      </c>
      <c r="Z406" s="9">
        <v>90041</v>
      </c>
      <c r="AA406" s="1"/>
      <c r="AB406" s="1"/>
      <c r="AC406" s="1"/>
      <c r="AD406" s="1"/>
      <c r="AE406" s="1"/>
      <c r="AF406" s="1"/>
    </row>
    <row r="407" spans="1:32" x14ac:dyDescent="0.3">
      <c r="A407" s="13">
        <v>18448</v>
      </c>
      <c r="B407" s="13" t="s">
        <v>47</v>
      </c>
      <c r="C407" s="13">
        <v>87980</v>
      </c>
      <c r="D407" s="14">
        <v>4.26</v>
      </c>
      <c r="E407" s="15">
        <v>0.05</v>
      </c>
      <c r="F407" s="13">
        <v>22</v>
      </c>
      <c r="G407" s="14">
        <f>'Calculated Metrics'!$D407*'Calculated Metrics'!$F407*(1-'Calculated Metrics'!$E407)</f>
        <v>89.033999999999992</v>
      </c>
      <c r="H407" s="13">
        <v>700</v>
      </c>
      <c r="I407" s="13" t="s">
        <v>1242</v>
      </c>
      <c r="J407" s="13" t="str">
        <f t="shared" si="6"/>
        <v>New Customer</v>
      </c>
      <c r="K407" s="13" t="s">
        <v>74</v>
      </c>
      <c r="L407" s="13" t="s">
        <v>35</v>
      </c>
      <c r="M407" s="16">
        <v>42144</v>
      </c>
      <c r="N407" s="16">
        <v>42145</v>
      </c>
      <c r="O407" s="48">
        <f>'Calculated Metrics'!$N407-'Calculated Metrics'!$M407</f>
        <v>1</v>
      </c>
      <c r="P407" s="16" t="str">
        <f>TEXT('Calculated Metrics'!$M407,"mmmm")</f>
        <v>May</v>
      </c>
      <c r="Q407" s="16" t="str">
        <f>TEXT('Calculated Metrics'!$M407,"dddd")</f>
        <v>Wednesday</v>
      </c>
      <c r="R407" s="13" t="str">
        <f>_xlfn.XLOOKUP('Calculated Metrics'!$T407,'Product Lookup'!A:A,'Product Lookup'!B:B, ,0)</f>
        <v>Pens</v>
      </c>
      <c r="S407" s="13" t="s">
        <v>26</v>
      </c>
      <c r="T407" s="13" t="s">
        <v>27</v>
      </c>
      <c r="U407" s="13" t="s">
        <v>28</v>
      </c>
      <c r="V407" s="13" t="s">
        <v>29</v>
      </c>
      <c r="W407" s="13" t="s">
        <v>30</v>
      </c>
      <c r="X407" s="13" t="s">
        <v>39</v>
      </c>
      <c r="Y407" s="13" t="s">
        <v>284</v>
      </c>
      <c r="Z407" s="13">
        <v>93454</v>
      </c>
      <c r="AA407" s="1"/>
      <c r="AB407" s="1"/>
      <c r="AC407" s="1"/>
      <c r="AD407" s="1"/>
      <c r="AE407" s="1"/>
      <c r="AF407" s="1"/>
    </row>
    <row r="408" spans="1:32" x14ac:dyDescent="0.3">
      <c r="A408" s="9">
        <v>24289</v>
      </c>
      <c r="B408" s="9" t="s">
        <v>47</v>
      </c>
      <c r="C408" s="9">
        <v>87977</v>
      </c>
      <c r="D408" s="10">
        <v>5.28</v>
      </c>
      <c r="E408" s="11">
        <v>0.05</v>
      </c>
      <c r="F408" s="9">
        <v>1</v>
      </c>
      <c r="G408" s="10">
        <f>'Calculated Metrics'!$D408*'Calculated Metrics'!$F408*(1-'Calculated Metrics'!$E408)</f>
        <v>5.016</v>
      </c>
      <c r="H408" s="9">
        <v>702</v>
      </c>
      <c r="I408" s="9" t="s">
        <v>1243</v>
      </c>
      <c r="J408" s="9" t="str">
        <f t="shared" si="6"/>
        <v>Returning Customer</v>
      </c>
      <c r="K408" s="9" t="s">
        <v>74</v>
      </c>
      <c r="L408" s="9" t="s">
        <v>35</v>
      </c>
      <c r="M408" s="12">
        <v>42117</v>
      </c>
      <c r="N408" s="12">
        <v>42118</v>
      </c>
      <c r="O408" s="47">
        <f>'Calculated Metrics'!$N408-'Calculated Metrics'!$M408</f>
        <v>1</v>
      </c>
      <c r="P408" s="12" t="str">
        <f>TEXT('Calculated Metrics'!$M408,"mmmm")</f>
        <v>April</v>
      </c>
      <c r="Q408" s="12" t="str">
        <f>TEXT('Calculated Metrics'!$M408,"dddd")</f>
        <v>Thursday</v>
      </c>
      <c r="R408" s="9" t="str">
        <f>_xlfn.XLOOKUP('Calculated Metrics'!$T408,'Product Lookup'!A:A,'Product Lookup'!B:B, ,0)</f>
        <v>Paper</v>
      </c>
      <c r="S408" s="9" t="s">
        <v>26</v>
      </c>
      <c r="T408" s="9" t="s">
        <v>66</v>
      </c>
      <c r="U408" s="9" t="s">
        <v>49</v>
      </c>
      <c r="V408" s="9" t="s">
        <v>29</v>
      </c>
      <c r="W408" s="9" t="s">
        <v>30</v>
      </c>
      <c r="X408" s="9" t="s">
        <v>39</v>
      </c>
      <c r="Y408" s="9" t="s">
        <v>306</v>
      </c>
      <c r="Z408" s="9">
        <v>95404</v>
      </c>
      <c r="AA408" s="1"/>
      <c r="AB408" s="1"/>
      <c r="AC408" s="1"/>
      <c r="AD408" s="1"/>
      <c r="AE408" s="1"/>
      <c r="AF408" s="1"/>
    </row>
    <row r="409" spans="1:32" x14ac:dyDescent="0.3">
      <c r="A409" s="13">
        <v>23140</v>
      </c>
      <c r="B409" s="13" t="s">
        <v>23</v>
      </c>
      <c r="C409" s="13">
        <v>87979</v>
      </c>
      <c r="D409" s="14">
        <v>7.89</v>
      </c>
      <c r="E409" s="15">
        <v>0.05</v>
      </c>
      <c r="F409" s="13">
        <v>8</v>
      </c>
      <c r="G409" s="14">
        <f>'Calculated Metrics'!$D409*'Calculated Metrics'!$F409*(1-'Calculated Metrics'!$E409)</f>
        <v>59.963999999999992</v>
      </c>
      <c r="H409" s="13">
        <v>702</v>
      </c>
      <c r="I409" s="13" t="s">
        <v>1243</v>
      </c>
      <c r="J409" s="13" t="str">
        <f t="shared" si="6"/>
        <v>Returning Customer</v>
      </c>
      <c r="K409" s="13" t="s">
        <v>74</v>
      </c>
      <c r="L409" s="13" t="s">
        <v>35</v>
      </c>
      <c r="M409" s="16">
        <v>42185</v>
      </c>
      <c r="N409" s="16">
        <v>42186</v>
      </c>
      <c r="O409" s="48">
        <f>'Calculated Metrics'!$N409-'Calculated Metrics'!$M409</f>
        <v>1</v>
      </c>
      <c r="P409" s="16" t="str">
        <f>TEXT('Calculated Metrics'!$M409,"mmmm")</f>
        <v>June</v>
      </c>
      <c r="Q409" s="16" t="str">
        <f>TEXT('Calculated Metrics'!$M409,"dddd")</f>
        <v>Tuesday</v>
      </c>
      <c r="R409" s="13" t="str">
        <f>_xlfn.XLOOKUP('Calculated Metrics'!$T409,'Product Lookup'!A:A,'Product Lookup'!B:B, ,0)</f>
        <v>Rubber Bands</v>
      </c>
      <c r="S409" s="13" t="s">
        <v>26</v>
      </c>
      <c r="T409" s="13" t="s">
        <v>53</v>
      </c>
      <c r="U409" s="13" t="s">
        <v>28</v>
      </c>
      <c r="V409" s="13" t="s">
        <v>29</v>
      </c>
      <c r="W409" s="13" t="s">
        <v>30</v>
      </c>
      <c r="X409" s="13" t="s">
        <v>39</v>
      </c>
      <c r="Y409" s="13" t="s">
        <v>306</v>
      </c>
      <c r="Z409" s="13">
        <v>95404</v>
      </c>
      <c r="AA409" s="1"/>
      <c r="AB409" s="1"/>
      <c r="AC409" s="1"/>
      <c r="AD409" s="1"/>
      <c r="AE409" s="1"/>
      <c r="AF409" s="1"/>
    </row>
    <row r="410" spans="1:32" x14ac:dyDescent="0.3">
      <c r="A410" s="9">
        <v>23141</v>
      </c>
      <c r="B410" s="9" t="s">
        <v>23</v>
      </c>
      <c r="C410" s="9">
        <v>87979</v>
      </c>
      <c r="D410" s="10">
        <v>3.68</v>
      </c>
      <c r="E410" s="11">
        <v>0.05</v>
      </c>
      <c r="F410" s="9">
        <v>6</v>
      </c>
      <c r="G410" s="10">
        <f>'Calculated Metrics'!$D410*'Calculated Metrics'!$F410*(1-'Calculated Metrics'!$E410)</f>
        <v>20.975999999999999</v>
      </c>
      <c r="H410" s="9">
        <v>702</v>
      </c>
      <c r="I410" s="9" t="s">
        <v>1243</v>
      </c>
      <c r="J410" s="9" t="str">
        <f t="shared" si="6"/>
        <v>Returning Customer</v>
      </c>
      <c r="K410" s="9" t="s">
        <v>74</v>
      </c>
      <c r="L410" s="9" t="s">
        <v>35</v>
      </c>
      <c r="M410" s="12">
        <v>42185</v>
      </c>
      <c r="N410" s="12">
        <v>42186</v>
      </c>
      <c r="O410" s="47">
        <f>'Calculated Metrics'!$N410-'Calculated Metrics'!$M410</f>
        <v>1</v>
      </c>
      <c r="P410" s="12" t="str">
        <f>TEXT('Calculated Metrics'!$M410,"mmmm")</f>
        <v>June</v>
      </c>
      <c r="Q410" s="12" t="str">
        <f>TEXT('Calculated Metrics'!$M410,"dddd")</f>
        <v>Tuesday</v>
      </c>
      <c r="R410" s="9" t="str">
        <f>_xlfn.XLOOKUP('Calculated Metrics'!$T410,'Product Lookup'!A:A,'Product Lookup'!B:B, ,0)</f>
        <v>Scissors</v>
      </c>
      <c r="S410" s="9" t="s">
        <v>26</v>
      </c>
      <c r="T410" s="9" t="s">
        <v>97</v>
      </c>
      <c r="U410" s="9" t="s">
        <v>28</v>
      </c>
      <c r="V410" s="9" t="s">
        <v>29</v>
      </c>
      <c r="W410" s="9" t="s">
        <v>30</v>
      </c>
      <c r="X410" s="9" t="s">
        <v>39</v>
      </c>
      <c r="Y410" s="9" t="s">
        <v>306</v>
      </c>
      <c r="Z410" s="9">
        <v>95404</v>
      </c>
      <c r="AA410" s="1"/>
      <c r="AB410" s="1"/>
      <c r="AC410" s="1"/>
      <c r="AD410" s="1"/>
      <c r="AE410" s="1"/>
      <c r="AF410" s="1"/>
    </row>
    <row r="411" spans="1:32" x14ac:dyDescent="0.3">
      <c r="A411" s="13">
        <v>23142</v>
      </c>
      <c r="B411" s="13" t="s">
        <v>23</v>
      </c>
      <c r="C411" s="13">
        <v>87979</v>
      </c>
      <c r="D411" s="14">
        <v>9.7100000000000009</v>
      </c>
      <c r="E411" s="15">
        <v>0.05</v>
      </c>
      <c r="F411" s="13">
        <v>7</v>
      </c>
      <c r="G411" s="14">
        <f>'Calculated Metrics'!$D411*'Calculated Metrics'!$F411*(1-'Calculated Metrics'!$E411)</f>
        <v>64.5715</v>
      </c>
      <c r="H411" s="13">
        <v>702</v>
      </c>
      <c r="I411" s="13" t="s">
        <v>1243</v>
      </c>
      <c r="J411" s="13" t="str">
        <f t="shared" si="6"/>
        <v>Returning Customer</v>
      </c>
      <c r="K411" s="13" t="s">
        <v>74</v>
      </c>
      <c r="L411" s="13" t="s">
        <v>35</v>
      </c>
      <c r="M411" s="16">
        <v>42185</v>
      </c>
      <c r="N411" s="16">
        <v>42188</v>
      </c>
      <c r="O411" s="48">
        <f>'Calculated Metrics'!$N411-'Calculated Metrics'!$M411</f>
        <v>3</v>
      </c>
      <c r="P411" s="16" t="str">
        <f>TEXT('Calculated Metrics'!$M411,"mmmm")</f>
        <v>June</v>
      </c>
      <c r="Q411" s="16" t="str">
        <f>TEXT('Calculated Metrics'!$M411,"dddd")</f>
        <v>Tuesday</v>
      </c>
      <c r="R411" s="13" t="str">
        <f>_xlfn.XLOOKUP('Calculated Metrics'!$T411,'Product Lookup'!A:A,'Product Lookup'!B:B, ,0)</f>
        <v>Storage</v>
      </c>
      <c r="S411" s="13" t="s">
        <v>26</v>
      </c>
      <c r="T411" s="13" t="s">
        <v>85</v>
      </c>
      <c r="U411" s="13" t="s">
        <v>49</v>
      </c>
      <c r="V411" s="13" t="s">
        <v>29</v>
      </c>
      <c r="W411" s="13" t="s">
        <v>44</v>
      </c>
      <c r="X411" s="13" t="s">
        <v>39</v>
      </c>
      <c r="Y411" s="13" t="s">
        <v>306</v>
      </c>
      <c r="Z411" s="13">
        <v>95404</v>
      </c>
      <c r="AA411" s="1"/>
      <c r="AB411" s="1"/>
      <c r="AC411" s="1"/>
      <c r="AD411" s="1"/>
      <c r="AE411" s="1"/>
      <c r="AF411" s="1"/>
    </row>
    <row r="412" spans="1:32" x14ac:dyDescent="0.3">
      <c r="A412" s="9">
        <v>25734</v>
      </c>
      <c r="B412" s="9" t="s">
        <v>41</v>
      </c>
      <c r="C412" s="9">
        <v>87978</v>
      </c>
      <c r="D412" s="10">
        <v>2.84</v>
      </c>
      <c r="E412" s="11">
        <v>0.05</v>
      </c>
      <c r="F412" s="9">
        <v>15</v>
      </c>
      <c r="G412" s="10">
        <f>'Calculated Metrics'!$D412*'Calculated Metrics'!$F412*(1-'Calculated Metrics'!$E412)</f>
        <v>40.469999999999992</v>
      </c>
      <c r="H412" s="9">
        <v>711</v>
      </c>
      <c r="I412" s="9" t="s">
        <v>1244</v>
      </c>
      <c r="J412" s="9" t="str">
        <f t="shared" si="6"/>
        <v>New Customer</v>
      </c>
      <c r="K412" s="9" t="s">
        <v>74</v>
      </c>
      <c r="L412" s="9" t="s">
        <v>35</v>
      </c>
      <c r="M412" s="12">
        <v>42161</v>
      </c>
      <c r="N412" s="12">
        <v>42163</v>
      </c>
      <c r="O412" s="47">
        <f>'Calculated Metrics'!$N412-'Calculated Metrics'!$M412</f>
        <v>2</v>
      </c>
      <c r="P412" s="12" t="str">
        <f>TEXT('Calculated Metrics'!$M412,"mmmm")</f>
        <v>June</v>
      </c>
      <c r="Q412" s="12" t="str">
        <f>TEXT('Calculated Metrics'!$M412,"dddd")</f>
        <v>Saturday</v>
      </c>
      <c r="R412" s="9" t="str">
        <f>_xlfn.XLOOKUP('Calculated Metrics'!$T412,'Product Lookup'!A:A,'Product Lookup'!B:B, ,0)</f>
        <v>Pens</v>
      </c>
      <c r="S412" s="9" t="s">
        <v>26</v>
      </c>
      <c r="T412" s="9" t="s">
        <v>27</v>
      </c>
      <c r="U412" s="9" t="s">
        <v>28</v>
      </c>
      <c r="V412" s="9" t="s">
        <v>29</v>
      </c>
      <c r="W412" s="9" t="s">
        <v>30</v>
      </c>
      <c r="X412" s="9" t="s">
        <v>106</v>
      </c>
      <c r="Y412" s="9" t="s">
        <v>307</v>
      </c>
      <c r="Z412" s="9">
        <v>2152</v>
      </c>
      <c r="AA412" s="1"/>
      <c r="AB412" s="1"/>
      <c r="AC412" s="1"/>
      <c r="AD412" s="1"/>
      <c r="AE412" s="1"/>
      <c r="AF412" s="1"/>
    </row>
    <row r="413" spans="1:32" x14ac:dyDescent="0.3">
      <c r="A413" s="13">
        <v>20789</v>
      </c>
      <c r="B413" s="13" t="s">
        <v>33</v>
      </c>
      <c r="C413" s="13">
        <v>89344</v>
      </c>
      <c r="D413" s="14">
        <v>8.5</v>
      </c>
      <c r="E413" s="15">
        <v>0.05</v>
      </c>
      <c r="F413" s="13">
        <v>14</v>
      </c>
      <c r="G413" s="14">
        <f>'Calculated Metrics'!$D413*'Calculated Metrics'!$F413*(1-'Calculated Metrics'!$E413)</f>
        <v>113.05</v>
      </c>
      <c r="H413" s="13">
        <v>719</v>
      </c>
      <c r="I413" s="13" t="s">
        <v>1245</v>
      </c>
      <c r="J413" s="13" t="str">
        <f t="shared" si="6"/>
        <v>Returning Customer</v>
      </c>
      <c r="K413" s="13" t="s">
        <v>24</v>
      </c>
      <c r="L413" s="13" t="s">
        <v>35</v>
      </c>
      <c r="M413" s="16">
        <v>42063</v>
      </c>
      <c r="N413" s="16">
        <v>42065</v>
      </c>
      <c r="O413" s="48">
        <f>'Calculated Metrics'!$N413-'Calculated Metrics'!$M413</f>
        <v>2</v>
      </c>
      <c r="P413" s="16" t="str">
        <f>TEXT('Calculated Metrics'!$M413,"mmmm")</f>
        <v>February</v>
      </c>
      <c r="Q413" s="16" t="str">
        <f>TEXT('Calculated Metrics'!$M413,"dddd")</f>
        <v>Saturday</v>
      </c>
      <c r="R413" s="13" t="str">
        <f>_xlfn.XLOOKUP('Calculated Metrics'!$T413,'Product Lookup'!A:A,'Product Lookup'!B:B, ,0)</f>
        <v>Computer Peripherals</v>
      </c>
      <c r="S413" s="13" t="s">
        <v>58</v>
      </c>
      <c r="T413" s="13" t="s">
        <v>100</v>
      </c>
      <c r="U413" s="13" t="s">
        <v>43</v>
      </c>
      <c r="V413" s="13" t="s">
        <v>29</v>
      </c>
      <c r="W413" s="13" t="s">
        <v>30</v>
      </c>
      <c r="X413" s="13" t="s">
        <v>219</v>
      </c>
      <c r="Y413" s="13" t="s">
        <v>308</v>
      </c>
      <c r="Z413" s="13">
        <v>89041</v>
      </c>
      <c r="AA413" s="1"/>
      <c r="AB413" s="1"/>
      <c r="AC413" s="1"/>
      <c r="AD413" s="1"/>
      <c r="AE413" s="1"/>
      <c r="AF413" s="1"/>
    </row>
    <row r="414" spans="1:32" x14ac:dyDescent="0.3">
      <c r="A414" s="9">
        <v>20790</v>
      </c>
      <c r="B414" s="9" t="s">
        <v>33</v>
      </c>
      <c r="C414" s="9">
        <v>89344</v>
      </c>
      <c r="D414" s="10">
        <v>95.43</v>
      </c>
      <c r="E414" s="11">
        <v>0.05</v>
      </c>
      <c r="F414" s="9">
        <v>2</v>
      </c>
      <c r="G414" s="10">
        <f>'Calculated Metrics'!$D414*'Calculated Metrics'!$F414*(1-'Calculated Metrics'!$E414)</f>
        <v>181.31700000000001</v>
      </c>
      <c r="H414" s="9">
        <v>719</v>
      </c>
      <c r="I414" s="9" t="s">
        <v>1245</v>
      </c>
      <c r="J414" s="9" t="str">
        <f t="shared" si="6"/>
        <v>Returning Customer</v>
      </c>
      <c r="K414" s="9" t="s">
        <v>24</v>
      </c>
      <c r="L414" s="9" t="s">
        <v>35</v>
      </c>
      <c r="M414" s="12">
        <v>42063</v>
      </c>
      <c r="N414" s="12">
        <v>42065</v>
      </c>
      <c r="O414" s="47">
        <f>'Calculated Metrics'!$N414-'Calculated Metrics'!$M414</f>
        <v>2</v>
      </c>
      <c r="P414" s="12" t="str">
        <f>TEXT('Calculated Metrics'!$M414,"mmmm")</f>
        <v>February</v>
      </c>
      <c r="Q414" s="12" t="str">
        <f>TEXT('Calculated Metrics'!$M414,"dddd")</f>
        <v>Saturday</v>
      </c>
      <c r="R414" s="9" t="str">
        <f>_xlfn.XLOOKUP('Calculated Metrics'!$T414,'Product Lookup'!A:A,'Product Lookup'!B:B, ,0)</f>
        <v>Storage</v>
      </c>
      <c r="S414" s="9" t="s">
        <v>26</v>
      </c>
      <c r="T414" s="9" t="s">
        <v>85</v>
      </c>
      <c r="U414" s="9" t="s">
        <v>49</v>
      </c>
      <c r="V414" s="9" t="s">
        <v>29</v>
      </c>
      <c r="W414" s="9" t="s">
        <v>50</v>
      </c>
      <c r="X414" s="9" t="s">
        <v>219</v>
      </c>
      <c r="Y414" s="9" t="s">
        <v>308</v>
      </c>
      <c r="Z414" s="9">
        <v>89041</v>
      </c>
      <c r="AA414" s="1"/>
      <c r="AB414" s="1"/>
      <c r="AC414" s="1"/>
      <c r="AD414" s="1"/>
      <c r="AE414" s="1"/>
      <c r="AF414" s="1"/>
    </row>
    <row r="415" spans="1:32" x14ac:dyDescent="0.3">
      <c r="A415" s="13">
        <v>20633</v>
      </c>
      <c r="B415" s="13" t="s">
        <v>33</v>
      </c>
      <c r="C415" s="13">
        <v>91053</v>
      </c>
      <c r="D415" s="14">
        <v>10.64</v>
      </c>
      <c r="E415" s="15">
        <v>0.05</v>
      </c>
      <c r="F415" s="13">
        <v>6</v>
      </c>
      <c r="G415" s="14">
        <f>'Calculated Metrics'!$D415*'Calculated Metrics'!$F415*(1-'Calculated Metrics'!$E415)</f>
        <v>60.648000000000003</v>
      </c>
      <c r="H415" s="13">
        <v>721</v>
      </c>
      <c r="I415" s="13" t="s">
        <v>1246</v>
      </c>
      <c r="J415" s="13" t="str">
        <f t="shared" si="6"/>
        <v>Returning Customer</v>
      </c>
      <c r="K415" s="13" t="s">
        <v>24</v>
      </c>
      <c r="L415" s="13" t="s">
        <v>35</v>
      </c>
      <c r="M415" s="16">
        <v>42179</v>
      </c>
      <c r="N415" s="16">
        <v>42180</v>
      </c>
      <c r="O415" s="48">
        <f>'Calculated Metrics'!$N415-'Calculated Metrics'!$M415</f>
        <v>1</v>
      </c>
      <c r="P415" s="16" t="str">
        <f>TEXT('Calculated Metrics'!$M415,"mmmm")</f>
        <v>June</v>
      </c>
      <c r="Q415" s="16" t="str">
        <f>TEXT('Calculated Metrics'!$M415,"dddd")</f>
        <v>Wednesday</v>
      </c>
      <c r="R415" s="13" t="str">
        <f>_xlfn.XLOOKUP('Calculated Metrics'!$T415,'Product Lookup'!A:A,'Product Lookup'!B:B, ,0)</f>
        <v>Furnishings</v>
      </c>
      <c r="S415" s="13" t="s">
        <v>36</v>
      </c>
      <c r="T415" s="13" t="s">
        <v>42</v>
      </c>
      <c r="U415" s="13" t="s">
        <v>49</v>
      </c>
      <c r="V415" s="13" t="s">
        <v>29</v>
      </c>
      <c r="W415" s="13" t="s">
        <v>50</v>
      </c>
      <c r="X415" s="13" t="s">
        <v>270</v>
      </c>
      <c r="Y415" s="13" t="s">
        <v>309</v>
      </c>
      <c r="Z415" s="13">
        <v>46041</v>
      </c>
      <c r="AA415" s="1"/>
      <c r="AB415" s="1"/>
      <c r="AC415" s="1"/>
      <c r="AD415" s="1"/>
      <c r="AE415" s="1"/>
      <c r="AF415" s="1"/>
    </row>
    <row r="416" spans="1:32" x14ac:dyDescent="0.3">
      <c r="A416" s="9">
        <v>20634</v>
      </c>
      <c r="B416" s="9" t="s">
        <v>33</v>
      </c>
      <c r="C416" s="9">
        <v>91053</v>
      </c>
      <c r="D416" s="10">
        <v>2.78</v>
      </c>
      <c r="E416" s="11">
        <v>0.05</v>
      </c>
      <c r="F416" s="9">
        <v>15</v>
      </c>
      <c r="G416" s="10">
        <f>'Calculated Metrics'!$D416*'Calculated Metrics'!$F416*(1-'Calculated Metrics'!$E416)</f>
        <v>39.614999999999995</v>
      </c>
      <c r="H416" s="9">
        <v>721</v>
      </c>
      <c r="I416" s="9" t="s">
        <v>1246</v>
      </c>
      <c r="J416" s="9" t="str">
        <f t="shared" si="6"/>
        <v>Returning Customer</v>
      </c>
      <c r="K416" s="9" t="s">
        <v>24</v>
      </c>
      <c r="L416" s="9" t="s">
        <v>25</v>
      </c>
      <c r="M416" s="12">
        <v>42179</v>
      </c>
      <c r="N416" s="12">
        <v>42181</v>
      </c>
      <c r="O416" s="47">
        <f>'Calculated Metrics'!$N416-'Calculated Metrics'!$M416</f>
        <v>2</v>
      </c>
      <c r="P416" s="12" t="str">
        <f>TEXT('Calculated Metrics'!$M416,"mmmm")</f>
        <v>June</v>
      </c>
      <c r="Q416" s="12" t="str">
        <f>TEXT('Calculated Metrics'!$M416,"dddd")</f>
        <v>Wednesday</v>
      </c>
      <c r="R416" s="9" t="str">
        <f>_xlfn.XLOOKUP('Calculated Metrics'!$T416,'Product Lookup'!A:A,'Product Lookup'!B:B, ,0)</f>
        <v>Pens</v>
      </c>
      <c r="S416" s="9" t="s">
        <v>26</v>
      </c>
      <c r="T416" s="9" t="s">
        <v>27</v>
      </c>
      <c r="U416" s="9" t="s">
        <v>28</v>
      </c>
      <c r="V416" s="9" t="s">
        <v>29</v>
      </c>
      <c r="W416" s="9" t="s">
        <v>50</v>
      </c>
      <c r="X416" s="9" t="s">
        <v>270</v>
      </c>
      <c r="Y416" s="9" t="s">
        <v>309</v>
      </c>
      <c r="Z416" s="9">
        <v>46041</v>
      </c>
      <c r="AA416" s="1"/>
      <c r="AB416" s="1"/>
      <c r="AC416" s="1"/>
      <c r="AD416" s="1"/>
      <c r="AE416" s="1"/>
      <c r="AF416" s="1"/>
    </row>
    <row r="417" spans="1:32" x14ac:dyDescent="0.3">
      <c r="A417" s="13">
        <v>24574</v>
      </c>
      <c r="B417" s="13" t="s">
        <v>47</v>
      </c>
      <c r="C417" s="13">
        <v>91054</v>
      </c>
      <c r="D417" s="14">
        <v>7.28</v>
      </c>
      <c r="E417" s="15">
        <v>0.05</v>
      </c>
      <c r="F417" s="13">
        <v>1</v>
      </c>
      <c r="G417" s="14">
        <f>'Calculated Metrics'!$D417*'Calculated Metrics'!$F417*(1-'Calculated Metrics'!$E417)</f>
        <v>6.9159999999999995</v>
      </c>
      <c r="H417" s="13">
        <v>721</v>
      </c>
      <c r="I417" s="13" t="s">
        <v>1246</v>
      </c>
      <c r="J417" s="13" t="str">
        <f t="shared" si="6"/>
        <v>Returning Customer</v>
      </c>
      <c r="K417" s="13" t="s">
        <v>24</v>
      </c>
      <c r="L417" s="13" t="s">
        <v>35</v>
      </c>
      <c r="M417" s="16">
        <v>42105</v>
      </c>
      <c r="N417" s="16">
        <v>42107</v>
      </c>
      <c r="O417" s="48">
        <f>'Calculated Metrics'!$N417-'Calculated Metrics'!$M417</f>
        <v>2</v>
      </c>
      <c r="P417" s="16" t="str">
        <f>TEXT('Calculated Metrics'!$M417,"mmmm")</f>
        <v>April</v>
      </c>
      <c r="Q417" s="16" t="str">
        <f>TEXT('Calculated Metrics'!$M417,"dddd")</f>
        <v>Saturday</v>
      </c>
      <c r="R417" s="13" t="str">
        <f>_xlfn.XLOOKUP('Calculated Metrics'!$T417,'Product Lookup'!A:A,'Product Lookup'!B:B, ,0)</f>
        <v>Paper</v>
      </c>
      <c r="S417" s="13" t="s">
        <v>26</v>
      </c>
      <c r="T417" s="13" t="s">
        <v>66</v>
      </c>
      <c r="U417" s="13" t="s">
        <v>49</v>
      </c>
      <c r="V417" s="13" t="s">
        <v>29</v>
      </c>
      <c r="W417" s="13" t="s">
        <v>44</v>
      </c>
      <c r="X417" s="13" t="s">
        <v>270</v>
      </c>
      <c r="Y417" s="13" t="s">
        <v>309</v>
      </c>
      <c r="Z417" s="13">
        <v>46041</v>
      </c>
      <c r="AA417" s="1"/>
      <c r="AB417" s="1"/>
      <c r="AC417" s="1"/>
      <c r="AD417" s="1"/>
      <c r="AE417" s="1"/>
      <c r="AF417" s="1"/>
    </row>
    <row r="418" spans="1:32" x14ac:dyDescent="0.3">
      <c r="A418" s="9">
        <v>19601</v>
      </c>
      <c r="B418" s="9" t="s">
        <v>47</v>
      </c>
      <c r="C418" s="9">
        <v>90359</v>
      </c>
      <c r="D418" s="10">
        <v>125.99</v>
      </c>
      <c r="E418" s="11">
        <v>0.1</v>
      </c>
      <c r="F418" s="9">
        <v>1</v>
      </c>
      <c r="G418" s="10">
        <f>'Calculated Metrics'!$D418*'Calculated Metrics'!$F418*(1-'Calculated Metrics'!$E418)</f>
        <v>113.39099999999999</v>
      </c>
      <c r="H418" s="9">
        <v>724</v>
      </c>
      <c r="I418" s="9" t="s">
        <v>1247</v>
      </c>
      <c r="J418" s="9" t="str">
        <f t="shared" si="6"/>
        <v>New Customer</v>
      </c>
      <c r="K418" s="9" t="s">
        <v>74</v>
      </c>
      <c r="L418" s="9" t="s">
        <v>35</v>
      </c>
      <c r="M418" s="12">
        <v>42078</v>
      </c>
      <c r="N418" s="12">
        <v>42079</v>
      </c>
      <c r="O418" s="47">
        <f>'Calculated Metrics'!$N418-'Calculated Metrics'!$M418</f>
        <v>1</v>
      </c>
      <c r="P418" s="12" t="str">
        <f>TEXT('Calculated Metrics'!$M418,"mmmm")</f>
        <v>March</v>
      </c>
      <c r="Q418" s="12" t="str">
        <f>TEXT('Calculated Metrics'!$M418,"dddd")</f>
        <v>Sunday</v>
      </c>
      <c r="R418" s="9" t="str">
        <f>_xlfn.XLOOKUP('Calculated Metrics'!$T418,'Product Lookup'!A:A,'Product Lookup'!B:B, ,0)</f>
        <v>Telephones</v>
      </c>
      <c r="S418" s="9" t="s">
        <v>58</v>
      </c>
      <c r="T418" s="9" t="s">
        <v>59</v>
      </c>
      <c r="U418" s="9" t="s">
        <v>49</v>
      </c>
      <c r="V418" s="9" t="s">
        <v>29</v>
      </c>
      <c r="W418" s="9" t="s">
        <v>44</v>
      </c>
      <c r="X418" s="9" t="s">
        <v>119</v>
      </c>
      <c r="Y418" s="9" t="s">
        <v>310</v>
      </c>
      <c r="Z418" s="9">
        <v>6614</v>
      </c>
      <c r="AA418" s="1"/>
      <c r="AB418" s="1"/>
      <c r="AC418" s="1"/>
      <c r="AD418" s="1"/>
      <c r="AE418" s="1"/>
      <c r="AF418" s="1"/>
    </row>
    <row r="419" spans="1:32" x14ac:dyDescent="0.3">
      <c r="A419" s="13">
        <v>19600</v>
      </c>
      <c r="B419" s="13" t="s">
        <v>47</v>
      </c>
      <c r="C419" s="13">
        <v>90359</v>
      </c>
      <c r="D419" s="14">
        <v>17.98</v>
      </c>
      <c r="E419" s="15">
        <v>0.05</v>
      </c>
      <c r="F419" s="13">
        <v>4</v>
      </c>
      <c r="G419" s="14">
        <f>'Calculated Metrics'!$D419*'Calculated Metrics'!$F419*(1-'Calculated Metrics'!$E419)</f>
        <v>68.323999999999998</v>
      </c>
      <c r="H419" s="13">
        <v>727</v>
      </c>
      <c r="I419" s="13" t="s">
        <v>1248</v>
      </c>
      <c r="J419" s="13" t="str">
        <f t="shared" si="6"/>
        <v>New Customer</v>
      </c>
      <c r="K419" s="13" t="s">
        <v>74</v>
      </c>
      <c r="L419" s="13" t="s">
        <v>35</v>
      </c>
      <c r="M419" s="16">
        <v>42078</v>
      </c>
      <c r="N419" s="16">
        <v>42079</v>
      </c>
      <c r="O419" s="48">
        <f>'Calculated Metrics'!$N419-'Calculated Metrics'!$M419</f>
        <v>1</v>
      </c>
      <c r="P419" s="16" t="str">
        <f>TEXT('Calculated Metrics'!$M419,"mmmm")</f>
        <v>March</v>
      </c>
      <c r="Q419" s="16" t="str">
        <f>TEXT('Calculated Metrics'!$M419,"dddd")</f>
        <v>Sunday</v>
      </c>
      <c r="R419" s="13" t="str">
        <f>_xlfn.XLOOKUP('Calculated Metrics'!$T419,'Product Lookup'!A:A,'Product Lookup'!B:B, ,0)</f>
        <v>Computer Peripherals</v>
      </c>
      <c r="S419" s="13" t="s">
        <v>58</v>
      </c>
      <c r="T419" s="13" t="s">
        <v>100</v>
      </c>
      <c r="U419" s="13" t="s">
        <v>49</v>
      </c>
      <c r="V419" s="13" t="s">
        <v>29</v>
      </c>
      <c r="W419" s="13" t="s">
        <v>44</v>
      </c>
      <c r="X419" s="13" t="s">
        <v>103</v>
      </c>
      <c r="Y419" s="13" t="s">
        <v>201</v>
      </c>
      <c r="Z419" s="13">
        <v>4240</v>
      </c>
      <c r="AA419" s="1"/>
      <c r="AB419" s="1"/>
      <c r="AC419" s="1"/>
      <c r="AD419" s="1"/>
      <c r="AE419" s="1"/>
      <c r="AF419" s="1"/>
    </row>
    <row r="420" spans="1:32" x14ac:dyDescent="0.3">
      <c r="A420" s="9">
        <v>23436</v>
      </c>
      <c r="B420" s="9" t="s">
        <v>23</v>
      </c>
      <c r="C420" s="9">
        <v>90362</v>
      </c>
      <c r="D420" s="10">
        <v>101.41</v>
      </c>
      <c r="E420" s="11">
        <v>0.1</v>
      </c>
      <c r="F420" s="9">
        <v>12</v>
      </c>
      <c r="G420" s="10">
        <f>'Calculated Metrics'!$D420*'Calculated Metrics'!$F420*(1-'Calculated Metrics'!$E420)</f>
        <v>1095.2280000000001</v>
      </c>
      <c r="H420" s="9">
        <v>731</v>
      </c>
      <c r="I420" s="9" t="s">
        <v>1249</v>
      </c>
      <c r="J420" s="9" t="str">
        <f t="shared" si="6"/>
        <v>New Customer</v>
      </c>
      <c r="K420" s="9" t="s">
        <v>74</v>
      </c>
      <c r="L420" s="9" t="s">
        <v>35</v>
      </c>
      <c r="M420" s="12">
        <v>42120</v>
      </c>
      <c r="N420" s="12">
        <v>42121</v>
      </c>
      <c r="O420" s="47">
        <f>'Calculated Metrics'!$N420-'Calculated Metrics'!$M420</f>
        <v>1</v>
      </c>
      <c r="P420" s="12" t="str">
        <f>TEXT('Calculated Metrics'!$M420,"mmmm")</f>
        <v>April</v>
      </c>
      <c r="Q420" s="12" t="str">
        <f>TEXT('Calculated Metrics'!$M420,"dddd")</f>
        <v>Sunday</v>
      </c>
      <c r="R420" s="9" t="str">
        <f>_xlfn.XLOOKUP('Calculated Metrics'!$T420,'Product Lookup'!A:A,'Product Lookup'!B:B, ,0)</f>
        <v>Storage</v>
      </c>
      <c r="S420" s="9" t="s">
        <v>26</v>
      </c>
      <c r="T420" s="9" t="s">
        <v>85</v>
      </c>
      <c r="U420" s="9" t="s">
        <v>124</v>
      </c>
      <c r="V420" s="9" t="s">
        <v>29</v>
      </c>
      <c r="W420" s="9" t="s">
        <v>44</v>
      </c>
      <c r="X420" s="9" t="s">
        <v>106</v>
      </c>
      <c r="Y420" s="9" t="s">
        <v>88</v>
      </c>
      <c r="Z420" s="9">
        <v>1803</v>
      </c>
      <c r="AA420" s="1"/>
      <c r="AB420" s="1"/>
      <c r="AC420" s="1"/>
      <c r="AD420" s="1"/>
      <c r="AE420" s="1"/>
      <c r="AF420" s="1"/>
    </row>
    <row r="421" spans="1:32" x14ac:dyDescent="0.3">
      <c r="A421" s="13">
        <v>21950</v>
      </c>
      <c r="B421" s="13" t="s">
        <v>33</v>
      </c>
      <c r="C421" s="13">
        <v>90361</v>
      </c>
      <c r="D421" s="14">
        <v>350.98</v>
      </c>
      <c r="E421" s="15">
        <v>0.1</v>
      </c>
      <c r="F421" s="13">
        <v>6</v>
      </c>
      <c r="G421" s="14">
        <f>'Calculated Metrics'!$D421*'Calculated Metrics'!$F421*(1-'Calculated Metrics'!$E421)</f>
        <v>1895.2920000000001</v>
      </c>
      <c r="H421" s="13">
        <v>736</v>
      </c>
      <c r="I421" s="13" t="s">
        <v>1250</v>
      </c>
      <c r="J421" s="13" t="str">
        <f t="shared" si="6"/>
        <v>New Customer</v>
      </c>
      <c r="K421" s="13" t="s">
        <v>74</v>
      </c>
      <c r="L421" s="13" t="s">
        <v>35</v>
      </c>
      <c r="M421" s="16">
        <v>42170</v>
      </c>
      <c r="N421" s="16">
        <v>42172</v>
      </c>
      <c r="O421" s="48">
        <f>'Calculated Metrics'!$N421-'Calculated Metrics'!$M421</f>
        <v>2</v>
      </c>
      <c r="P421" s="16" t="str">
        <f>TEXT('Calculated Metrics'!$M421,"mmmm")</f>
        <v>June</v>
      </c>
      <c r="Q421" s="16" t="str">
        <f>TEXT('Calculated Metrics'!$M421,"dddd")</f>
        <v>Monday</v>
      </c>
      <c r="R421" s="13" t="str">
        <f>_xlfn.XLOOKUP('Calculated Metrics'!$T421,'Product Lookup'!A:A,'Product Lookup'!B:B, ,0)</f>
        <v>Chairs</v>
      </c>
      <c r="S421" s="13" t="s">
        <v>36</v>
      </c>
      <c r="T421" s="13" t="s">
        <v>37</v>
      </c>
      <c r="U421" s="13" t="s">
        <v>38</v>
      </c>
      <c r="V421" s="13" t="s">
        <v>29</v>
      </c>
      <c r="W421" s="13" t="s">
        <v>44</v>
      </c>
      <c r="X421" s="13" t="s">
        <v>108</v>
      </c>
      <c r="Y421" s="13" t="s">
        <v>84</v>
      </c>
      <c r="Z421" s="13">
        <v>3079</v>
      </c>
      <c r="AA421" s="1"/>
      <c r="AB421" s="1"/>
      <c r="AC421" s="1"/>
      <c r="AD421" s="1"/>
      <c r="AE421" s="1"/>
      <c r="AF421" s="1"/>
    </row>
    <row r="422" spans="1:32" x14ac:dyDescent="0.3">
      <c r="A422" s="9">
        <v>23613</v>
      </c>
      <c r="B422" s="9" t="s">
        <v>71</v>
      </c>
      <c r="C422" s="9">
        <v>90360</v>
      </c>
      <c r="D422" s="10">
        <v>48.04</v>
      </c>
      <c r="E422" s="11">
        <v>0.05</v>
      </c>
      <c r="F422" s="9">
        <v>12</v>
      </c>
      <c r="G422" s="10">
        <f>'Calculated Metrics'!$D422*'Calculated Metrics'!$F422*(1-'Calculated Metrics'!$E422)</f>
        <v>547.65599999999995</v>
      </c>
      <c r="H422" s="9">
        <v>737</v>
      </c>
      <c r="I422" s="9" t="s">
        <v>1251</v>
      </c>
      <c r="J422" s="9" t="str">
        <f t="shared" si="6"/>
        <v>New Customer</v>
      </c>
      <c r="K422" s="9" t="s">
        <v>74</v>
      </c>
      <c r="L422" s="9" t="s">
        <v>35</v>
      </c>
      <c r="M422" s="12">
        <v>42162</v>
      </c>
      <c r="N422" s="12">
        <v>42169</v>
      </c>
      <c r="O422" s="47">
        <f>'Calculated Metrics'!$N422-'Calculated Metrics'!$M422</f>
        <v>7</v>
      </c>
      <c r="P422" s="12" t="str">
        <f>TEXT('Calculated Metrics'!$M422,"mmmm")</f>
        <v>June</v>
      </c>
      <c r="Q422" s="12" t="str">
        <f>TEXT('Calculated Metrics'!$M422,"dddd")</f>
        <v>Sunday</v>
      </c>
      <c r="R422" s="9" t="str">
        <f>_xlfn.XLOOKUP('Calculated Metrics'!$T422,'Product Lookup'!A:A,'Product Lookup'!B:B, ,0)</f>
        <v>Paper</v>
      </c>
      <c r="S422" s="9" t="s">
        <v>26</v>
      </c>
      <c r="T422" s="9" t="s">
        <v>66</v>
      </c>
      <c r="U422" s="9" t="s">
        <v>49</v>
      </c>
      <c r="V422" s="9" t="s">
        <v>29</v>
      </c>
      <c r="W422" s="9" t="s">
        <v>44</v>
      </c>
      <c r="X422" s="9" t="s">
        <v>45</v>
      </c>
      <c r="Y422" s="9" t="s">
        <v>311</v>
      </c>
      <c r="Z422" s="9">
        <v>7003</v>
      </c>
      <c r="AA422" s="1"/>
      <c r="AB422" s="1"/>
      <c r="AC422" s="1"/>
      <c r="AD422" s="1"/>
      <c r="AE422" s="1"/>
      <c r="AF422" s="1"/>
    </row>
    <row r="423" spans="1:32" x14ac:dyDescent="0.3">
      <c r="A423" s="13">
        <v>21949</v>
      </c>
      <c r="B423" s="13" t="s">
        <v>33</v>
      </c>
      <c r="C423" s="13">
        <v>90361</v>
      </c>
      <c r="D423" s="14">
        <v>70.98</v>
      </c>
      <c r="E423" s="15">
        <v>0.05</v>
      </c>
      <c r="F423" s="13">
        <v>4</v>
      </c>
      <c r="G423" s="14">
        <f>'Calculated Metrics'!$D423*'Calculated Metrics'!$F423*(1-'Calculated Metrics'!$E423)</f>
        <v>269.72399999999999</v>
      </c>
      <c r="H423" s="13">
        <v>738</v>
      </c>
      <c r="I423" s="13" t="s">
        <v>1252</v>
      </c>
      <c r="J423" s="13" t="str">
        <f t="shared" si="6"/>
        <v>New Customer</v>
      </c>
      <c r="K423" s="13" t="s">
        <v>74</v>
      </c>
      <c r="L423" s="13" t="s">
        <v>35</v>
      </c>
      <c r="M423" s="16">
        <v>42170</v>
      </c>
      <c r="N423" s="16">
        <v>42171</v>
      </c>
      <c r="O423" s="48">
        <f>'Calculated Metrics'!$N423-'Calculated Metrics'!$M423</f>
        <v>1</v>
      </c>
      <c r="P423" s="16" t="str">
        <f>TEXT('Calculated Metrics'!$M423,"mmmm")</f>
        <v>June</v>
      </c>
      <c r="Q423" s="16" t="str">
        <f>TEXT('Calculated Metrics'!$M423,"dddd")</f>
        <v>Monday</v>
      </c>
      <c r="R423" s="13" t="str">
        <f>_xlfn.XLOOKUP('Calculated Metrics'!$T423,'Product Lookup'!A:A,'Product Lookup'!B:B, ,0)</f>
        <v>Bookcases</v>
      </c>
      <c r="S423" s="13" t="s">
        <v>36</v>
      </c>
      <c r="T423" s="13" t="s">
        <v>105</v>
      </c>
      <c r="U423" s="13" t="s">
        <v>77</v>
      </c>
      <c r="V423" s="13" t="s">
        <v>29</v>
      </c>
      <c r="W423" s="13" t="s">
        <v>44</v>
      </c>
      <c r="X423" s="13" t="s">
        <v>45</v>
      </c>
      <c r="Y423" s="13" t="s">
        <v>312</v>
      </c>
      <c r="Z423" s="13">
        <v>7016</v>
      </c>
      <c r="AA423" s="1"/>
      <c r="AB423" s="1"/>
      <c r="AC423" s="1"/>
      <c r="AD423" s="1"/>
      <c r="AE423" s="1"/>
      <c r="AF423" s="1"/>
    </row>
    <row r="424" spans="1:32" x14ac:dyDescent="0.3">
      <c r="A424" s="9">
        <v>21951</v>
      </c>
      <c r="B424" s="9" t="s">
        <v>33</v>
      </c>
      <c r="C424" s="9">
        <v>90361</v>
      </c>
      <c r="D424" s="10">
        <v>27.48</v>
      </c>
      <c r="E424" s="11">
        <v>0.05</v>
      </c>
      <c r="F424" s="9">
        <v>15</v>
      </c>
      <c r="G424" s="10">
        <f>'Calculated Metrics'!$D424*'Calculated Metrics'!$F424*(1-'Calculated Metrics'!$E424)</f>
        <v>391.59</v>
      </c>
      <c r="H424" s="9">
        <v>741</v>
      </c>
      <c r="I424" s="9" t="s">
        <v>1253</v>
      </c>
      <c r="J424" s="9" t="str">
        <f t="shared" si="6"/>
        <v>New Customer</v>
      </c>
      <c r="K424" s="9" t="s">
        <v>74</v>
      </c>
      <c r="L424" s="9" t="s">
        <v>35</v>
      </c>
      <c r="M424" s="12">
        <v>42170</v>
      </c>
      <c r="N424" s="12">
        <v>42172</v>
      </c>
      <c r="O424" s="47">
        <f>'Calculated Metrics'!$N424-'Calculated Metrics'!$M424</f>
        <v>2</v>
      </c>
      <c r="P424" s="12" t="str">
        <f>TEXT('Calculated Metrics'!$M424,"mmmm")</f>
        <v>June</v>
      </c>
      <c r="Q424" s="12" t="str">
        <f>TEXT('Calculated Metrics'!$M424,"dddd")</f>
        <v>Monday</v>
      </c>
      <c r="R424" s="9" t="str">
        <f>_xlfn.XLOOKUP('Calculated Metrics'!$T424,'Product Lookup'!A:A,'Product Lookup'!B:B, ,0)</f>
        <v>Computer Peripherals</v>
      </c>
      <c r="S424" s="9" t="s">
        <v>58</v>
      </c>
      <c r="T424" s="9" t="s">
        <v>100</v>
      </c>
      <c r="U424" s="9" t="s">
        <v>49</v>
      </c>
      <c r="V424" s="9" t="s">
        <v>29</v>
      </c>
      <c r="W424" s="9" t="s">
        <v>30</v>
      </c>
      <c r="X424" s="9" t="s">
        <v>45</v>
      </c>
      <c r="Y424" s="9" t="s">
        <v>313</v>
      </c>
      <c r="Z424" s="9">
        <v>7901</v>
      </c>
      <c r="AA424" s="1"/>
      <c r="AB424" s="1"/>
      <c r="AC424" s="1"/>
      <c r="AD424" s="1"/>
      <c r="AE424" s="1"/>
      <c r="AF424" s="1"/>
    </row>
    <row r="425" spans="1:32" x14ac:dyDescent="0.3">
      <c r="A425" s="13">
        <v>19209</v>
      </c>
      <c r="B425" s="13" t="s">
        <v>71</v>
      </c>
      <c r="C425" s="13">
        <v>87725</v>
      </c>
      <c r="D425" s="14">
        <v>59.98</v>
      </c>
      <c r="E425" s="15">
        <v>0.05</v>
      </c>
      <c r="F425" s="13">
        <v>1</v>
      </c>
      <c r="G425" s="14">
        <f>'Calculated Metrics'!$D425*'Calculated Metrics'!$F425*(1-'Calculated Metrics'!$E425)</f>
        <v>56.980999999999995</v>
      </c>
      <c r="H425" s="13">
        <v>744</v>
      </c>
      <c r="I425" s="13" t="s">
        <v>1254</v>
      </c>
      <c r="J425" s="13" t="str">
        <f t="shared" si="6"/>
        <v>Returning Customer</v>
      </c>
      <c r="K425" s="13" t="s">
        <v>24</v>
      </c>
      <c r="L425" s="13" t="s">
        <v>35</v>
      </c>
      <c r="M425" s="16">
        <v>42032</v>
      </c>
      <c r="N425" s="16">
        <v>42041</v>
      </c>
      <c r="O425" s="48">
        <f>'Calculated Metrics'!$N425-'Calculated Metrics'!$M425</f>
        <v>9</v>
      </c>
      <c r="P425" s="16" t="str">
        <f>TEXT('Calculated Metrics'!$M425,"mmmm")</f>
        <v>January</v>
      </c>
      <c r="Q425" s="16" t="str">
        <f>TEXT('Calculated Metrics'!$M425,"dddd")</f>
        <v>Wednesday</v>
      </c>
      <c r="R425" s="13" t="str">
        <f>_xlfn.XLOOKUP('Calculated Metrics'!$T425,'Product Lookup'!A:A,'Product Lookup'!B:B, ,0)</f>
        <v>Appliances</v>
      </c>
      <c r="S425" s="13" t="s">
        <v>26</v>
      </c>
      <c r="T425" s="13" t="s">
        <v>131</v>
      </c>
      <c r="U425" s="13" t="s">
        <v>49</v>
      </c>
      <c r="V425" s="13" t="s">
        <v>29</v>
      </c>
      <c r="W425" s="13" t="s">
        <v>30</v>
      </c>
      <c r="X425" s="13" t="s">
        <v>168</v>
      </c>
      <c r="Y425" s="13" t="s">
        <v>314</v>
      </c>
      <c r="Z425" s="13">
        <v>85737</v>
      </c>
      <c r="AA425" s="1"/>
      <c r="AB425" s="1"/>
      <c r="AC425" s="1"/>
      <c r="AD425" s="1"/>
      <c r="AE425" s="1"/>
      <c r="AF425" s="1"/>
    </row>
    <row r="426" spans="1:32" x14ac:dyDescent="0.3">
      <c r="A426" s="9">
        <v>19210</v>
      </c>
      <c r="B426" s="9" t="s">
        <v>71</v>
      </c>
      <c r="C426" s="9">
        <v>87725</v>
      </c>
      <c r="D426" s="10">
        <v>5.18</v>
      </c>
      <c r="E426" s="11">
        <v>0.05</v>
      </c>
      <c r="F426" s="9">
        <v>9</v>
      </c>
      <c r="G426" s="10">
        <f>'Calculated Metrics'!$D426*'Calculated Metrics'!$F426*(1-'Calculated Metrics'!$E426)</f>
        <v>44.288999999999994</v>
      </c>
      <c r="H426" s="9">
        <v>744</v>
      </c>
      <c r="I426" s="9" t="s">
        <v>1254</v>
      </c>
      <c r="J426" s="9" t="str">
        <f t="shared" si="6"/>
        <v>Returning Customer</v>
      </c>
      <c r="K426" s="9" t="s">
        <v>24</v>
      </c>
      <c r="L426" s="9" t="s">
        <v>35</v>
      </c>
      <c r="M426" s="12">
        <v>42032</v>
      </c>
      <c r="N426" s="12">
        <v>42036</v>
      </c>
      <c r="O426" s="47">
        <f>'Calculated Metrics'!$N426-'Calculated Metrics'!$M426</f>
        <v>4</v>
      </c>
      <c r="P426" s="12" t="str">
        <f>TEXT('Calculated Metrics'!$M426,"mmmm")</f>
        <v>January</v>
      </c>
      <c r="Q426" s="12" t="str">
        <f>TEXT('Calculated Metrics'!$M426,"dddd")</f>
        <v>Wednesday</v>
      </c>
      <c r="R426" s="9" t="str">
        <f>_xlfn.XLOOKUP('Calculated Metrics'!$T426,'Product Lookup'!A:A,'Product Lookup'!B:B, ,0)</f>
        <v>Binders</v>
      </c>
      <c r="S426" s="9" t="s">
        <v>26</v>
      </c>
      <c r="T426" s="9" t="s">
        <v>72</v>
      </c>
      <c r="U426" s="9" t="s">
        <v>49</v>
      </c>
      <c r="V426" s="9" t="s">
        <v>29</v>
      </c>
      <c r="W426" s="9" t="s">
        <v>30</v>
      </c>
      <c r="X426" s="9" t="s">
        <v>168</v>
      </c>
      <c r="Y426" s="9" t="s">
        <v>314</v>
      </c>
      <c r="Z426" s="9">
        <v>85737</v>
      </c>
      <c r="AA426" s="1"/>
      <c r="AB426" s="1"/>
      <c r="AC426" s="1"/>
      <c r="AD426" s="1"/>
      <c r="AE426" s="1"/>
      <c r="AF426" s="1"/>
    </row>
    <row r="427" spans="1:32" x14ac:dyDescent="0.3">
      <c r="A427" s="13">
        <v>19638</v>
      </c>
      <c r="B427" s="13" t="s">
        <v>47</v>
      </c>
      <c r="C427" s="13">
        <v>87726</v>
      </c>
      <c r="D427" s="14">
        <v>119.99</v>
      </c>
      <c r="E427" s="15">
        <v>0.1</v>
      </c>
      <c r="F427" s="13">
        <v>13</v>
      </c>
      <c r="G427" s="14">
        <f>'Calculated Metrics'!$D427*'Calculated Metrics'!$F427*(1-'Calculated Metrics'!$E427)</f>
        <v>1403.883</v>
      </c>
      <c r="H427" s="13">
        <v>744</v>
      </c>
      <c r="I427" s="13" t="s">
        <v>1254</v>
      </c>
      <c r="J427" s="13" t="str">
        <f t="shared" si="6"/>
        <v>Returning Customer</v>
      </c>
      <c r="K427" s="13" t="s">
        <v>74</v>
      </c>
      <c r="L427" s="13" t="s">
        <v>35</v>
      </c>
      <c r="M427" s="16">
        <v>42021</v>
      </c>
      <c r="N427" s="16">
        <v>42023</v>
      </c>
      <c r="O427" s="48">
        <f>'Calculated Metrics'!$N427-'Calculated Metrics'!$M427</f>
        <v>2</v>
      </c>
      <c r="P427" s="16" t="str">
        <f>TEXT('Calculated Metrics'!$M427,"mmmm")</f>
        <v>January</v>
      </c>
      <c r="Q427" s="16" t="str">
        <f>TEXT('Calculated Metrics'!$M427,"dddd")</f>
        <v>Saturday</v>
      </c>
      <c r="R427" s="13" t="str">
        <f>_xlfn.XLOOKUP('Calculated Metrics'!$T427,'Product Lookup'!A:A,'Product Lookup'!B:B, ,0)</f>
        <v>Office Machines</v>
      </c>
      <c r="S427" s="13" t="s">
        <v>58</v>
      </c>
      <c r="T427" s="13" t="s">
        <v>62</v>
      </c>
      <c r="U427" s="13" t="s">
        <v>77</v>
      </c>
      <c r="V427" s="13" t="s">
        <v>29</v>
      </c>
      <c r="W427" s="13" t="s">
        <v>30</v>
      </c>
      <c r="X427" s="13" t="s">
        <v>168</v>
      </c>
      <c r="Y427" s="13" t="s">
        <v>314</v>
      </c>
      <c r="Z427" s="13">
        <v>85737</v>
      </c>
      <c r="AA427" s="1"/>
      <c r="AB427" s="1"/>
      <c r="AC427" s="1"/>
      <c r="AD427" s="1"/>
      <c r="AE427" s="1"/>
      <c r="AF427" s="1"/>
    </row>
    <row r="428" spans="1:32" x14ac:dyDescent="0.3">
      <c r="A428" s="9">
        <v>19505</v>
      </c>
      <c r="B428" s="9" t="s">
        <v>71</v>
      </c>
      <c r="C428" s="9">
        <v>87727</v>
      </c>
      <c r="D428" s="10">
        <v>125.99</v>
      </c>
      <c r="E428" s="11">
        <v>0.1</v>
      </c>
      <c r="F428" s="9">
        <v>20</v>
      </c>
      <c r="G428" s="10">
        <f>'Calculated Metrics'!$D428*'Calculated Metrics'!$F428*(1-'Calculated Metrics'!$E428)</f>
        <v>2267.8199999999997</v>
      </c>
      <c r="H428" s="9">
        <v>744</v>
      </c>
      <c r="I428" s="9" t="s">
        <v>1254</v>
      </c>
      <c r="J428" s="9" t="str">
        <f t="shared" si="6"/>
        <v>Returning Customer</v>
      </c>
      <c r="K428" s="9" t="s">
        <v>74</v>
      </c>
      <c r="L428" s="9" t="s">
        <v>35</v>
      </c>
      <c r="M428" s="12">
        <v>42149</v>
      </c>
      <c r="N428" s="12">
        <v>42157</v>
      </c>
      <c r="O428" s="47">
        <f>'Calculated Metrics'!$N428-'Calculated Metrics'!$M428</f>
        <v>8</v>
      </c>
      <c r="P428" s="12" t="str">
        <f>TEXT('Calculated Metrics'!$M428,"mmmm")</f>
        <v>May</v>
      </c>
      <c r="Q428" s="12" t="str">
        <f>TEXT('Calculated Metrics'!$M428,"dddd")</f>
        <v>Monday</v>
      </c>
      <c r="R428" s="9" t="str">
        <f>_xlfn.XLOOKUP('Calculated Metrics'!$T428,'Product Lookup'!A:A,'Product Lookup'!B:B, ,0)</f>
        <v>Telephones</v>
      </c>
      <c r="S428" s="9" t="s">
        <v>58</v>
      </c>
      <c r="T428" s="9" t="s">
        <v>59</v>
      </c>
      <c r="U428" s="9" t="s">
        <v>49</v>
      </c>
      <c r="V428" s="9" t="s">
        <v>29</v>
      </c>
      <c r="W428" s="9" t="s">
        <v>30</v>
      </c>
      <c r="X428" s="9" t="s">
        <v>168</v>
      </c>
      <c r="Y428" s="9" t="s">
        <v>314</v>
      </c>
      <c r="Z428" s="9">
        <v>85737</v>
      </c>
      <c r="AA428" s="1"/>
      <c r="AB428" s="1"/>
      <c r="AC428" s="1"/>
      <c r="AD428" s="1"/>
      <c r="AE428" s="1"/>
      <c r="AF428" s="1"/>
    </row>
    <row r="429" spans="1:32" x14ac:dyDescent="0.3">
      <c r="A429" s="13">
        <v>19639</v>
      </c>
      <c r="B429" s="13" t="s">
        <v>47</v>
      </c>
      <c r="C429" s="13">
        <v>87726</v>
      </c>
      <c r="D429" s="14">
        <v>115.79</v>
      </c>
      <c r="E429" s="15">
        <v>0.1</v>
      </c>
      <c r="F429" s="13">
        <v>3</v>
      </c>
      <c r="G429" s="14">
        <f>'Calculated Metrics'!$D429*'Calculated Metrics'!$F429*(1-'Calculated Metrics'!$E429)</f>
        <v>312.63300000000004</v>
      </c>
      <c r="H429" s="13">
        <v>745</v>
      </c>
      <c r="I429" s="13" t="s">
        <v>1255</v>
      </c>
      <c r="J429" s="13" t="str">
        <f t="shared" si="6"/>
        <v>New Customer</v>
      </c>
      <c r="K429" s="13" t="s">
        <v>74</v>
      </c>
      <c r="L429" s="13" t="s">
        <v>35</v>
      </c>
      <c r="M429" s="16">
        <v>42021</v>
      </c>
      <c r="N429" s="16">
        <v>42023</v>
      </c>
      <c r="O429" s="48">
        <f>'Calculated Metrics'!$N429-'Calculated Metrics'!$M429</f>
        <v>2</v>
      </c>
      <c r="P429" s="16" t="str">
        <f>TEXT('Calculated Metrics'!$M429,"mmmm")</f>
        <v>January</v>
      </c>
      <c r="Q429" s="16" t="str">
        <f>TEXT('Calculated Metrics'!$M429,"dddd")</f>
        <v>Saturday</v>
      </c>
      <c r="R429" s="13" t="str">
        <f>_xlfn.XLOOKUP('Calculated Metrics'!$T429,'Product Lookup'!A:A,'Product Lookup'!B:B, ,0)</f>
        <v>Computer Peripherals</v>
      </c>
      <c r="S429" s="13" t="s">
        <v>58</v>
      </c>
      <c r="T429" s="13" t="s">
        <v>100</v>
      </c>
      <c r="U429" s="13" t="s">
        <v>43</v>
      </c>
      <c r="V429" s="13" t="s">
        <v>29</v>
      </c>
      <c r="W429" s="13" t="s">
        <v>81</v>
      </c>
      <c r="X429" s="13" t="s">
        <v>168</v>
      </c>
      <c r="Y429" s="13" t="s">
        <v>315</v>
      </c>
      <c r="Z429" s="13">
        <v>85345</v>
      </c>
      <c r="AA429" s="1"/>
      <c r="AB429" s="1"/>
      <c r="AC429" s="1"/>
      <c r="AD429" s="1"/>
      <c r="AE429" s="1"/>
      <c r="AF429" s="1"/>
    </row>
    <row r="430" spans="1:32" x14ac:dyDescent="0.3">
      <c r="A430" s="9">
        <v>20855</v>
      </c>
      <c r="B430" s="9" t="s">
        <v>33</v>
      </c>
      <c r="C430" s="9">
        <v>91200</v>
      </c>
      <c r="D430" s="10">
        <v>27.75</v>
      </c>
      <c r="E430" s="11">
        <v>0.05</v>
      </c>
      <c r="F430" s="9">
        <v>10</v>
      </c>
      <c r="G430" s="10">
        <f>'Calculated Metrics'!$D430*'Calculated Metrics'!$F430*(1-'Calculated Metrics'!$E430)</f>
        <v>263.625</v>
      </c>
      <c r="H430" s="9">
        <v>750</v>
      </c>
      <c r="I430" s="9" t="s">
        <v>1256</v>
      </c>
      <c r="J430" s="9" t="str">
        <f t="shared" si="6"/>
        <v>New Customer</v>
      </c>
      <c r="K430" s="9" t="s">
        <v>24</v>
      </c>
      <c r="L430" s="9" t="s">
        <v>35</v>
      </c>
      <c r="M430" s="12">
        <v>42016</v>
      </c>
      <c r="N430" s="12">
        <v>42017</v>
      </c>
      <c r="O430" s="47">
        <f>'Calculated Metrics'!$N430-'Calculated Metrics'!$M430</f>
        <v>1</v>
      </c>
      <c r="P430" s="12" t="str">
        <f>TEXT('Calculated Metrics'!$M430,"mmmm")</f>
        <v>January</v>
      </c>
      <c r="Q430" s="12" t="str">
        <f>TEXT('Calculated Metrics'!$M430,"dddd")</f>
        <v>Monday</v>
      </c>
      <c r="R430" s="9" t="str">
        <f>_xlfn.XLOOKUP('Calculated Metrics'!$T430,'Product Lookup'!A:A,'Product Lookup'!B:B, ,0)</f>
        <v>Storage</v>
      </c>
      <c r="S430" s="9" t="s">
        <v>26</v>
      </c>
      <c r="T430" s="9" t="s">
        <v>85</v>
      </c>
      <c r="U430" s="9" t="s">
        <v>49</v>
      </c>
      <c r="V430" s="9" t="s">
        <v>29</v>
      </c>
      <c r="W430" s="9" t="s">
        <v>81</v>
      </c>
      <c r="X430" s="9" t="s">
        <v>244</v>
      </c>
      <c r="Y430" s="9" t="s">
        <v>316</v>
      </c>
      <c r="Z430" s="9">
        <v>41042</v>
      </c>
      <c r="AA430" s="1"/>
      <c r="AB430" s="1"/>
      <c r="AC430" s="1"/>
      <c r="AD430" s="1"/>
      <c r="AE430" s="1"/>
      <c r="AF430" s="1"/>
    </row>
    <row r="431" spans="1:32" x14ac:dyDescent="0.3">
      <c r="A431" s="13">
        <v>23629</v>
      </c>
      <c r="B431" s="13" t="s">
        <v>71</v>
      </c>
      <c r="C431" s="13">
        <v>91201</v>
      </c>
      <c r="D431" s="14">
        <v>130.97999999999999</v>
      </c>
      <c r="E431" s="15">
        <v>0.1</v>
      </c>
      <c r="F431" s="13">
        <v>3</v>
      </c>
      <c r="G431" s="14">
        <f>'Calculated Metrics'!$D431*'Calculated Metrics'!$F431*(1-'Calculated Metrics'!$E431)</f>
        <v>353.64599999999996</v>
      </c>
      <c r="H431" s="13">
        <v>751</v>
      </c>
      <c r="I431" s="13" t="s">
        <v>1257</v>
      </c>
      <c r="J431" s="13" t="str">
        <f t="shared" si="6"/>
        <v>New Customer</v>
      </c>
      <c r="K431" s="13" t="s">
        <v>24</v>
      </c>
      <c r="L431" s="13" t="s">
        <v>35</v>
      </c>
      <c r="M431" s="16">
        <v>42062</v>
      </c>
      <c r="N431" s="16">
        <v>42069</v>
      </c>
      <c r="O431" s="48">
        <f>'Calculated Metrics'!$N431-'Calculated Metrics'!$M431</f>
        <v>7</v>
      </c>
      <c r="P431" s="16" t="str">
        <f>TEXT('Calculated Metrics'!$M431,"mmmm")</f>
        <v>February</v>
      </c>
      <c r="Q431" s="16" t="str">
        <f>TEXT('Calculated Metrics'!$M431,"dddd")</f>
        <v>Friday</v>
      </c>
      <c r="R431" s="13" t="str">
        <f>_xlfn.XLOOKUP('Calculated Metrics'!$T431,'Product Lookup'!A:A,'Product Lookup'!B:B, ,0)</f>
        <v>Bookcases</v>
      </c>
      <c r="S431" s="13" t="s">
        <v>36</v>
      </c>
      <c r="T431" s="13" t="s">
        <v>105</v>
      </c>
      <c r="U431" s="13" t="s">
        <v>77</v>
      </c>
      <c r="V431" s="13" t="s">
        <v>29</v>
      </c>
      <c r="W431" s="13" t="s">
        <v>30</v>
      </c>
      <c r="X431" s="13" t="s">
        <v>244</v>
      </c>
      <c r="Y431" s="13" t="s">
        <v>317</v>
      </c>
      <c r="Z431" s="13">
        <v>40324</v>
      </c>
      <c r="AA431" s="1"/>
      <c r="AB431" s="1"/>
      <c r="AC431" s="1"/>
      <c r="AD431" s="1"/>
      <c r="AE431" s="1"/>
      <c r="AF431" s="1"/>
    </row>
    <row r="432" spans="1:32" x14ac:dyDescent="0.3">
      <c r="A432" s="9">
        <v>19679</v>
      </c>
      <c r="B432" s="9" t="s">
        <v>41</v>
      </c>
      <c r="C432" s="9">
        <v>90438</v>
      </c>
      <c r="D432" s="10">
        <v>2.61</v>
      </c>
      <c r="E432" s="11">
        <v>0.05</v>
      </c>
      <c r="F432" s="9">
        <v>1</v>
      </c>
      <c r="G432" s="10">
        <f>'Calculated Metrics'!$D432*'Calculated Metrics'!$F432*(1-'Calculated Metrics'!$E432)</f>
        <v>2.4794999999999998</v>
      </c>
      <c r="H432" s="9">
        <v>753</v>
      </c>
      <c r="I432" s="9" t="s">
        <v>1258</v>
      </c>
      <c r="J432" s="9" t="str">
        <f t="shared" si="6"/>
        <v>Returning Customer</v>
      </c>
      <c r="K432" s="9" t="s">
        <v>24</v>
      </c>
      <c r="L432" s="9" t="s">
        <v>25</v>
      </c>
      <c r="M432" s="12">
        <v>42074</v>
      </c>
      <c r="N432" s="12">
        <v>42074</v>
      </c>
      <c r="O432" s="47">
        <f>'Calculated Metrics'!$N432-'Calculated Metrics'!$M432</f>
        <v>0</v>
      </c>
      <c r="P432" s="12" t="str">
        <f>TEXT('Calculated Metrics'!$M432,"mmmm")</f>
        <v>March</v>
      </c>
      <c r="Q432" s="12" t="str">
        <f>TEXT('Calculated Metrics'!$M432,"dddd")</f>
        <v>Wednesday</v>
      </c>
      <c r="R432" s="9" t="str">
        <f>_xlfn.XLOOKUP('Calculated Metrics'!$T432,'Product Lookup'!A:A,'Product Lookup'!B:B, ,0)</f>
        <v>Labels</v>
      </c>
      <c r="S432" s="9" t="s">
        <v>26</v>
      </c>
      <c r="T432" s="9" t="s">
        <v>82</v>
      </c>
      <c r="U432" s="9" t="s">
        <v>49</v>
      </c>
      <c r="V432" s="9" t="s">
        <v>29</v>
      </c>
      <c r="W432" s="9" t="s">
        <v>30</v>
      </c>
      <c r="X432" s="9" t="s">
        <v>168</v>
      </c>
      <c r="Y432" s="9" t="s">
        <v>318</v>
      </c>
      <c r="Z432" s="9">
        <v>86301</v>
      </c>
      <c r="AA432" s="1"/>
      <c r="AB432" s="1"/>
      <c r="AC432" s="1"/>
      <c r="AD432" s="1"/>
      <c r="AE432" s="1"/>
      <c r="AF432" s="1"/>
    </row>
    <row r="433" spans="1:32" x14ac:dyDescent="0.3">
      <c r="A433" s="13">
        <v>19680</v>
      </c>
      <c r="B433" s="13" t="s">
        <v>41</v>
      </c>
      <c r="C433" s="13">
        <v>90438</v>
      </c>
      <c r="D433" s="14">
        <v>6.35</v>
      </c>
      <c r="E433" s="15">
        <v>0.05</v>
      </c>
      <c r="F433" s="13">
        <v>22</v>
      </c>
      <c r="G433" s="14">
        <f>'Calculated Metrics'!$D433*'Calculated Metrics'!$F433*(1-'Calculated Metrics'!$E433)</f>
        <v>132.71499999999997</v>
      </c>
      <c r="H433" s="13">
        <v>753</v>
      </c>
      <c r="I433" s="13" t="s">
        <v>1258</v>
      </c>
      <c r="J433" s="13" t="str">
        <f t="shared" si="6"/>
        <v>Returning Customer</v>
      </c>
      <c r="K433" s="13" t="s">
        <v>24</v>
      </c>
      <c r="L433" s="13" t="s">
        <v>35</v>
      </c>
      <c r="M433" s="16">
        <v>42074</v>
      </c>
      <c r="N433" s="16">
        <v>42076</v>
      </c>
      <c r="O433" s="48">
        <f>'Calculated Metrics'!$N433-'Calculated Metrics'!$M433</f>
        <v>2</v>
      </c>
      <c r="P433" s="16" t="str">
        <f>TEXT('Calculated Metrics'!$M433,"mmmm")</f>
        <v>March</v>
      </c>
      <c r="Q433" s="16" t="str">
        <f>TEXT('Calculated Metrics'!$M433,"dddd")</f>
        <v>Wednesday</v>
      </c>
      <c r="R433" s="13" t="str">
        <f>_xlfn.XLOOKUP('Calculated Metrics'!$T433,'Product Lookup'!A:A,'Product Lookup'!B:B, ,0)</f>
        <v>Paper</v>
      </c>
      <c r="S433" s="13" t="s">
        <v>26</v>
      </c>
      <c r="T433" s="13" t="s">
        <v>66</v>
      </c>
      <c r="U433" s="13" t="s">
        <v>28</v>
      </c>
      <c r="V433" s="13" t="s">
        <v>29</v>
      </c>
      <c r="W433" s="13" t="s">
        <v>30</v>
      </c>
      <c r="X433" s="13" t="s">
        <v>168</v>
      </c>
      <c r="Y433" s="13" t="s">
        <v>318</v>
      </c>
      <c r="Z433" s="13">
        <v>86301</v>
      </c>
      <c r="AA433" s="1"/>
      <c r="AB433" s="1"/>
      <c r="AC433" s="1"/>
      <c r="AD433" s="1"/>
      <c r="AE433" s="1"/>
      <c r="AF433" s="1"/>
    </row>
    <row r="434" spans="1:32" x14ac:dyDescent="0.3">
      <c r="A434" s="9">
        <v>25291</v>
      </c>
      <c r="B434" s="9" t="s">
        <v>23</v>
      </c>
      <c r="C434" s="9">
        <v>90437</v>
      </c>
      <c r="D434" s="10">
        <v>218.75</v>
      </c>
      <c r="E434" s="11">
        <v>0.1</v>
      </c>
      <c r="F434" s="9">
        <v>4</v>
      </c>
      <c r="G434" s="10">
        <f>'Calculated Metrics'!$D434*'Calculated Metrics'!$F434*(1-'Calculated Metrics'!$E434)</f>
        <v>787.5</v>
      </c>
      <c r="H434" s="9">
        <v>754</v>
      </c>
      <c r="I434" s="9" t="s">
        <v>1259</v>
      </c>
      <c r="J434" s="9" t="str">
        <f t="shared" si="6"/>
        <v>Returning Customer</v>
      </c>
      <c r="K434" s="9" t="s">
        <v>24</v>
      </c>
      <c r="L434" s="9" t="s">
        <v>35</v>
      </c>
      <c r="M434" s="12">
        <v>42159</v>
      </c>
      <c r="N434" s="12">
        <v>42160</v>
      </c>
      <c r="O434" s="47">
        <f>'Calculated Metrics'!$N434-'Calculated Metrics'!$M434</f>
        <v>1</v>
      </c>
      <c r="P434" s="12" t="str">
        <f>TEXT('Calculated Metrics'!$M434,"mmmm")</f>
        <v>June</v>
      </c>
      <c r="Q434" s="12" t="str">
        <f>TEXT('Calculated Metrics'!$M434,"dddd")</f>
        <v>Thursday</v>
      </c>
      <c r="R434" s="9" t="str">
        <f>_xlfn.XLOOKUP('Calculated Metrics'!$T434,'Product Lookup'!A:A,'Product Lookup'!B:B, ,0)</f>
        <v>Tables</v>
      </c>
      <c r="S434" s="9" t="s">
        <v>36</v>
      </c>
      <c r="T434" s="9" t="s">
        <v>89</v>
      </c>
      <c r="U434" s="9" t="s">
        <v>77</v>
      </c>
      <c r="V434" s="9" t="s">
        <v>29</v>
      </c>
      <c r="W434" s="9" t="s">
        <v>30</v>
      </c>
      <c r="X434" s="9" t="s">
        <v>168</v>
      </c>
      <c r="Y434" s="9" t="s">
        <v>319</v>
      </c>
      <c r="Z434" s="9">
        <v>86314</v>
      </c>
      <c r="AA434" s="1"/>
      <c r="AB434" s="1"/>
      <c r="AC434" s="1"/>
      <c r="AD434" s="1"/>
      <c r="AE434" s="1"/>
      <c r="AF434" s="1"/>
    </row>
    <row r="435" spans="1:32" x14ac:dyDescent="0.3">
      <c r="A435" s="13">
        <v>25117</v>
      </c>
      <c r="B435" s="13" t="s">
        <v>71</v>
      </c>
      <c r="C435" s="13">
        <v>90439</v>
      </c>
      <c r="D435" s="14">
        <v>119.99</v>
      </c>
      <c r="E435" s="15">
        <v>0.1</v>
      </c>
      <c r="F435" s="13">
        <v>2</v>
      </c>
      <c r="G435" s="14">
        <f>'Calculated Metrics'!$D435*'Calculated Metrics'!$F435*(1-'Calculated Metrics'!$E435)</f>
        <v>215.982</v>
      </c>
      <c r="H435" s="13">
        <v>754</v>
      </c>
      <c r="I435" s="13" t="s">
        <v>1259</v>
      </c>
      <c r="J435" s="13" t="str">
        <f t="shared" si="6"/>
        <v>Returning Customer</v>
      </c>
      <c r="K435" s="13" t="s">
        <v>74</v>
      </c>
      <c r="L435" s="13" t="s">
        <v>35</v>
      </c>
      <c r="M435" s="16">
        <v>42106</v>
      </c>
      <c r="N435" s="16">
        <v>42113</v>
      </c>
      <c r="O435" s="48">
        <f>'Calculated Metrics'!$N435-'Calculated Metrics'!$M435</f>
        <v>7</v>
      </c>
      <c r="P435" s="16" t="str">
        <f>TEXT('Calculated Metrics'!$M435,"mmmm")</f>
        <v>April</v>
      </c>
      <c r="Q435" s="16" t="str">
        <f>TEXT('Calculated Metrics'!$M435,"dddd")</f>
        <v>Sunday</v>
      </c>
      <c r="R435" s="13" t="str">
        <f>_xlfn.XLOOKUP('Calculated Metrics'!$T435,'Product Lookup'!A:A,'Product Lookup'!B:B, ,0)</f>
        <v>Office Machines</v>
      </c>
      <c r="S435" s="13" t="s">
        <v>58</v>
      </c>
      <c r="T435" s="13" t="s">
        <v>62</v>
      </c>
      <c r="U435" s="13" t="s">
        <v>38</v>
      </c>
      <c r="V435" s="13" t="s">
        <v>29</v>
      </c>
      <c r="W435" s="13" t="s">
        <v>30</v>
      </c>
      <c r="X435" s="13" t="s">
        <v>168</v>
      </c>
      <c r="Y435" s="13" t="s">
        <v>319</v>
      </c>
      <c r="Z435" s="13">
        <v>86314</v>
      </c>
      <c r="AA435" s="1"/>
      <c r="AB435" s="1"/>
      <c r="AC435" s="1"/>
      <c r="AD435" s="1"/>
      <c r="AE435" s="1"/>
      <c r="AF435" s="1"/>
    </row>
    <row r="436" spans="1:32" x14ac:dyDescent="0.3">
      <c r="A436" s="9">
        <v>25856</v>
      </c>
      <c r="B436" s="9" t="s">
        <v>33</v>
      </c>
      <c r="C436" s="9">
        <v>90258</v>
      </c>
      <c r="D436" s="10">
        <v>37.94</v>
      </c>
      <c r="E436" s="11">
        <v>0.05</v>
      </c>
      <c r="F436" s="9">
        <v>1</v>
      </c>
      <c r="G436" s="10">
        <f>'Calculated Metrics'!$D436*'Calculated Metrics'!$F436*(1-'Calculated Metrics'!$E436)</f>
        <v>36.042999999999999</v>
      </c>
      <c r="H436" s="9">
        <v>757</v>
      </c>
      <c r="I436" s="9" t="s">
        <v>1260</v>
      </c>
      <c r="J436" s="9" t="str">
        <f t="shared" si="6"/>
        <v>New Customer</v>
      </c>
      <c r="K436" s="9" t="s">
        <v>34</v>
      </c>
      <c r="L436" s="9" t="s">
        <v>35</v>
      </c>
      <c r="M436" s="12">
        <v>42046</v>
      </c>
      <c r="N436" s="12">
        <v>42048</v>
      </c>
      <c r="O436" s="47">
        <f>'Calculated Metrics'!$N436-'Calculated Metrics'!$M436</f>
        <v>2</v>
      </c>
      <c r="P436" s="12" t="str">
        <f>TEXT('Calculated Metrics'!$M436,"mmmm")</f>
        <v>February</v>
      </c>
      <c r="Q436" s="12" t="str">
        <f>TEXT('Calculated Metrics'!$M436,"dddd")</f>
        <v>Wednesday</v>
      </c>
      <c r="R436" s="9" t="str">
        <f>_xlfn.XLOOKUP('Calculated Metrics'!$T436,'Product Lookup'!A:A,'Product Lookup'!B:B, ,0)</f>
        <v>Paper</v>
      </c>
      <c r="S436" s="9" t="s">
        <v>26</v>
      </c>
      <c r="T436" s="9" t="s">
        <v>66</v>
      </c>
      <c r="U436" s="9" t="s">
        <v>28</v>
      </c>
      <c r="V436" s="9" t="s">
        <v>29</v>
      </c>
      <c r="W436" s="9" t="s">
        <v>50</v>
      </c>
      <c r="X436" s="9" t="s">
        <v>69</v>
      </c>
      <c r="Y436" s="9" t="s">
        <v>320</v>
      </c>
      <c r="Z436" s="9">
        <v>97062</v>
      </c>
      <c r="AA436" s="1"/>
      <c r="AB436" s="1"/>
      <c r="AC436" s="1"/>
      <c r="AD436" s="1"/>
      <c r="AE436" s="1"/>
      <c r="AF436" s="1"/>
    </row>
    <row r="437" spans="1:32" x14ac:dyDescent="0.3">
      <c r="A437" s="13">
        <v>21110</v>
      </c>
      <c r="B437" s="13" t="s">
        <v>71</v>
      </c>
      <c r="C437" s="13">
        <v>86639</v>
      </c>
      <c r="D437" s="14">
        <v>20.99</v>
      </c>
      <c r="E437" s="15">
        <v>0.05</v>
      </c>
      <c r="F437" s="13">
        <v>5</v>
      </c>
      <c r="G437" s="14">
        <f>'Calculated Metrics'!$D437*'Calculated Metrics'!$F437*(1-'Calculated Metrics'!$E437)</f>
        <v>99.702499999999986</v>
      </c>
      <c r="H437" s="13">
        <v>759</v>
      </c>
      <c r="I437" s="13" t="s">
        <v>1261</v>
      </c>
      <c r="J437" s="13" t="str">
        <f t="shared" si="6"/>
        <v>New Customer</v>
      </c>
      <c r="K437" s="13" t="s">
        <v>48</v>
      </c>
      <c r="L437" s="13" t="s">
        <v>35</v>
      </c>
      <c r="M437" s="16">
        <v>42153</v>
      </c>
      <c r="N437" s="16">
        <v>42160</v>
      </c>
      <c r="O437" s="48">
        <f>'Calculated Metrics'!$N437-'Calculated Metrics'!$M437</f>
        <v>7</v>
      </c>
      <c r="P437" s="16" t="str">
        <f>TEXT('Calculated Metrics'!$M437,"mmmm")</f>
        <v>May</v>
      </c>
      <c r="Q437" s="16" t="str">
        <f>TEXT('Calculated Metrics'!$M437,"dddd")</f>
        <v>Friday</v>
      </c>
      <c r="R437" s="13" t="str">
        <f>_xlfn.XLOOKUP('Calculated Metrics'!$T437,'Product Lookup'!A:A,'Product Lookup'!B:B, ,0)</f>
        <v>Telephones</v>
      </c>
      <c r="S437" s="13" t="s">
        <v>58</v>
      </c>
      <c r="T437" s="13" t="s">
        <v>59</v>
      </c>
      <c r="U437" s="13" t="s">
        <v>43</v>
      </c>
      <c r="V437" s="13" t="s">
        <v>29</v>
      </c>
      <c r="W437" s="13" t="s">
        <v>30</v>
      </c>
      <c r="X437" s="13" t="s">
        <v>98</v>
      </c>
      <c r="Y437" s="13" t="s">
        <v>321</v>
      </c>
      <c r="Z437" s="13">
        <v>62301</v>
      </c>
      <c r="AA437" s="1"/>
      <c r="AB437" s="1"/>
      <c r="AC437" s="1"/>
      <c r="AD437" s="1"/>
      <c r="AE437" s="1"/>
      <c r="AF437" s="1"/>
    </row>
    <row r="438" spans="1:32" x14ac:dyDescent="0.3">
      <c r="A438" s="9">
        <v>20377</v>
      </c>
      <c r="B438" s="9" t="s">
        <v>33</v>
      </c>
      <c r="C438" s="9">
        <v>87525</v>
      </c>
      <c r="D438" s="10">
        <v>125.99</v>
      </c>
      <c r="E438" s="11">
        <v>0.1</v>
      </c>
      <c r="F438" s="9">
        <v>12</v>
      </c>
      <c r="G438" s="10">
        <f>'Calculated Metrics'!$D438*'Calculated Metrics'!$F438*(1-'Calculated Metrics'!$E438)</f>
        <v>1360.692</v>
      </c>
      <c r="H438" s="9">
        <v>762</v>
      </c>
      <c r="I438" s="9" t="s">
        <v>1262</v>
      </c>
      <c r="J438" s="9" t="str">
        <f t="shared" si="6"/>
        <v>New Customer</v>
      </c>
      <c r="K438" s="9" t="s">
        <v>48</v>
      </c>
      <c r="L438" s="9" t="s">
        <v>35</v>
      </c>
      <c r="M438" s="12">
        <v>42121</v>
      </c>
      <c r="N438" s="12">
        <v>42123</v>
      </c>
      <c r="O438" s="47">
        <f>'Calculated Metrics'!$N438-'Calculated Metrics'!$M438</f>
        <v>2</v>
      </c>
      <c r="P438" s="12" t="str">
        <f>TEXT('Calculated Metrics'!$M438,"mmmm")</f>
        <v>April</v>
      </c>
      <c r="Q438" s="12" t="str">
        <f>TEXT('Calculated Metrics'!$M438,"dddd")</f>
        <v>Monday</v>
      </c>
      <c r="R438" s="9" t="str">
        <f>_xlfn.XLOOKUP('Calculated Metrics'!$T438,'Product Lookup'!A:A,'Product Lookup'!B:B, ,0)</f>
        <v>Telephones</v>
      </c>
      <c r="S438" s="9" t="s">
        <v>58</v>
      </c>
      <c r="T438" s="9" t="s">
        <v>59</v>
      </c>
      <c r="U438" s="9" t="s">
        <v>49</v>
      </c>
      <c r="V438" s="9" t="s">
        <v>29</v>
      </c>
      <c r="W438" s="9" t="s">
        <v>50</v>
      </c>
      <c r="X438" s="9" t="s">
        <v>31</v>
      </c>
      <c r="Y438" s="9" t="s">
        <v>322</v>
      </c>
      <c r="Z438" s="9">
        <v>98661</v>
      </c>
      <c r="AA438" s="1"/>
      <c r="AB438" s="1"/>
      <c r="AC438" s="1"/>
      <c r="AD438" s="1"/>
      <c r="AE438" s="1"/>
      <c r="AF438" s="1"/>
    </row>
    <row r="439" spans="1:32" x14ac:dyDescent="0.3">
      <c r="A439" s="13">
        <v>18735</v>
      </c>
      <c r="B439" s="13" t="s">
        <v>41</v>
      </c>
      <c r="C439" s="13">
        <v>86279</v>
      </c>
      <c r="D439" s="14">
        <v>31.78</v>
      </c>
      <c r="E439" s="15">
        <v>0.05</v>
      </c>
      <c r="F439" s="13">
        <v>11</v>
      </c>
      <c r="G439" s="14">
        <f>'Calculated Metrics'!$D439*'Calculated Metrics'!$F439*(1-'Calculated Metrics'!$E439)</f>
        <v>332.101</v>
      </c>
      <c r="H439" s="13">
        <v>767</v>
      </c>
      <c r="I439" s="13" t="s">
        <v>1263</v>
      </c>
      <c r="J439" s="13" t="str">
        <f t="shared" si="6"/>
        <v>New Customer</v>
      </c>
      <c r="K439" s="13" t="s">
        <v>24</v>
      </c>
      <c r="L439" s="13" t="s">
        <v>35</v>
      </c>
      <c r="M439" s="16">
        <v>42034</v>
      </c>
      <c r="N439" s="16">
        <v>42036</v>
      </c>
      <c r="O439" s="48">
        <f>'Calculated Metrics'!$N439-'Calculated Metrics'!$M439</f>
        <v>2</v>
      </c>
      <c r="P439" s="16" t="str">
        <f>TEXT('Calculated Metrics'!$M439,"mmmm")</f>
        <v>January</v>
      </c>
      <c r="Q439" s="16" t="str">
        <f>TEXT('Calculated Metrics'!$M439,"dddd")</f>
        <v>Friday</v>
      </c>
      <c r="R439" s="13" t="str">
        <f>_xlfn.XLOOKUP('Calculated Metrics'!$T439,'Product Lookup'!A:A,'Product Lookup'!B:B, ,0)</f>
        <v>Computer Peripherals</v>
      </c>
      <c r="S439" s="13" t="s">
        <v>58</v>
      </c>
      <c r="T439" s="13" t="s">
        <v>100</v>
      </c>
      <c r="U439" s="13" t="s">
        <v>43</v>
      </c>
      <c r="V439" s="13" t="s">
        <v>29</v>
      </c>
      <c r="W439" s="13" t="s">
        <v>30</v>
      </c>
      <c r="X439" s="13" t="s">
        <v>98</v>
      </c>
      <c r="Y439" s="13" t="s">
        <v>323</v>
      </c>
      <c r="Z439" s="13">
        <v>61201</v>
      </c>
      <c r="AA439" s="1"/>
      <c r="AB439" s="1"/>
      <c r="AC439" s="1"/>
      <c r="AD439" s="1"/>
      <c r="AE439" s="1"/>
      <c r="AF439" s="1"/>
    </row>
    <row r="440" spans="1:32" x14ac:dyDescent="0.3">
      <c r="A440" s="9">
        <v>18659</v>
      </c>
      <c r="B440" s="9" t="s">
        <v>41</v>
      </c>
      <c r="C440" s="9">
        <v>88667</v>
      </c>
      <c r="D440" s="10">
        <v>30.73</v>
      </c>
      <c r="E440" s="11">
        <v>0.05</v>
      </c>
      <c r="F440" s="9">
        <v>14</v>
      </c>
      <c r="G440" s="10">
        <f>'Calculated Metrics'!$D440*'Calculated Metrics'!$F440*(1-'Calculated Metrics'!$E440)</f>
        <v>408.709</v>
      </c>
      <c r="H440" s="9">
        <v>770</v>
      </c>
      <c r="I440" s="9" t="s">
        <v>1264</v>
      </c>
      <c r="J440" s="9" t="str">
        <f t="shared" si="6"/>
        <v>New Customer</v>
      </c>
      <c r="K440" s="9" t="s">
        <v>48</v>
      </c>
      <c r="L440" s="9" t="s">
        <v>35</v>
      </c>
      <c r="M440" s="12">
        <v>42082</v>
      </c>
      <c r="N440" s="12">
        <v>42082</v>
      </c>
      <c r="O440" s="47">
        <f>'Calculated Metrics'!$N440-'Calculated Metrics'!$M440</f>
        <v>0</v>
      </c>
      <c r="P440" s="12" t="str">
        <f>TEXT('Calculated Metrics'!$M440,"mmmm")</f>
        <v>March</v>
      </c>
      <c r="Q440" s="12" t="str">
        <f>TEXT('Calculated Metrics'!$M440,"dddd")</f>
        <v>Thursday</v>
      </c>
      <c r="R440" s="9" t="str">
        <f>_xlfn.XLOOKUP('Calculated Metrics'!$T440,'Product Lookup'!A:A,'Product Lookup'!B:B, ,0)</f>
        <v>Computer Peripherals</v>
      </c>
      <c r="S440" s="9" t="s">
        <v>58</v>
      </c>
      <c r="T440" s="9" t="s">
        <v>100</v>
      </c>
      <c r="U440" s="9" t="s">
        <v>49</v>
      </c>
      <c r="V440" s="9" t="s">
        <v>29</v>
      </c>
      <c r="W440" s="9" t="s">
        <v>30</v>
      </c>
      <c r="X440" s="9" t="s">
        <v>69</v>
      </c>
      <c r="Y440" s="9" t="s">
        <v>320</v>
      </c>
      <c r="Z440" s="9">
        <v>97062</v>
      </c>
      <c r="AA440" s="1"/>
      <c r="AB440" s="1"/>
      <c r="AC440" s="1"/>
      <c r="AD440" s="1"/>
      <c r="AE440" s="1"/>
      <c r="AF440" s="1"/>
    </row>
    <row r="441" spans="1:32" x14ac:dyDescent="0.3">
      <c r="A441" s="13">
        <v>18660</v>
      </c>
      <c r="B441" s="13" t="s">
        <v>41</v>
      </c>
      <c r="C441" s="13">
        <v>88667</v>
      </c>
      <c r="D441" s="14">
        <v>14.56</v>
      </c>
      <c r="E441" s="15">
        <v>0.05</v>
      </c>
      <c r="F441" s="13">
        <v>3</v>
      </c>
      <c r="G441" s="14">
        <f>'Calculated Metrics'!$D441*'Calculated Metrics'!$F441*(1-'Calculated Metrics'!$E441)</f>
        <v>41.495999999999995</v>
      </c>
      <c r="H441" s="13">
        <v>771</v>
      </c>
      <c r="I441" s="13" t="s">
        <v>1265</v>
      </c>
      <c r="J441" s="13" t="str">
        <f t="shared" si="6"/>
        <v>Returning Customer</v>
      </c>
      <c r="K441" s="13" t="s">
        <v>48</v>
      </c>
      <c r="L441" s="13" t="s">
        <v>35</v>
      </c>
      <c r="M441" s="16">
        <v>42082</v>
      </c>
      <c r="N441" s="16">
        <v>42084</v>
      </c>
      <c r="O441" s="48">
        <f>'Calculated Metrics'!$N441-'Calculated Metrics'!$M441</f>
        <v>2</v>
      </c>
      <c r="P441" s="16" t="str">
        <f>TEXT('Calculated Metrics'!$M441,"mmmm")</f>
        <v>March</v>
      </c>
      <c r="Q441" s="16" t="str">
        <f>TEXT('Calculated Metrics'!$M441,"dddd")</f>
        <v>Thursday</v>
      </c>
      <c r="R441" s="13" t="str">
        <f>_xlfn.XLOOKUP('Calculated Metrics'!$T441,'Product Lookup'!A:A,'Product Lookup'!B:B, ,0)</f>
        <v>Appliances</v>
      </c>
      <c r="S441" s="13" t="s">
        <v>26</v>
      </c>
      <c r="T441" s="13" t="s">
        <v>131</v>
      </c>
      <c r="U441" s="13" t="s">
        <v>49</v>
      </c>
      <c r="V441" s="13" t="s">
        <v>29</v>
      </c>
      <c r="W441" s="13" t="s">
        <v>30</v>
      </c>
      <c r="X441" s="13" t="s">
        <v>69</v>
      </c>
      <c r="Y441" s="13" t="s">
        <v>324</v>
      </c>
      <c r="Z441" s="13">
        <v>97068</v>
      </c>
      <c r="AA441" s="1"/>
      <c r="AB441" s="1"/>
      <c r="AC441" s="1"/>
      <c r="AD441" s="1"/>
      <c r="AE441" s="1"/>
      <c r="AF441" s="1"/>
    </row>
    <row r="442" spans="1:32" x14ac:dyDescent="0.3">
      <c r="A442" s="9">
        <v>18661</v>
      </c>
      <c r="B442" s="9" t="s">
        <v>41</v>
      </c>
      <c r="C442" s="9">
        <v>88667</v>
      </c>
      <c r="D442" s="10">
        <v>299.99</v>
      </c>
      <c r="E442" s="11">
        <v>0.1</v>
      </c>
      <c r="F442" s="9">
        <v>5</v>
      </c>
      <c r="G442" s="10">
        <f>'Calculated Metrics'!$D442*'Calculated Metrics'!$F442*(1-'Calculated Metrics'!$E442)</f>
        <v>1349.9550000000002</v>
      </c>
      <c r="H442" s="9">
        <v>771</v>
      </c>
      <c r="I442" s="9" t="s">
        <v>1265</v>
      </c>
      <c r="J442" s="9" t="str">
        <f t="shared" si="6"/>
        <v>Returning Customer</v>
      </c>
      <c r="K442" s="9" t="s">
        <v>48</v>
      </c>
      <c r="L442" s="9" t="s">
        <v>35</v>
      </c>
      <c r="M442" s="12">
        <v>42082</v>
      </c>
      <c r="N442" s="12">
        <v>42084</v>
      </c>
      <c r="O442" s="47">
        <f>'Calculated Metrics'!$N442-'Calculated Metrics'!$M442</f>
        <v>2</v>
      </c>
      <c r="P442" s="12" t="str">
        <f>TEXT('Calculated Metrics'!$M442,"mmmm")</f>
        <v>March</v>
      </c>
      <c r="Q442" s="12" t="str">
        <f>TEXT('Calculated Metrics'!$M442,"dddd")</f>
        <v>Thursday</v>
      </c>
      <c r="R442" s="9" t="str">
        <f>_xlfn.XLOOKUP('Calculated Metrics'!$T442,'Product Lookup'!A:A,'Product Lookup'!B:B, ,0)</f>
        <v>Copiers</v>
      </c>
      <c r="S442" s="9" t="s">
        <v>58</v>
      </c>
      <c r="T442" s="9" t="s">
        <v>238</v>
      </c>
      <c r="U442" s="9" t="s">
        <v>124</v>
      </c>
      <c r="V442" s="9" t="s">
        <v>29</v>
      </c>
      <c r="W442" s="9" t="s">
        <v>44</v>
      </c>
      <c r="X442" s="9" t="s">
        <v>69</v>
      </c>
      <c r="Y442" s="9" t="s">
        <v>324</v>
      </c>
      <c r="Z442" s="9">
        <v>97068</v>
      </c>
      <c r="AA442" s="1"/>
      <c r="AB442" s="1"/>
      <c r="AC442" s="1"/>
      <c r="AD442" s="1"/>
      <c r="AE442" s="1"/>
      <c r="AF442" s="1"/>
    </row>
    <row r="443" spans="1:32" x14ac:dyDescent="0.3">
      <c r="A443" s="13">
        <v>22875</v>
      </c>
      <c r="B443" s="13" t="s">
        <v>41</v>
      </c>
      <c r="C443" s="13">
        <v>88666</v>
      </c>
      <c r="D443" s="14">
        <v>7.77</v>
      </c>
      <c r="E443" s="15">
        <v>0.05</v>
      </c>
      <c r="F443" s="13">
        <v>7</v>
      </c>
      <c r="G443" s="14">
        <f>'Calculated Metrics'!$D443*'Calculated Metrics'!$F443*(1-'Calculated Metrics'!$E443)</f>
        <v>51.670499999999997</v>
      </c>
      <c r="H443" s="13">
        <v>772</v>
      </c>
      <c r="I443" s="13" t="s">
        <v>1266</v>
      </c>
      <c r="J443" s="13" t="str">
        <f t="shared" si="6"/>
        <v>Returning Customer</v>
      </c>
      <c r="K443" s="13" t="s">
        <v>48</v>
      </c>
      <c r="L443" s="13" t="s">
        <v>35</v>
      </c>
      <c r="M443" s="16">
        <v>42018</v>
      </c>
      <c r="N443" s="16">
        <v>42020</v>
      </c>
      <c r="O443" s="48">
        <f>'Calculated Metrics'!$N443-'Calculated Metrics'!$M443</f>
        <v>2</v>
      </c>
      <c r="P443" s="16" t="str">
        <f>TEXT('Calculated Metrics'!$M443,"mmmm")</f>
        <v>January</v>
      </c>
      <c r="Q443" s="16" t="str">
        <f>TEXT('Calculated Metrics'!$M443,"dddd")</f>
        <v>Wednesday</v>
      </c>
      <c r="R443" s="13" t="str">
        <f>_xlfn.XLOOKUP('Calculated Metrics'!$T443,'Product Lookup'!A:A,'Product Lookup'!B:B, ,0)</f>
        <v>Appliances</v>
      </c>
      <c r="S443" s="13" t="s">
        <v>26</v>
      </c>
      <c r="T443" s="13" t="s">
        <v>131</v>
      </c>
      <c r="U443" s="13" t="s">
        <v>49</v>
      </c>
      <c r="V443" s="13" t="s">
        <v>29</v>
      </c>
      <c r="W443" s="13" t="s">
        <v>44</v>
      </c>
      <c r="X443" s="13" t="s">
        <v>122</v>
      </c>
      <c r="Y443" s="13" t="s">
        <v>325</v>
      </c>
      <c r="Z443" s="13">
        <v>18103</v>
      </c>
      <c r="AA443" s="1"/>
      <c r="AB443" s="1"/>
      <c r="AC443" s="1"/>
      <c r="AD443" s="1"/>
      <c r="AE443" s="1"/>
      <c r="AF443" s="1"/>
    </row>
    <row r="444" spans="1:32" x14ac:dyDescent="0.3">
      <c r="A444" s="9">
        <v>22877</v>
      </c>
      <c r="B444" s="9" t="s">
        <v>41</v>
      </c>
      <c r="C444" s="9">
        <v>88666</v>
      </c>
      <c r="D444" s="10">
        <v>18.97</v>
      </c>
      <c r="E444" s="11">
        <v>0.05</v>
      </c>
      <c r="F444" s="9">
        <v>3</v>
      </c>
      <c r="G444" s="10">
        <f>'Calculated Metrics'!$D444*'Calculated Metrics'!$F444*(1-'Calculated Metrics'!$E444)</f>
        <v>54.064499999999995</v>
      </c>
      <c r="H444" s="9">
        <v>772</v>
      </c>
      <c r="I444" s="9" t="s">
        <v>1266</v>
      </c>
      <c r="J444" s="9" t="str">
        <f t="shared" si="6"/>
        <v>Returning Customer</v>
      </c>
      <c r="K444" s="9" t="s">
        <v>48</v>
      </c>
      <c r="L444" s="9" t="s">
        <v>25</v>
      </c>
      <c r="M444" s="12">
        <v>42018</v>
      </c>
      <c r="N444" s="12">
        <v>42020</v>
      </c>
      <c r="O444" s="47">
        <f>'Calculated Metrics'!$N444-'Calculated Metrics'!$M444</f>
        <v>2</v>
      </c>
      <c r="P444" s="12" t="str">
        <f>TEXT('Calculated Metrics'!$M444,"mmmm")</f>
        <v>January</v>
      </c>
      <c r="Q444" s="12" t="str">
        <f>TEXT('Calculated Metrics'!$M444,"dddd")</f>
        <v>Wednesday</v>
      </c>
      <c r="R444" s="9" t="str">
        <f>_xlfn.XLOOKUP('Calculated Metrics'!$T444,'Product Lookup'!A:A,'Product Lookup'!B:B, ,0)</f>
        <v>Paper</v>
      </c>
      <c r="S444" s="9" t="s">
        <v>26</v>
      </c>
      <c r="T444" s="9" t="s">
        <v>66</v>
      </c>
      <c r="U444" s="9" t="s">
        <v>49</v>
      </c>
      <c r="V444" s="9" t="s">
        <v>29</v>
      </c>
      <c r="W444" s="9" t="s">
        <v>44</v>
      </c>
      <c r="X444" s="9" t="s">
        <v>122</v>
      </c>
      <c r="Y444" s="9" t="s">
        <v>325</v>
      </c>
      <c r="Z444" s="9">
        <v>18103</v>
      </c>
      <c r="AA444" s="1"/>
      <c r="AB444" s="1"/>
      <c r="AC444" s="1"/>
      <c r="AD444" s="1"/>
      <c r="AE444" s="1"/>
      <c r="AF444" s="1"/>
    </row>
    <row r="445" spans="1:32" x14ac:dyDescent="0.3">
      <c r="A445" s="13">
        <v>20967</v>
      </c>
      <c r="B445" s="13" t="s">
        <v>71</v>
      </c>
      <c r="C445" s="13">
        <v>88668</v>
      </c>
      <c r="D445" s="14">
        <v>4.0599999999999996</v>
      </c>
      <c r="E445" s="15">
        <v>0.05</v>
      </c>
      <c r="F445" s="13">
        <v>12</v>
      </c>
      <c r="G445" s="14">
        <f>'Calculated Metrics'!$D445*'Calculated Metrics'!$F445*(1-'Calculated Metrics'!$E445)</f>
        <v>46.283999999999999</v>
      </c>
      <c r="H445" s="13">
        <v>772</v>
      </c>
      <c r="I445" s="13" t="s">
        <v>1266</v>
      </c>
      <c r="J445" s="13" t="str">
        <f t="shared" si="6"/>
        <v>Returning Customer</v>
      </c>
      <c r="K445" s="13" t="s">
        <v>48</v>
      </c>
      <c r="L445" s="13" t="s">
        <v>25</v>
      </c>
      <c r="M445" s="16">
        <v>42141</v>
      </c>
      <c r="N445" s="16">
        <v>42145</v>
      </c>
      <c r="O445" s="48">
        <f>'Calculated Metrics'!$N445-'Calculated Metrics'!$M445</f>
        <v>4</v>
      </c>
      <c r="P445" s="16" t="str">
        <f>TEXT('Calculated Metrics'!$M445,"mmmm")</f>
        <v>May</v>
      </c>
      <c r="Q445" s="16" t="str">
        <f>TEXT('Calculated Metrics'!$M445,"dddd")</f>
        <v>Sunday</v>
      </c>
      <c r="R445" s="13" t="str">
        <f>_xlfn.XLOOKUP('Calculated Metrics'!$T445,'Product Lookup'!A:A,'Product Lookup'!B:B, ,0)</f>
        <v>Appliances</v>
      </c>
      <c r="S445" s="13" t="s">
        <v>26</v>
      </c>
      <c r="T445" s="13" t="s">
        <v>131</v>
      </c>
      <c r="U445" s="13" t="s">
        <v>49</v>
      </c>
      <c r="V445" s="13" t="s">
        <v>29</v>
      </c>
      <c r="W445" s="13" t="s">
        <v>44</v>
      </c>
      <c r="X445" s="13" t="s">
        <v>122</v>
      </c>
      <c r="Y445" s="13" t="s">
        <v>325</v>
      </c>
      <c r="Z445" s="13">
        <v>18103</v>
      </c>
      <c r="AA445" s="1"/>
      <c r="AB445" s="1"/>
      <c r="AC445" s="1"/>
      <c r="AD445" s="1"/>
      <c r="AE445" s="1"/>
      <c r="AF445" s="1"/>
    </row>
    <row r="446" spans="1:32" x14ac:dyDescent="0.3">
      <c r="A446" s="9">
        <v>20968</v>
      </c>
      <c r="B446" s="9" t="s">
        <v>71</v>
      </c>
      <c r="C446" s="9">
        <v>88668</v>
      </c>
      <c r="D446" s="10">
        <v>9.49</v>
      </c>
      <c r="E446" s="11">
        <v>0.05</v>
      </c>
      <c r="F446" s="9">
        <v>37</v>
      </c>
      <c r="G446" s="10">
        <f>'Calculated Metrics'!$D446*'Calculated Metrics'!$F446*(1-'Calculated Metrics'!$E446)</f>
        <v>333.57349999999997</v>
      </c>
      <c r="H446" s="9">
        <v>772</v>
      </c>
      <c r="I446" s="9" t="s">
        <v>1266</v>
      </c>
      <c r="J446" s="9" t="str">
        <f t="shared" si="6"/>
        <v>Returning Customer</v>
      </c>
      <c r="K446" s="9" t="s">
        <v>48</v>
      </c>
      <c r="L446" s="9" t="s">
        <v>35</v>
      </c>
      <c r="M446" s="12">
        <v>42141</v>
      </c>
      <c r="N446" s="12">
        <v>42145</v>
      </c>
      <c r="O446" s="47">
        <f>'Calculated Metrics'!$N446-'Calculated Metrics'!$M446</f>
        <v>4</v>
      </c>
      <c r="P446" s="12" t="str">
        <f>TEXT('Calculated Metrics'!$M446,"mmmm")</f>
        <v>May</v>
      </c>
      <c r="Q446" s="12" t="str">
        <f>TEXT('Calculated Metrics'!$M446,"dddd")</f>
        <v>Sunday</v>
      </c>
      <c r="R446" s="9" t="str">
        <f>_xlfn.XLOOKUP('Calculated Metrics'!$T446,'Product Lookup'!A:A,'Product Lookup'!B:B, ,0)</f>
        <v>Office Machines</v>
      </c>
      <c r="S446" s="9" t="s">
        <v>58</v>
      </c>
      <c r="T446" s="9" t="s">
        <v>62</v>
      </c>
      <c r="U446" s="9" t="s">
        <v>63</v>
      </c>
      <c r="V446" s="9" t="s">
        <v>29</v>
      </c>
      <c r="W446" s="9" t="s">
        <v>30</v>
      </c>
      <c r="X446" s="9" t="s">
        <v>122</v>
      </c>
      <c r="Y446" s="9" t="s">
        <v>325</v>
      </c>
      <c r="Z446" s="9">
        <v>18103</v>
      </c>
      <c r="AA446" s="1"/>
      <c r="AB446" s="1"/>
      <c r="AC446" s="1"/>
      <c r="AD446" s="1"/>
      <c r="AE446" s="1"/>
      <c r="AF446" s="1"/>
    </row>
    <row r="447" spans="1:32" x14ac:dyDescent="0.3">
      <c r="A447" s="13">
        <v>20434</v>
      </c>
      <c r="B447" s="13" t="s">
        <v>23</v>
      </c>
      <c r="C447" s="13">
        <v>90962</v>
      </c>
      <c r="D447" s="14">
        <v>34.76</v>
      </c>
      <c r="E447" s="15">
        <v>0.05</v>
      </c>
      <c r="F447" s="13">
        <v>8</v>
      </c>
      <c r="G447" s="14">
        <f>'Calculated Metrics'!$D447*'Calculated Metrics'!$F447*(1-'Calculated Metrics'!$E447)</f>
        <v>264.17599999999999</v>
      </c>
      <c r="H447" s="13">
        <v>782</v>
      </c>
      <c r="I447" s="13" t="s">
        <v>1267</v>
      </c>
      <c r="J447" s="13" t="str">
        <f t="shared" si="6"/>
        <v>New Customer</v>
      </c>
      <c r="K447" s="13" t="s">
        <v>48</v>
      </c>
      <c r="L447" s="13" t="s">
        <v>35</v>
      </c>
      <c r="M447" s="16">
        <v>42123</v>
      </c>
      <c r="N447" s="16">
        <v>42124</v>
      </c>
      <c r="O447" s="48">
        <f>'Calculated Metrics'!$N447-'Calculated Metrics'!$M447</f>
        <v>1</v>
      </c>
      <c r="P447" s="16" t="str">
        <f>TEXT('Calculated Metrics'!$M447,"mmmm")</f>
        <v>April</v>
      </c>
      <c r="Q447" s="16" t="str">
        <f>TEXT('Calculated Metrics'!$M447,"dddd")</f>
        <v>Wednesday</v>
      </c>
      <c r="R447" s="13" t="str">
        <f>_xlfn.XLOOKUP('Calculated Metrics'!$T447,'Product Lookup'!A:A,'Product Lookup'!B:B, ,0)</f>
        <v>Storage</v>
      </c>
      <c r="S447" s="13" t="s">
        <v>26</v>
      </c>
      <c r="T447" s="13" t="s">
        <v>85</v>
      </c>
      <c r="U447" s="13" t="s">
        <v>49</v>
      </c>
      <c r="V447" s="13" t="s">
        <v>29</v>
      </c>
      <c r="W447" s="13" t="s">
        <v>44</v>
      </c>
      <c r="X447" s="13" t="s">
        <v>39</v>
      </c>
      <c r="Y447" s="13" t="s">
        <v>326</v>
      </c>
      <c r="Z447" s="13">
        <v>90604</v>
      </c>
      <c r="AA447" s="1"/>
      <c r="AB447" s="1"/>
      <c r="AC447" s="1"/>
      <c r="AD447" s="1"/>
      <c r="AE447" s="1"/>
      <c r="AF447" s="1"/>
    </row>
    <row r="448" spans="1:32" x14ac:dyDescent="0.3">
      <c r="A448" s="9">
        <v>24773</v>
      </c>
      <c r="B448" s="9" t="s">
        <v>71</v>
      </c>
      <c r="C448" s="9">
        <v>90961</v>
      </c>
      <c r="D448" s="10">
        <v>100.98</v>
      </c>
      <c r="E448" s="11">
        <v>0.1</v>
      </c>
      <c r="F448" s="9">
        <v>6</v>
      </c>
      <c r="G448" s="10">
        <f>'Calculated Metrics'!$D448*'Calculated Metrics'!$F448*(1-'Calculated Metrics'!$E448)</f>
        <v>545.29200000000003</v>
      </c>
      <c r="H448" s="9">
        <v>783</v>
      </c>
      <c r="I448" s="9" t="s">
        <v>1268</v>
      </c>
      <c r="J448" s="9" t="str">
        <f t="shared" si="6"/>
        <v>New Customer</v>
      </c>
      <c r="K448" s="9" t="s">
        <v>48</v>
      </c>
      <c r="L448" s="9" t="s">
        <v>35</v>
      </c>
      <c r="M448" s="12">
        <v>42010</v>
      </c>
      <c r="N448" s="12">
        <v>42010</v>
      </c>
      <c r="O448" s="47">
        <f>'Calculated Metrics'!$N448-'Calculated Metrics'!$M448</f>
        <v>0</v>
      </c>
      <c r="P448" s="12" t="str">
        <f>TEXT('Calculated Metrics'!$M448,"mmmm")</f>
        <v>January</v>
      </c>
      <c r="Q448" s="12" t="str">
        <f>TEXT('Calculated Metrics'!$M448,"dddd")</f>
        <v>Tuesday</v>
      </c>
      <c r="R448" s="9" t="str">
        <f>_xlfn.XLOOKUP('Calculated Metrics'!$T448,'Product Lookup'!A:A,'Product Lookup'!B:B, ,0)</f>
        <v>Bookcases</v>
      </c>
      <c r="S448" s="9" t="s">
        <v>36</v>
      </c>
      <c r="T448" s="9" t="s">
        <v>105</v>
      </c>
      <c r="U448" s="9" t="s">
        <v>77</v>
      </c>
      <c r="V448" s="9" t="s">
        <v>29</v>
      </c>
      <c r="W448" s="9" t="s">
        <v>30</v>
      </c>
      <c r="X448" s="9" t="s">
        <v>119</v>
      </c>
      <c r="Y448" s="9" t="s">
        <v>327</v>
      </c>
      <c r="Z448" s="9">
        <v>6010</v>
      </c>
      <c r="AA448" s="1"/>
      <c r="AB448" s="1"/>
      <c r="AC448" s="1"/>
      <c r="AD448" s="1"/>
      <c r="AE448" s="1"/>
      <c r="AF448" s="1"/>
    </row>
    <row r="449" spans="1:32" x14ac:dyDescent="0.3">
      <c r="A449" s="13">
        <v>22969</v>
      </c>
      <c r="B449" s="13" t="s">
        <v>47</v>
      </c>
      <c r="C449" s="13">
        <v>91513</v>
      </c>
      <c r="D449" s="14">
        <v>8.34</v>
      </c>
      <c r="E449" s="15">
        <v>0.05</v>
      </c>
      <c r="F449" s="13">
        <v>9</v>
      </c>
      <c r="G449" s="14">
        <f>'Calculated Metrics'!$D449*'Calculated Metrics'!$F449*(1-'Calculated Metrics'!$E449)</f>
        <v>71.307000000000002</v>
      </c>
      <c r="H449" s="13">
        <v>786</v>
      </c>
      <c r="I449" s="13" t="s">
        <v>1269</v>
      </c>
      <c r="J449" s="13" t="str">
        <f t="shared" si="6"/>
        <v>New Customer</v>
      </c>
      <c r="K449" s="13" t="s">
        <v>34</v>
      </c>
      <c r="L449" s="13" t="s">
        <v>35</v>
      </c>
      <c r="M449" s="16">
        <v>42100</v>
      </c>
      <c r="N449" s="16">
        <v>42101</v>
      </c>
      <c r="O449" s="48">
        <f>'Calculated Metrics'!$N449-'Calculated Metrics'!$M449</f>
        <v>1</v>
      </c>
      <c r="P449" s="16" t="str">
        <f>TEXT('Calculated Metrics'!$M449,"mmmm")</f>
        <v>April</v>
      </c>
      <c r="Q449" s="16" t="str">
        <f>TEXT('Calculated Metrics'!$M449,"dddd")</f>
        <v>Monday</v>
      </c>
      <c r="R449" s="13" t="str">
        <f>_xlfn.XLOOKUP('Calculated Metrics'!$T449,'Product Lookup'!A:A,'Product Lookup'!B:B, ,0)</f>
        <v>Paper</v>
      </c>
      <c r="S449" s="13" t="s">
        <v>26</v>
      </c>
      <c r="T449" s="13" t="s">
        <v>66</v>
      </c>
      <c r="U449" s="13" t="s">
        <v>49</v>
      </c>
      <c r="V449" s="13" t="s">
        <v>29</v>
      </c>
      <c r="W449" s="13" t="s">
        <v>50</v>
      </c>
      <c r="X449" s="13" t="s">
        <v>39</v>
      </c>
      <c r="Y449" s="13" t="s">
        <v>328</v>
      </c>
      <c r="Z449" s="13">
        <v>92691</v>
      </c>
      <c r="AA449" s="1"/>
      <c r="AB449" s="1"/>
      <c r="AC449" s="1"/>
      <c r="AD449" s="1"/>
      <c r="AE449" s="1"/>
      <c r="AF449" s="1"/>
    </row>
    <row r="450" spans="1:32" x14ac:dyDescent="0.3">
      <c r="A450" s="9">
        <v>24629</v>
      </c>
      <c r="B450" s="9" t="s">
        <v>33</v>
      </c>
      <c r="C450" s="9">
        <v>88753</v>
      </c>
      <c r="D450" s="10">
        <v>6.48</v>
      </c>
      <c r="E450" s="11">
        <v>0.05</v>
      </c>
      <c r="F450" s="9">
        <v>16</v>
      </c>
      <c r="G450" s="10">
        <f>'Calculated Metrics'!$D450*'Calculated Metrics'!$F450*(1-'Calculated Metrics'!$E450)</f>
        <v>98.495999999999995</v>
      </c>
      <c r="H450" s="9">
        <v>792</v>
      </c>
      <c r="I450" s="9" t="s">
        <v>1270</v>
      </c>
      <c r="J450" s="9" t="str">
        <f t="shared" ref="J450:J513" si="7">IF(COUNTIF(I:I,I450)&gt;1,"Returning Customer","New Customer")</f>
        <v>New Customer</v>
      </c>
      <c r="K450" s="9" t="s">
        <v>24</v>
      </c>
      <c r="L450" s="9" t="s">
        <v>35</v>
      </c>
      <c r="M450" s="12">
        <v>42176</v>
      </c>
      <c r="N450" s="12">
        <v>42177</v>
      </c>
      <c r="O450" s="47">
        <f>'Calculated Metrics'!$N450-'Calculated Metrics'!$M450</f>
        <v>1</v>
      </c>
      <c r="P450" s="12" t="str">
        <f>TEXT('Calculated Metrics'!$M450,"mmmm")</f>
        <v>June</v>
      </c>
      <c r="Q450" s="12" t="str">
        <f>TEXT('Calculated Metrics'!$M450,"dddd")</f>
        <v>Sunday</v>
      </c>
      <c r="R450" s="9" t="str">
        <f>_xlfn.XLOOKUP('Calculated Metrics'!$T450,'Product Lookup'!A:A,'Product Lookup'!B:B, ,0)</f>
        <v>Paper</v>
      </c>
      <c r="S450" s="9" t="s">
        <v>26</v>
      </c>
      <c r="T450" s="9" t="s">
        <v>66</v>
      </c>
      <c r="U450" s="9" t="s">
        <v>49</v>
      </c>
      <c r="V450" s="9" t="s">
        <v>29</v>
      </c>
      <c r="W450" s="9" t="s">
        <v>50</v>
      </c>
      <c r="X450" s="9" t="s">
        <v>145</v>
      </c>
      <c r="Y450" s="9" t="s">
        <v>329</v>
      </c>
      <c r="Z450" s="9">
        <v>73064</v>
      </c>
      <c r="AA450" s="1"/>
      <c r="AB450" s="1"/>
      <c r="AC450" s="1"/>
      <c r="AD450" s="1"/>
      <c r="AE450" s="1"/>
      <c r="AF450" s="1"/>
    </row>
    <row r="451" spans="1:32" x14ac:dyDescent="0.3">
      <c r="A451" s="13">
        <v>18347</v>
      </c>
      <c r="B451" s="13" t="s">
        <v>33</v>
      </c>
      <c r="C451" s="13">
        <v>86867</v>
      </c>
      <c r="D451" s="14">
        <v>8.6</v>
      </c>
      <c r="E451" s="15">
        <v>0.05</v>
      </c>
      <c r="F451" s="13">
        <v>9</v>
      </c>
      <c r="G451" s="14">
        <f>'Calculated Metrics'!$D451*'Calculated Metrics'!$F451*(1-'Calculated Metrics'!$E451)</f>
        <v>73.529999999999987</v>
      </c>
      <c r="H451" s="13">
        <v>796</v>
      </c>
      <c r="I451" s="13" t="s">
        <v>1271</v>
      </c>
      <c r="J451" s="13" t="str">
        <f t="shared" si="7"/>
        <v>Returning Customer</v>
      </c>
      <c r="K451" s="13" t="s">
        <v>24</v>
      </c>
      <c r="L451" s="13" t="s">
        <v>35</v>
      </c>
      <c r="M451" s="16">
        <v>42074</v>
      </c>
      <c r="N451" s="16">
        <v>42075</v>
      </c>
      <c r="O451" s="48">
        <f>'Calculated Metrics'!$N451-'Calculated Metrics'!$M451</f>
        <v>1</v>
      </c>
      <c r="P451" s="16" t="str">
        <f>TEXT('Calculated Metrics'!$M451,"mmmm")</f>
        <v>March</v>
      </c>
      <c r="Q451" s="16" t="str">
        <f>TEXT('Calculated Metrics'!$M451,"dddd")</f>
        <v>Wednesday</v>
      </c>
      <c r="R451" s="13" t="str">
        <f>_xlfn.XLOOKUP('Calculated Metrics'!$T451,'Product Lookup'!A:A,'Product Lookup'!B:B, ,0)</f>
        <v>Binders</v>
      </c>
      <c r="S451" s="13" t="s">
        <v>26</v>
      </c>
      <c r="T451" s="13" t="s">
        <v>72</v>
      </c>
      <c r="U451" s="13" t="s">
        <v>49</v>
      </c>
      <c r="V451" s="13" t="s">
        <v>29</v>
      </c>
      <c r="W451" s="13" t="s">
        <v>50</v>
      </c>
      <c r="X451" s="13" t="s">
        <v>206</v>
      </c>
      <c r="Y451" s="13" t="s">
        <v>299</v>
      </c>
      <c r="Z451" s="13">
        <v>68046</v>
      </c>
      <c r="AA451" s="1"/>
      <c r="AB451" s="1"/>
      <c r="AC451" s="1"/>
      <c r="AD451" s="1"/>
      <c r="AE451" s="1"/>
      <c r="AF451" s="1"/>
    </row>
    <row r="452" spans="1:32" x14ac:dyDescent="0.3">
      <c r="A452" s="9">
        <v>18184</v>
      </c>
      <c r="B452" s="9" t="s">
        <v>33</v>
      </c>
      <c r="C452" s="9">
        <v>86869</v>
      </c>
      <c r="D452" s="10">
        <v>14.42</v>
      </c>
      <c r="E452" s="11">
        <v>0.05</v>
      </c>
      <c r="F452" s="9">
        <v>1</v>
      </c>
      <c r="G452" s="10">
        <f>'Calculated Metrics'!$D452*'Calculated Metrics'!$F452*(1-'Calculated Metrics'!$E452)</f>
        <v>13.699</v>
      </c>
      <c r="H452" s="9">
        <v>796</v>
      </c>
      <c r="I452" s="9" t="s">
        <v>1271</v>
      </c>
      <c r="J452" s="9" t="str">
        <f t="shared" si="7"/>
        <v>Returning Customer</v>
      </c>
      <c r="K452" s="9" t="s">
        <v>24</v>
      </c>
      <c r="L452" s="9" t="s">
        <v>35</v>
      </c>
      <c r="M452" s="12">
        <v>42174</v>
      </c>
      <c r="N452" s="12">
        <v>42177</v>
      </c>
      <c r="O452" s="47">
        <f>'Calculated Metrics'!$N452-'Calculated Metrics'!$M452</f>
        <v>3</v>
      </c>
      <c r="P452" s="12" t="str">
        <f>TEXT('Calculated Metrics'!$M452,"mmmm")</f>
        <v>June</v>
      </c>
      <c r="Q452" s="12" t="str">
        <f>TEXT('Calculated Metrics'!$M452,"dddd")</f>
        <v>Friday</v>
      </c>
      <c r="R452" s="9" t="str">
        <f>_xlfn.XLOOKUP('Calculated Metrics'!$T452,'Product Lookup'!A:A,'Product Lookup'!B:B, ,0)</f>
        <v>Appliances</v>
      </c>
      <c r="S452" s="9" t="s">
        <v>26</v>
      </c>
      <c r="T452" s="9" t="s">
        <v>131</v>
      </c>
      <c r="U452" s="9" t="s">
        <v>63</v>
      </c>
      <c r="V452" s="9" t="s">
        <v>29</v>
      </c>
      <c r="W452" s="9" t="s">
        <v>30</v>
      </c>
      <c r="X452" s="9" t="s">
        <v>206</v>
      </c>
      <c r="Y452" s="9" t="s">
        <v>299</v>
      </c>
      <c r="Z452" s="9">
        <v>68046</v>
      </c>
      <c r="AA452" s="1"/>
      <c r="AB452" s="1"/>
      <c r="AC452" s="1"/>
      <c r="AD452" s="1"/>
      <c r="AE452" s="1"/>
      <c r="AF452" s="1"/>
    </row>
    <row r="453" spans="1:32" x14ac:dyDescent="0.3">
      <c r="A453" s="13">
        <v>19011</v>
      </c>
      <c r="B453" s="13" t="s">
        <v>33</v>
      </c>
      <c r="C453" s="13">
        <v>86868</v>
      </c>
      <c r="D453" s="14">
        <v>9.11</v>
      </c>
      <c r="E453" s="15">
        <v>0.05</v>
      </c>
      <c r="F453" s="13">
        <v>2</v>
      </c>
      <c r="G453" s="14">
        <f>'Calculated Metrics'!$D453*'Calculated Metrics'!$F453*(1-'Calculated Metrics'!$E453)</f>
        <v>17.308999999999997</v>
      </c>
      <c r="H453" s="13">
        <v>797</v>
      </c>
      <c r="I453" s="13" t="s">
        <v>1272</v>
      </c>
      <c r="J453" s="13" t="str">
        <f t="shared" si="7"/>
        <v>Returning Customer</v>
      </c>
      <c r="K453" s="13" t="s">
        <v>24</v>
      </c>
      <c r="L453" s="13" t="s">
        <v>35</v>
      </c>
      <c r="M453" s="16">
        <v>42156</v>
      </c>
      <c r="N453" s="16">
        <v>42159</v>
      </c>
      <c r="O453" s="48">
        <f>'Calculated Metrics'!$N453-'Calculated Metrics'!$M453</f>
        <v>3</v>
      </c>
      <c r="P453" s="16" t="str">
        <f>TEXT('Calculated Metrics'!$M453,"mmmm")</f>
        <v>June</v>
      </c>
      <c r="Q453" s="16" t="str">
        <f>TEXT('Calculated Metrics'!$M453,"dddd")</f>
        <v>Monday</v>
      </c>
      <c r="R453" s="13" t="str">
        <f>_xlfn.XLOOKUP('Calculated Metrics'!$T453,'Product Lookup'!A:A,'Product Lookup'!B:B, ,0)</f>
        <v>Pens</v>
      </c>
      <c r="S453" s="13" t="s">
        <v>26</v>
      </c>
      <c r="T453" s="13" t="s">
        <v>27</v>
      </c>
      <c r="U453" s="13" t="s">
        <v>28</v>
      </c>
      <c r="V453" s="13" t="s">
        <v>29</v>
      </c>
      <c r="W453" s="13" t="s">
        <v>30</v>
      </c>
      <c r="X453" s="13" t="s">
        <v>114</v>
      </c>
      <c r="Y453" s="13" t="s">
        <v>330</v>
      </c>
      <c r="Z453" s="13">
        <v>84067</v>
      </c>
      <c r="AA453" s="1"/>
      <c r="AB453" s="1"/>
      <c r="AC453" s="1"/>
      <c r="AD453" s="1"/>
      <c r="AE453" s="1"/>
      <c r="AF453" s="1"/>
    </row>
    <row r="454" spans="1:32" x14ac:dyDescent="0.3">
      <c r="A454" s="9">
        <v>19012</v>
      </c>
      <c r="B454" s="9" t="s">
        <v>33</v>
      </c>
      <c r="C454" s="9">
        <v>86868</v>
      </c>
      <c r="D454" s="10">
        <v>64.650000000000006</v>
      </c>
      <c r="E454" s="11">
        <v>0.05</v>
      </c>
      <c r="F454" s="9">
        <v>13</v>
      </c>
      <c r="G454" s="10">
        <f>'Calculated Metrics'!$D454*'Calculated Metrics'!$F454*(1-'Calculated Metrics'!$E454)</f>
        <v>798.42750000000001</v>
      </c>
      <c r="H454" s="9">
        <v>797</v>
      </c>
      <c r="I454" s="9" t="s">
        <v>1272</v>
      </c>
      <c r="J454" s="9" t="str">
        <f t="shared" si="7"/>
        <v>Returning Customer</v>
      </c>
      <c r="K454" s="9" t="s">
        <v>24</v>
      </c>
      <c r="L454" s="9" t="s">
        <v>35</v>
      </c>
      <c r="M454" s="12">
        <v>42156</v>
      </c>
      <c r="N454" s="12">
        <v>42158</v>
      </c>
      <c r="O454" s="47">
        <f>'Calculated Metrics'!$N454-'Calculated Metrics'!$M454</f>
        <v>2</v>
      </c>
      <c r="P454" s="12" t="str">
        <f>TEXT('Calculated Metrics'!$M454,"mmmm")</f>
        <v>June</v>
      </c>
      <c r="Q454" s="12" t="str">
        <f>TEXT('Calculated Metrics'!$M454,"dddd")</f>
        <v>Monday</v>
      </c>
      <c r="R454" s="9" t="str">
        <f>_xlfn.XLOOKUP('Calculated Metrics'!$T454,'Product Lookup'!A:A,'Product Lookup'!B:B, ,0)</f>
        <v>Storage</v>
      </c>
      <c r="S454" s="9" t="s">
        <v>26</v>
      </c>
      <c r="T454" s="9" t="s">
        <v>85</v>
      </c>
      <c r="U454" s="9" t="s">
        <v>124</v>
      </c>
      <c r="V454" s="9" t="s">
        <v>29</v>
      </c>
      <c r="W454" s="9" t="s">
        <v>30</v>
      </c>
      <c r="X454" s="9" t="s">
        <v>114</v>
      </c>
      <c r="Y454" s="9" t="s">
        <v>330</v>
      </c>
      <c r="Z454" s="9">
        <v>84067</v>
      </c>
      <c r="AA454" s="1"/>
      <c r="AB454" s="1"/>
      <c r="AC454" s="1"/>
      <c r="AD454" s="1"/>
      <c r="AE454" s="1"/>
      <c r="AF454" s="1"/>
    </row>
    <row r="455" spans="1:32" x14ac:dyDescent="0.3">
      <c r="A455" s="13">
        <v>24851</v>
      </c>
      <c r="B455" s="13" t="s">
        <v>71</v>
      </c>
      <c r="C455" s="13">
        <v>86870</v>
      </c>
      <c r="D455" s="14">
        <v>6.48</v>
      </c>
      <c r="E455" s="15">
        <v>0.05</v>
      </c>
      <c r="F455" s="13">
        <v>8</v>
      </c>
      <c r="G455" s="14">
        <f>'Calculated Metrics'!$D455*'Calculated Metrics'!$F455*(1-'Calculated Metrics'!$E455)</f>
        <v>49.247999999999998</v>
      </c>
      <c r="H455" s="13">
        <v>797</v>
      </c>
      <c r="I455" s="13" t="s">
        <v>1272</v>
      </c>
      <c r="J455" s="13" t="str">
        <f t="shared" si="7"/>
        <v>Returning Customer</v>
      </c>
      <c r="K455" s="13" t="s">
        <v>24</v>
      </c>
      <c r="L455" s="13" t="s">
        <v>35</v>
      </c>
      <c r="M455" s="16">
        <v>42069</v>
      </c>
      <c r="N455" s="16">
        <v>42071</v>
      </c>
      <c r="O455" s="48">
        <f>'Calculated Metrics'!$N455-'Calculated Metrics'!$M455</f>
        <v>2</v>
      </c>
      <c r="P455" s="16" t="str">
        <f>TEXT('Calculated Metrics'!$M455,"mmmm")</f>
        <v>March</v>
      </c>
      <c r="Q455" s="16" t="str">
        <f>TEXT('Calculated Metrics'!$M455,"dddd")</f>
        <v>Friday</v>
      </c>
      <c r="R455" s="13" t="str">
        <f>_xlfn.XLOOKUP('Calculated Metrics'!$T455,'Product Lookup'!A:A,'Product Lookup'!B:B, ,0)</f>
        <v>Paper</v>
      </c>
      <c r="S455" s="13" t="s">
        <v>26</v>
      </c>
      <c r="T455" s="13" t="s">
        <v>66</v>
      </c>
      <c r="U455" s="13" t="s">
        <v>49</v>
      </c>
      <c r="V455" s="13" t="s">
        <v>29</v>
      </c>
      <c r="W455" s="13" t="s">
        <v>81</v>
      </c>
      <c r="X455" s="13" t="s">
        <v>114</v>
      </c>
      <c r="Y455" s="13" t="s">
        <v>330</v>
      </c>
      <c r="Z455" s="13">
        <v>84067</v>
      </c>
      <c r="AA455" s="1"/>
      <c r="AB455" s="1"/>
      <c r="AC455" s="1"/>
      <c r="AD455" s="1"/>
      <c r="AE455" s="1"/>
      <c r="AF455" s="1"/>
    </row>
    <row r="456" spans="1:32" x14ac:dyDescent="0.3">
      <c r="A456" s="9">
        <v>20001</v>
      </c>
      <c r="B456" s="9" t="s">
        <v>33</v>
      </c>
      <c r="C456" s="9">
        <v>89909</v>
      </c>
      <c r="D456" s="10">
        <v>150.97999999999999</v>
      </c>
      <c r="E456" s="11">
        <v>0.1</v>
      </c>
      <c r="F456" s="9">
        <v>6</v>
      </c>
      <c r="G456" s="10">
        <f>'Calculated Metrics'!$D456*'Calculated Metrics'!$F456*(1-'Calculated Metrics'!$E456)</f>
        <v>815.29199999999992</v>
      </c>
      <c r="H456" s="9">
        <v>799</v>
      </c>
      <c r="I456" s="9" t="s">
        <v>1273</v>
      </c>
      <c r="J456" s="9" t="str">
        <f t="shared" si="7"/>
        <v>Returning Customer</v>
      </c>
      <c r="K456" s="9" t="s">
        <v>74</v>
      </c>
      <c r="L456" s="9" t="s">
        <v>25</v>
      </c>
      <c r="M456" s="12">
        <v>42010</v>
      </c>
      <c r="N456" s="12">
        <v>42012</v>
      </c>
      <c r="O456" s="47">
        <f>'Calculated Metrics'!$N456-'Calculated Metrics'!$M456</f>
        <v>2</v>
      </c>
      <c r="P456" s="12" t="str">
        <f>TEXT('Calculated Metrics'!$M456,"mmmm")</f>
        <v>January</v>
      </c>
      <c r="Q456" s="12" t="str">
        <f>TEXT('Calculated Metrics'!$M456,"dddd")</f>
        <v>Tuesday</v>
      </c>
      <c r="R456" s="9" t="str">
        <f>_xlfn.XLOOKUP('Calculated Metrics'!$T456,'Product Lookup'!A:A,'Product Lookup'!B:B, ,0)</f>
        <v>Chairs</v>
      </c>
      <c r="S456" s="9" t="s">
        <v>36</v>
      </c>
      <c r="T456" s="9" t="s">
        <v>37</v>
      </c>
      <c r="U456" s="9" t="s">
        <v>38</v>
      </c>
      <c r="V456" s="9" t="s">
        <v>29</v>
      </c>
      <c r="W456" s="9" t="s">
        <v>81</v>
      </c>
      <c r="X456" s="9" t="s">
        <v>331</v>
      </c>
      <c r="Y456" s="9" t="s">
        <v>332</v>
      </c>
      <c r="Z456" s="9">
        <v>29915</v>
      </c>
      <c r="AA456" s="1"/>
      <c r="AB456" s="1"/>
      <c r="AC456" s="1"/>
      <c r="AD456" s="1"/>
      <c r="AE456" s="1"/>
      <c r="AF456" s="1"/>
    </row>
    <row r="457" spans="1:32" x14ac:dyDescent="0.3">
      <c r="A457" s="13">
        <v>20002</v>
      </c>
      <c r="B457" s="13" t="s">
        <v>33</v>
      </c>
      <c r="C457" s="13">
        <v>89909</v>
      </c>
      <c r="D457" s="14">
        <v>28.28</v>
      </c>
      <c r="E457" s="15">
        <v>0.05</v>
      </c>
      <c r="F457" s="13">
        <v>12</v>
      </c>
      <c r="G457" s="14">
        <f>'Calculated Metrics'!$D457*'Calculated Metrics'!$F457*(1-'Calculated Metrics'!$E457)</f>
        <v>322.392</v>
      </c>
      <c r="H457" s="13">
        <v>799</v>
      </c>
      <c r="I457" s="13" t="s">
        <v>1273</v>
      </c>
      <c r="J457" s="13" t="str">
        <f t="shared" si="7"/>
        <v>Returning Customer</v>
      </c>
      <c r="K457" s="13" t="s">
        <v>74</v>
      </c>
      <c r="L457" s="13" t="s">
        <v>25</v>
      </c>
      <c r="M457" s="16">
        <v>42010</v>
      </c>
      <c r="N457" s="16">
        <v>42012</v>
      </c>
      <c r="O457" s="48">
        <f>'Calculated Metrics'!$N457-'Calculated Metrics'!$M457</f>
        <v>2</v>
      </c>
      <c r="P457" s="16" t="str">
        <f>TEXT('Calculated Metrics'!$M457,"mmmm")</f>
        <v>January</v>
      </c>
      <c r="Q457" s="16" t="str">
        <f>TEXT('Calculated Metrics'!$M457,"dddd")</f>
        <v>Tuesday</v>
      </c>
      <c r="R457" s="13" t="str">
        <f>_xlfn.XLOOKUP('Calculated Metrics'!$T457,'Product Lookup'!A:A,'Product Lookup'!B:B, ,0)</f>
        <v>Storage</v>
      </c>
      <c r="S457" s="13" t="s">
        <v>26</v>
      </c>
      <c r="T457" s="13" t="s">
        <v>85</v>
      </c>
      <c r="U457" s="13" t="s">
        <v>63</v>
      </c>
      <c r="V457" s="13" t="s">
        <v>29</v>
      </c>
      <c r="W457" s="13" t="s">
        <v>81</v>
      </c>
      <c r="X457" s="13" t="s">
        <v>331</v>
      </c>
      <c r="Y457" s="13" t="s">
        <v>332</v>
      </c>
      <c r="Z457" s="13">
        <v>29915</v>
      </c>
      <c r="AA457" s="1"/>
      <c r="AB457" s="1"/>
      <c r="AC457" s="1"/>
      <c r="AD457" s="1"/>
      <c r="AE457" s="1"/>
      <c r="AF457" s="1"/>
    </row>
    <row r="458" spans="1:32" x14ac:dyDescent="0.3">
      <c r="A458" s="9">
        <v>20003</v>
      </c>
      <c r="B458" s="9" t="s">
        <v>33</v>
      </c>
      <c r="C458" s="9">
        <v>89909</v>
      </c>
      <c r="D458" s="10">
        <v>35.99</v>
      </c>
      <c r="E458" s="11">
        <v>0.05</v>
      </c>
      <c r="F458" s="9">
        <v>1</v>
      </c>
      <c r="G458" s="10">
        <f>'Calculated Metrics'!$D458*'Calculated Metrics'!$F458*(1-'Calculated Metrics'!$E458)</f>
        <v>34.1905</v>
      </c>
      <c r="H458" s="9">
        <v>799</v>
      </c>
      <c r="I458" s="9" t="s">
        <v>1273</v>
      </c>
      <c r="J458" s="9" t="str">
        <f t="shared" si="7"/>
        <v>Returning Customer</v>
      </c>
      <c r="K458" s="9" t="s">
        <v>74</v>
      </c>
      <c r="L458" s="9" t="s">
        <v>35</v>
      </c>
      <c r="M458" s="12">
        <v>42010</v>
      </c>
      <c r="N458" s="12">
        <v>42011</v>
      </c>
      <c r="O458" s="47">
        <f>'Calculated Metrics'!$N458-'Calculated Metrics'!$M458</f>
        <v>1</v>
      </c>
      <c r="P458" s="12" t="str">
        <f>TEXT('Calculated Metrics'!$M458,"mmmm")</f>
        <v>January</v>
      </c>
      <c r="Q458" s="12" t="str">
        <f>TEXT('Calculated Metrics'!$M458,"dddd")</f>
        <v>Tuesday</v>
      </c>
      <c r="R458" s="9" t="str">
        <f>_xlfn.XLOOKUP('Calculated Metrics'!$T458,'Product Lookup'!A:A,'Product Lookup'!B:B, ,0)</f>
        <v>Telephones</v>
      </c>
      <c r="S458" s="9" t="s">
        <v>58</v>
      </c>
      <c r="T458" s="9" t="s">
        <v>59</v>
      </c>
      <c r="U458" s="9" t="s">
        <v>49</v>
      </c>
      <c r="V458" s="9" t="s">
        <v>29</v>
      </c>
      <c r="W458" s="9" t="s">
        <v>30</v>
      </c>
      <c r="X458" s="9" t="s">
        <v>331</v>
      </c>
      <c r="Y458" s="9" t="s">
        <v>332</v>
      </c>
      <c r="Z458" s="9">
        <v>29915</v>
      </c>
      <c r="AA458" s="1"/>
      <c r="AB458" s="1"/>
      <c r="AC458" s="1"/>
      <c r="AD458" s="1"/>
      <c r="AE458" s="1"/>
      <c r="AF458" s="1"/>
    </row>
    <row r="459" spans="1:32" x14ac:dyDescent="0.3">
      <c r="A459" s="13">
        <v>19265</v>
      </c>
      <c r="B459" s="13" t="s">
        <v>71</v>
      </c>
      <c r="C459" s="13">
        <v>89910</v>
      </c>
      <c r="D459" s="14">
        <v>50.98</v>
      </c>
      <c r="E459" s="15">
        <v>0.05</v>
      </c>
      <c r="F459" s="13">
        <v>11</v>
      </c>
      <c r="G459" s="14">
        <f>'Calculated Metrics'!$D459*'Calculated Metrics'!$F459*(1-'Calculated Metrics'!$E459)</f>
        <v>532.74099999999999</v>
      </c>
      <c r="H459" s="13">
        <v>800</v>
      </c>
      <c r="I459" s="13" t="s">
        <v>1274</v>
      </c>
      <c r="J459" s="13" t="str">
        <f t="shared" si="7"/>
        <v>Returning Customer</v>
      </c>
      <c r="K459" s="13" t="s">
        <v>74</v>
      </c>
      <c r="L459" s="13" t="s">
        <v>35</v>
      </c>
      <c r="M459" s="16">
        <v>42091</v>
      </c>
      <c r="N459" s="16">
        <v>42097</v>
      </c>
      <c r="O459" s="48">
        <f>'Calculated Metrics'!$N459-'Calculated Metrics'!$M459</f>
        <v>6</v>
      </c>
      <c r="P459" s="16" t="str">
        <f>TEXT('Calculated Metrics'!$M459,"mmmm")</f>
        <v>March</v>
      </c>
      <c r="Q459" s="16" t="str">
        <f>TEXT('Calculated Metrics'!$M459,"dddd")</f>
        <v>Saturday</v>
      </c>
      <c r="R459" s="13" t="str">
        <f>_xlfn.XLOOKUP('Calculated Metrics'!$T459,'Product Lookup'!A:A,'Product Lookup'!B:B, ,0)</f>
        <v>Computer Peripherals</v>
      </c>
      <c r="S459" s="13" t="s">
        <v>58</v>
      </c>
      <c r="T459" s="13" t="s">
        <v>100</v>
      </c>
      <c r="U459" s="13" t="s">
        <v>49</v>
      </c>
      <c r="V459" s="13" t="s">
        <v>29</v>
      </c>
      <c r="W459" s="13" t="s">
        <v>30</v>
      </c>
      <c r="X459" s="13" t="s">
        <v>114</v>
      </c>
      <c r="Y459" s="13" t="s">
        <v>330</v>
      </c>
      <c r="Z459" s="13">
        <v>84067</v>
      </c>
      <c r="AA459" s="1"/>
      <c r="AB459" s="1"/>
      <c r="AC459" s="1"/>
      <c r="AD459" s="1"/>
      <c r="AE459" s="1"/>
      <c r="AF459" s="1"/>
    </row>
    <row r="460" spans="1:32" x14ac:dyDescent="0.3">
      <c r="A460" s="9">
        <v>19266</v>
      </c>
      <c r="B460" s="9" t="s">
        <v>71</v>
      </c>
      <c r="C460" s="9">
        <v>89910</v>
      </c>
      <c r="D460" s="10">
        <v>6.48</v>
      </c>
      <c r="E460" s="11">
        <v>0.05</v>
      </c>
      <c r="F460" s="9">
        <v>19</v>
      </c>
      <c r="G460" s="10">
        <f>'Calculated Metrics'!$D460*'Calculated Metrics'!$F460*(1-'Calculated Metrics'!$E460)</f>
        <v>116.964</v>
      </c>
      <c r="H460" s="9">
        <v>800</v>
      </c>
      <c r="I460" s="9" t="s">
        <v>1274</v>
      </c>
      <c r="J460" s="9" t="str">
        <f t="shared" si="7"/>
        <v>Returning Customer</v>
      </c>
      <c r="K460" s="9" t="s">
        <v>74</v>
      </c>
      <c r="L460" s="9" t="s">
        <v>35</v>
      </c>
      <c r="M460" s="12">
        <v>42091</v>
      </c>
      <c r="N460" s="12">
        <v>42093</v>
      </c>
      <c r="O460" s="47">
        <f>'Calculated Metrics'!$N460-'Calculated Metrics'!$M460</f>
        <v>2</v>
      </c>
      <c r="P460" s="12" t="str">
        <f>TEXT('Calculated Metrics'!$M460,"mmmm")</f>
        <v>March</v>
      </c>
      <c r="Q460" s="12" t="str">
        <f>TEXT('Calculated Metrics'!$M460,"dddd")</f>
        <v>Saturday</v>
      </c>
      <c r="R460" s="9" t="str">
        <f>_xlfn.XLOOKUP('Calculated Metrics'!$T460,'Product Lookup'!A:A,'Product Lookup'!B:B, ,0)</f>
        <v>Paper</v>
      </c>
      <c r="S460" s="9" t="s">
        <v>26</v>
      </c>
      <c r="T460" s="9" t="s">
        <v>66</v>
      </c>
      <c r="U460" s="9" t="s">
        <v>49</v>
      </c>
      <c r="V460" s="9" t="s">
        <v>29</v>
      </c>
      <c r="W460" s="9" t="s">
        <v>81</v>
      </c>
      <c r="X460" s="9" t="s">
        <v>114</v>
      </c>
      <c r="Y460" s="9" t="s">
        <v>330</v>
      </c>
      <c r="Z460" s="9">
        <v>84067</v>
      </c>
      <c r="AA460" s="1"/>
      <c r="AB460" s="1"/>
      <c r="AC460" s="1"/>
      <c r="AD460" s="1"/>
      <c r="AE460" s="1"/>
      <c r="AF460" s="1"/>
    </row>
    <row r="461" spans="1:32" x14ac:dyDescent="0.3">
      <c r="A461" s="13">
        <v>22484</v>
      </c>
      <c r="B461" s="13" t="s">
        <v>47</v>
      </c>
      <c r="C461" s="13">
        <v>90048</v>
      </c>
      <c r="D461" s="14">
        <v>35.99</v>
      </c>
      <c r="E461" s="15">
        <v>0.05</v>
      </c>
      <c r="F461" s="13">
        <v>3</v>
      </c>
      <c r="G461" s="14">
        <f>'Calculated Metrics'!$D461*'Calculated Metrics'!$F461*(1-'Calculated Metrics'!$E461)</f>
        <v>102.5715</v>
      </c>
      <c r="H461" s="13">
        <v>803</v>
      </c>
      <c r="I461" s="13" t="s">
        <v>1275</v>
      </c>
      <c r="J461" s="13" t="str">
        <f t="shared" si="7"/>
        <v>New Customer</v>
      </c>
      <c r="K461" s="13" t="s">
        <v>48</v>
      </c>
      <c r="L461" s="13" t="s">
        <v>35</v>
      </c>
      <c r="M461" s="16">
        <v>42123</v>
      </c>
      <c r="N461" s="16">
        <v>42124</v>
      </c>
      <c r="O461" s="48">
        <f>'Calculated Metrics'!$N461-'Calculated Metrics'!$M461</f>
        <v>1</v>
      </c>
      <c r="P461" s="16" t="str">
        <f>TEXT('Calculated Metrics'!$M461,"mmmm")</f>
        <v>April</v>
      </c>
      <c r="Q461" s="16" t="str">
        <f>TEXT('Calculated Metrics'!$M461,"dddd")</f>
        <v>Wednesday</v>
      </c>
      <c r="R461" s="13" t="str">
        <f>_xlfn.XLOOKUP('Calculated Metrics'!$T461,'Product Lookup'!A:A,'Product Lookup'!B:B, ,0)</f>
        <v>Telephones</v>
      </c>
      <c r="S461" s="13" t="s">
        <v>58</v>
      </c>
      <c r="T461" s="13" t="s">
        <v>59</v>
      </c>
      <c r="U461" s="13" t="s">
        <v>49</v>
      </c>
      <c r="V461" s="13" t="s">
        <v>29</v>
      </c>
      <c r="W461" s="13" t="s">
        <v>81</v>
      </c>
      <c r="X461" s="13" t="s">
        <v>162</v>
      </c>
      <c r="Y461" s="13" t="s">
        <v>333</v>
      </c>
      <c r="Z461" s="13">
        <v>32168</v>
      </c>
      <c r="AA461" s="1"/>
      <c r="AB461" s="1"/>
      <c r="AC461" s="1"/>
      <c r="AD461" s="1"/>
      <c r="AE461" s="1"/>
      <c r="AF461" s="1"/>
    </row>
    <row r="462" spans="1:32" x14ac:dyDescent="0.3">
      <c r="A462" s="9">
        <v>5722</v>
      </c>
      <c r="B462" s="9" t="s">
        <v>41</v>
      </c>
      <c r="C462" s="9">
        <v>40547</v>
      </c>
      <c r="D462" s="10">
        <v>179.99</v>
      </c>
      <c r="E462" s="11">
        <v>0.1</v>
      </c>
      <c r="F462" s="9">
        <v>54</v>
      </c>
      <c r="G462" s="10">
        <f>'Calculated Metrics'!$D462*'Calculated Metrics'!$F462*(1-'Calculated Metrics'!$E462)</f>
        <v>8747.514000000001</v>
      </c>
      <c r="H462" s="9">
        <v>806</v>
      </c>
      <c r="I462" s="9" t="s">
        <v>1276</v>
      </c>
      <c r="J462" s="9" t="str">
        <f t="shared" si="7"/>
        <v>New Customer</v>
      </c>
      <c r="K462" s="9" t="s">
        <v>48</v>
      </c>
      <c r="L462" s="9" t="s">
        <v>25</v>
      </c>
      <c r="M462" s="12">
        <v>42013</v>
      </c>
      <c r="N462" s="12">
        <v>42015</v>
      </c>
      <c r="O462" s="47">
        <f>'Calculated Metrics'!$N462-'Calculated Metrics'!$M462</f>
        <v>2</v>
      </c>
      <c r="P462" s="12" t="str">
        <f>TEXT('Calculated Metrics'!$M462,"mmmm")</f>
        <v>January</v>
      </c>
      <c r="Q462" s="12" t="str">
        <f>TEXT('Calculated Metrics'!$M462,"dddd")</f>
        <v>Friday</v>
      </c>
      <c r="R462" s="9" t="str">
        <f>_xlfn.XLOOKUP('Calculated Metrics'!$T462,'Product Lookup'!A:A,'Product Lookup'!B:B, ,0)</f>
        <v>Telephones</v>
      </c>
      <c r="S462" s="9" t="s">
        <v>58</v>
      </c>
      <c r="T462" s="9" t="s">
        <v>59</v>
      </c>
      <c r="U462" s="9" t="s">
        <v>63</v>
      </c>
      <c r="V462" s="9" t="s">
        <v>29</v>
      </c>
      <c r="W462" s="9" t="s">
        <v>30</v>
      </c>
      <c r="X462" s="9" t="s">
        <v>162</v>
      </c>
      <c r="Y462" s="9" t="s">
        <v>191</v>
      </c>
      <c r="Z462" s="9">
        <v>33132</v>
      </c>
      <c r="AA462" s="1"/>
      <c r="AB462" s="1"/>
      <c r="AC462" s="1"/>
      <c r="AD462" s="1"/>
      <c r="AE462" s="1"/>
      <c r="AF462" s="1"/>
    </row>
    <row r="463" spans="1:32" x14ac:dyDescent="0.3">
      <c r="A463" s="13">
        <v>21942</v>
      </c>
      <c r="B463" s="13" t="s">
        <v>71</v>
      </c>
      <c r="C463" s="13">
        <v>90244</v>
      </c>
      <c r="D463" s="14">
        <v>5.84</v>
      </c>
      <c r="E463" s="15">
        <v>0.05</v>
      </c>
      <c r="F463" s="13">
        <v>1</v>
      </c>
      <c r="G463" s="14">
        <f>'Calculated Metrics'!$D463*'Calculated Metrics'!$F463*(1-'Calculated Metrics'!$E463)</f>
        <v>5.548</v>
      </c>
      <c r="H463" s="13">
        <v>820</v>
      </c>
      <c r="I463" s="13" t="s">
        <v>1277</v>
      </c>
      <c r="J463" s="13" t="str">
        <f t="shared" si="7"/>
        <v>New Customer</v>
      </c>
      <c r="K463" s="13" t="s">
        <v>48</v>
      </c>
      <c r="L463" s="13" t="s">
        <v>35</v>
      </c>
      <c r="M463" s="16">
        <v>42145</v>
      </c>
      <c r="N463" s="16">
        <v>42149</v>
      </c>
      <c r="O463" s="48">
        <f>'Calculated Metrics'!$N463-'Calculated Metrics'!$M463</f>
        <v>4</v>
      </c>
      <c r="P463" s="16" t="str">
        <f>TEXT('Calculated Metrics'!$M463,"mmmm")</f>
        <v>May</v>
      </c>
      <c r="Q463" s="16" t="str">
        <f>TEXT('Calculated Metrics'!$M463,"dddd")</f>
        <v>Thursday</v>
      </c>
      <c r="R463" s="13" t="str">
        <f>_xlfn.XLOOKUP('Calculated Metrics'!$T463,'Product Lookup'!A:A,'Product Lookup'!B:B, ,0)</f>
        <v>Pens</v>
      </c>
      <c r="S463" s="13" t="s">
        <v>26</v>
      </c>
      <c r="T463" s="13" t="s">
        <v>27</v>
      </c>
      <c r="U463" s="13" t="s">
        <v>28</v>
      </c>
      <c r="V463" s="13" t="s">
        <v>29</v>
      </c>
      <c r="W463" s="13" t="s">
        <v>81</v>
      </c>
      <c r="X463" s="13" t="s">
        <v>31</v>
      </c>
      <c r="Y463" s="13" t="s">
        <v>334</v>
      </c>
      <c r="Z463" s="13">
        <v>99362</v>
      </c>
      <c r="AA463" s="1"/>
      <c r="AB463" s="1"/>
      <c r="AC463" s="1"/>
      <c r="AD463" s="1"/>
      <c r="AE463" s="1"/>
      <c r="AF463" s="1"/>
    </row>
    <row r="464" spans="1:32" x14ac:dyDescent="0.3">
      <c r="A464" s="9">
        <v>20661</v>
      </c>
      <c r="B464" s="9" t="s">
        <v>71</v>
      </c>
      <c r="C464" s="9">
        <v>89257</v>
      </c>
      <c r="D464" s="10">
        <v>6.24</v>
      </c>
      <c r="E464" s="11">
        <v>0.05</v>
      </c>
      <c r="F464" s="9">
        <v>13</v>
      </c>
      <c r="G464" s="10">
        <f>'Calculated Metrics'!$D464*'Calculated Metrics'!$F464*(1-'Calculated Metrics'!$E464)</f>
        <v>77.064000000000007</v>
      </c>
      <c r="H464" s="9">
        <v>823</v>
      </c>
      <c r="I464" s="9" t="s">
        <v>1278</v>
      </c>
      <c r="J464" s="9" t="str">
        <f t="shared" si="7"/>
        <v>New Customer</v>
      </c>
      <c r="K464" s="9" t="s">
        <v>48</v>
      </c>
      <c r="L464" s="9" t="s">
        <v>35</v>
      </c>
      <c r="M464" s="12">
        <v>42016</v>
      </c>
      <c r="N464" s="12">
        <v>42021</v>
      </c>
      <c r="O464" s="47">
        <f>'Calculated Metrics'!$N464-'Calculated Metrics'!$M464</f>
        <v>5</v>
      </c>
      <c r="P464" s="12" t="str">
        <f>TEXT('Calculated Metrics'!$M464,"mmmm")</f>
        <v>January</v>
      </c>
      <c r="Q464" s="12" t="str">
        <f>TEXT('Calculated Metrics'!$M464,"dddd")</f>
        <v>Monday</v>
      </c>
      <c r="R464" s="9" t="str">
        <f>_xlfn.XLOOKUP('Calculated Metrics'!$T464,'Product Lookup'!A:A,'Product Lookup'!B:B, ,0)</f>
        <v>Furnishings</v>
      </c>
      <c r="S464" s="9" t="s">
        <v>36</v>
      </c>
      <c r="T464" s="9" t="s">
        <v>42</v>
      </c>
      <c r="U464" s="9" t="s">
        <v>49</v>
      </c>
      <c r="V464" s="9" t="s">
        <v>29</v>
      </c>
      <c r="W464" s="9" t="s">
        <v>81</v>
      </c>
      <c r="X464" s="9" t="s">
        <v>126</v>
      </c>
      <c r="Y464" s="9" t="s">
        <v>335</v>
      </c>
      <c r="Z464" s="9">
        <v>37167</v>
      </c>
      <c r="AA464" s="1"/>
      <c r="AB464" s="1"/>
      <c r="AC464" s="1"/>
      <c r="AD464" s="1"/>
      <c r="AE464" s="1"/>
      <c r="AF464" s="1"/>
    </row>
    <row r="465" spans="1:32" x14ac:dyDescent="0.3">
      <c r="A465" s="13">
        <v>20663</v>
      </c>
      <c r="B465" s="13" t="s">
        <v>71</v>
      </c>
      <c r="C465" s="13">
        <v>89257</v>
      </c>
      <c r="D465" s="14">
        <v>260.98</v>
      </c>
      <c r="E465" s="15">
        <v>0.1</v>
      </c>
      <c r="F465" s="13">
        <v>8</v>
      </c>
      <c r="G465" s="14">
        <f>'Calculated Metrics'!$D465*'Calculated Metrics'!$F465*(1-'Calculated Metrics'!$E465)</f>
        <v>1879.0560000000003</v>
      </c>
      <c r="H465" s="13">
        <v>824</v>
      </c>
      <c r="I465" s="13" t="s">
        <v>1279</v>
      </c>
      <c r="J465" s="13" t="str">
        <f t="shared" si="7"/>
        <v>New Customer</v>
      </c>
      <c r="K465" s="13" t="s">
        <v>48</v>
      </c>
      <c r="L465" s="13" t="s">
        <v>25</v>
      </c>
      <c r="M465" s="16">
        <v>42016</v>
      </c>
      <c r="N465" s="16">
        <v>42023</v>
      </c>
      <c r="O465" s="48">
        <f>'Calculated Metrics'!$N465-'Calculated Metrics'!$M465</f>
        <v>7</v>
      </c>
      <c r="P465" s="16" t="str">
        <f>TEXT('Calculated Metrics'!$M465,"mmmm")</f>
        <v>January</v>
      </c>
      <c r="Q465" s="16" t="str">
        <f>TEXT('Calculated Metrics'!$M465,"dddd")</f>
        <v>Monday</v>
      </c>
      <c r="R465" s="13" t="str">
        <f>_xlfn.XLOOKUP('Calculated Metrics'!$T465,'Product Lookup'!A:A,'Product Lookup'!B:B, ,0)</f>
        <v>Bookcases</v>
      </c>
      <c r="S465" s="13" t="s">
        <v>36</v>
      </c>
      <c r="T465" s="13" t="s">
        <v>105</v>
      </c>
      <c r="U465" s="13" t="s">
        <v>77</v>
      </c>
      <c r="V465" s="13" t="s">
        <v>29</v>
      </c>
      <c r="W465" s="13" t="s">
        <v>50</v>
      </c>
      <c r="X465" s="13" t="s">
        <v>126</v>
      </c>
      <c r="Y465" s="13" t="s">
        <v>336</v>
      </c>
      <c r="Z465" s="13">
        <v>37174</v>
      </c>
      <c r="AA465" s="1"/>
      <c r="AB465" s="1"/>
      <c r="AC465" s="1"/>
      <c r="AD465" s="1"/>
      <c r="AE465" s="1"/>
      <c r="AF465" s="1"/>
    </row>
    <row r="466" spans="1:32" x14ac:dyDescent="0.3">
      <c r="A466" s="9">
        <v>21350</v>
      </c>
      <c r="B466" s="9" t="s">
        <v>41</v>
      </c>
      <c r="C466" s="9">
        <v>89258</v>
      </c>
      <c r="D466" s="10">
        <v>11.97</v>
      </c>
      <c r="E466" s="11">
        <v>0.05</v>
      </c>
      <c r="F466" s="9">
        <v>4</v>
      </c>
      <c r="G466" s="10">
        <f>'Calculated Metrics'!$D466*'Calculated Metrics'!$F466*(1-'Calculated Metrics'!$E466)</f>
        <v>45.485999999999997</v>
      </c>
      <c r="H466" s="9">
        <v>825</v>
      </c>
      <c r="I466" s="9" t="s">
        <v>1280</v>
      </c>
      <c r="J466" s="9" t="str">
        <f t="shared" si="7"/>
        <v>New Customer</v>
      </c>
      <c r="K466" s="9" t="s">
        <v>34</v>
      </c>
      <c r="L466" s="9" t="s">
        <v>35</v>
      </c>
      <c r="M466" s="12">
        <v>42145</v>
      </c>
      <c r="N466" s="12">
        <v>42148</v>
      </c>
      <c r="O466" s="47">
        <f>'Calculated Metrics'!$N466-'Calculated Metrics'!$M466</f>
        <v>3</v>
      </c>
      <c r="P466" s="12" t="str">
        <f>TEXT('Calculated Metrics'!$M466,"mmmm")</f>
        <v>May</v>
      </c>
      <c r="Q466" s="12" t="str">
        <f>TEXT('Calculated Metrics'!$M466,"dddd")</f>
        <v>Thursday</v>
      </c>
      <c r="R466" s="9" t="str">
        <f>_xlfn.XLOOKUP('Calculated Metrics'!$T466,'Product Lookup'!A:A,'Product Lookup'!B:B, ,0)</f>
        <v>Appliances</v>
      </c>
      <c r="S466" s="9" t="s">
        <v>26</v>
      </c>
      <c r="T466" s="9" t="s">
        <v>131</v>
      </c>
      <c r="U466" s="9" t="s">
        <v>49</v>
      </c>
      <c r="V466" s="9" t="s">
        <v>29</v>
      </c>
      <c r="W466" s="9" t="s">
        <v>50</v>
      </c>
      <c r="X466" s="9" t="s">
        <v>79</v>
      </c>
      <c r="Y466" s="9" t="s">
        <v>337</v>
      </c>
      <c r="Z466" s="9">
        <v>79605</v>
      </c>
      <c r="AA466" s="1"/>
      <c r="AB466" s="1"/>
      <c r="AC466" s="1"/>
      <c r="AD466" s="1"/>
      <c r="AE466" s="1"/>
      <c r="AF466" s="1"/>
    </row>
    <row r="467" spans="1:32" x14ac:dyDescent="0.3">
      <c r="A467" s="13">
        <v>24842</v>
      </c>
      <c r="B467" s="13" t="s">
        <v>47</v>
      </c>
      <c r="C467" s="13">
        <v>89259</v>
      </c>
      <c r="D467" s="14">
        <v>6.98</v>
      </c>
      <c r="E467" s="15">
        <v>0.05</v>
      </c>
      <c r="F467" s="13">
        <v>3</v>
      </c>
      <c r="G467" s="14">
        <f>'Calculated Metrics'!$D467*'Calculated Metrics'!$F467*(1-'Calculated Metrics'!$E467)</f>
        <v>19.893000000000001</v>
      </c>
      <c r="H467" s="13">
        <v>827</v>
      </c>
      <c r="I467" s="13" t="s">
        <v>1281</v>
      </c>
      <c r="J467" s="13" t="str">
        <f t="shared" si="7"/>
        <v>New Customer</v>
      </c>
      <c r="K467" s="13" t="s">
        <v>34</v>
      </c>
      <c r="L467" s="13" t="s">
        <v>35</v>
      </c>
      <c r="M467" s="16">
        <v>42149</v>
      </c>
      <c r="N467" s="16">
        <v>42150</v>
      </c>
      <c r="O467" s="48">
        <f>'Calculated Metrics'!$N467-'Calculated Metrics'!$M467</f>
        <v>1</v>
      </c>
      <c r="P467" s="16" t="str">
        <f>TEXT('Calculated Metrics'!$M467,"mmmm")</f>
        <v>May</v>
      </c>
      <c r="Q467" s="16" t="str">
        <f>TEXT('Calculated Metrics'!$M467,"dddd")</f>
        <v>Monday</v>
      </c>
      <c r="R467" s="13" t="str">
        <f>_xlfn.XLOOKUP('Calculated Metrics'!$T467,'Product Lookup'!A:A,'Product Lookup'!B:B, ,0)</f>
        <v>Paper</v>
      </c>
      <c r="S467" s="13" t="s">
        <v>26</v>
      </c>
      <c r="T467" s="13" t="s">
        <v>66</v>
      </c>
      <c r="U467" s="13" t="s">
        <v>28</v>
      </c>
      <c r="V467" s="13" t="s">
        <v>29</v>
      </c>
      <c r="W467" s="13" t="s">
        <v>81</v>
      </c>
      <c r="X467" s="13" t="s">
        <v>79</v>
      </c>
      <c r="Y467" s="13" t="s">
        <v>338</v>
      </c>
      <c r="Z467" s="13">
        <v>79109</v>
      </c>
      <c r="AA467" s="1"/>
      <c r="AB467" s="1"/>
      <c r="AC467" s="1"/>
      <c r="AD467" s="1"/>
      <c r="AE467" s="1"/>
      <c r="AF467" s="1"/>
    </row>
    <row r="468" spans="1:32" x14ac:dyDescent="0.3">
      <c r="A468" s="9">
        <v>24236</v>
      </c>
      <c r="B468" s="9" t="s">
        <v>33</v>
      </c>
      <c r="C468" s="9">
        <v>90271</v>
      </c>
      <c r="D468" s="10">
        <v>5.18</v>
      </c>
      <c r="E468" s="11">
        <v>0.05</v>
      </c>
      <c r="F468" s="9">
        <v>5</v>
      </c>
      <c r="G468" s="10">
        <f>'Calculated Metrics'!$D468*'Calculated Metrics'!$F468*(1-'Calculated Metrics'!$E468)</f>
        <v>24.604999999999997</v>
      </c>
      <c r="H468" s="9">
        <v>829</v>
      </c>
      <c r="I468" s="9" t="s">
        <v>1282</v>
      </c>
      <c r="J468" s="9" t="str">
        <f t="shared" si="7"/>
        <v>New Customer</v>
      </c>
      <c r="K468" s="9" t="s">
        <v>24</v>
      </c>
      <c r="L468" s="9" t="s">
        <v>35</v>
      </c>
      <c r="M468" s="12">
        <v>42057</v>
      </c>
      <c r="N468" s="12">
        <v>42059</v>
      </c>
      <c r="O468" s="47">
        <f>'Calculated Metrics'!$N468-'Calculated Metrics'!$M468</f>
        <v>2</v>
      </c>
      <c r="P468" s="12" t="str">
        <f>TEXT('Calculated Metrics'!$M468,"mmmm")</f>
        <v>February</v>
      </c>
      <c r="Q468" s="12" t="str">
        <f>TEXT('Calculated Metrics'!$M468,"dddd")</f>
        <v>Sunday</v>
      </c>
      <c r="R468" s="9" t="str">
        <f>_xlfn.XLOOKUP('Calculated Metrics'!$T468,'Product Lookup'!A:A,'Product Lookup'!B:B, ,0)</f>
        <v>Paper</v>
      </c>
      <c r="S468" s="9" t="s">
        <v>26</v>
      </c>
      <c r="T468" s="9" t="s">
        <v>66</v>
      </c>
      <c r="U468" s="9" t="s">
        <v>28</v>
      </c>
      <c r="V468" s="9" t="s">
        <v>29</v>
      </c>
      <c r="W468" s="9" t="s">
        <v>30</v>
      </c>
      <c r="X468" s="9" t="s">
        <v>339</v>
      </c>
      <c r="Y468" s="9" t="s">
        <v>340</v>
      </c>
      <c r="Z468" s="9">
        <v>71854</v>
      </c>
      <c r="AA468" s="1"/>
      <c r="AB468" s="1"/>
      <c r="AC468" s="1"/>
      <c r="AD468" s="1"/>
      <c r="AE468" s="1"/>
      <c r="AF468" s="1"/>
    </row>
    <row r="469" spans="1:32" x14ac:dyDescent="0.3">
      <c r="A469" s="13">
        <v>20664</v>
      </c>
      <c r="B469" s="13" t="s">
        <v>23</v>
      </c>
      <c r="C469" s="13">
        <v>90270</v>
      </c>
      <c r="D469" s="14">
        <v>14.42</v>
      </c>
      <c r="E469" s="15">
        <v>0.05</v>
      </c>
      <c r="F469" s="13">
        <v>6</v>
      </c>
      <c r="G469" s="14">
        <f>'Calculated Metrics'!$D469*'Calculated Metrics'!$F469*(1-'Calculated Metrics'!$E469)</f>
        <v>82.193999999999988</v>
      </c>
      <c r="H469" s="13">
        <v>830</v>
      </c>
      <c r="I469" s="13" t="s">
        <v>1283</v>
      </c>
      <c r="J469" s="13" t="str">
        <f t="shared" si="7"/>
        <v>New Customer</v>
      </c>
      <c r="K469" s="13" t="s">
        <v>24</v>
      </c>
      <c r="L469" s="13" t="s">
        <v>35</v>
      </c>
      <c r="M469" s="16">
        <v>42028</v>
      </c>
      <c r="N469" s="16">
        <v>42028</v>
      </c>
      <c r="O469" s="48">
        <f>'Calculated Metrics'!$N469-'Calculated Metrics'!$M469</f>
        <v>0</v>
      </c>
      <c r="P469" s="16" t="str">
        <f>TEXT('Calculated Metrics'!$M469,"mmmm")</f>
        <v>January</v>
      </c>
      <c r="Q469" s="16" t="str">
        <f>TEXT('Calculated Metrics'!$M469,"dddd")</f>
        <v>Saturday</v>
      </c>
      <c r="R469" s="13" t="str">
        <f>_xlfn.XLOOKUP('Calculated Metrics'!$T469,'Product Lookup'!A:A,'Product Lookup'!B:B, ,0)</f>
        <v>Appliances</v>
      </c>
      <c r="S469" s="13" t="s">
        <v>26</v>
      </c>
      <c r="T469" s="13" t="s">
        <v>131</v>
      </c>
      <c r="U469" s="13" t="s">
        <v>63</v>
      </c>
      <c r="V469" s="13" t="s">
        <v>29</v>
      </c>
      <c r="W469" s="13" t="s">
        <v>30</v>
      </c>
      <c r="X469" s="13" t="s">
        <v>129</v>
      </c>
      <c r="Y469" s="13" t="s">
        <v>341</v>
      </c>
      <c r="Z469" s="13">
        <v>80033</v>
      </c>
      <c r="AA469" s="1"/>
      <c r="AB469" s="1"/>
      <c r="AC469" s="1"/>
      <c r="AD469" s="1"/>
      <c r="AE469" s="1"/>
      <c r="AF469" s="1"/>
    </row>
    <row r="470" spans="1:32" x14ac:dyDescent="0.3">
      <c r="A470" s="9">
        <v>19173</v>
      </c>
      <c r="B470" s="9" t="s">
        <v>23</v>
      </c>
      <c r="C470" s="9">
        <v>89770</v>
      </c>
      <c r="D470" s="10">
        <v>11.66</v>
      </c>
      <c r="E470" s="11">
        <v>0.05</v>
      </c>
      <c r="F470" s="9">
        <v>11</v>
      </c>
      <c r="G470" s="10">
        <f>'Calculated Metrics'!$D470*'Calculated Metrics'!$F470*(1-'Calculated Metrics'!$E470)</f>
        <v>121.84699999999998</v>
      </c>
      <c r="H470" s="9">
        <v>833</v>
      </c>
      <c r="I470" s="9" t="s">
        <v>1284</v>
      </c>
      <c r="J470" s="9" t="str">
        <f t="shared" si="7"/>
        <v>New Customer</v>
      </c>
      <c r="K470" s="9" t="s">
        <v>24</v>
      </c>
      <c r="L470" s="9" t="s">
        <v>25</v>
      </c>
      <c r="M470" s="12">
        <v>42013</v>
      </c>
      <c r="N470" s="12">
        <v>42015</v>
      </c>
      <c r="O470" s="47">
        <f>'Calculated Metrics'!$N470-'Calculated Metrics'!$M470</f>
        <v>2</v>
      </c>
      <c r="P470" s="12" t="str">
        <f>TEXT('Calculated Metrics'!$M470,"mmmm")</f>
        <v>January</v>
      </c>
      <c r="Q470" s="12" t="str">
        <f>TEXT('Calculated Metrics'!$M470,"dddd")</f>
        <v>Friday</v>
      </c>
      <c r="R470" s="9" t="str">
        <f>_xlfn.XLOOKUP('Calculated Metrics'!$T470,'Product Lookup'!A:A,'Product Lookup'!B:B, ,0)</f>
        <v>Pens</v>
      </c>
      <c r="S470" s="9" t="s">
        <v>26</v>
      </c>
      <c r="T470" s="9" t="s">
        <v>27</v>
      </c>
      <c r="U470" s="9" t="s">
        <v>43</v>
      </c>
      <c r="V470" s="9" t="s">
        <v>29</v>
      </c>
      <c r="W470" s="9" t="s">
        <v>30</v>
      </c>
      <c r="X470" s="9" t="s">
        <v>39</v>
      </c>
      <c r="Y470" s="9" t="s">
        <v>342</v>
      </c>
      <c r="Z470" s="9">
        <v>95020</v>
      </c>
      <c r="AA470" s="1"/>
      <c r="AB470" s="1"/>
      <c r="AC470" s="1"/>
      <c r="AD470" s="1"/>
      <c r="AE470" s="1"/>
      <c r="AF470" s="1"/>
    </row>
    <row r="471" spans="1:32" x14ac:dyDescent="0.3">
      <c r="A471" s="13">
        <v>19383</v>
      </c>
      <c r="B471" s="13" t="s">
        <v>33</v>
      </c>
      <c r="C471" s="13">
        <v>88569</v>
      </c>
      <c r="D471" s="14">
        <v>6.08</v>
      </c>
      <c r="E471" s="15">
        <v>0.05</v>
      </c>
      <c r="F471" s="13">
        <v>7</v>
      </c>
      <c r="G471" s="14">
        <f>'Calculated Metrics'!$D471*'Calculated Metrics'!$F471*(1-'Calculated Metrics'!$E471)</f>
        <v>40.432000000000002</v>
      </c>
      <c r="H471" s="13">
        <v>850</v>
      </c>
      <c r="I471" s="13" t="s">
        <v>1285</v>
      </c>
      <c r="J471" s="13" t="str">
        <f t="shared" si="7"/>
        <v>New Customer</v>
      </c>
      <c r="K471" s="13" t="s">
        <v>24</v>
      </c>
      <c r="L471" s="13" t="s">
        <v>35</v>
      </c>
      <c r="M471" s="16">
        <v>42070</v>
      </c>
      <c r="N471" s="16">
        <v>42071</v>
      </c>
      <c r="O471" s="48">
        <f>'Calculated Metrics'!$N471-'Calculated Metrics'!$M471</f>
        <v>1</v>
      </c>
      <c r="P471" s="16" t="str">
        <f>TEXT('Calculated Metrics'!$M471,"mmmm")</f>
        <v>March</v>
      </c>
      <c r="Q471" s="16" t="str">
        <f>TEXT('Calculated Metrics'!$M471,"dddd")</f>
        <v>Saturday</v>
      </c>
      <c r="R471" s="13" t="str">
        <f>_xlfn.XLOOKUP('Calculated Metrics'!$T471,'Product Lookup'!A:A,'Product Lookup'!B:B, ,0)</f>
        <v>Pens</v>
      </c>
      <c r="S471" s="13" t="s">
        <v>26</v>
      </c>
      <c r="T471" s="13" t="s">
        <v>27</v>
      </c>
      <c r="U471" s="13" t="s">
        <v>28</v>
      </c>
      <c r="V471" s="13" t="s">
        <v>29</v>
      </c>
      <c r="W471" s="13" t="s">
        <v>30</v>
      </c>
      <c r="X471" s="13" t="s">
        <v>39</v>
      </c>
      <c r="Y471" s="13" t="s">
        <v>343</v>
      </c>
      <c r="Z471" s="13">
        <v>93117</v>
      </c>
      <c r="AA471" s="1"/>
      <c r="AB471" s="1"/>
      <c r="AC471" s="1"/>
      <c r="AD471" s="1"/>
      <c r="AE471" s="1"/>
      <c r="AF471" s="1"/>
    </row>
    <row r="472" spans="1:32" x14ac:dyDescent="0.3">
      <c r="A472" s="9">
        <v>20604</v>
      </c>
      <c r="B472" s="9" t="s">
        <v>71</v>
      </c>
      <c r="C472" s="9">
        <v>88568</v>
      </c>
      <c r="D472" s="10">
        <v>50.98</v>
      </c>
      <c r="E472" s="11">
        <v>0.05</v>
      </c>
      <c r="F472" s="9">
        <v>6</v>
      </c>
      <c r="G472" s="10">
        <f>'Calculated Metrics'!$D472*'Calculated Metrics'!$F472*(1-'Calculated Metrics'!$E472)</f>
        <v>290.58599999999996</v>
      </c>
      <c r="H472" s="9">
        <v>851</v>
      </c>
      <c r="I472" s="9" t="s">
        <v>1286</v>
      </c>
      <c r="J472" s="9" t="str">
        <f t="shared" si="7"/>
        <v>Returning Customer</v>
      </c>
      <c r="K472" s="9" t="s">
        <v>24</v>
      </c>
      <c r="L472" s="9" t="s">
        <v>35</v>
      </c>
      <c r="M472" s="12">
        <v>42060</v>
      </c>
      <c r="N472" s="12">
        <v>42062</v>
      </c>
      <c r="O472" s="47">
        <f>'Calculated Metrics'!$N472-'Calculated Metrics'!$M472</f>
        <v>2</v>
      </c>
      <c r="P472" s="12" t="str">
        <f>TEXT('Calculated Metrics'!$M472,"mmmm")</f>
        <v>February</v>
      </c>
      <c r="Q472" s="12" t="str">
        <f>TEXT('Calculated Metrics'!$M472,"dddd")</f>
        <v>Wednesday</v>
      </c>
      <c r="R472" s="9" t="str">
        <f>_xlfn.XLOOKUP('Calculated Metrics'!$T472,'Product Lookup'!A:A,'Product Lookup'!B:B, ,0)</f>
        <v>Furnishings</v>
      </c>
      <c r="S472" s="9" t="s">
        <v>36</v>
      </c>
      <c r="T472" s="9" t="s">
        <v>42</v>
      </c>
      <c r="U472" s="9" t="s">
        <v>124</v>
      </c>
      <c r="V472" s="9" t="s">
        <v>29</v>
      </c>
      <c r="W472" s="9" t="s">
        <v>30</v>
      </c>
      <c r="X472" s="9" t="s">
        <v>39</v>
      </c>
      <c r="Y472" s="9" t="s">
        <v>344</v>
      </c>
      <c r="Z472" s="9">
        <v>91745</v>
      </c>
      <c r="AA472" s="1"/>
      <c r="AB472" s="1"/>
      <c r="AC472" s="1"/>
      <c r="AD472" s="1"/>
      <c r="AE472" s="1"/>
      <c r="AF472" s="1"/>
    </row>
    <row r="473" spans="1:32" x14ac:dyDescent="0.3">
      <c r="A473" s="13">
        <v>19384</v>
      </c>
      <c r="B473" s="13" t="s">
        <v>33</v>
      </c>
      <c r="C473" s="13">
        <v>88569</v>
      </c>
      <c r="D473" s="14">
        <v>19.899999999999999</v>
      </c>
      <c r="E473" s="15">
        <v>0.05</v>
      </c>
      <c r="F473" s="13">
        <v>13</v>
      </c>
      <c r="G473" s="14">
        <f>'Calculated Metrics'!$D473*'Calculated Metrics'!$F473*(1-'Calculated Metrics'!$E473)</f>
        <v>245.76499999999999</v>
      </c>
      <c r="H473" s="13">
        <v>851</v>
      </c>
      <c r="I473" s="13" t="s">
        <v>1286</v>
      </c>
      <c r="J473" s="13" t="str">
        <f t="shared" si="7"/>
        <v>Returning Customer</v>
      </c>
      <c r="K473" s="13" t="s">
        <v>24</v>
      </c>
      <c r="L473" s="13" t="s">
        <v>35</v>
      </c>
      <c r="M473" s="16">
        <v>42070</v>
      </c>
      <c r="N473" s="16">
        <v>42072</v>
      </c>
      <c r="O473" s="48">
        <f>'Calculated Metrics'!$N473-'Calculated Metrics'!$M473</f>
        <v>2</v>
      </c>
      <c r="P473" s="16" t="str">
        <f>TEXT('Calculated Metrics'!$M473,"mmmm")</f>
        <v>March</v>
      </c>
      <c r="Q473" s="16" t="str">
        <f>TEXT('Calculated Metrics'!$M473,"dddd")</f>
        <v>Saturday</v>
      </c>
      <c r="R473" s="13" t="str">
        <f>_xlfn.XLOOKUP('Calculated Metrics'!$T473,'Product Lookup'!A:A,'Product Lookup'!B:B, ,0)</f>
        <v>Appliances</v>
      </c>
      <c r="S473" s="13" t="s">
        <v>26</v>
      </c>
      <c r="T473" s="13" t="s">
        <v>131</v>
      </c>
      <c r="U473" s="13" t="s">
        <v>63</v>
      </c>
      <c r="V473" s="13" t="s">
        <v>29</v>
      </c>
      <c r="W473" s="13" t="s">
        <v>30</v>
      </c>
      <c r="X473" s="13" t="s">
        <v>39</v>
      </c>
      <c r="Y473" s="13" t="s">
        <v>344</v>
      </c>
      <c r="Z473" s="13">
        <v>91745</v>
      </c>
      <c r="AA473" s="1"/>
      <c r="AB473" s="1"/>
      <c r="AC473" s="1"/>
      <c r="AD473" s="1"/>
      <c r="AE473" s="1"/>
      <c r="AF473" s="1"/>
    </row>
    <row r="474" spans="1:32" x14ac:dyDescent="0.3">
      <c r="A474" s="9">
        <v>19385</v>
      </c>
      <c r="B474" s="9" t="s">
        <v>33</v>
      </c>
      <c r="C474" s="9">
        <v>88569</v>
      </c>
      <c r="D474" s="10">
        <v>3.36</v>
      </c>
      <c r="E474" s="11">
        <v>0.05</v>
      </c>
      <c r="F474" s="9">
        <v>21</v>
      </c>
      <c r="G474" s="10">
        <f>'Calculated Metrics'!$D474*'Calculated Metrics'!$F474*(1-'Calculated Metrics'!$E474)</f>
        <v>67.031999999999996</v>
      </c>
      <c r="H474" s="9">
        <v>851</v>
      </c>
      <c r="I474" s="9" t="s">
        <v>1286</v>
      </c>
      <c r="J474" s="9" t="str">
        <f t="shared" si="7"/>
        <v>Returning Customer</v>
      </c>
      <c r="K474" s="9" t="s">
        <v>24</v>
      </c>
      <c r="L474" s="9" t="s">
        <v>35</v>
      </c>
      <c r="M474" s="12">
        <v>42070</v>
      </c>
      <c r="N474" s="12">
        <v>42072</v>
      </c>
      <c r="O474" s="47">
        <f>'Calculated Metrics'!$N474-'Calculated Metrics'!$M474</f>
        <v>2</v>
      </c>
      <c r="P474" s="12" t="str">
        <f>TEXT('Calculated Metrics'!$M474,"mmmm")</f>
        <v>March</v>
      </c>
      <c r="Q474" s="12" t="str">
        <f>TEXT('Calculated Metrics'!$M474,"dddd")</f>
        <v>Saturday</v>
      </c>
      <c r="R474" s="9" t="str">
        <f>_xlfn.XLOOKUP('Calculated Metrics'!$T474,'Product Lookup'!A:A,'Product Lookup'!B:B, ,0)</f>
        <v>Binders</v>
      </c>
      <c r="S474" s="9" t="s">
        <v>26</v>
      </c>
      <c r="T474" s="9" t="s">
        <v>72</v>
      </c>
      <c r="U474" s="9" t="s">
        <v>49</v>
      </c>
      <c r="V474" s="9" t="s">
        <v>29</v>
      </c>
      <c r="W474" s="9" t="s">
        <v>30</v>
      </c>
      <c r="X474" s="9" t="s">
        <v>39</v>
      </c>
      <c r="Y474" s="9" t="s">
        <v>344</v>
      </c>
      <c r="Z474" s="9">
        <v>91745</v>
      </c>
      <c r="AA474" s="1"/>
      <c r="AB474" s="1"/>
      <c r="AC474" s="1"/>
      <c r="AD474" s="1"/>
      <c r="AE474" s="1"/>
      <c r="AF474" s="1"/>
    </row>
    <row r="475" spans="1:32" x14ac:dyDescent="0.3">
      <c r="A475" s="13">
        <v>21353</v>
      </c>
      <c r="B475" s="13" t="s">
        <v>41</v>
      </c>
      <c r="C475" s="13">
        <v>88571</v>
      </c>
      <c r="D475" s="14">
        <v>1.26</v>
      </c>
      <c r="E475" s="15">
        <v>0.05</v>
      </c>
      <c r="F475" s="13">
        <v>4</v>
      </c>
      <c r="G475" s="14">
        <f>'Calculated Metrics'!$D475*'Calculated Metrics'!$F475*(1-'Calculated Metrics'!$E475)</f>
        <v>4.7879999999999994</v>
      </c>
      <c r="H475" s="13">
        <v>851</v>
      </c>
      <c r="I475" s="13" t="s">
        <v>1286</v>
      </c>
      <c r="J475" s="13" t="str">
        <f t="shared" si="7"/>
        <v>Returning Customer</v>
      </c>
      <c r="K475" s="13" t="s">
        <v>24</v>
      </c>
      <c r="L475" s="13" t="s">
        <v>35</v>
      </c>
      <c r="M475" s="16">
        <v>42124</v>
      </c>
      <c r="N475" s="16">
        <v>42124</v>
      </c>
      <c r="O475" s="48">
        <f>'Calculated Metrics'!$N475-'Calculated Metrics'!$M475</f>
        <v>0</v>
      </c>
      <c r="P475" s="16" t="str">
        <f>TEXT('Calculated Metrics'!$M475,"mmmm")</f>
        <v>April</v>
      </c>
      <c r="Q475" s="16" t="str">
        <f>TEXT('Calculated Metrics'!$M475,"dddd")</f>
        <v>Thursday</v>
      </c>
      <c r="R475" s="13" t="str">
        <f>_xlfn.XLOOKUP('Calculated Metrics'!$T475,'Product Lookup'!A:A,'Product Lookup'!B:B, ,0)</f>
        <v>Rubber Bands</v>
      </c>
      <c r="S475" s="13" t="s">
        <v>26</v>
      </c>
      <c r="T475" s="13" t="s">
        <v>53</v>
      </c>
      <c r="U475" s="13" t="s">
        <v>28</v>
      </c>
      <c r="V475" s="13" t="s">
        <v>29</v>
      </c>
      <c r="W475" s="13" t="s">
        <v>30</v>
      </c>
      <c r="X475" s="13" t="s">
        <v>39</v>
      </c>
      <c r="Y475" s="13" t="s">
        <v>344</v>
      </c>
      <c r="Z475" s="13">
        <v>91745</v>
      </c>
      <c r="AA475" s="1"/>
      <c r="AB475" s="1"/>
      <c r="AC475" s="1"/>
      <c r="AD475" s="1"/>
      <c r="AE475" s="1"/>
      <c r="AF475" s="1"/>
    </row>
    <row r="476" spans="1:32" x14ac:dyDescent="0.3">
      <c r="A476" s="9">
        <v>26093</v>
      </c>
      <c r="B476" s="9" t="s">
        <v>23</v>
      </c>
      <c r="C476" s="9">
        <v>88570</v>
      </c>
      <c r="D476" s="10">
        <v>4.24</v>
      </c>
      <c r="E476" s="11">
        <v>0.05</v>
      </c>
      <c r="F476" s="9">
        <v>12</v>
      </c>
      <c r="G476" s="10">
        <f>'Calculated Metrics'!$D476*'Calculated Metrics'!$F476*(1-'Calculated Metrics'!$E476)</f>
        <v>48.335999999999999</v>
      </c>
      <c r="H476" s="9">
        <v>853</v>
      </c>
      <c r="I476" s="9" t="s">
        <v>1287</v>
      </c>
      <c r="J476" s="9" t="str">
        <f t="shared" si="7"/>
        <v>New Customer</v>
      </c>
      <c r="K476" s="9" t="s">
        <v>48</v>
      </c>
      <c r="L476" s="9" t="s">
        <v>35</v>
      </c>
      <c r="M476" s="12">
        <v>42079</v>
      </c>
      <c r="N476" s="12">
        <v>42081</v>
      </c>
      <c r="O476" s="47">
        <f>'Calculated Metrics'!$N476-'Calculated Metrics'!$M476</f>
        <v>2</v>
      </c>
      <c r="P476" s="12" t="str">
        <f>TEXT('Calculated Metrics'!$M476,"mmmm")</f>
        <v>March</v>
      </c>
      <c r="Q476" s="12" t="str">
        <f>TEXT('Calculated Metrics'!$M476,"dddd")</f>
        <v>Monday</v>
      </c>
      <c r="R476" s="9" t="str">
        <f>_xlfn.XLOOKUP('Calculated Metrics'!$T476,'Product Lookup'!A:A,'Product Lookup'!B:B, ,0)</f>
        <v>Binders</v>
      </c>
      <c r="S476" s="9" t="s">
        <v>26</v>
      </c>
      <c r="T476" s="9" t="s">
        <v>72</v>
      </c>
      <c r="U476" s="9" t="s">
        <v>49</v>
      </c>
      <c r="V476" s="9" t="s">
        <v>29</v>
      </c>
      <c r="W476" s="9" t="s">
        <v>44</v>
      </c>
      <c r="X476" s="9" t="s">
        <v>39</v>
      </c>
      <c r="Y476" s="9" t="s">
        <v>345</v>
      </c>
      <c r="Z476" s="9">
        <v>92345</v>
      </c>
      <c r="AA476" s="1"/>
      <c r="AB476" s="1"/>
      <c r="AC476" s="1"/>
      <c r="AD476" s="1"/>
      <c r="AE476" s="1"/>
      <c r="AF476" s="1"/>
    </row>
    <row r="477" spans="1:32" x14ac:dyDescent="0.3">
      <c r="A477" s="13">
        <v>21351</v>
      </c>
      <c r="B477" s="13" t="s">
        <v>41</v>
      </c>
      <c r="C477" s="13">
        <v>88571</v>
      </c>
      <c r="D477" s="14">
        <v>1.76</v>
      </c>
      <c r="E477" s="15">
        <v>0.05</v>
      </c>
      <c r="F477" s="13">
        <v>22</v>
      </c>
      <c r="G477" s="14">
        <f>'Calculated Metrics'!$D477*'Calculated Metrics'!$F477*(1-'Calculated Metrics'!$E477)</f>
        <v>36.783999999999999</v>
      </c>
      <c r="H477" s="13">
        <v>854</v>
      </c>
      <c r="I477" s="13" t="s">
        <v>1288</v>
      </c>
      <c r="J477" s="13" t="str">
        <f t="shared" si="7"/>
        <v>New Customer</v>
      </c>
      <c r="K477" s="13" t="s">
        <v>24</v>
      </c>
      <c r="L477" s="13" t="s">
        <v>35</v>
      </c>
      <c r="M477" s="16">
        <v>42124</v>
      </c>
      <c r="N477" s="16">
        <v>42126</v>
      </c>
      <c r="O477" s="48">
        <f>'Calculated Metrics'!$N477-'Calculated Metrics'!$M477</f>
        <v>2</v>
      </c>
      <c r="P477" s="16" t="str">
        <f>TEXT('Calculated Metrics'!$M477,"mmmm")</f>
        <v>April</v>
      </c>
      <c r="Q477" s="16" t="str">
        <f>TEXT('Calculated Metrics'!$M477,"dddd")</f>
        <v>Thursday</v>
      </c>
      <c r="R477" s="13" t="str">
        <f>_xlfn.XLOOKUP('Calculated Metrics'!$T477,'Product Lookup'!A:A,'Product Lookup'!B:B, ,0)</f>
        <v>Pens</v>
      </c>
      <c r="S477" s="13" t="s">
        <v>26</v>
      </c>
      <c r="T477" s="13" t="s">
        <v>27</v>
      </c>
      <c r="U477" s="13" t="s">
        <v>28</v>
      </c>
      <c r="V477" s="13" t="s">
        <v>29</v>
      </c>
      <c r="W477" s="13" t="s">
        <v>44</v>
      </c>
      <c r="X477" s="13" t="s">
        <v>119</v>
      </c>
      <c r="Y477" s="13" t="s">
        <v>346</v>
      </c>
      <c r="Z477" s="13">
        <v>6405</v>
      </c>
      <c r="AA477" s="1"/>
      <c r="AB477" s="1"/>
      <c r="AC477" s="1"/>
      <c r="AD477" s="1"/>
      <c r="AE477" s="1"/>
      <c r="AF477" s="1"/>
    </row>
    <row r="478" spans="1:32" x14ac:dyDescent="0.3">
      <c r="A478" s="9">
        <v>21352</v>
      </c>
      <c r="B478" s="9" t="s">
        <v>41</v>
      </c>
      <c r="C478" s="9">
        <v>88571</v>
      </c>
      <c r="D478" s="10">
        <v>24.98</v>
      </c>
      <c r="E478" s="11">
        <v>0.05</v>
      </c>
      <c r="F478" s="9">
        <v>23</v>
      </c>
      <c r="G478" s="10">
        <f>'Calculated Metrics'!$D478*'Calculated Metrics'!$F478*(1-'Calculated Metrics'!$E478)</f>
        <v>545.81299999999999</v>
      </c>
      <c r="H478" s="9">
        <v>855</v>
      </c>
      <c r="I478" s="9" t="s">
        <v>1289</v>
      </c>
      <c r="J478" s="9" t="str">
        <f t="shared" si="7"/>
        <v>New Customer</v>
      </c>
      <c r="K478" s="9" t="s">
        <v>24</v>
      </c>
      <c r="L478" s="9" t="s">
        <v>35</v>
      </c>
      <c r="M478" s="12">
        <v>42124</v>
      </c>
      <c r="N478" s="12">
        <v>42125</v>
      </c>
      <c r="O478" s="47">
        <f>'Calculated Metrics'!$N478-'Calculated Metrics'!$M478</f>
        <v>1</v>
      </c>
      <c r="P478" s="12" t="str">
        <f>TEXT('Calculated Metrics'!$M478,"mmmm")</f>
        <v>April</v>
      </c>
      <c r="Q478" s="12" t="str">
        <f>TEXT('Calculated Metrics'!$M478,"dddd")</f>
        <v>Thursday</v>
      </c>
      <c r="R478" s="9" t="str">
        <f>_xlfn.XLOOKUP('Calculated Metrics'!$T478,'Product Lookup'!A:A,'Product Lookup'!B:B, ,0)</f>
        <v>Storage</v>
      </c>
      <c r="S478" s="9" t="s">
        <v>26</v>
      </c>
      <c r="T478" s="9" t="s">
        <v>85</v>
      </c>
      <c r="U478" s="9" t="s">
        <v>49</v>
      </c>
      <c r="V478" s="9" t="s">
        <v>29</v>
      </c>
      <c r="W478" s="9" t="s">
        <v>44</v>
      </c>
      <c r="X478" s="9" t="s">
        <v>119</v>
      </c>
      <c r="Y478" s="9" t="s">
        <v>347</v>
      </c>
      <c r="Z478" s="9">
        <v>6810</v>
      </c>
      <c r="AA478" s="1"/>
      <c r="AB478" s="1"/>
      <c r="AC478" s="1"/>
      <c r="AD478" s="1"/>
      <c r="AE478" s="1"/>
      <c r="AF478" s="1"/>
    </row>
    <row r="479" spans="1:32" x14ac:dyDescent="0.3">
      <c r="A479" s="13">
        <v>21354</v>
      </c>
      <c r="B479" s="13" t="s">
        <v>41</v>
      </c>
      <c r="C479" s="13">
        <v>88571</v>
      </c>
      <c r="D479" s="14">
        <v>35.99</v>
      </c>
      <c r="E479" s="15">
        <v>0.05</v>
      </c>
      <c r="F479" s="13">
        <v>2</v>
      </c>
      <c r="G479" s="14">
        <f>'Calculated Metrics'!$D479*'Calculated Metrics'!$F479*(1-'Calculated Metrics'!$E479)</f>
        <v>68.381</v>
      </c>
      <c r="H479" s="13">
        <v>858</v>
      </c>
      <c r="I479" s="13" t="s">
        <v>1290</v>
      </c>
      <c r="J479" s="13" t="str">
        <f t="shared" si="7"/>
        <v>New Customer</v>
      </c>
      <c r="K479" s="13" t="s">
        <v>24</v>
      </c>
      <c r="L479" s="13" t="s">
        <v>25</v>
      </c>
      <c r="M479" s="16">
        <v>42124</v>
      </c>
      <c r="N479" s="16">
        <v>42126</v>
      </c>
      <c r="O479" s="48">
        <f>'Calculated Metrics'!$N479-'Calculated Metrics'!$M479</f>
        <v>2</v>
      </c>
      <c r="P479" s="16" t="str">
        <f>TEXT('Calculated Metrics'!$M479,"mmmm")</f>
        <v>April</v>
      </c>
      <c r="Q479" s="16" t="str">
        <f>TEXT('Calculated Metrics'!$M479,"dddd")</f>
        <v>Thursday</v>
      </c>
      <c r="R479" s="13" t="str">
        <f>_xlfn.XLOOKUP('Calculated Metrics'!$T479,'Product Lookup'!A:A,'Product Lookup'!B:B, ,0)</f>
        <v>Telephones</v>
      </c>
      <c r="S479" s="13" t="s">
        <v>58</v>
      </c>
      <c r="T479" s="13" t="s">
        <v>59</v>
      </c>
      <c r="U479" s="13" t="s">
        <v>28</v>
      </c>
      <c r="V479" s="13" t="s">
        <v>29</v>
      </c>
      <c r="W479" s="13" t="s">
        <v>50</v>
      </c>
      <c r="X479" s="13" t="s">
        <v>103</v>
      </c>
      <c r="Y479" s="13" t="s">
        <v>201</v>
      </c>
      <c r="Z479" s="13">
        <v>4240</v>
      </c>
      <c r="AA479" s="1"/>
      <c r="AB479" s="1"/>
      <c r="AC479" s="1"/>
      <c r="AD479" s="1"/>
      <c r="AE479" s="1"/>
      <c r="AF479" s="1"/>
    </row>
    <row r="480" spans="1:32" x14ac:dyDescent="0.3">
      <c r="A480" s="9">
        <v>21214</v>
      </c>
      <c r="B480" s="9" t="s">
        <v>41</v>
      </c>
      <c r="C480" s="9">
        <v>90674</v>
      </c>
      <c r="D480" s="10">
        <v>14.2</v>
      </c>
      <c r="E480" s="11">
        <v>0.05</v>
      </c>
      <c r="F480" s="9">
        <v>18</v>
      </c>
      <c r="G480" s="10">
        <f>'Calculated Metrics'!$D480*'Calculated Metrics'!$F480*(1-'Calculated Metrics'!$E480)</f>
        <v>242.82</v>
      </c>
      <c r="H480" s="9">
        <v>865</v>
      </c>
      <c r="I480" s="9" t="s">
        <v>1291</v>
      </c>
      <c r="J480" s="9" t="str">
        <f t="shared" si="7"/>
        <v>Returning Customer</v>
      </c>
      <c r="K480" s="9" t="s">
        <v>24</v>
      </c>
      <c r="L480" s="9" t="s">
        <v>35</v>
      </c>
      <c r="M480" s="12">
        <v>42151</v>
      </c>
      <c r="N480" s="12">
        <v>42152</v>
      </c>
      <c r="O480" s="47">
        <f>'Calculated Metrics'!$N480-'Calculated Metrics'!$M480</f>
        <v>1</v>
      </c>
      <c r="P480" s="12" t="str">
        <f>TEXT('Calculated Metrics'!$M480,"mmmm")</f>
        <v>May</v>
      </c>
      <c r="Q480" s="12" t="str">
        <f>TEXT('Calculated Metrics'!$M480,"dddd")</f>
        <v>Wednesday</v>
      </c>
      <c r="R480" s="9" t="str">
        <f>_xlfn.XLOOKUP('Calculated Metrics'!$T480,'Product Lookup'!A:A,'Product Lookup'!B:B, ,0)</f>
        <v>Furnishings</v>
      </c>
      <c r="S480" s="9" t="s">
        <v>36</v>
      </c>
      <c r="T480" s="9" t="s">
        <v>42</v>
      </c>
      <c r="U480" s="9" t="s">
        <v>28</v>
      </c>
      <c r="V480" s="9" t="s">
        <v>29</v>
      </c>
      <c r="W480" s="9" t="s">
        <v>50</v>
      </c>
      <c r="X480" s="9" t="s">
        <v>270</v>
      </c>
      <c r="Y480" s="9" t="s">
        <v>305</v>
      </c>
      <c r="Z480" s="9">
        <v>46312</v>
      </c>
      <c r="AA480" s="1"/>
      <c r="AB480" s="1"/>
      <c r="AC480" s="1"/>
      <c r="AD480" s="1"/>
      <c r="AE480" s="1"/>
      <c r="AF480" s="1"/>
    </row>
    <row r="481" spans="1:32" x14ac:dyDescent="0.3">
      <c r="A481" s="13">
        <v>19947</v>
      </c>
      <c r="B481" s="13" t="s">
        <v>71</v>
      </c>
      <c r="C481" s="13">
        <v>90675</v>
      </c>
      <c r="D481" s="14">
        <v>6.48</v>
      </c>
      <c r="E481" s="15">
        <v>0.05</v>
      </c>
      <c r="F481" s="13">
        <v>12</v>
      </c>
      <c r="G481" s="14">
        <f>'Calculated Metrics'!$D481*'Calculated Metrics'!$F481*(1-'Calculated Metrics'!$E481)</f>
        <v>73.872</v>
      </c>
      <c r="H481" s="13">
        <v>865</v>
      </c>
      <c r="I481" s="13" t="s">
        <v>1291</v>
      </c>
      <c r="J481" s="13" t="str">
        <f t="shared" si="7"/>
        <v>Returning Customer</v>
      </c>
      <c r="K481" s="13" t="s">
        <v>24</v>
      </c>
      <c r="L481" s="13" t="s">
        <v>25</v>
      </c>
      <c r="M481" s="16">
        <v>42061</v>
      </c>
      <c r="N481" s="16">
        <v>42065</v>
      </c>
      <c r="O481" s="48">
        <f>'Calculated Metrics'!$N481-'Calculated Metrics'!$M481</f>
        <v>4</v>
      </c>
      <c r="P481" s="16" t="str">
        <f>TEXT('Calculated Metrics'!$M481,"mmmm")</f>
        <v>February</v>
      </c>
      <c r="Q481" s="16" t="str">
        <f>TEXT('Calculated Metrics'!$M481,"dddd")</f>
        <v>Thursday</v>
      </c>
      <c r="R481" s="13" t="str">
        <f>_xlfn.XLOOKUP('Calculated Metrics'!$T481,'Product Lookup'!A:A,'Product Lookup'!B:B, ,0)</f>
        <v>Paper</v>
      </c>
      <c r="S481" s="13" t="s">
        <v>26</v>
      </c>
      <c r="T481" s="13" t="s">
        <v>66</v>
      </c>
      <c r="U481" s="13" t="s">
        <v>49</v>
      </c>
      <c r="V481" s="13" t="s">
        <v>29</v>
      </c>
      <c r="W481" s="13" t="s">
        <v>50</v>
      </c>
      <c r="X481" s="13" t="s">
        <v>270</v>
      </c>
      <c r="Y481" s="13" t="s">
        <v>305</v>
      </c>
      <c r="Z481" s="13">
        <v>46312</v>
      </c>
      <c r="AA481" s="1"/>
      <c r="AB481" s="1"/>
      <c r="AC481" s="1"/>
      <c r="AD481" s="1"/>
      <c r="AE481" s="1"/>
      <c r="AF481" s="1"/>
    </row>
    <row r="482" spans="1:32" x14ac:dyDescent="0.3">
      <c r="A482" s="9">
        <v>24774</v>
      </c>
      <c r="B482" s="9" t="s">
        <v>33</v>
      </c>
      <c r="C482" s="9">
        <v>91194</v>
      </c>
      <c r="D482" s="10">
        <v>29.18</v>
      </c>
      <c r="E482" s="11">
        <v>0.05</v>
      </c>
      <c r="F482" s="9">
        <v>10</v>
      </c>
      <c r="G482" s="10">
        <f>'Calculated Metrics'!$D482*'Calculated Metrics'!$F482*(1-'Calculated Metrics'!$E482)</f>
        <v>277.20999999999998</v>
      </c>
      <c r="H482" s="9">
        <v>868</v>
      </c>
      <c r="I482" s="9" t="s">
        <v>1292</v>
      </c>
      <c r="J482" s="9" t="str">
        <f t="shared" si="7"/>
        <v>Returning Customer</v>
      </c>
      <c r="K482" s="9" t="s">
        <v>24</v>
      </c>
      <c r="L482" s="9" t="s">
        <v>25</v>
      </c>
      <c r="M482" s="12">
        <v>42060</v>
      </c>
      <c r="N482" s="12">
        <v>42062</v>
      </c>
      <c r="O482" s="47">
        <f>'Calculated Metrics'!$N482-'Calculated Metrics'!$M482</f>
        <v>2</v>
      </c>
      <c r="P482" s="12" t="str">
        <f>TEXT('Calculated Metrics'!$M482,"mmmm")</f>
        <v>February</v>
      </c>
      <c r="Q482" s="12" t="str">
        <f>TEXT('Calculated Metrics'!$M482,"dddd")</f>
        <v>Wednesday</v>
      </c>
      <c r="R482" s="9" t="str">
        <f>_xlfn.XLOOKUP('Calculated Metrics'!$T482,'Product Lookup'!A:A,'Product Lookup'!B:B, ,0)</f>
        <v>Furnishings</v>
      </c>
      <c r="S482" s="9" t="s">
        <v>36</v>
      </c>
      <c r="T482" s="9" t="s">
        <v>42</v>
      </c>
      <c r="U482" s="9" t="s">
        <v>49</v>
      </c>
      <c r="V482" s="9" t="s">
        <v>29</v>
      </c>
      <c r="W482" s="9" t="s">
        <v>50</v>
      </c>
      <c r="X482" s="9" t="s">
        <v>51</v>
      </c>
      <c r="Y482" s="9" t="s">
        <v>348</v>
      </c>
      <c r="Z482" s="9">
        <v>55126</v>
      </c>
      <c r="AA482" s="1"/>
      <c r="AB482" s="1"/>
      <c r="AC482" s="1"/>
      <c r="AD482" s="1"/>
      <c r="AE482" s="1"/>
      <c r="AF482" s="1"/>
    </row>
    <row r="483" spans="1:32" x14ac:dyDescent="0.3">
      <c r="A483" s="13">
        <v>24775</v>
      </c>
      <c r="B483" s="13" t="s">
        <v>33</v>
      </c>
      <c r="C483" s="13">
        <v>91194</v>
      </c>
      <c r="D483" s="14">
        <v>80.98</v>
      </c>
      <c r="E483" s="15">
        <v>0.05</v>
      </c>
      <c r="F483" s="13">
        <v>8</v>
      </c>
      <c r="G483" s="14">
        <f>'Calculated Metrics'!$D483*'Calculated Metrics'!$F483*(1-'Calculated Metrics'!$E483)</f>
        <v>615.44799999999998</v>
      </c>
      <c r="H483" s="13">
        <v>868</v>
      </c>
      <c r="I483" s="13" t="s">
        <v>1292</v>
      </c>
      <c r="J483" s="13" t="str">
        <f t="shared" si="7"/>
        <v>Returning Customer</v>
      </c>
      <c r="K483" s="13" t="s">
        <v>24</v>
      </c>
      <c r="L483" s="13" t="s">
        <v>35</v>
      </c>
      <c r="M483" s="16">
        <v>42060</v>
      </c>
      <c r="N483" s="16">
        <v>42062</v>
      </c>
      <c r="O483" s="48">
        <f>'Calculated Metrics'!$N483-'Calculated Metrics'!$M483</f>
        <v>2</v>
      </c>
      <c r="P483" s="16" t="str">
        <f>TEXT('Calculated Metrics'!$M483,"mmmm")</f>
        <v>February</v>
      </c>
      <c r="Q483" s="16" t="str">
        <f>TEXT('Calculated Metrics'!$M483,"dddd")</f>
        <v>Wednesday</v>
      </c>
      <c r="R483" s="13" t="str">
        <f>_xlfn.XLOOKUP('Calculated Metrics'!$T483,'Product Lookup'!A:A,'Product Lookup'!B:B, ,0)</f>
        <v>Storage</v>
      </c>
      <c r="S483" s="13" t="s">
        <v>26</v>
      </c>
      <c r="T483" s="13" t="s">
        <v>85</v>
      </c>
      <c r="U483" s="13" t="s">
        <v>124</v>
      </c>
      <c r="V483" s="13" t="s">
        <v>29</v>
      </c>
      <c r="W483" s="13" t="s">
        <v>50</v>
      </c>
      <c r="X483" s="13" t="s">
        <v>51</v>
      </c>
      <c r="Y483" s="13" t="s">
        <v>348</v>
      </c>
      <c r="Z483" s="13">
        <v>55126</v>
      </c>
      <c r="AA483" s="1"/>
      <c r="AB483" s="1"/>
      <c r="AC483" s="1"/>
      <c r="AD483" s="1"/>
      <c r="AE483" s="1"/>
      <c r="AF483" s="1"/>
    </row>
    <row r="484" spans="1:32" x14ac:dyDescent="0.3">
      <c r="A484" s="9">
        <v>24763</v>
      </c>
      <c r="B484" s="9" t="s">
        <v>41</v>
      </c>
      <c r="C484" s="9">
        <v>91195</v>
      </c>
      <c r="D484" s="10">
        <v>6.48</v>
      </c>
      <c r="E484" s="11">
        <v>0.05</v>
      </c>
      <c r="F484" s="9">
        <v>20</v>
      </c>
      <c r="G484" s="10">
        <f>'Calculated Metrics'!$D484*'Calculated Metrics'!$F484*(1-'Calculated Metrics'!$E484)</f>
        <v>123.12000000000002</v>
      </c>
      <c r="H484" s="9">
        <v>868</v>
      </c>
      <c r="I484" s="9" t="s">
        <v>1292</v>
      </c>
      <c r="J484" s="9" t="str">
        <f t="shared" si="7"/>
        <v>Returning Customer</v>
      </c>
      <c r="K484" s="9" t="s">
        <v>24</v>
      </c>
      <c r="L484" s="9" t="s">
        <v>35</v>
      </c>
      <c r="M484" s="12">
        <v>42069</v>
      </c>
      <c r="N484" s="12">
        <v>42070</v>
      </c>
      <c r="O484" s="47">
        <f>'Calculated Metrics'!$N484-'Calculated Metrics'!$M484</f>
        <v>1</v>
      </c>
      <c r="P484" s="12" t="str">
        <f>TEXT('Calculated Metrics'!$M484,"mmmm")</f>
        <v>March</v>
      </c>
      <c r="Q484" s="12" t="str">
        <f>TEXT('Calculated Metrics'!$M484,"dddd")</f>
        <v>Friday</v>
      </c>
      <c r="R484" s="9" t="str">
        <f>_xlfn.XLOOKUP('Calculated Metrics'!$T484,'Product Lookup'!A:A,'Product Lookup'!B:B, ,0)</f>
        <v>Paper</v>
      </c>
      <c r="S484" s="9" t="s">
        <v>26</v>
      </c>
      <c r="T484" s="9" t="s">
        <v>66</v>
      </c>
      <c r="U484" s="9" t="s">
        <v>49</v>
      </c>
      <c r="V484" s="9" t="s">
        <v>29</v>
      </c>
      <c r="W484" s="9" t="s">
        <v>50</v>
      </c>
      <c r="X484" s="9" t="s">
        <v>51</v>
      </c>
      <c r="Y484" s="9" t="s">
        <v>348</v>
      </c>
      <c r="Z484" s="9">
        <v>55126</v>
      </c>
      <c r="AA484" s="1"/>
      <c r="AB484" s="1"/>
      <c r="AC484" s="1"/>
      <c r="AD484" s="1"/>
      <c r="AE484" s="1"/>
      <c r="AF484" s="1"/>
    </row>
    <row r="485" spans="1:32" x14ac:dyDescent="0.3">
      <c r="A485" s="13">
        <v>24764</v>
      </c>
      <c r="B485" s="13" t="s">
        <v>41</v>
      </c>
      <c r="C485" s="13">
        <v>91195</v>
      </c>
      <c r="D485" s="14">
        <v>349.45</v>
      </c>
      <c r="E485" s="15">
        <v>0.1</v>
      </c>
      <c r="F485" s="13">
        <v>12</v>
      </c>
      <c r="G485" s="14">
        <f>'Calculated Metrics'!$D485*'Calculated Metrics'!$F485*(1-'Calculated Metrics'!$E485)</f>
        <v>3774.06</v>
      </c>
      <c r="H485" s="13">
        <v>868</v>
      </c>
      <c r="I485" s="13" t="s">
        <v>1292</v>
      </c>
      <c r="J485" s="13" t="str">
        <f t="shared" si="7"/>
        <v>Returning Customer</v>
      </c>
      <c r="K485" s="13" t="s">
        <v>24</v>
      </c>
      <c r="L485" s="13" t="s">
        <v>25</v>
      </c>
      <c r="M485" s="16">
        <v>42069</v>
      </c>
      <c r="N485" s="16">
        <v>42070</v>
      </c>
      <c r="O485" s="48">
        <f>'Calculated Metrics'!$N485-'Calculated Metrics'!$M485</f>
        <v>1</v>
      </c>
      <c r="P485" s="16" t="str">
        <f>TEXT('Calculated Metrics'!$M485,"mmmm")</f>
        <v>March</v>
      </c>
      <c r="Q485" s="16" t="str">
        <f>TEXT('Calculated Metrics'!$M485,"dddd")</f>
        <v>Friday</v>
      </c>
      <c r="R485" s="13" t="str">
        <f>_xlfn.XLOOKUP('Calculated Metrics'!$T485,'Product Lookup'!A:A,'Product Lookup'!B:B, ,0)</f>
        <v>Tables</v>
      </c>
      <c r="S485" s="13" t="s">
        <v>36</v>
      </c>
      <c r="T485" s="13" t="s">
        <v>89</v>
      </c>
      <c r="U485" s="13" t="s">
        <v>38</v>
      </c>
      <c r="V485" s="13" t="s">
        <v>29</v>
      </c>
      <c r="W485" s="13" t="s">
        <v>30</v>
      </c>
      <c r="X485" s="13" t="s">
        <v>51</v>
      </c>
      <c r="Y485" s="13" t="s">
        <v>348</v>
      </c>
      <c r="Z485" s="13">
        <v>55126</v>
      </c>
      <c r="AA485" s="1"/>
      <c r="AB485" s="1"/>
      <c r="AC485" s="1"/>
      <c r="AD485" s="1"/>
      <c r="AE485" s="1"/>
      <c r="AF485" s="1"/>
    </row>
    <row r="486" spans="1:32" x14ac:dyDescent="0.3">
      <c r="A486" s="9">
        <v>25507</v>
      </c>
      <c r="B486" s="9" t="s">
        <v>33</v>
      </c>
      <c r="C486" s="9">
        <v>90577</v>
      </c>
      <c r="D486" s="10">
        <v>14.2</v>
      </c>
      <c r="E486" s="11">
        <v>0.05</v>
      </c>
      <c r="F486" s="9">
        <v>2</v>
      </c>
      <c r="G486" s="10">
        <f>'Calculated Metrics'!$D486*'Calculated Metrics'!$F486*(1-'Calculated Metrics'!$E486)</f>
        <v>26.979999999999997</v>
      </c>
      <c r="H486" s="9">
        <v>871</v>
      </c>
      <c r="I486" s="9" t="s">
        <v>1293</v>
      </c>
      <c r="J486" s="9" t="str">
        <f t="shared" si="7"/>
        <v>Returning Customer</v>
      </c>
      <c r="K486" s="9" t="s">
        <v>34</v>
      </c>
      <c r="L486" s="9" t="s">
        <v>35</v>
      </c>
      <c r="M486" s="12">
        <v>42078</v>
      </c>
      <c r="N486" s="12">
        <v>42080</v>
      </c>
      <c r="O486" s="47">
        <f>'Calculated Metrics'!$N486-'Calculated Metrics'!$M486</f>
        <v>2</v>
      </c>
      <c r="P486" s="12" t="str">
        <f>TEXT('Calculated Metrics'!$M486,"mmmm")</f>
        <v>March</v>
      </c>
      <c r="Q486" s="12" t="str">
        <f>TEXT('Calculated Metrics'!$M486,"dddd")</f>
        <v>Sunday</v>
      </c>
      <c r="R486" s="9" t="str">
        <f>_xlfn.XLOOKUP('Calculated Metrics'!$T486,'Product Lookup'!A:A,'Product Lookup'!B:B, ,0)</f>
        <v>Furnishings</v>
      </c>
      <c r="S486" s="9" t="s">
        <v>36</v>
      </c>
      <c r="T486" s="9" t="s">
        <v>42</v>
      </c>
      <c r="U486" s="9" t="s">
        <v>28</v>
      </c>
      <c r="V486" s="9" t="s">
        <v>29</v>
      </c>
      <c r="W486" s="9" t="s">
        <v>30</v>
      </c>
      <c r="X486" s="9" t="s">
        <v>219</v>
      </c>
      <c r="Y486" s="9" t="s">
        <v>349</v>
      </c>
      <c r="Z486" s="9">
        <v>89502</v>
      </c>
      <c r="AA486" s="1"/>
      <c r="AB486" s="1"/>
      <c r="AC486" s="1"/>
      <c r="AD486" s="1"/>
      <c r="AE486" s="1"/>
      <c r="AF486" s="1"/>
    </row>
    <row r="487" spans="1:32" x14ac:dyDescent="0.3">
      <c r="A487" s="13">
        <v>22547</v>
      </c>
      <c r="B487" s="13" t="s">
        <v>33</v>
      </c>
      <c r="C487" s="13">
        <v>90578</v>
      </c>
      <c r="D487" s="14">
        <v>5.94</v>
      </c>
      <c r="E487" s="15">
        <v>0.05</v>
      </c>
      <c r="F487" s="13">
        <v>12</v>
      </c>
      <c r="G487" s="14">
        <f>'Calculated Metrics'!$D487*'Calculated Metrics'!$F487*(1-'Calculated Metrics'!$E487)</f>
        <v>67.715999999999994</v>
      </c>
      <c r="H487" s="13">
        <v>871</v>
      </c>
      <c r="I487" s="13" t="s">
        <v>1293</v>
      </c>
      <c r="J487" s="13" t="str">
        <f t="shared" si="7"/>
        <v>Returning Customer</v>
      </c>
      <c r="K487" s="13" t="s">
        <v>34</v>
      </c>
      <c r="L487" s="13" t="s">
        <v>35</v>
      </c>
      <c r="M487" s="16">
        <v>42144</v>
      </c>
      <c r="N487" s="16">
        <v>42147</v>
      </c>
      <c r="O487" s="48">
        <f>'Calculated Metrics'!$N487-'Calculated Metrics'!$M487</f>
        <v>3</v>
      </c>
      <c r="P487" s="16" t="str">
        <f>TEXT('Calculated Metrics'!$M487,"mmmm")</f>
        <v>May</v>
      </c>
      <c r="Q487" s="16" t="str">
        <f>TEXT('Calculated Metrics'!$M487,"dddd")</f>
        <v>Wednesday</v>
      </c>
      <c r="R487" s="13" t="str">
        <f>_xlfn.XLOOKUP('Calculated Metrics'!$T487,'Product Lookup'!A:A,'Product Lookup'!B:B, ,0)</f>
        <v>Binders</v>
      </c>
      <c r="S487" s="13" t="s">
        <v>26</v>
      </c>
      <c r="T487" s="13" t="s">
        <v>72</v>
      </c>
      <c r="U487" s="13" t="s">
        <v>49</v>
      </c>
      <c r="V487" s="13" t="s">
        <v>29</v>
      </c>
      <c r="W487" s="13" t="s">
        <v>30</v>
      </c>
      <c r="X487" s="13" t="s">
        <v>219</v>
      </c>
      <c r="Y487" s="13" t="s">
        <v>349</v>
      </c>
      <c r="Z487" s="13">
        <v>89502</v>
      </c>
      <c r="AA487" s="1"/>
      <c r="AB487" s="1"/>
      <c r="AC487" s="1"/>
      <c r="AD487" s="1"/>
      <c r="AE487" s="1"/>
      <c r="AF487" s="1"/>
    </row>
    <row r="488" spans="1:32" x14ac:dyDescent="0.3">
      <c r="A488" s="9">
        <v>22548</v>
      </c>
      <c r="B488" s="9" t="s">
        <v>33</v>
      </c>
      <c r="C488" s="9">
        <v>90578</v>
      </c>
      <c r="D488" s="10">
        <v>6.48</v>
      </c>
      <c r="E488" s="11">
        <v>0.05</v>
      </c>
      <c r="F488" s="9">
        <v>18</v>
      </c>
      <c r="G488" s="10">
        <f>'Calculated Metrics'!$D488*'Calculated Metrics'!$F488*(1-'Calculated Metrics'!$E488)</f>
        <v>110.80800000000001</v>
      </c>
      <c r="H488" s="9">
        <v>871</v>
      </c>
      <c r="I488" s="9" t="s">
        <v>1293</v>
      </c>
      <c r="J488" s="9" t="str">
        <f t="shared" si="7"/>
        <v>Returning Customer</v>
      </c>
      <c r="K488" s="9" t="s">
        <v>34</v>
      </c>
      <c r="L488" s="9" t="s">
        <v>35</v>
      </c>
      <c r="M488" s="12">
        <v>42144</v>
      </c>
      <c r="N488" s="12">
        <v>42146</v>
      </c>
      <c r="O488" s="47">
        <f>'Calculated Metrics'!$N488-'Calculated Metrics'!$M488</f>
        <v>2</v>
      </c>
      <c r="P488" s="12" t="str">
        <f>TEXT('Calculated Metrics'!$M488,"mmmm")</f>
        <v>May</v>
      </c>
      <c r="Q488" s="12" t="str">
        <f>TEXT('Calculated Metrics'!$M488,"dddd")</f>
        <v>Wednesday</v>
      </c>
      <c r="R488" s="9" t="str">
        <f>_xlfn.XLOOKUP('Calculated Metrics'!$T488,'Product Lookup'!A:A,'Product Lookup'!B:B, ,0)</f>
        <v>Paper</v>
      </c>
      <c r="S488" s="9" t="s">
        <v>26</v>
      </c>
      <c r="T488" s="9" t="s">
        <v>66</v>
      </c>
      <c r="U488" s="9" t="s">
        <v>49</v>
      </c>
      <c r="V488" s="9" t="s">
        <v>29</v>
      </c>
      <c r="W488" s="9" t="s">
        <v>30</v>
      </c>
      <c r="X488" s="9" t="s">
        <v>219</v>
      </c>
      <c r="Y488" s="9" t="s">
        <v>349</v>
      </c>
      <c r="Z488" s="9">
        <v>89502</v>
      </c>
      <c r="AA488" s="1"/>
      <c r="AB488" s="1"/>
      <c r="AC488" s="1"/>
      <c r="AD488" s="1"/>
      <c r="AE488" s="1"/>
      <c r="AF488" s="1"/>
    </row>
    <row r="489" spans="1:32" x14ac:dyDescent="0.3">
      <c r="A489" s="13">
        <v>19262</v>
      </c>
      <c r="B489" s="13" t="s">
        <v>23</v>
      </c>
      <c r="C489" s="13">
        <v>89059</v>
      </c>
      <c r="D489" s="14">
        <v>4.37</v>
      </c>
      <c r="E489" s="15">
        <v>0.05</v>
      </c>
      <c r="F489" s="13">
        <v>18</v>
      </c>
      <c r="G489" s="14">
        <f>'Calculated Metrics'!$D489*'Calculated Metrics'!$F489*(1-'Calculated Metrics'!$E489)</f>
        <v>74.72699999999999</v>
      </c>
      <c r="H489" s="13">
        <v>875</v>
      </c>
      <c r="I489" s="13" t="s">
        <v>1294</v>
      </c>
      <c r="J489" s="13" t="str">
        <f t="shared" si="7"/>
        <v>Returning Customer</v>
      </c>
      <c r="K489" s="13" t="s">
        <v>48</v>
      </c>
      <c r="L489" s="13" t="s">
        <v>35</v>
      </c>
      <c r="M489" s="16">
        <v>42056</v>
      </c>
      <c r="N489" s="16">
        <v>42057</v>
      </c>
      <c r="O489" s="48">
        <f>'Calculated Metrics'!$N489-'Calculated Metrics'!$M489</f>
        <v>1</v>
      </c>
      <c r="P489" s="16" t="str">
        <f>TEXT('Calculated Metrics'!$M489,"mmmm")</f>
        <v>February</v>
      </c>
      <c r="Q489" s="16" t="str">
        <f>TEXT('Calculated Metrics'!$M489,"dddd")</f>
        <v>Saturday</v>
      </c>
      <c r="R489" s="13" t="str">
        <f>_xlfn.XLOOKUP('Calculated Metrics'!$T489,'Product Lookup'!A:A,'Product Lookup'!B:B, ,0)</f>
        <v>Appliances</v>
      </c>
      <c r="S489" s="13" t="s">
        <v>26</v>
      </c>
      <c r="T489" s="13" t="s">
        <v>131</v>
      </c>
      <c r="U489" s="13" t="s">
        <v>49</v>
      </c>
      <c r="V489" s="13" t="s">
        <v>29</v>
      </c>
      <c r="W489" s="13" t="s">
        <v>30</v>
      </c>
      <c r="X489" s="13" t="s">
        <v>114</v>
      </c>
      <c r="Y489" s="13" t="s">
        <v>350</v>
      </c>
      <c r="Z489" s="13">
        <v>84106</v>
      </c>
      <c r="AA489" s="1"/>
      <c r="AB489" s="1"/>
      <c r="AC489" s="1"/>
      <c r="AD489" s="1"/>
      <c r="AE489" s="1"/>
      <c r="AF489" s="1"/>
    </row>
    <row r="490" spans="1:32" x14ac:dyDescent="0.3">
      <c r="A490" s="9">
        <v>19263</v>
      </c>
      <c r="B490" s="9" t="s">
        <v>23</v>
      </c>
      <c r="C490" s="9">
        <v>89059</v>
      </c>
      <c r="D490" s="10">
        <v>155.99</v>
      </c>
      <c r="E490" s="11">
        <v>0.1</v>
      </c>
      <c r="F490" s="9">
        <v>4</v>
      </c>
      <c r="G490" s="10">
        <f>'Calculated Metrics'!$D490*'Calculated Metrics'!$F490*(1-'Calculated Metrics'!$E490)</f>
        <v>561.56400000000008</v>
      </c>
      <c r="H490" s="9">
        <v>875</v>
      </c>
      <c r="I490" s="9" t="s">
        <v>1294</v>
      </c>
      <c r="J490" s="9" t="str">
        <f t="shared" si="7"/>
        <v>Returning Customer</v>
      </c>
      <c r="K490" s="9" t="s">
        <v>48</v>
      </c>
      <c r="L490" s="9" t="s">
        <v>35</v>
      </c>
      <c r="M490" s="12">
        <v>42056</v>
      </c>
      <c r="N490" s="12">
        <v>42058</v>
      </c>
      <c r="O490" s="47">
        <f>'Calculated Metrics'!$N490-'Calculated Metrics'!$M490</f>
        <v>2</v>
      </c>
      <c r="P490" s="12" t="str">
        <f>TEXT('Calculated Metrics'!$M490,"mmmm")</f>
        <v>February</v>
      </c>
      <c r="Q490" s="12" t="str">
        <f>TEXT('Calculated Metrics'!$M490,"dddd")</f>
        <v>Saturday</v>
      </c>
      <c r="R490" s="9" t="str">
        <f>_xlfn.XLOOKUP('Calculated Metrics'!$T490,'Product Lookup'!A:A,'Product Lookup'!B:B, ,0)</f>
        <v>Telephones</v>
      </c>
      <c r="S490" s="9" t="s">
        <v>58</v>
      </c>
      <c r="T490" s="9" t="s">
        <v>59</v>
      </c>
      <c r="U490" s="9" t="s">
        <v>49</v>
      </c>
      <c r="V490" s="9" t="s">
        <v>29</v>
      </c>
      <c r="W490" s="9" t="s">
        <v>30</v>
      </c>
      <c r="X490" s="9" t="s">
        <v>114</v>
      </c>
      <c r="Y490" s="9" t="s">
        <v>350</v>
      </c>
      <c r="Z490" s="9">
        <v>84106</v>
      </c>
      <c r="AA490" s="1"/>
      <c r="AB490" s="1"/>
      <c r="AC490" s="1"/>
      <c r="AD490" s="1"/>
      <c r="AE490" s="1"/>
      <c r="AF490" s="1"/>
    </row>
    <row r="491" spans="1:32" x14ac:dyDescent="0.3">
      <c r="A491" s="13">
        <v>18054</v>
      </c>
      <c r="B491" s="13" t="s">
        <v>41</v>
      </c>
      <c r="C491" s="13">
        <v>86153</v>
      </c>
      <c r="D491" s="14">
        <v>5.68</v>
      </c>
      <c r="E491" s="15">
        <v>0.05</v>
      </c>
      <c r="F491" s="13">
        <v>5</v>
      </c>
      <c r="G491" s="14">
        <f>'Calculated Metrics'!$D491*'Calculated Metrics'!$F491*(1-'Calculated Metrics'!$E491)</f>
        <v>26.979999999999997</v>
      </c>
      <c r="H491" s="13">
        <v>880</v>
      </c>
      <c r="I491" s="13" t="s">
        <v>1295</v>
      </c>
      <c r="J491" s="13" t="str">
        <f t="shared" si="7"/>
        <v>Returning Customer</v>
      </c>
      <c r="K491" s="13" t="s">
        <v>48</v>
      </c>
      <c r="L491" s="13" t="s">
        <v>35</v>
      </c>
      <c r="M491" s="16">
        <v>42088</v>
      </c>
      <c r="N491" s="16">
        <v>42090</v>
      </c>
      <c r="O491" s="48">
        <f>'Calculated Metrics'!$N491-'Calculated Metrics'!$M491</f>
        <v>2</v>
      </c>
      <c r="P491" s="16" t="str">
        <f>TEXT('Calculated Metrics'!$M491,"mmmm")</f>
        <v>March</v>
      </c>
      <c r="Q491" s="16" t="str">
        <f>TEXT('Calculated Metrics'!$M491,"dddd")</f>
        <v>Wednesday</v>
      </c>
      <c r="R491" s="13" t="str">
        <f>_xlfn.XLOOKUP('Calculated Metrics'!$T491,'Product Lookup'!A:A,'Product Lookup'!B:B, ,0)</f>
        <v>Envelopes</v>
      </c>
      <c r="S491" s="13" t="s">
        <v>26</v>
      </c>
      <c r="T491" s="13" t="s">
        <v>54</v>
      </c>
      <c r="U491" s="13" t="s">
        <v>49</v>
      </c>
      <c r="V491" s="13" t="s">
        <v>29</v>
      </c>
      <c r="W491" s="13" t="s">
        <v>30</v>
      </c>
      <c r="X491" s="13" t="s">
        <v>168</v>
      </c>
      <c r="Y491" s="13" t="s">
        <v>351</v>
      </c>
      <c r="Z491" s="13">
        <v>85254</v>
      </c>
      <c r="AA491" s="1"/>
      <c r="AB491" s="1"/>
      <c r="AC491" s="1"/>
      <c r="AD491" s="1"/>
      <c r="AE491" s="1"/>
      <c r="AF491" s="1"/>
    </row>
    <row r="492" spans="1:32" x14ac:dyDescent="0.3">
      <c r="A492" s="9">
        <v>18055</v>
      </c>
      <c r="B492" s="9" t="s">
        <v>41</v>
      </c>
      <c r="C492" s="9">
        <v>86153</v>
      </c>
      <c r="D492" s="10">
        <v>22.84</v>
      </c>
      <c r="E492" s="11">
        <v>0.05</v>
      </c>
      <c r="F492" s="9">
        <v>1</v>
      </c>
      <c r="G492" s="10">
        <f>'Calculated Metrics'!$D492*'Calculated Metrics'!$F492*(1-'Calculated Metrics'!$E492)</f>
        <v>21.698</v>
      </c>
      <c r="H492" s="9">
        <v>880</v>
      </c>
      <c r="I492" s="9" t="s">
        <v>1295</v>
      </c>
      <c r="J492" s="9" t="str">
        <f t="shared" si="7"/>
        <v>Returning Customer</v>
      </c>
      <c r="K492" s="9" t="s">
        <v>48</v>
      </c>
      <c r="L492" s="9" t="s">
        <v>35</v>
      </c>
      <c r="M492" s="12">
        <v>42088</v>
      </c>
      <c r="N492" s="12">
        <v>42090</v>
      </c>
      <c r="O492" s="47">
        <f>'Calculated Metrics'!$N492-'Calculated Metrics'!$M492</f>
        <v>2</v>
      </c>
      <c r="P492" s="12" t="str">
        <f>TEXT('Calculated Metrics'!$M492,"mmmm")</f>
        <v>March</v>
      </c>
      <c r="Q492" s="12" t="str">
        <f>TEXT('Calculated Metrics'!$M492,"dddd")</f>
        <v>Wednesday</v>
      </c>
      <c r="R492" s="9" t="str">
        <f>_xlfn.XLOOKUP('Calculated Metrics'!$T492,'Product Lookup'!A:A,'Product Lookup'!B:B, ,0)</f>
        <v>Paper</v>
      </c>
      <c r="S492" s="9" t="s">
        <v>26</v>
      </c>
      <c r="T492" s="9" t="s">
        <v>66</v>
      </c>
      <c r="U492" s="9" t="s">
        <v>49</v>
      </c>
      <c r="V492" s="9" t="s">
        <v>29</v>
      </c>
      <c r="W492" s="9" t="s">
        <v>50</v>
      </c>
      <c r="X492" s="9" t="s">
        <v>168</v>
      </c>
      <c r="Y492" s="9" t="s">
        <v>351</v>
      </c>
      <c r="Z492" s="9">
        <v>85254</v>
      </c>
      <c r="AA492" s="1"/>
      <c r="AB492" s="1"/>
      <c r="AC492" s="1"/>
      <c r="AD492" s="1"/>
      <c r="AE492" s="1"/>
      <c r="AF492" s="1"/>
    </row>
    <row r="493" spans="1:32" x14ac:dyDescent="0.3">
      <c r="A493" s="13">
        <v>19401</v>
      </c>
      <c r="B493" s="13" t="s">
        <v>41</v>
      </c>
      <c r="C493" s="13">
        <v>89537</v>
      </c>
      <c r="D493" s="14">
        <v>25.98</v>
      </c>
      <c r="E493" s="15">
        <v>0.05</v>
      </c>
      <c r="F493" s="13">
        <v>41</v>
      </c>
      <c r="G493" s="14">
        <f>'Calculated Metrics'!$D493*'Calculated Metrics'!$F493*(1-'Calculated Metrics'!$E493)</f>
        <v>1011.921</v>
      </c>
      <c r="H493" s="13">
        <v>885</v>
      </c>
      <c r="I493" s="13" t="s">
        <v>1296</v>
      </c>
      <c r="J493" s="13" t="str">
        <f t="shared" si="7"/>
        <v>New Customer</v>
      </c>
      <c r="K493" s="13" t="s">
        <v>24</v>
      </c>
      <c r="L493" s="13" t="s">
        <v>25</v>
      </c>
      <c r="M493" s="16">
        <v>42148</v>
      </c>
      <c r="N493" s="16">
        <v>42149</v>
      </c>
      <c r="O493" s="48">
        <f>'Calculated Metrics'!$N493-'Calculated Metrics'!$M493</f>
        <v>1</v>
      </c>
      <c r="P493" s="16" t="str">
        <f>TEXT('Calculated Metrics'!$M493,"mmmm")</f>
        <v>May</v>
      </c>
      <c r="Q493" s="16" t="str">
        <f>TEXT('Calculated Metrics'!$M493,"dddd")</f>
        <v>Sunday</v>
      </c>
      <c r="R493" s="13" t="str">
        <f>_xlfn.XLOOKUP('Calculated Metrics'!$T493,'Product Lookup'!A:A,'Product Lookup'!B:B, ,0)</f>
        <v>Chairs</v>
      </c>
      <c r="S493" s="13" t="s">
        <v>36</v>
      </c>
      <c r="T493" s="13" t="s">
        <v>37</v>
      </c>
      <c r="U493" s="13" t="s">
        <v>38</v>
      </c>
      <c r="V493" s="13" t="s">
        <v>29</v>
      </c>
      <c r="W493" s="13" t="s">
        <v>50</v>
      </c>
      <c r="X493" s="13" t="s">
        <v>79</v>
      </c>
      <c r="Y493" s="13" t="s">
        <v>338</v>
      </c>
      <c r="Z493" s="13">
        <v>79109</v>
      </c>
      <c r="AA493" s="1"/>
      <c r="AB493" s="1"/>
      <c r="AC493" s="1"/>
      <c r="AD493" s="1"/>
      <c r="AE493" s="1"/>
      <c r="AF493" s="1"/>
    </row>
    <row r="494" spans="1:32" x14ac:dyDescent="0.3">
      <c r="A494" s="9">
        <v>26011</v>
      </c>
      <c r="B494" s="9" t="s">
        <v>41</v>
      </c>
      <c r="C494" s="9">
        <v>89536</v>
      </c>
      <c r="D494" s="10">
        <v>1.81</v>
      </c>
      <c r="E494" s="11">
        <v>0.05</v>
      </c>
      <c r="F494" s="9">
        <v>11</v>
      </c>
      <c r="G494" s="10">
        <f>'Calculated Metrics'!$D494*'Calculated Metrics'!$F494*(1-'Calculated Metrics'!$E494)</f>
        <v>18.9145</v>
      </c>
      <c r="H494" s="9">
        <v>890</v>
      </c>
      <c r="I494" s="9" t="s">
        <v>1297</v>
      </c>
      <c r="J494" s="9" t="str">
        <f t="shared" si="7"/>
        <v>Returning Customer</v>
      </c>
      <c r="K494" s="9" t="s">
        <v>74</v>
      </c>
      <c r="L494" s="9" t="s">
        <v>35</v>
      </c>
      <c r="M494" s="12">
        <v>42009</v>
      </c>
      <c r="N494" s="12">
        <v>42010</v>
      </c>
      <c r="O494" s="47">
        <f>'Calculated Metrics'!$N494-'Calculated Metrics'!$M494</f>
        <v>1</v>
      </c>
      <c r="P494" s="12" t="str">
        <f>TEXT('Calculated Metrics'!$M494,"mmmm")</f>
        <v>January</v>
      </c>
      <c r="Q494" s="12" t="str">
        <f>TEXT('Calculated Metrics'!$M494,"dddd")</f>
        <v>Monday</v>
      </c>
      <c r="R494" s="9" t="str">
        <f>_xlfn.XLOOKUP('Calculated Metrics'!$T494,'Product Lookup'!A:A,'Product Lookup'!B:B, ,0)</f>
        <v>Chairs</v>
      </c>
      <c r="S494" s="9" t="s">
        <v>36</v>
      </c>
      <c r="T494" s="9" t="s">
        <v>37</v>
      </c>
      <c r="U494" s="9" t="s">
        <v>38</v>
      </c>
      <c r="V494" s="9" t="s">
        <v>29</v>
      </c>
      <c r="W494" s="9" t="s">
        <v>50</v>
      </c>
      <c r="X494" s="9" t="s">
        <v>79</v>
      </c>
      <c r="Y494" s="9" t="s">
        <v>352</v>
      </c>
      <c r="Z494" s="9">
        <v>76021</v>
      </c>
      <c r="AA494" s="1"/>
      <c r="AB494" s="1"/>
      <c r="AC494" s="1"/>
      <c r="AD494" s="1"/>
      <c r="AE494" s="1"/>
      <c r="AF494" s="1"/>
    </row>
    <row r="495" spans="1:32" x14ac:dyDescent="0.3">
      <c r="A495" s="13">
        <v>26015</v>
      </c>
      <c r="B495" s="13" t="s">
        <v>41</v>
      </c>
      <c r="C495" s="13">
        <v>89536</v>
      </c>
      <c r="D495" s="14">
        <v>125.99</v>
      </c>
      <c r="E495" s="15">
        <v>0.1</v>
      </c>
      <c r="F495" s="13">
        <v>6</v>
      </c>
      <c r="G495" s="14">
        <f>'Calculated Metrics'!$D495*'Calculated Metrics'!$F495*(1-'Calculated Metrics'!$E495)</f>
        <v>680.346</v>
      </c>
      <c r="H495" s="13">
        <v>890</v>
      </c>
      <c r="I495" s="13" t="s">
        <v>1297</v>
      </c>
      <c r="J495" s="13" t="str">
        <f t="shared" si="7"/>
        <v>Returning Customer</v>
      </c>
      <c r="K495" s="13" t="s">
        <v>74</v>
      </c>
      <c r="L495" s="13" t="s">
        <v>35</v>
      </c>
      <c r="M495" s="16">
        <v>42009</v>
      </c>
      <c r="N495" s="16">
        <v>42009</v>
      </c>
      <c r="O495" s="48">
        <f>'Calculated Metrics'!$N495-'Calculated Metrics'!$M495</f>
        <v>0</v>
      </c>
      <c r="P495" s="16" t="str">
        <f>TEXT('Calculated Metrics'!$M495,"mmmm")</f>
        <v>January</v>
      </c>
      <c r="Q495" s="16" t="str">
        <f>TEXT('Calculated Metrics'!$M495,"dddd")</f>
        <v>Monday</v>
      </c>
      <c r="R495" s="13" t="str">
        <f>_xlfn.XLOOKUP('Calculated Metrics'!$T495,'Product Lookup'!A:A,'Product Lookup'!B:B, ,0)</f>
        <v>Telephones</v>
      </c>
      <c r="S495" s="13" t="s">
        <v>58</v>
      </c>
      <c r="T495" s="13" t="s">
        <v>59</v>
      </c>
      <c r="U495" s="13" t="s">
        <v>49</v>
      </c>
      <c r="V495" s="13" t="s">
        <v>29</v>
      </c>
      <c r="W495" s="13" t="s">
        <v>44</v>
      </c>
      <c r="X495" s="13" t="s">
        <v>79</v>
      </c>
      <c r="Y495" s="13" t="s">
        <v>352</v>
      </c>
      <c r="Z495" s="13">
        <v>76021</v>
      </c>
      <c r="AA495" s="1"/>
      <c r="AB495" s="1"/>
      <c r="AC495" s="1"/>
      <c r="AD495" s="1"/>
      <c r="AE495" s="1"/>
      <c r="AF495" s="1"/>
    </row>
    <row r="496" spans="1:32" x14ac:dyDescent="0.3">
      <c r="A496" s="9">
        <v>2045</v>
      </c>
      <c r="B496" s="9" t="s">
        <v>41</v>
      </c>
      <c r="C496" s="9">
        <v>14596</v>
      </c>
      <c r="D496" s="10">
        <v>8.34</v>
      </c>
      <c r="E496" s="11">
        <v>0.05</v>
      </c>
      <c r="F496" s="9">
        <v>24</v>
      </c>
      <c r="G496" s="10">
        <f>'Calculated Metrics'!$D496*'Calculated Metrics'!$F496*(1-'Calculated Metrics'!$E496)</f>
        <v>190.15199999999999</v>
      </c>
      <c r="H496" s="9">
        <v>894</v>
      </c>
      <c r="I496" s="9" t="s">
        <v>1298</v>
      </c>
      <c r="J496" s="9" t="str">
        <f t="shared" si="7"/>
        <v>Returning Customer</v>
      </c>
      <c r="K496" s="9" t="s">
        <v>24</v>
      </c>
      <c r="L496" s="9" t="s">
        <v>35</v>
      </c>
      <c r="M496" s="12">
        <v>42014</v>
      </c>
      <c r="N496" s="12">
        <v>42016</v>
      </c>
      <c r="O496" s="47">
        <f>'Calculated Metrics'!$N496-'Calculated Metrics'!$M496</f>
        <v>2</v>
      </c>
      <c r="P496" s="12" t="str">
        <f>TEXT('Calculated Metrics'!$M496,"mmmm")</f>
        <v>January</v>
      </c>
      <c r="Q496" s="12" t="str">
        <f>TEXT('Calculated Metrics'!$M496,"dddd")</f>
        <v>Saturday</v>
      </c>
      <c r="R496" s="9" t="str">
        <f>_xlfn.XLOOKUP('Calculated Metrics'!$T496,'Product Lookup'!A:A,'Product Lookup'!B:B, ,0)</f>
        <v>Furnishings</v>
      </c>
      <c r="S496" s="9" t="s">
        <v>36</v>
      </c>
      <c r="T496" s="9" t="s">
        <v>42</v>
      </c>
      <c r="U496" s="9" t="s">
        <v>28</v>
      </c>
      <c r="V496" s="9" t="s">
        <v>29</v>
      </c>
      <c r="W496" s="9" t="s">
        <v>44</v>
      </c>
      <c r="X496" s="9" t="s">
        <v>353</v>
      </c>
      <c r="Y496" s="9" t="s">
        <v>31</v>
      </c>
      <c r="Z496" s="9">
        <v>20024</v>
      </c>
      <c r="AA496" s="1"/>
      <c r="AB496" s="1"/>
      <c r="AC496" s="1"/>
      <c r="AD496" s="1"/>
      <c r="AE496" s="1"/>
      <c r="AF496" s="1"/>
    </row>
    <row r="497" spans="1:32" x14ac:dyDescent="0.3">
      <c r="A497" s="13">
        <v>2046</v>
      </c>
      <c r="B497" s="13" t="s">
        <v>41</v>
      </c>
      <c r="C497" s="13">
        <v>14596</v>
      </c>
      <c r="D497" s="14">
        <v>3.28</v>
      </c>
      <c r="E497" s="15">
        <v>0.05</v>
      </c>
      <c r="F497" s="13">
        <v>19</v>
      </c>
      <c r="G497" s="14">
        <f>'Calculated Metrics'!$D497*'Calculated Metrics'!$F497*(1-'Calculated Metrics'!$E497)</f>
        <v>59.203999999999994</v>
      </c>
      <c r="H497" s="13">
        <v>894</v>
      </c>
      <c r="I497" s="13" t="s">
        <v>1298</v>
      </c>
      <c r="J497" s="13" t="str">
        <f t="shared" si="7"/>
        <v>Returning Customer</v>
      </c>
      <c r="K497" s="13" t="s">
        <v>24</v>
      </c>
      <c r="L497" s="13" t="s">
        <v>35</v>
      </c>
      <c r="M497" s="16">
        <v>42014</v>
      </c>
      <c r="N497" s="16">
        <v>42015</v>
      </c>
      <c r="O497" s="48">
        <f>'Calculated Metrics'!$N497-'Calculated Metrics'!$M497</f>
        <v>1</v>
      </c>
      <c r="P497" s="16" t="str">
        <f>TEXT('Calculated Metrics'!$M497,"mmmm")</f>
        <v>January</v>
      </c>
      <c r="Q497" s="16" t="str">
        <f>TEXT('Calculated Metrics'!$M497,"dddd")</f>
        <v>Saturday</v>
      </c>
      <c r="R497" s="13" t="str">
        <f>_xlfn.XLOOKUP('Calculated Metrics'!$T497,'Product Lookup'!A:A,'Product Lookup'!B:B, ,0)</f>
        <v>Pens</v>
      </c>
      <c r="S497" s="13" t="s">
        <v>26</v>
      </c>
      <c r="T497" s="13" t="s">
        <v>27</v>
      </c>
      <c r="U497" s="13" t="s">
        <v>28</v>
      </c>
      <c r="V497" s="13" t="s">
        <v>29</v>
      </c>
      <c r="W497" s="13" t="s">
        <v>44</v>
      </c>
      <c r="X497" s="13" t="s">
        <v>353</v>
      </c>
      <c r="Y497" s="13" t="s">
        <v>31</v>
      </c>
      <c r="Z497" s="13">
        <v>20024</v>
      </c>
      <c r="AA497" s="1"/>
      <c r="AB497" s="1"/>
      <c r="AC497" s="1"/>
      <c r="AD497" s="1"/>
      <c r="AE497" s="1"/>
      <c r="AF497" s="1"/>
    </row>
    <row r="498" spans="1:32" x14ac:dyDescent="0.3">
      <c r="A498" s="9">
        <v>5421</v>
      </c>
      <c r="B498" s="9" t="s">
        <v>71</v>
      </c>
      <c r="C498" s="9">
        <v>38529</v>
      </c>
      <c r="D498" s="10">
        <v>1.1399999999999999</v>
      </c>
      <c r="E498" s="11">
        <v>0.05</v>
      </c>
      <c r="F498" s="9">
        <v>38</v>
      </c>
      <c r="G498" s="10">
        <f>'Calculated Metrics'!$D498*'Calculated Metrics'!$F498*(1-'Calculated Metrics'!$E498)</f>
        <v>41.153999999999989</v>
      </c>
      <c r="H498" s="9">
        <v>894</v>
      </c>
      <c r="I498" s="9" t="s">
        <v>1298</v>
      </c>
      <c r="J498" s="9" t="str">
        <f t="shared" si="7"/>
        <v>Returning Customer</v>
      </c>
      <c r="K498" s="9" t="s">
        <v>24</v>
      </c>
      <c r="L498" s="9" t="s">
        <v>35</v>
      </c>
      <c r="M498" s="12">
        <v>42037</v>
      </c>
      <c r="N498" s="12">
        <v>42037</v>
      </c>
      <c r="O498" s="47">
        <f>'Calculated Metrics'!$N498-'Calculated Metrics'!$M498</f>
        <v>0</v>
      </c>
      <c r="P498" s="12" t="str">
        <f>TEXT('Calculated Metrics'!$M498,"mmmm")</f>
        <v>February</v>
      </c>
      <c r="Q498" s="12" t="str">
        <f>TEXT('Calculated Metrics'!$M498,"dddd")</f>
        <v>Monday</v>
      </c>
      <c r="R498" s="9" t="str">
        <f>_xlfn.XLOOKUP('Calculated Metrics'!$T498,'Product Lookup'!A:A,'Product Lookup'!B:B, ,0)</f>
        <v>Rubber Bands</v>
      </c>
      <c r="S498" s="9" t="s">
        <v>26</v>
      </c>
      <c r="T498" s="9" t="s">
        <v>53</v>
      </c>
      <c r="U498" s="9" t="s">
        <v>28</v>
      </c>
      <c r="V498" s="9" t="s">
        <v>29</v>
      </c>
      <c r="W498" s="9" t="s">
        <v>50</v>
      </c>
      <c r="X498" s="9" t="s">
        <v>353</v>
      </c>
      <c r="Y498" s="9" t="s">
        <v>31</v>
      </c>
      <c r="Z498" s="9">
        <v>20024</v>
      </c>
      <c r="AA498" s="1"/>
      <c r="AB498" s="1"/>
      <c r="AC498" s="1"/>
      <c r="AD498" s="1"/>
      <c r="AE498" s="1"/>
      <c r="AF498" s="1"/>
    </row>
    <row r="499" spans="1:32" x14ac:dyDescent="0.3">
      <c r="A499" s="13">
        <v>20045</v>
      </c>
      <c r="B499" s="13" t="s">
        <v>41</v>
      </c>
      <c r="C499" s="13">
        <v>90166</v>
      </c>
      <c r="D499" s="14">
        <v>8.34</v>
      </c>
      <c r="E499" s="15">
        <v>0.05</v>
      </c>
      <c r="F499" s="13">
        <v>6</v>
      </c>
      <c r="G499" s="14">
        <f>'Calculated Metrics'!$D499*'Calculated Metrics'!$F499*(1-'Calculated Metrics'!$E499)</f>
        <v>47.537999999999997</v>
      </c>
      <c r="H499" s="13">
        <v>896</v>
      </c>
      <c r="I499" s="13" t="s">
        <v>1299</v>
      </c>
      <c r="J499" s="13" t="str">
        <f t="shared" si="7"/>
        <v>Returning Customer</v>
      </c>
      <c r="K499" s="13" t="s">
        <v>24</v>
      </c>
      <c r="L499" s="13" t="s">
        <v>35</v>
      </c>
      <c r="M499" s="16">
        <v>42014</v>
      </c>
      <c r="N499" s="16">
        <v>42016</v>
      </c>
      <c r="O499" s="48">
        <f>'Calculated Metrics'!$N499-'Calculated Metrics'!$M499</f>
        <v>2</v>
      </c>
      <c r="P499" s="16" t="str">
        <f>TEXT('Calculated Metrics'!$M499,"mmmm")</f>
        <v>January</v>
      </c>
      <c r="Q499" s="16" t="str">
        <f>TEXT('Calculated Metrics'!$M499,"dddd")</f>
        <v>Saturday</v>
      </c>
      <c r="R499" s="13" t="str">
        <f>_xlfn.XLOOKUP('Calculated Metrics'!$T499,'Product Lookup'!A:A,'Product Lookup'!B:B, ,0)</f>
        <v>Furnishings</v>
      </c>
      <c r="S499" s="13" t="s">
        <v>36</v>
      </c>
      <c r="T499" s="13" t="s">
        <v>42</v>
      </c>
      <c r="U499" s="13" t="s">
        <v>28</v>
      </c>
      <c r="V499" s="13" t="s">
        <v>29</v>
      </c>
      <c r="W499" s="13" t="s">
        <v>50</v>
      </c>
      <c r="X499" s="13" t="s">
        <v>79</v>
      </c>
      <c r="Y499" s="13" t="s">
        <v>354</v>
      </c>
      <c r="Z499" s="13">
        <v>76201</v>
      </c>
      <c r="AA499" s="1"/>
      <c r="AB499" s="1"/>
      <c r="AC499" s="1"/>
      <c r="AD499" s="1"/>
      <c r="AE499" s="1"/>
      <c r="AF499" s="1"/>
    </row>
    <row r="500" spans="1:32" x14ac:dyDescent="0.3">
      <c r="A500" s="9">
        <v>20046</v>
      </c>
      <c r="B500" s="9" t="s">
        <v>41</v>
      </c>
      <c r="C500" s="9">
        <v>90166</v>
      </c>
      <c r="D500" s="10">
        <v>3.28</v>
      </c>
      <c r="E500" s="11">
        <v>0.05</v>
      </c>
      <c r="F500" s="9">
        <v>5</v>
      </c>
      <c r="G500" s="10">
        <f>'Calculated Metrics'!$D500*'Calculated Metrics'!$F500*(1-'Calculated Metrics'!$E500)</f>
        <v>15.579999999999998</v>
      </c>
      <c r="H500" s="9">
        <v>896</v>
      </c>
      <c r="I500" s="9" t="s">
        <v>1299</v>
      </c>
      <c r="J500" s="9" t="str">
        <f t="shared" si="7"/>
        <v>Returning Customer</v>
      </c>
      <c r="K500" s="9" t="s">
        <v>24</v>
      </c>
      <c r="L500" s="9" t="s">
        <v>35</v>
      </c>
      <c r="M500" s="12">
        <v>42014</v>
      </c>
      <c r="N500" s="12">
        <v>42015</v>
      </c>
      <c r="O500" s="47">
        <f>'Calculated Metrics'!$N500-'Calculated Metrics'!$M500</f>
        <v>1</v>
      </c>
      <c r="P500" s="12" t="str">
        <f>TEXT('Calculated Metrics'!$M500,"mmmm")</f>
        <v>January</v>
      </c>
      <c r="Q500" s="12" t="str">
        <f>TEXT('Calculated Metrics'!$M500,"dddd")</f>
        <v>Saturday</v>
      </c>
      <c r="R500" s="9" t="str">
        <f>_xlfn.XLOOKUP('Calculated Metrics'!$T500,'Product Lookup'!A:A,'Product Lookup'!B:B, ,0)</f>
        <v>Pens</v>
      </c>
      <c r="S500" s="9" t="s">
        <v>26</v>
      </c>
      <c r="T500" s="9" t="s">
        <v>27</v>
      </c>
      <c r="U500" s="9" t="s">
        <v>28</v>
      </c>
      <c r="V500" s="9" t="s">
        <v>29</v>
      </c>
      <c r="W500" s="9" t="s">
        <v>50</v>
      </c>
      <c r="X500" s="9" t="s">
        <v>79</v>
      </c>
      <c r="Y500" s="9" t="s">
        <v>354</v>
      </c>
      <c r="Z500" s="9">
        <v>76201</v>
      </c>
      <c r="AA500" s="1"/>
      <c r="AB500" s="1"/>
      <c r="AC500" s="1"/>
      <c r="AD500" s="1"/>
      <c r="AE500" s="1"/>
      <c r="AF500" s="1"/>
    </row>
    <row r="501" spans="1:32" x14ac:dyDescent="0.3">
      <c r="A501" s="13">
        <v>19470</v>
      </c>
      <c r="B501" s="13" t="s">
        <v>41</v>
      </c>
      <c r="C501" s="13">
        <v>90167</v>
      </c>
      <c r="D501" s="14">
        <v>47.98</v>
      </c>
      <c r="E501" s="15">
        <v>0.05</v>
      </c>
      <c r="F501" s="13">
        <v>11</v>
      </c>
      <c r="G501" s="14">
        <f>'Calculated Metrics'!$D501*'Calculated Metrics'!$F501*(1-'Calculated Metrics'!$E501)</f>
        <v>501.39099999999996</v>
      </c>
      <c r="H501" s="13">
        <v>896</v>
      </c>
      <c r="I501" s="13" t="s">
        <v>1299</v>
      </c>
      <c r="J501" s="13" t="str">
        <f t="shared" si="7"/>
        <v>Returning Customer</v>
      </c>
      <c r="K501" s="13" t="s">
        <v>24</v>
      </c>
      <c r="L501" s="13" t="s">
        <v>35</v>
      </c>
      <c r="M501" s="16">
        <v>42175</v>
      </c>
      <c r="N501" s="16">
        <v>42177</v>
      </c>
      <c r="O501" s="48">
        <f>'Calculated Metrics'!$N501-'Calculated Metrics'!$M501</f>
        <v>2</v>
      </c>
      <c r="P501" s="16" t="str">
        <f>TEXT('Calculated Metrics'!$M501,"mmmm")</f>
        <v>June</v>
      </c>
      <c r="Q501" s="16" t="str">
        <f>TEXT('Calculated Metrics'!$M501,"dddd")</f>
        <v>Saturday</v>
      </c>
      <c r="R501" s="13" t="str">
        <f>_xlfn.XLOOKUP('Calculated Metrics'!$T501,'Product Lookup'!A:A,'Product Lookup'!B:B, ,0)</f>
        <v>Computer Peripherals</v>
      </c>
      <c r="S501" s="13" t="s">
        <v>58</v>
      </c>
      <c r="T501" s="13" t="s">
        <v>100</v>
      </c>
      <c r="U501" s="13" t="s">
        <v>43</v>
      </c>
      <c r="V501" s="13" t="s">
        <v>29</v>
      </c>
      <c r="W501" s="13" t="s">
        <v>44</v>
      </c>
      <c r="X501" s="13" t="s">
        <v>79</v>
      </c>
      <c r="Y501" s="13" t="s">
        <v>354</v>
      </c>
      <c r="Z501" s="13">
        <v>76201</v>
      </c>
      <c r="AA501" s="1"/>
      <c r="AB501" s="1"/>
      <c r="AC501" s="1"/>
      <c r="AD501" s="1"/>
      <c r="AE501" s="1"/>
      <c r="AF501" s="1"/>
    </row>
    <row r="502" spans="1:32" x14ac:dyDescent="0.3">
      <c r="A502" s="9">
        <v>4724</v>
      </c>
      <c r="B502" s="9" t="s">
        <v>23</v>
      </c>
      <c r="C502" s="9">
        <v>33635</v>
      </c>
      <c r="D502" s="10">
        <v>90.97</v>
      </c>
      <c r="E502" s="11">
        <v>0.05</v>
      </c>
      <c r="F502" s="9">
        <v>6</v>
      </c>
      <c r="G502" s="10">
        <f>'Calculated Metrics'!$D502*'Calculated Metrics'!$F502*(1-'Calculated Metrics'!$E502)</f>
        <v>518.52899999999988</v>
      </c>
      <c r="H502" s="9">
        <v>898</v>
      </c>
      <c r="I502" s="9" t="s">
        <v>1300</v>
      </c>
      <c r="J502" s="9" t="str">
        <f t="shared" si="7"/>
        <v>Returning Customer</v>
      </c>
      <c r="K502" s="9" t="s">
        <v>48</v>
      </c>
      <c r="L502" s="9" t="s">
        <v>25</v>
      </c>
      <c r="M502" s="12">
        <v>42016</v>
      </c>
      <c r="N502" s="12">
        <v>42017</v>
      </c>
      <c r="O502" s="47">
        <f>'Calculated Metrics'!$N502-'Calculated Metrics'!$M502</f>
        <v>1</v>
      </c>
      <c r="P502" s="12" t="str">
        <f>TEXT('Calculated Metrics'!$M502,"mmmm")</f>
        <v>January</v>
      </c>
      <c r="Q502" s="12" t="str">
        <f>TEXT('Calculated Metrics'!$M502,"dddd")</f>
        <v>Monday</v>
      </c>
      <c r="R502" s="9" t="str">
        <f>_xlfn.XLOOKUP('Calculated Metrics'!$T502,'Product Lookup'!A:A,'Product Lookup'!B:B, ,0)</f>
        <v>Office Machines</v>
      </c>
      <c r="S502" s="9" t="s">
        <v>58</v>
      </c>
      <c r="T502" s="9" t="s">
        <v>62</v>
      </c>
      <c r="U502" s="9" t="s">
        <v>38</v>
      </c>
      <c r="V502" s="9" t="s">
        <v>29</v>
      </c>
      <c r="W502" s="9" t="s">
        <v>44</v>
      </c>
      <c r="X502" s="9" t="s">
        <v>55</v>
      </c>
      <c r="Y502" s="9" t="s">
        <v>65</v>
      </c>
      <c r="Z502" s="9">
        <v>10039</v>
      </c>
      <c r="AA502" s="1"/>
      <c r="AB502" s="1"/>
      <c r="AC502" s="1"/>
      <c r="AD502" s="1"/>
      <c r="AE502" s="1"/>
      <c r="AF502" s="1"/>
    </row>
    <row r="503" spans="1:32" x14ac:dyDescent="0.3">
      <c r="A503" s="13">
        <v>4725</v>
      </c>
      <c r="B503" s="13" t="s">
        <v>23</v>
      </c>
      <c r="C503" s="13">
        <v>33635</v>
      </c>
      <c r="D503" s="14">
        <v>20.34</v>
      </c>
      <c r="E503" s="15">
        <v>0.05</v>
      </c>
      <c r="F503" s="13">
        <v>5</v>
      </c>
      <c r="G503" s="14">
        <f>'Calculated Metrics'!$D503*'Calculated Metrics'!$F503*(1-'Calculated Metrics'!$E503)</f>
        <v>96.614999999999995</v>
      </c>
      <c r="H503" s="13">
        <v>898</v>
      </c>
      <c r="I503" s="13" t="s">
        <v>1300</v>
      </c>
      <c r="J503" s="13" t="str">
        <f t="shared" si="7"/>
        <v>Returning Customer</v>
      </c>
      <c r="K503" s="13" t="s">
        <v>48</v>
      </c>
      <c r="L503" s="13" t="s">
        <v>35</v>
      </c>
      <c r="M503" s="16">
        <v>42016</v>
      </c>
      <c r="N503" s="16">
        <v>42017</v>
      </c>
      <c r="O503" s="48">
        <f>'Calculated Metrics'!$N503-'Calculated Metrics'!$M503</f>
        <v>1</v>
      </c>
      <c r="P503" s="16" t="str">
        <f>TEXT('Calculated Metrics'!$M503,"mmmm")</f>
        <v>January</v>
      </c>
      <c r="Q503" s="16" t="str">
        <f>TEXT('Calculated Metrics'!$M503,"dddd")</f>
        <v>Monday</v>
      </c>
      <c r="R503" s="13" t="str">
        <f>_xlfn.XLOOKUP('Calculated Metrics'!$T503,'Product Lookup'!A:A,'Product Lookup'!B:B, ,0)</f>
        <v>Storage</v>
      </c>
      <c r="S503" s="13" t="s">
        <v>26</v>
      </c>
      <c r="T503" s="13" t="s">
        <v>85</v>
      </c>
      <c r="U503" s="13" t="s">
        <v>124</v>
      </c>
      <c r="V503" s="13" t="s">
        <v>29</v>
      </c>
      <c r="W503" s="13" t="s">
        <v>44</v>
      </c>
      <c r="X503" s="13" t="s">
        <v>55</v>
      </c>
      <c r="Y503" s="13" t="s">
        <v>65</v>
      </c>
      <c r="Z503" s="13">
        <v>10039</v>
      </c>
      <c r="AA503" s="1"/>
      <c r="AB503" s="1"/>
      <c r="AC503" s="1"/>
      <c r="AD503" s="1"/>
      <c r="AE503" s="1"/>
      <c r="AF503" s="1"/>
    </row>
    <row r="504" spans="1:32" x14ac:dyDescent="0.3">
      <c r="A504" s="9">
        <v>1311</v>
      </c>
      <c r="B504" s="9" t="s">
        <v>33</v>
      </c>
      <c r="C504" s="9">
        <v>9606</v>
      </c>
      <c r="D504" s="10">
        <v>12.53</v>
      </c>
      <c r="E504" s="11">
        <v>0.05</v>
      </c>
      <c r="F504" s="9">
        <v>47</v>
      </c>
      <c r="G504" s="10">
        <f>'Calculated Metrics'!$D504*'Calculated Metrics'!$F504*(1-'Calculated Metrics'!$E504)</f>
        <v>559.46449999999993</v>
      </c>
      <c r="H504" s="9">
        <v>898</v>
      </c>
      <c r="I504" s="9" t="s">
        <v>1300</v>
      </c>
      <c r="J504" s="9" t="str">
        <f t="shared" si="7"/>
        <v>Returning Customer</v>
      </c>
      <c r="K504" s="9" t="s">
        <v>48</v>
      </c>
      <c r="L504" s="9" t="s">
        <v>35</v>
      </c>
      <c r="M504" s="12">
        <v>42031</v>
      </c>
      <c r="N504" s="12">
        <v>42031</v>
      </c>
      <c r="O504" s="47">
        <f>'Calculated Metrics'!$N504-'Calculated Metrics'!$M504</f>
        <v>0</v>
      </c>
      <c r="P504" s="12" t="str">
        <f>TEXT('Calculated Metrics'!$M504,"mmmm")</f>
        <v>January</v>
      </c>
      <c r="Q504" s="12" t="str">
        <f>TEXT('Calculated Metrics'!$M504,"dddd")</f>
        <v>Tuesday</v>
      </c>
      <c r="R504" s="9" t="str">
        <f>_xlfn.XLOOKUP('Calculated Metrics'!$T504,'Product Lookup'!A:A,'Product Lookup'!B:B, ,0)</f>
        <v>Labels</v>
      </c>
      <c r="S504" s="9" t="s">
        <v>26</v>
      </c>
      <c r="T504" s="9" t="s">
        <v>82</v>
      </c>
      <c r="U504" s="9" t="s">
        <v>49</v>
      </c>
      <c r="V504" s="9" t="s">
        <v>29</v>
      </c>
      <c r="W504" s="9" t="s">
        <v>44</v>
      </c>
      <c r="X504" s="9" t="s">
        <v>55</v>
      </c>
      <c r="Y504" s="9" t="s">
        <v>65</v>
      </c>
      <c r="Z504" s="9">
        <v>10039</v>
      </c>
      <c r="AA504" s="1"/>
      <c r="AB504" s="1"/>
      <c r="AC504" s="1"/>
      <c r="AD504" s="1"/>
      <c r="AE504" s="1"/>
      <c r="AF504" s="1"/>
    </row>
    <row r="505" spans="1:32" x14ac:dyDescent="0.3">
      <c r="A505" s="13">
        <v>1312</v>
      </c>
      <c r="B505" s="13" t="s">
        <v>33</v>
      </c>
      <c r="C505" s="13">
        <v>9606</v>
      </c>
      <c r="D505" s="14">
        <v>5.18</v>
      </c>
      <c r="E505" s="15">
        <v>0.05</v>
      </c>
      <c r="F505" s="13">
        <v>44</v>
      </c>
      <c r="G505" s="14">
        <f>'Calculated Metrics'!$D505*'Calculated Metrics'!$F505*(1-'Calculated Metrics'!$E505)</f>
        <v>216.52399999999997</v>
      </c>
      <c r="H505" s="13">
        <v>898</v>
      </c>
      <c r="I505" s="13" t="s">
        <v>1300</v>
      </c>
      <c r="J505" s="13" t="str">
        <f t="shared" si="7"/>
        <v>Returning Customer</v>
      </c>
      <c r="K505" s="13" t="s">
        <v>48</v>
      </c>
      <c r="L505" s="13" t="s">
        <v>25</v>
      </c>
      <c r="M505" s="16">
        <v>42031</v>
      </c>
      <c r="N505" s="16">
        <v>42033</v>
      </c>
      <c r="O505" s="48">
        <f>'Calculated Metrics'!$N505-'Calculated Metrics'!$M505</f>
        <v>2</v>
      </c>
      <c r="P505" s="16" t="str">
        <f>TEXT('Calculated Metrics'!$M505,"mmmm")</f>
        <v>January</v>
      </c>
      <c r="Q505" s="16" t="str">
        <f>TEXT('Calculated Metrics'!$M505,"dddd")</f>
        <v>Tuesday</v>
      </c>
      <c r="R505" s="13" t="str">
        <f>_xlfn.XLOOKUP('Calculated Metrics'!$T505,'Product Lookup'!A:A,'Product Lookup'!B:B, ,0)</f>
        <v>Paper</v>
      </c>
      <c r="S505" s="13" t="s">
        <v>26</v>
      </c>
      <c r="T505" s="13" t="s">
        <v>66</v>
      </c>
      <c r="U505" s="13" t="s">
        <v>28</v>
      </c>
      <c r="V505" s="13" t="s">
        <v>29</v>
      </c>
      <c r="W505" s="13" t="s">
        <v>44</v>
      </c>
      <c r="X505" s="13" t="s">
        <v>55</v>
      </c>
      <c r="Y505" s="13" t="s">
        <v>65</v>
      </c>
      <c r="Z505" s="13">
        <v>10039</v>
      </c>
      <c r="AA505" s="1"/>
      <c r="AB505" s="1"/>
      <c r="AC505" s="1"/>
      <c r="AD505" s="1"/>
      <c r="AE505" s="1"/>
      <c r="AF505" s="1"/>
    </row>
    <row r="506" spans="1:32" x14ac:dyDescent="0.3">
      <c r="A506" s="9">
        <v>22724</v>
      </c>
      <c r="B506" s="9" t="s">
        <v>23</v>
      </c>
      <c r="C506" s="9">
        <v>86263</v>
      </c>
      <c r="D506" s="10">
        <v>90.97</v>
      </c>
      <c r="E506" s="11">
        <v>0.05</v>
      </c>
      <c r="F506" s="9">
        <v>2</v>
      </c>
      <c r="G506" s="10">
        <f>'Calculated Metrics'!$D506*'Calculated Metrics'!$F506*(1-'Calculated Metrics'!$E506)</f>
        <v>172.84299999999999</v>
      </c>
      <c r="H506" s="9">
        <v>899</v>
      </c>
      <c r="I506" s="9" t="s">
        <v>1301</v>
      </c>
      <c r="J506" s="9" t="str">
        <f t="shared" si="7"/>
        <v>Returning Customer</v>
      </c>
      <c r="K506" s="9" t="s">
        <v>48</v>
      </c>
      <c r="L506" s="9" t="s">
        <v>25</v>
      </c>
      <c r="M506" s="12">
        <v>42016</v>
      </c>
      <c r="N506" s="12">
        <v>42017</v>
      </c>
      <c r="O506" s="47">
        <f>'Calculated Metrics'!$N506-'Calculated Metrics'!$M506</f>
        <v>1</v>
      </c>
      <c r="P506" s="12" t="str">
        <f>TEXT('Calculated Metrics'!$M506,"mmmm")</f>
        <v>January</v>
      </c>
      <c r="Q506" s="12" t="str">
        <f>TEXT('Calculated Metrics'!$M506,"dddd")</f>
        <v>Monday</v>
      </c>
      <c r="R506" s="9" t="str">
        <f>_xlfn.XLOOKUP('Calculated Metrics'!$T506,'Product Lookup'!A:A,'Product Lookup'!B:B, ,0)</f>
        <v>Office Machines</v>
      </c>
      <c r="S506" s="9" t="s">
        <v>58</v>
      </c>
      <c r="T506" s="9" t="s">
        <v>62</v>
      </c>
      <c r="U506" s="9" t="s">
        <v>38</v>
      </c>
      <c r="V506" s="9" t="s">
        <v>29</v>
      </c>
      <c r="W506" s="9" t="s">
        <v>44</v>
      </c>
      <c r="X506" s="9" t="s">
        <v>122</v>
      </c>
      <c r="Y506" s="9" t="s">
        <v>355</v>
      </c>
      <c r="Z506" s="9">
        <v>16602</v>
      </c>
      <c r="AA506" s="1"/>
      <c r="AB506" s="1"/>
      <c r="AC506" s="1"/>
      <c r="AD506" s="1"/>
      <c r="AE506" s="1"/>
      <c r="AF506" s="1"/>
    </row>
    <row r="507" spans="1:32" x14ac:dyDescent="0.3">
      <c r="A507" s="13">
        <v>22725</v>
      </c>
      <c r="B507" s="13" t="s">
        <v>23</v>
      </c>
      <c r="C507" s="13">
        <v>86263</v>
      </c>
      <c r="D507" s="14">
        <v>20.34</v>
      </c>
      <c r="E507" s="15">
        <v>0.05</v>
      </c>
      <c r="F507" s="13">
        <v>1</v>
      </c>
      <c r="G507" s="14">
        <f>'Calculated Metrics'!$D507*'Calculated Metrics'!$F507*(1-'Calculated Metrics'!$E507)</f>
        <v>19.323</v>
      </c>
      <c r="H507" s="13">
        <v>899</v>
      </c>
      <c r="I507" s="13" t="s">
        <v>1301</v>
      </c>
      <c r="J507" s="13" t="str">
        <f t="shared" si="7"/>
        <v>Returning Customer</v>
      </c>
      <c r="K507" s="13" t="s">
        <v>48</v>
      </c>
      <c r="L507" s="13" t="s">
        <v>35</v>
      </c>
      <c r="M507" s="16">
        <v>42016</v>
      </c>
      <c r="N507" s="16">
        <v>42017</v>
      </c>
      <c r="O507" s="48">
        <f>'Calculated Metrics'!$N507-'Calculated Metrics'!$M507</f>
        <v>1</v>
      </c>
      <c r="P507" s="16" t="str">
        <f>TEXT('Calculated Metrics'!$M507,"mmmm")</f>
        <v>January</v>
      </c>
      <c r="Q507" s="16" t="str">
        <f>TEXT('Calculated Metrics'!$M507,"dddd")</f>
        <v>Monday</v>
      </c>
      <c r="R507" s="13" t="str">
        <f>_xlfn.XLOOKUP('Calculated Metrics'!$T507,'Product Lookup'!A:A,'Product Lookup'!B:B, ,0)</f>
        <v>Storage</v>
      </c>
      <c r="S507" s="13" t="s">
        <v>26</v>
      </c>
      <c r="T507" s="13" t="s">
        <v>85</v>
      </c>
      <c r="U507" s="13" t="s">
        <v>124</v>
      </c>
      <c r="V507" s="13" t="s">
        <v>29</v>
      </c>
      <c r="W507" s="13" t="s">
        <v>44</v>
      </c>
      <c r="X507" s="13" t="s">
        <v>122</v>
      </c>
      <c r="Y507" s="13" t="s">
        <v>355</v>
      </c>
      <c r="Z507" s="13">
        <v>16602</v>
      </c>
      <c r="AA507" s="1"/>
      <c r="AB507" s="1"/>
      <c r="AC507" s="1"/>
      <c r="AD507" s="1"/>
      <c r="AE507" s="1"/>
      <c r="AF507" s="1"/>
    </row>
    <row r="508" spans="1:32" x14ac:dyDescent="0.3">
      <c r="A508" s="9">
        <v>19311</v>
      </c>
      <c r="B508" s="9" t="s">
        <v>33</v>
      </c>
      <c r="C508" s="9">
        <v>86264</v>
      </c>
      <c r="D508" s="10">
        <v>12.53</v>
      </c>
      <c r="E508" s="11">
        <v>0.05</v>
      </c>
      <c r="F508" s="9">
        <v>12</v>
      </c>
      <c r="G508" s="10">
        <f>'Calculated Metrics'!$D508*'Calculated Metrics'!$F508*(1-'Calculated Metrics'!$E508)</f>
        <v>142.84199999999998</v>
      </c>
      <c r="H508" s="9">
        <v>899</v>
      </c>
      <c r="I508" s="9" t="s">
        <v>1301</v>
      </c>
      <c r="J508" s="9" t="str">
        <f t="shared" si="7"/>
        <v>Returning Customer</v>
      </c>
      <c r="K508" s="9" t="s">
        <v>48</v>
      </c>
      <c r="L508" s="9" t="s">
        <v>35</v>
      </c>
      <c r="M508" s="12">
        <v>42031</v>
      </c>
      <c r="N508" s="12">
        <v>42031</v>
      </c>
      <c r="O508" s="47">
        <f>'Calculated Metrics'!$N508-'Calculated Metrics'!$M508</f>
        <v>0</v>
      </c>
      <c r="P508" s="12" t="str">
        <f>TEXT('Calculated Metrics'!$M508,"mmmm")</f>
        <v>January</v>
      </c>
      <c r="Q508" s="12" t="str">
        <f>TEXT('Calculated Metrics'!$M508,"dddd")</f>
        <v>Tuesday</v>
      </c>
      <c r="R508" s="9" t="str">
        <f>_xlfn.XLOOKUP('Calculated Metrics'!$T508,'Product Lookup'!A:A,'Product Lookup'!B:B, ,0)</f>
        <v>Labels</v>
      </c>
      <c r="S508" s="9" t="s">
        <v>26</v>
      </c>
      <c r="T508" s="9" t="s">
        <v>82</v>
      </c>
      <c r="U508" s="9" t="s">
        <v>49</v>
      </c>
      <c r="V508" s="9" t="s">
        <v>29</v>
      </c>
      <c r="W508" s="9" t="s">
        <v>44</v>
      </c>
      <c r="X508" s="9" t="s">
        <v>122</v>
      </c>
      <c r="Y508" s="9" t="s">
        <v>355</v>
      </c>
      <c r="Z508" s="9">
        <v>16602</v>
      </c>
      <c r="AA508" s="1"/>
      <c r="AB508" s="1"/>
      <c r="AC508" s="1"/>
      <c r="AD508" s="1"/>
      <c r="AE508" s="1"/>
      <c r="AF508" s="1"/>
    </row>
    <row r="509" spans="1:32" x14ac:dyDescent="0.3">
      <c r="A509" s="13">
        <v>19312</v>
      </c>
      <c r="B509" s="13" t="s">
        <v>33</v>
      </c>
      <c r="C509" s="13">
        <v>86264</v>
      </c>
      <c r="D509" s="14">
        <v>5.18</v>
      </c>
      <c r="E509" s="15">
        <v>0.05</v>
      </c>
      <c r="F509" s="13">
        <v>11</v>
      </c>
      <c r="G509" s="14">
        <f>'Calculated Metrics'!$D509*'Calculated Metrics'!$F509*(1-'Calculated Metrics'!$E509)</f>
        <v>54.130999999999993</v>
      </c>
      <c r="H509" s="13">
        <v>899</v>
      </c>
      <c r="I509" s="13" t="s">
        <v>1301</v>
      </c>
      <c r="J509" s="13" t="str">
        <f t="shared" si="7"/>
        <v>Returning Customer</v>
      </c>
      <c r="K509" s="13" t="s">
        <v>48</v>
      </c>
      <c r="L509" s="13" t="s">
        <v>25</v>
      </c>
      <c r="M509" s="16">
        <v>42031</v>
      </c>
      <c r="N509" s="16">
        <v>42033</v>
      </c>
      <c r="O509" s="48">
        <f>'Calculated Metrics'!$N509-'Calculated Metrics'!$M509</f>
        <v>2</v>
      </c>
      <c r="P509" s="16" t="str">
        <f>TEXT('Calculated Metrics'!$M509,"mmmm")</f>
        <v>January</v>
      </c>
      <c r="Q509" s="16" t="str">
        <f>TEXT('Calculated Metrics'!$M509,"dddd")</f>
        <v>Tuesday</v>
      </c>
      <c r="R509" s="13" t="str">
        <f>_xlfn.XLOOKUP('Calculated Metrics'!$T509,'Product Lookup'!A:A,'Product Lookup'!B:B, ,0)</f>
        <v>Paper</v>
      </c>
      <c r="S509" s="13" t="s">
        <v>26</v>
      </c>
      <c r="T509" s="13" t="s">
        <v>66</v>
      </c>
      <c r="U509" s="13" t="s">
        <v>28</v>
      </c>
      <c r="V509" s="13" t="s">
        <v>29</v>
      </c>
      <c r="W509" s="13" t="s">
        <v>44</v>
      </c>
      <c r="X509" s="13" t="s">
        <v>122</v>
      </c>
      <c r="Y509" s="13" t="s">
        <v>355</v>
      </c>
      <c r="Z509" s="13">
        <v>16602</v>
      </c>
      <c r="AA509" s="1"/>
      <c r="AB509" s="1"/>
      <c r="AC509" s="1"/>
      <c r="AD509" s="1"/>
      <c r="AE509" s="1"/>
      <c r="AF509" s="1"/>
    </row>
    <row r="510" spans="1:32" x14ac:dyDescent="0.3">
      <c r="A510" s="9">
        <v>24981</v>
      </c>
      <c r="B510" s="9" t="s">
        <v>33</v>
      </c>
      <c r="C510" s="9">
        <v>90806</v>
      </c>
      <c r="D510" s="10">
        <v>5.98</v>
      </c>
      <c r="E510" s="11">
        <v>0.05</v>
      </c>
      <c r="F510" s="9">
        <v>18</v>
      </c>
      <c r="G510" s="10">
        <f>'Calculated Metrics'!$D510*'Calculated Metrics'!$F510*(1-'Calculated Metrics'!$E510)</f>
        <v>102.25800000000001</v>
      </c>
      <c r="H510" s="9">
        <v>903</v>
      </c>
      <c r="I510" s="9" t="s">
        <v>1302</v>
      </c>
      <c r="J510" s="9" t="str">
        <f t="shared" si="7"/>
        <v>New Customer</v>
      </c>
      <c r="K510" s="9" t="s">
        <v>74</v>
      </c>
      <c r="L510" s="9" t="s">
        <v>35</v>
      </c>
      <c r="M510" s="12">
        <v>42075</v>
      </c>
      <c r="N510" s="12">
        <v>42077</v>
      </c>
      <c r="O510" s="47">
        <f>'Calculated Metrics'!$N510-'Calculated Metrics'!$M510</f>
        <v>2</v>
      </c>
      <c r="P510" s="12" t="str">
        <f>TEXT('Calculated Metrics'!$M510,"mmmm")</f>
        <v>March</v>
      </c>
      <c r="Q510" s="12" t="str">
        <f>TEXT('Calculated Metrics'!$M510,"dddd")</f>
        <v>Thursday</v>
      </c>
      <c r="R510" s="9" t="str">
        <f>_xlfn.XLOOKUP('Calculated Metrics'!$T510,'Product Lookup'!A:A,'Product Lookup'!B:B, ,0)</f>
        <v>Binders</v>
      </c>
      <c r="S510" s="9" t="s">
        <v>26</v>
      </c>
      <c r="T510" s="9" t="s">
        <v>72</v>
      </c>
      <c r="U510" s="9" t="s">
        <v>49</v>
      </c>
      <c r="V510" s="9" t="s">
        <v>29</v>
      </c>
      <c r="W510" s="9" t="s">
        <v>81</v>
      </c>
      <c r="X510" s="9" t="s">
        <v>106</v>
      </c>
      <c r="Y510" s="9" t="s">
        <v>356</v>
      </c>
      <c r="Z510" s="9">
        <v>1887</v>
      </c>
      <c r="AA510" s="1"/>
      <c r="AB510" s="1"/>
      <c r="AC510" s="1"/>
      <c r="AD510" s="1"/>
      <c r="AE510" s="1"/>
      <c r="AF510" s="1"/>
    </row>
    <row r="511" spans="1:32" x14ac:dyDescent="0.3">
      <c r="A511" s="13">
        <v>22288</v>
      </c>
      <c r="B511" s="13" t="s">
        <v>41</v>
      </c>
      <c r="C511" s="13">
        <v>86459</v>
      </c>
      <c r="D511" s="14">
        <v>35.99</v>
      </c>
      <c r="E511" s="15">
        <v>0.05</v>
      </c>
      <c r="F511" s="13">
        <v>5</v>
      </c>
      <c r="G511" s="14">
        <f>'Calculated Metrics'!$D511*'Calculated Metrics'!$F511*(1-'Calculated Metrics'!$E511)</f>
        <v>170.95250000000001</v>
      </c>
      <c r="H511" s="13">
        <v>907</v>
      </c>
      <c r="I511" s="13" t="s">
        <v>1303</v>
      </c>
      <c r="J511" s="13" t="str">
        <f t="shared" si="7"/>
        <v>Returning Customer</v>
      </c>
      <c r="K511" s="13" t="s">
        <v>34</v>
      </c>
      <c r="L511" s="13" t="s">
        <v>35</v>
      </c>
      <c r="M511" s="16">
        <v>42061</v>
      </c>
      <c r="N511" s="16">
        <v>42062</v>
      </c>
      <c r="O511" s="48">
        <f>'Calculated Metrics'!$N511-'Calculated Metrics'!$M511</f>
        <v>1</v>
      </c>
      <c r="P511" s="16" t="str">
        <f>TEXT('Calculated Metrics'!$M511,"mmmm")</f>
        <v>February</v>
      </c>
      <c r="Q511" s="16" t="str">
        <f>TEXT('Calculated Metrics'!$M511,"dddd")</f>
        <v>Thursday</v>
      </c>
      <c r="R511" s="13" t="str">
        <f>_xlfn.XLOOKUP('Calculated Metrics'!$T511,'Product Lookup'!A:A,'Product Lookup'!B:B, ,0)</f>
        <v>Telephones</v>
      </c>
      <c r="S511" s="13" t="s">
        <v>58</v>
      </c>
      <c r="T511" s="13" t="s">
        <v>59</v>
      </c>
      <c r="U511" s="13" t="s">
        <v>28</v>
      </c>
      <c r="V511" s="13" t="s">
        <v>29</v>
      </c>
      <c r="W511" s="13" t="s">
        <v>81</v>
      </c>
      <c r="X511" s="13" t="s">
        <v>244</v>
      </c>
      <c r="Y511" s="13" t="s">
        <v>261</v>
      </c>
      <c r="Z511" s="13">
        <v>42420</v>
      </c>
      <c r="AA511" s="1"/>
      <c r="AB511" s="1"/>
      <c r="AC511" s="1"/>
      <c r="AD511" s="1"/>
      <c r="AE511" s="1"/>
      <c r="AF511" s="1"/>
    </row>
    <row r="512" spans="1:32" x14ac:dyDescent="0.3">
      <c r="A512" s="9">
        <v>21345</v>
      </c>
      <c r="B512" s="9" t="s">
        <v>47</v>
      </c>
      <c r="C512" s="9">
        <v>86460</v>
      </c>
      <c r="D512" s="10">
        <v>2.6</v>
      </c>
      <c r="E512" s="11">
        <v>0.05</v>
      </c>
      <c r="F512" s="9">
        <v>12</v>
      </c>
      <c r="G512" s="10">
        <f>'Calculated Metrics'!$D512*'Calculated Metrics'!$F512*(1-'Calculated Metrics'!$E512)</f>
        <v>29.64</v>
      </c>
      <c r="H512" s="9">
        <v>907</v>
      </c>
      <c r="I512" s="9" t="s">
        <v>1303</v>
      </c>
      <c r="J512" s="9" t="str">
        <f t="shared" si="7"/>
        <v>Returning Customer</v>
      </c>
      <c r="K512" s="9" t="s">
        <v>34</v>
      </c>
      <c r="L512" s="9" t="s">
        <v>35</v>
      </c>
      <c r="M512" s="12">
        <v>42172</v>
      </c>
      <c r="N512" s="12">
        <v>42174</v>
      </c>
      <c r="O512" s="47">
        <f>'Calculated Metrics'!$N512-'Calculated Metrics'!$M512</f>
        <v>2</v>
      </c>
      <c r="P512" s="12" t="str">
        <f>TEXT('Calculated Metrics'!$M512,"mmmm")</f>
        <v>June</v>
      </c>
      <c r="Q512" s="12" t="str">
        <f>TEXT('Calculated Metrics'!$M512,"dddd")</f>
        <v>Wednesday</v>
      </c>
      <c r="R512" s="9" t="str">
        <f>_xlfn.XLOOKUP('Calculated Metrics'!$T512,'Product Lookup'!A:A,'Product Lookup'!B:B, ,0)</f>
        <v>Pens</v>
      </c>
      <c r="S512" s="9" t="s">
        <v>26</v>
      </c>
      <c r="T512" s="9" t="s">
        <v>27</v>
      </c>
      <c r="U512" s="9" t="s">
        <v>28</v>
      </c>
      <c r="V512" s="9" t="s">
        <v>29</v>
      </c>
      <c r="W512" s="9" t="s">
        <v>81</v>
      </c>
      <c r="X512" s="9" t="s">
        <v>244</v>
      </c>
      <c r="Y512" s="9" t="s">
        <v>261</v>
      </c>
      <c r="Z512" s="9">
        <v>42420</v>
      </c>
      <c r="AA512" s="1"/>
      <c r="AB512" s="1"/>
      <c r="AC512" s="1"/>
      <c r="AD512" s="1"/>
      <c r="AE512" s="1"/>
      <c r="AF512" s="1"/>
    </row>
    <row r="513" spans="1:32" x14ac:dyDescent="0.3">
      <c r="A513" s="13">
        <v>19480</v>
      </c>
      <c r="B513" s="13" t="s">
        <v>41</v>
      </c>
      <c r="C513" s="13">
        <v>90187</v>
      </c>
      <c r="D513" s="14">
        <v>5.28</v>
      </c>
      <c r="E513" s="15">
        <v>0.05</v>
      </c>
      <c r="F513" s="13">
        <v>15</v>
      </c>
      <c r="G513" s="14">
        <f>'Calculated Metrics'!$D513*'Calculated Metrics'!$F513*(1-'Calculated Metrics'!$E513)</f>
        <v>75.239999999999995</v>
      </c>
      <c r="H513" s="13">
        <v>910</v>
      </c>
      <c r="I513" s="13" t="s">
        <v>1304</v>
      </c>
      <c r="J513" s="13" t="str">
        <f t="shared" si="7"/>
        <v>New Customer</v>
      </c>
      <c r="K513" s="13" t="s">
        <v>24</v>
      </c>
      <c r="L513" s="13" t="s">
        <v>35</v>
      </c>
      <c r="M513" s="16">
        <v>42138</v>
      </c>
      <c r="N513" s="16">
        <v>42138</v>
      </c>
      <c r="O513" s="48">
        <f>'Calculated Metrics'!$N513-'Calculated Metrics'!$M513</f>
        <v>0</v>
      </c>
      <c r="P513" s="16" t="str">
        <f>TEXT('Calculated Metrics'!$M513,"mmmm")</f>
        <v>May</v>
      </c>
      <c r="Q513" s="16" t="str">
        <f>TEXT('Calculated Metrics'!$M513,"dddd")</f>
        <v>Thursday</v>
      </c>
      <c r="R513" s="13" t="str">
        <f>_xlfn.XLOOKUP('Calculated Metrics'!$T513,'Product Lookup'!A:A,'Product Lookup'!B:B, ,0)</f>
        <v>Paper</v>
      </c>
      <c r="S513" s="13" t="s">
        <v>26</v>
      </c>
      <c r="T513" s="13" t="s">
        <v>66</v>
      </c>
      <c r="U513" s="13" t="s">
        <v>49</v>
      </c>
      <c r="V513" s="13" t="s">
        <v>29</v>
      </c>
      <c r="W513" s="13" t="s">
        <v>44</v>
      </c>
      <c r="X513" s="13" t="s">
        <v>339</v>
      </c>
      <c r="Y513" s="13" t="s">
        <v>340</v>
      </c>
      <c r="Z513" s="13">
        <v>71854</v>
      </c>
      <c r="AA513" s="1"/>
      <c r="AB513" s="1"/>
      <c r="AC513" s="1"/>
      <c r="AD513" s="1"/>
      <c r="AE513" s="1"/>
      <c r="AF513" s="1"/>
    </row>
    <row r="514" spans="1:32" x14ac:dyDescent="0.3">
      <c r="A514" s="9">
        <v>25356</v>
      </c>
      <c r="B514" s="9" t="s">
        <v>33</v>
      </c>
      <c r="C514" s="9">
        <v>90185</v>
      </c>
      <c r="D514" s="10">
        <v>7.64</v>
      </c>
      <c r="E514" s="11">
        <v>0.05</v>
      </c>
      <c r="F514" s="9">
        <v>2</v>
      </c>
      <c r="G514" s="10">
        <f>'Calculated Metrics'!$D514*'Calculated Metrics'!$F514*(1-'Calculated Metrics'!$E514)</f>
        <v>14.515999999999998</v>
      </c>
      <c r="H514" s="9">
        <v>911</v>
      </c>
      <c r="I514" s="9" t="s">
        <v>1305</v>
      </c>
      <c r="J514" s="9" t="str">
        <f t="shared" ref="J514:J577" si="8">IF(COUNTIF(I:I,I514)&gt;1,"Returning Customer","New Customer")</f>
        <v>Returning Customer</v>
      </c>
      <c r="K514" s="9" t="s">
        <v>24</v>
      </c>
      <c r="L514" s="9" t="s">
        <v>35</v>
      </c>
      <c r="M514" s="12">
        <v>42035</v>
      </c>
      <c r="N514" s="12">
        <v>42037</v>
      </c>
      <c r="O514" s="47">
        <f>'Calculated Metrics'!$N514-'Calculated Metrics'!$M514</f>
        <v>2</v>
      </c>
      <c r="P514" s="12" t="str">
        <f>TEXT('Calculated Metrics'!$M514,"mmmm")</f>
        <v>January</v>
      </c>
      <c r="Q514" s="12" t="str">
        <f>TEXT('Calculated Metrics'!$M514,"dddd")</f>
        <v>Saturday</v>
      </c>
      <c r="R514" s="9" t="str">
        <f>_xlfn.XLOOKUP('Calculated Metrics'!$T514,'Product Lookup'!A:A,'Product Lookup'!B:B, ,0)</f>
        <v>Paper</v>
      </c>
      <c r="S514" s="9" t="s">
        <v>26</v>
      </c>
      <c r="T514" s="9" t="s">
        <v>66</v>
      </c>
      <c r="U514" s="9" t="s">
        <v>28</v>
      </c>
      <c r="V514" s="9" t="s">
        <v>29</v>
      </c>
      <c r="W514" s="9" t="s">
        <v>44</v>
      </c>
      <c r="X514" s="9" t="s">
        <v>252</v>
      </c>
      <c r="Y514" s="9" t="s">
        <v>357</v>
      </c>
      <c r="Z514" s="9">
        <v>26003</v>
      </c>
      <c r="AA514" s="1"/>
      <c r="AB514" s="1"/>
      <c r="AC514" s="1"/>
      <c r="AD514" s="1"/>
      <c r="AE514" s="1"/>
      <c r="AF514" s="1"/>
    </row>
    <row r="515" spans="1:32" x14ac:dyDescent="0.3">
      <c r="A515" s="13">
        <v>25357</v>
      </c>
      <c r="B515" s="13" t="s">
        <v>33</v>
      </c>
      <c r="C515" s="13">
        <v>90185</v>
      </c>
      <c r="D515" s="14">
        <v>218.75</v>
      </c>
      <c r="E515" s="15">
        <v>0.1</v>
      </c>
      <c r="F515" s="13">
        <v>10</v>
      </c>
      <c r="G515" s="14">
        <f>'Calculated Metrics'!$D515*'Calculated Metrics'!$F515*(1-'Calculated Metrics'!$E515)</f>
        <v>1968.75</v>
      </c>
      <c r="H515" s="13">
        <v>911</v>
      </c>
      <c r="I515" s="13" t="s">
        <v>1305</v>
      </c>
      <c r="J515" s="13" t="str">
        <f t="shared" si="8"/>
        <v>Returning Customer</v>
      </c>
      <c r="K515" s="13" t="s">
        <v>24</v>
      </c>
      <c r="L515" s="13" t="s">
        <v>25</v>
      </c>
      <c r="M515" s="16">
        <v>42035</v>
      </c>
      <c r="N515" s="16">
        <v>42036</v>
      </c>
      <c r="O515" s="48">
        <f>'Calculated Metrics'!$N515-'Calculated Metrics'!$M515</f>
        <v>1</v>
      </c>
      <c r="P515" s="16" t="str">
        <f>TEXT('Calculated Metrics'!$M515,"mmmm")</f>
        <v>January</v>
      </c>
      <c r="Q515" s="16" t="str">
        <f>TEXT('Calculated Metrics'!$M515,"dddd")</f>
        <v>Saturday</v>
      </c>
      <c r="R515" s="13" t="str">
        <f>_xlfn.XLOOKUP('Calculated Metrics'!$T515,'Product Lookup'!A:A,'Product Lookup'!B:B, ,0)</f>
        <v>Tables</v>
      </c>
      <c r="S515" s="13" t="s">
        <v>36</v>
      </c>
      <c r="T515" s="13" t="s">
        <v>89</v>
      </c>
      <c r="U515" s="13" t="s">
        <v>77</v>
      </c>
      <c r="V515" s="13" t="s">
        <v>29</v>
      </c>
      <c r="W515" s="13" t="s">
        <v>44</v>
      </c>
      <c r="X515" s="13" t="s">
        <v>252</v>
      </c>
      <c r="Y515" s="13" t="s">
        <v>357</v>
      </c>
      <c r="Z515" s="13">
        <v>26003</v>
      </c>
      <c r="AA515" s="1"/>
      <c r="AB515" s="1"/>
      <c r="AC515" s="1"/>
      <c r="AD515" s="1"/>
      <c r="AE515" s="1"/>
      <c r="AF515" s="1"/>
    </row>
    <row r="516" spans="1:32" x14ac:dyDescent="0.3">
      <c r="A516" s="9">
        <v>24028</v>
      </c>
      <c r="B516" s="9" t="s">
        <v>23</v>
      </c>
      <c r="C516" s="9">
        <v>90186</v>
      </c>
      <c r="D516" s="10">
        <v>59.76</v>
      </c>
      <c r="E516" s="11">
        <v>0.05</v>
      </c>
      <c r="F516" s="9">
        <v>8</v>
      </c>
      <c r="G516" s="10">
        <f>'Calculated Metrics'!$D516*'Calculated Metrics'!$F516*(1-'Calculated Metrics'!$E516)</f>
        <v>454.17599999999999</v>
      </c>
      <c r="H516" s="9">
        <v>911</v>
      </c>
      <c r="I516" s="9" t="s">
        <v>1305</v>
      </c>
      <c r="J516" s="9" t="str">
        <f t="shared" si="8"/>
        <v>Returning Customer</v>
      </c>
      <c r="K516" s="9" t="s">
        <v>24</v>
      </c>
      <c r="L516" s="9" t="s">
        <v>35</v>
      </c>
      <c r="M516" s="12">
        <v>42098</v>
      </c>
      <c r="N516" s="12">
        <v>42100</v>
      </c>
      <c r="O516" s="47">
        <f>'Calculated Metrics'!$N516-'Calculated Metrics'!$M516</f>
        <v>2</v>
      </c>
      <c r="P516" s="12" t="str">
        <f>TEXT('Calculated Metrics'!$M516,"mmmm")</f>
        <v>April</v>
      </c>
      <c r="Q516" s="12" t="str">
        <f>TEXT('Calculated Metrics'!$M516,"dddd")</f>
        <v>Saturday</v>
      </c>
      <c r="R516" s="9" t="str">
        <f>_xlfn.XLOOKUP('Calculated Metrics'!$T516,'Product Lookup'!A:A,'Product Lookup'!B:B, ,0)</f>
        <v>Storage</v>
      </c>
      <c r="S516" s="9" t="s">
        <v>26</v>
      </c>
      <c r="T516" s="9" t="s">
        <v>85</v>
      </c>
      <c r="U516" s="9" t="s">
        <v>49</v>
      </c>
      <c r="V516" s="9" t="s">
        <v>29</v>
      </c>
      <c r="W516" s="9" t="s">
        <v>50</v>
      </c>
      <c r="X516" s="9" t="s">
        <v>252</v>
      </c>
      <c r="Y516" s="9" t="s">
        <v>357</v>
      </c>
      <c r="Z516" s="9">
        <v>26003</v>
      </c>
      <c r="AA516" s="1"/>
      <c r="AB516" s="1"/>
      <c r="AC516" s="1"/>
      <c r="AD516" s="1"/>
      <c r="AE516" s="1"/>
      <c r="AF516" s="1"/>
    </row>
    <row r="517" spans="1:32" x14ac:dyDescent="0.3">
      <c r="A517" s="13">
        <v>24953</v>
      </c>
      <c r="B517" s="13" t="s">
        <v>23</v>
      </c>
      <c r="C517" s="13">
        <v>86356</v>
      </c>
      <c r="D517" s="14">
        <v>350.98</v>
      </c>
      <c r="E517" s="15">
        <v>0.1</v>
      </c>
      <c r="F517" s="13">
        <v>1</v>
      </c>
      <c r="G517" s="14">
        <f>'Calculated Metrics'!$D517*'Calculated Metrics'!$F517*(1-'Calculated Metrics'!$E517)</f>
        <v>315.88200000000001</v>
      </c>
      <c r="H517" s="13">
        <v>915</v>
      </c>
      <c r="I517" s="13" t="s">
        <v>1306</v>
      </c>
      <c r="J517" s="13" t="str">
        <f t="shared" si="8"/>
        <v>New Customer</v>
      </c>
      <c r="K517" s="13" t="s">
        <v>34</v>
      </c>
      <c r="L517" s="13" t="s">
        <v>25</v>
      </c>
      <c r="M517" s="16">
        <v>42008</v>
      </c>
      <c r="N517" s="16">
        <v>42009</v>
      </c>
      <c r="O517" s="48">
        <f>'Calculated Metrics'!$N517-'Calculated Metrics'!$M517</f>
        <v>1</v>
      </c>
      <c r="P517" s="16" t="str">
        <f>TEXT('Calculated Metrics'!$M517,"mmmm")</f>
        <v>January</v>
      </c>
      <c r="Q517" s="16" t="str">
        <f>TEXT('Calculated Metrics'!$M517,"dddd")</f>
        <v>Sunday</v>
      </c>
      <c r="R517" s="13" t="str">
        <f>_xlfn.XLOOKUP('Calculated Metrics'!$T517,'Product Lookup'!A:A,'Product Lookup'!B:B, ,0)</f>
        <v>Chairs</v>
      </c>
      <c r="S517" s="13" t="s">
        <v>36</v>
      </c>
      <c r="T517" s="13" t="s">
        <v>37</v>
      </c>
      <c r="U517" s="13" t="s">
        <v>38</v>
      </c>
      <c r="V517" s="13" t="s">
        <v>29</v>
      </c>
      <c r="W517" s="13" t="s">
        <v>50</v>
      </c>
      <c r="X517" s="13" t="s">
        <v>79</v>
      </c>
      <c r="Y517" s="13" t="s">
        <v>358</v>
      </c>
      <c r="Z517" s="13">
        <v>77803</v>
      </c>
      <c r="AA517" s="1"/>
      <c r="AB517" s="1"/>
      <c r="AC517" s="1"/>
      <c r="AD517" s="1"/>
      <c r="AE517" s="1"/>
      <c r="AF517" s="1"/>
    </row>
    <row r="518" spans="1:32" x14ac:dyDescent="0.3">
      <c r="A518" s="9">
        <v>25833</v>
      </c>
      <c r="B518" s="9" t="s">
        <v>71</v>
      </c>
      <c r="C518" s="9">
        <v>86357</v>
      </c>
      <c r="D518" s="10">
        <v>161.55000000000001</v>
      </c>
      <c r="E518" s="11">
        <v>0.1</v>
      </c>
      <c r="F518" s="9">
        <v>3</v>
      </c>
      <c r="G518" s="10">
        <f>'Calculated Metrics'!$D518*'Calculated Metrics'!$F518*(1-'Calculated Metrics'!$E518)</f>
        <v>436.18500000000006</v>
      </c>
      <c r="H518" s="9">
        <v>916</v>
      </c>
      <c r="I518" s="9" t="s">
        <v>1307</v>
      </c>
      <c r="J518" s="9" t="str">
        <f t="shared" si="8"/>
        <v>New Customer</v>
      </c>
      <c r="K518" s="9" t="s">
        <v>24</v>
      </c>
      <c r="L518" s="9" t="s">
        <v>35</v>
      </c>
      <c r="M518" s="12">
        <v>42008</v>
      </c>
      <c r="N518" s="12">
        <v>42015</v>
      </c>
      <c r="O518" s="47">
        <f>'Calculated Metrics'!$N518-'Calculated Metrics'!$M518</f>
        <v>7</v>
      </c>
      <c r="P518" s="12" t="str">
        <f>TEXT('Calculated Metrics'!$M518,"mmmm")</f>
        <v>January</v>
      </c>
      <c r="Q518" s="12" t="str">
        <f>TEXT('Calculated Metrics'!$M518,"dddd")</f>
        <v>Sunday</v>
      </c>
      <c r="R518" s="9" t="str">
        <f>_xlfn.XLOOKUP('Calculated Metrics'!$T518,'Product Lookup'!A:A,'Product Lookup'!B:B, ,0)</f>
        <v>Storage</v>
      </c>
      <c r="S518" s="9" t="s">
        <v>26</v>
      </c>
      <c r="T518" s="9" t="s">
        <v>85</v>
      </c>
      <c r="U518" s="9" t="s">
        <v>49</v>
      </c>
      <c r="V518" s="9" t="s">
        <v>29</v>
      </c>
      <c r="W518" s="9" t="s">
        <v>30</v>
      </c>
      <c r="X518" s="9" t="s">
        <v>79</v>
      </c>
      <c r="Y518" s="9" t="s">
        <v>359</v>
      </c>
      <c r="Z518" s="9">
        <v>76028</v>
      </c>
      <c r="AA518" s="1"/>
      <c r="AB518" s="1"/>
      <c r="AC518" s="1"/>
      <c r="AD518" s="1"/>
      <c r="AE518" s="1"/>
      <c r="AF518" s="1"/>
    </row>
    <row r="519" spans="1:32" x14ac:dyDescent="0.3">
      <c r="A519" s="13">
        <v>25676</v>
      </c>
      <c r="B519" s="13" t="s">
        <v>23</v>
      </c>
      <c r="C519" s="13">
        <v>90492</v>
      </c>
      <c r="D519" s="14">
        <v>35.51</v>
      </c>
      <c r="E519" s="15">
        <v>0.05</v>
      </c>
      <c r="F519" s="13">
        <v>2</v>
      </c>
      <c r="G519" s="14">
        <f>'Calculated Metrics'!$D519*'Calculated Metrics'!$F519*(1-'Calculated Metrics'!$E519)</f>
        <v>67.468999999999994</v>
      </c>
      <c r="H519" s="13">
        <v>918</v>
      </c>
      <c r="I519" s="13" t="s">
        <v>1308</v>
      </c>
      <c r="J519" s="13" t="str">
        <f t="shared" si="8"/>
        <v>Returning Customer</v>
      </c>
      <c r="K519" s="13" t="s">
        <v>74</v>
      </c>
      <c r="L519" s="13" t="s">
        <v>35</v>
      </c>
      <c r="M519" s="16">
        <v>42106</v>
      </c>
      <c r="N519" s="16">
        <v>42108</v>
      </c>
      <c r="O519" s="48">
        <f>'Calculated Metrics'!$N519-'Calculated Metrics'!$M519</f>
        <v>2</v>
      </c>
      <c r="P519" s="16" t="str">
        <f>TEXT('Calculated Metrics'!$M519,"mmmm")</f>
        <v>April</v>
      </c>
      <c r="Q519" s="16" t="str">
        <f>TEXT('Calculated Metrics'!$M519,"dddd")</f>
        <v>Sunday</v>
      </c>
      <c r="R519" s="13" t="str">
        <f>_xlfn.XLOOKUP('Calculated Metrics'!$T519,'Product Lookup'!A:A,'Product Lookup'!B:B, ,0)</f>
        <v>Storage</v>
      </c>
      <c r="S519" s="13" t="s">
        <v>26</v>
      </c>
      <c r="T519" s="13" t="s">
        <v>85</v>
      </c>
      <c r="U519" s="13" t="s">
        <v>49</v>
      </c>
      <c r="V519" s="13" t="s">
        <v>29</v>
      </c>
      <c r="W519" s="13" t="s">
        <v>30</v>
      </c>
      <c r="X519" s="13" t="s">
        <v>39</v>
      </c>
      <c r="Y519" s="13" t="s">
        <v>289</v>
      </c>
      <c r="Z519" s="13">
        <v>91730</v>
      </c>
      <c r="AA519" s="1"/>
      <c r="AB519" s="1"/>
      <c r="AC519" s="1"/>
      <c r="AD519" s="1"/>
      <c r="AE519" s="1"/>
      <c r="AF519" s="1"/>
    </row>
    <row r="520" spans="1:32" x14ac:dyDescent="0.3">
      <c r="A520" s="9">
        <v>19772</v>
      </c>
      <c r="B520" s="9" t="s">
        <v>41</v>
      </c>
      <c r="C520" s="9">
        <v>90493</v>
      </c>
      <c r="D520" s="10">
        <v>58.14</v>
      </c>
      <c r="E520" s="11">
        <v>0.05</v>
      </c>
      <c r="F520" s="9">
        <v>39</v>
      </c>
      <c r="G520" s="10">
        <f>'Calculated Metrics'!$D520*'Calculated Metrics'!$F520*(1-'Calculated Metrics'!$E520)</f>
        <v>2154.087</v>
      </c>
      <c r="H520" s="9">
        <v>918</v>
      </c>
      <c r="I520" s="9" t="s">
        <v>1308</v>
      </c>
      <c r="J520" s="9" t="str">
        <f t="shared" si="8"/>
        <v>Returning Customer</v>
      </c>
      <c r="K520" s="9" t="s">
        <v>24</v>
      </c>
      <c r="L520" s="9" t="s">
        <v>25</v>
      </c>
      <c r="M520" s="12">
        <v>42144</v>
      </c>
      <c r="N520" s="12">
        <v>42145</v>
      </c>
      <c r="O520" s="47">
        <f>'Calculated Metrics'!$N520-'Calculated Metrics'!$M520</f>
        <v>1</v>
      </c>
      <c r="P520" s="12" t="str">
        <f>TEXT('Calculated Metrics'!$M520,"mmmm")</f>
        <v>May</v>
      </c>
      <c r="Q520" s="12" t="str">
        <f>TEXT('Calculated Metrics'!$M520,"dddd")</f>
        <v>Wednesday</v>
      </c>
      <c r="R520" s="9" t="str">
        <f>_xlfn.XLOOKUP('Calculated Metrics'!$T520,'Product Lookup'!A:A,'Product Lookup'!B:B, ,0)</f>
        <v>Bookcases</v>
      </c>
      <c r="S520" s="9" t="s">
        <v>36</v>
      </c>
      <c r="T520" s="9" t="s">
        <v>105</v>
      </c>
      <c r="U520" s="9" t="s">
        <v>77</v>
      </c>
      <c r="V520" s="9" t="s">
        <v>29</v>
      </c>
      <c r="W520" s="9" t="s">
        <v>30</v>
      </c>
      <c r="X520" s="9" t="s">
        <v>39</v>
      </c>
      <c r="Y520" s="9" t="s">
        <v>289</v>
      </c>
      <c r="Z520" s="9">
        <v>91730</v>
      </c>
      <c r="AA520" s="1"/>
      <c r="AB520" s="1"/>
      <c r="AC520" s="1"/>
      <c r="AD520" s="1"/>
      <c r="AE520" s="1"/>
      <c r="AF520" s="1"/>
    </row>
    <row r="521" spans="1:32" x14ac:dyDescent="0.3">
      <c r="A521" s="13">
        <v>25677</v>
      </c>
      <c r="B521" s="13" t="s">
        <v>23</v>
      </c>
      <c r="C521" s="13">
        <v>90492</v>
      </c>
      <c r="D521" s="14">
        <v>8.34</v>
      </c>
      <c r="E521" s="15">
        <v>0.05</v>
      </c>
      <c r="F521" s="13">
        <v>6</v>
      </c>
      <c r="G521" s="14">
        <f>'Calculated Metrics'!$D521*'Calculated Metrics'!$F521*(1-'Calculated Metrics'!$E521)</f>
        <v>47.537999999999997</v>
      </c>
      <c r="H521" s="13">
        <v>919</v>
      </c>
      <c r="I521" s="13" t="s">
        <v>1309</v>
      </c>
      <c r="J521" s="13" t="str">
        <f t="shared" si="8"/>
        <v>New Customer</v>
      </c>
      <c r="K521" s="13" t="s">
        <v>74</v>
      </c>
      <c r="L521" s="13" t="s">
        <v>35</v>
      </c>
      <c r="M521" s="16">
        <v>42106</v>
      </c>
      <c r="N521" s="16">
        <v>42106</v>
      </c>
      <c r="O521" s="48">
        <f>'Calculated Metrics'!$N521-'Calculated Metrics'!$M521</f>
        <v>0</v>
      </c>
      <c r="P521" s="16" t="str">
        <f>TEXT('Calculated Metrics'!$M521,"mmmm")</f>
        <v>April</v>
      </c>
      <c r="Q521" s="16" t="str">
        <f>TEXT('Calculated Metrics'!$M521,"dddd")</f>
        <v>Sunday</v>
      </c>
      <c r="R521" s="13" t="str">
        <f>_xlfn.XLOOKUP('Calculated Metrics'!$T521,'Product Lookup'!A:A,'Product Lookup'!B:B, ,0)</f>
        <v>Scissors</v>
      </c>
      <c r="S521" s="13" t="s">
        <v>26</v>
      </c>
      <c r="T521" s="13" t="s">
        <v>97</v>
      </c>
      <c r="U521" s="13" t="s">
        <v>43</v>
      </c>
      <c r="V521" s="13" t="s">
        <v>29</v>
      </c>
      <c r="W521" s="13" t="s">
        <v>30</v>
      </c>
      <c r="X521" s="13" t="s">
        <v>39</v>
      </c>
      <c r="Y521" s="13" t="s">
        <v>360</v>
      </c>
      <c r="Z521" s="13">
        <v>96003</v>
      </c>
      <c r="AA521" s="1"/>
      <c r="AB521" s="1"/>
      <c r="AC521" s="1"/>
      <c r="AD521" s="1"/>
      <c r="AE521" s="1"/>
      <c r="AF521" s="1"/>
    </row>
    <row r="522" spans="1:32" x14ac:dyDescent="0.3">
      <c r="A522" s="9">
        <v>21970</v>
      </c>
      <c r="B522" s="9" t="s">
        <v>71</v>
      </c>
      <c r="C522" s="9">
        <v>90491</v>
      </c>
      <c r="D522" s="10">
        <v>15.98</v>
      </c>
      <c r="E522" s="11">
        <v>0.05</v>
      </c>
      <c r="F522" s="9">
        <v>9</v>
      </c>
      <c r="G522" s="10">
        <f>'Calculated Metrics'!$D522*'Calculated Metrics'!$F522*(1-'Calculated Metrics'!$E522)</f>
        <v>136.62899999999999</v>
      </c>
      <c r="H522" s="9">
        <v>920</v>
      </c>
      <c r="I522" s="9" t="s">
        <v>1310</v>
      </c>
      <c r="J522" s="9" t="str">
        <f t="shared" si="8"/>
        <v>Returning Customer</v>
      </c>
      <c r="K522" s="9" t="s">
        <v>24</v>
      </c>
      <c r="L522" s="9" t="s">
        <v>35</v>
      </c>
      <c r="M522" s="12">
        <v>42090</v>
      </c>
      <c r="N522" s="12">
        <v>42095</v>
      </c>
      <c r="O522" s="47">
        <f>'Calculated Metrics'!$N522-'Calculated Metrics'!$M522</f>
        <v>5</v>
      </c>
      <c r="P522" s="12" t="str">
        <f>TEXT('Calculated Metrics'!$M522,"mmmm")</f>
        <v>March</v>
      </c>
      <c r="Q522" s="12" t="str">
        <f>TEXT('Calculated Metrics'!$M522,"dddd")</f>
        <v>Friday</v>
      </c>
      <c r="R522" s="9" t="str">
        <f>_xlfn.XLOOKUP('Calculated Metrics'!$T522,'Product Lookup'!A:A,'Product Lookup'!B:B, ,0)</f>
        <v>Computer Peripherals</v>
      </c>
      <c r="S522" s="9" t="s">
        <v>58</v>
      </c>
      <c r="T522" s="9" t="s">
        <v>100</v>
      </c>
      <c r="U522" s="9" t="s">
        <v>49</v>
      </c>
      <c r="V522" s="9" t="s">
        <v>29</v>
      </c>
      <c r="W522" s="9" t="s">
        <v>30</v>
      </c>
      <c r="X522" s="9" t="s">
        <v>39</v>
      </c>
      <c r="Y522" s="9" t="s">
        <v>361</v>
      </c>
      <c r="Z522" s="9">
        <v>92374</v>
      </c>
      <c r="AA522" s="1"/>
      <c r="AB522" s="1"/>
      <c r="AC522" s="1"/>
      <c r="AD522" s="1"/>
      <c r="AE522" s="1"/>
      <c r="AF522" s="1"/>
    </row>
    <row r="523" spans="1:32" x14ac:dyDescent="0.3">
      <c r="A523" s="13">
        <v>25678</v>
      </c>
      <c r="B523" s="13" t="s">
        <v>23</v>
      </c>
      <c r="C523" s="13">
        <v>90492</v>
      </c>
      <c r="D523" s="14">
        <v>8.0399999999999991</v>
      </c>
      <c r="E523" s="15">
        <v>0.05</v>
      </c>
      <c r="F523" s="13">
        <v>9</v>
      </c>
      <c r="G523" s="14">
        <f>'Calculated Metrics'!$D523*'Calculated Metrics'!$F523*(1-'Calculated Metrics'!$E523)</f>
        <v>68.741999999999976</v>
      </c>
      <c r="H523" s="13">
        <v>920</v>
      </c>
      <c r="I523" s="13" t="s">
        <v>1310</v>
      </c>
      <c r="J523" s="13" t="str">
        <f t="shared" si="8"/>
        <v>Returning Customer</v>
      </c>
      <c r="K523" s="13" t="s">
        <v>74</v>
      </c>
      <c r="L523" s="13" t="s">
        <v>35</v>
      </c>
      <c r="M523" s="16">
        <v>42106</v>
      </c>
      <c r="N523" s="16">
        <v>42108</v>
      </c>
      <c r="O523" s="48">
        <f>'Calculated Metrics'!$N523-'Calculated Metrics'!$M523</f>
        <v>2</v>
      </c>
      <c r="P523" s="16" t="str">
        <f>TEXT('Calculated Metrics'!$M523,"mmmm")</f>
        <v>April</v>
      </c>
      <c r="Q523" s="16" t="str">
        <f>TEXT('Calculated Metrics'!$M523,"dddd")</f>
        <v>Sunday</v>
      </c>
      <c r="R523" s="13" t="str">
        <f>_xlfn.XLOOKUP('Calculated Metrics'!$T523,'Product Lookup'!A:A,'Product Lookup'!B:B, ,0)</f>
        <v>Binders</v>
      </c>
      <c r="S523" s="13" t="s">
        <v>26</v>
      </c>
      <c r="T523" s="13" t="s">
        <v>72</v>
      </c>
      <c r="U523" s="13" t="s">
        <v>49</v>
      </c>
      <c r="V523" s="13" t="s">
        <v>29</v>
      </c>
      <c r="W523" s="13" t="s">
        <v>30</v>
      </c>
      <c r="X523" s="13" t="s">
        <v>39</v>
      </c>
      <c r="Y523" s="13" t="s">
        <v>361</v>
      </c>
      <c r="Z523" s="13">
        <v>92374</v>
      </c>
      <c r="AA523" s="1"/>
      <c r="AB523" s="1"/>
      <c r="AC523" s="1"/>
      <c r="AD523" s="1"/>
      <c r="AE523" s="1"/>
      <c r="AF523" s="1"/>
    </row>
    <row r="524" spans="1:32" x14ac:dyDescent="0.3">
      <c r="A524" s="9">
        <v>18395</v>
      </c>
      <c r="B524" s="9" t="s">
        <v>33</v>
      </c>
      <c r="C524" s="9">
        <v>87135</v>
      </c>
      <c r="D524" s="10">
        <v>65.989999999999995</v>
      </c>
      <c r="E524" s="11">
        <v>0.05</v>
      </c>
      <c r="F524" s="9">
        <v>14</v>
      </c>
      <c r="G524" s="10">
        <f>'Calculated Metrics'!$D524*'Calculated Metrics'!$F524*(1-'Calculated Metrics'!$E524)</f>
        <v>877.66699999999992</v>
      </c>
      <c r="H524" s="9">
        <v>922</v>
      </c>
      <c r="I524" s="9" t="s">
        <v>1311</v>
      </c>
      <c r="J524" s="9" t="str">
        <f t="shared" si="8"/>
        <v>New Customer</v>
      </c>
      <c r="K524" s="9" t="s">
        <v>48</v>
      </c>
      <c r="L524" s="9" t="s">
        <v>25</v>
      </c>
      <c r="M524" s="12">
        <v>42144</v>
      </c>
      <c r="N524" s="12">
        <v>42145</v>
      </c>
      <c r="O524" s="47">
        <f>'Calculated Metrics'!$N524-'Calculated Metrics'!$M524</f>
        <v>1</v>
      </c>
      <c r="P524" s="12" t="str">
        <f>TEXT('Calculated Metrics'!$M524,"mmmm")</f>
        <v>May</v>
      </c>
      <c r="Q524" s="12" t="str">
        <f>TEXT('Calculated Metrics'!$M524,"dddd")</f>
        <v>Wednesday</v>
      </c>
      <c r="R524" s="9" t="str">
        <f>_xlfn.XLOOKUP('Calculated Metrics'!$T524,'Product Lookup'!A:A,'Product Lookup'!B:B, ,0)</f>
        <v>Telephones</v>
      </c>
      <c r="S524" s="9" t="s">
        <v>58</v>
      </c>
      <c r="T524" s="9" t="s">
        <v>59</v>
      </c>
      <c r="U524" s="9" t="s">
        <v>49</v>
      </c>
      <c r="V524" s="9" t="s">
        <v>29</v>
      </c>
      <c r="W524" s="9" t="s">
        <v>44</v>
      </c>
      <c r="X524" s="9" t="s">
        <v>39</v>
      </c>
      <c r="Y524" s="9" t="s">
        <v>289</v>
      </c>
      <c r="Z524" s="9">
        <v>91730</v>
      </c>
      <c r="AA524" s="1"/>
      <c r="AB524" s="1"/>
      <c r="AC524" s="1"/>
      <c r="AD524" s="1"/>
      <c r="AE524" s="1"/>
      <c r="AF524" s="1"/>
    </row>
    <row r="525" spans="1:32" x14ac:dyDescent="0.3">
      <c r="A525" s="13">
        <v>19973</v>
      </c>
      <c r="B525" s="13" t="s">
        <v>41</v>
      </c>
      <c r="C525" s="13">
        <v>87134</v>
      </c>
      <c r="D525" s="14">
        <v>2.1800000000000002</v>
      </c>
      <c r="E525" s="15">
        <v>0.05</v>
      </c>
      <c r="F525" s="13">
        <v>7</v>
      </c>
      <c r="G525" s="14">
        <f>'Calculated Metrics'!$D525*'Calculated Metrics'!$F525*(1-'Calculated Metrics'!$E525)</f>
        <v>14.497000000000002</v>
      </c>
      <c r="H525" s="13">
        <v>925</v>
      </c>
      <c r="I525" s="13" t="s">
        <v>1312</v>
      </c>
      <c r="J525" s="13" t="str">
        <f t="shared" si="8"/>
        <v>New Customer</v>
      </c>
      <c r="K525" s="13" t="s">
        <v>48</v>
      </c>
      <c r="L525" s="13" t="s">
        <v>35</v>
      </c>
      <c r="M525" s="16">
        <v>42100</v>
      </c>
      <c r="N525" s="16">
        <v>42100</v>
      </c>
      <c r="O525" s="48">
        <f>'Calculated Metrics'!$N525-'Calculated Metrics'!$M525</f>
        <v>0</v>
      </c>
      <c r="P525" s="16" t="str">
        <f>TEXT('Calculated Metrics'!$M525,"mmmm")</f>
        <v>April</v>
      </c>
      <c r="Q525" s="16" t="str">
        <f>TEXT('Calculated Metrics'!$M525,"dddd")</f>
        <v>Monday</v>
      </c>
      <c r="R525" s="13" t="str">
        <f>_xlfn.XLOOKUP('Calculated Metrics'!$T525,'Product Lookup'!A:A,'Product Lookup'!B:B, ,0)</f>
        <v>Rubber Bands</v>
      </c>
      <c r="S525" s="13" t="s">
        <v>26</v>
      </c>
      <c r="T525" s="13" t="s">
        <v>53</v>
      </c>
      <c r="U525" s="13" t="s">
        <v>28</v>
      </c>
      <c r="V525" s="13" t="s">
        <v>29</v>
      </c>
      <c r="W525" s="13" t="s">
        <v>44</v>
      </c>
      <c r="X525" s="13" t="s">
        <v>103</v>
      </c>
      <c r="Y525" s="13" t="s">
        <v>362</v>
      </c>
      <c r="Z525" s="13">
        <v>4330</v>
      </c>
      <c r="AA525" s="1"/>
      <c r="AB525" s="1"/>
      <c r="AC525" s="1"/>
      <c r="AD525" s="1"/>
      <c r="AE525" s="1"/>
      <c r="AF525" s="1"/>
    </row>
    <row r="526" spans="1:32" x14ac:dyDescent="0.3">
      <c r="A526" s="9">
        <v>19974</v>
      </c>
      <c r="B526" s="9" t="s">
        <v>41</v>
      </c>
      <c r="C526" s="9">
        <v>87134</v>
      </c>
      <c r="D526" s="10">
        <v>170.98</v>
      </c>
      <c r="E526" s="11">
        <v>0.1</v>
      </c>
      <c r="F526" s="9">
        <v>10</v>
      </c>
      <c r="G526" s="10">
        <f>'Calculated Metrics'!$D526*'Calculated Metrics'!$F526*(1-'Calculated Metrics'!$E526)</f>
        <v>1538.82</v>
      </c>
      <c r="H526" s="9">
        <v>929</v>
      </c>
      <c r="I526" s="9" t="s">
        <v>1313</v>
      </c>
      <c r="J526" s="9" t="str">
        <f t="shared" si="8"/>
        <v>New Customer</v>
      </c>
      <c r="K526" s="9" t="s">
        <v>48</v>
      </c>
      <c r="L526" s="9" t="s">
        <v>25</v>
      </c>
      <c r="M526" s="12">
        <v>42100</v>
      </c>
      <c r="N526" s="12">
        <v>42102</v>
      </c>
      <c r="O526" s="47">
        <f>'Calculated Metrics'!$N526-'Calculated Metrics'!$M526</f>
        <v>2</v>
      </c>
      <c r="P526" s="12" t="str">
        <f>TEXT('Calculated Metrics'!$M526,"mmmm")</f>
        <v>April</v>
      </c>
      <c r="Q526" s="12" t="str">
        <f>TEXT('Calculated Metrics'!$M526,"dddd")</f>
        <v>Monday</v>
      </c>
      <c r="R526" s="9" t="str">
        <f>_xlfn.XLOOKUP('Calculated Metrics'!$T526,'Product Lookup'!A:A,'Product Lookup'!B:B, ,0)</f>
        <v>Bookcases</v>
      </c>
      <c r="S526" s="9" t="s">
        <v>36</v>
      </c>
      <c r="T526" s="9" t="s">
        <v>105</v>
      </c>
      <c r="U526" s="9" t="s">
        <v>77</v>
      </c>
      <c r="V526" s="9" t="s">
        <v>29</v>
      </c>
      <c r="W526" s="9" t="s">
        <v>30</v>
      </c>
      <c r="X526" s="9" t="s">
        <v>45</v>
      </c>
      <c r="Y526" s="9" t="s">
        <v>363</v>
      </c>
      <c r="Z526" s="9">
        <v>8857</v>
      </c>
      <c r="AA526" s="1"/>
      <c r="AB526" s="1"/>
      <c r="AC526" s="1"/>
      <c r="AD526" s="1"/>
      <c r="AE526" s="1"/>
      <c r="AF526" s="1"/>
    </row>
    <row r="527" spans="1:32" x14ac:dyDescent="0.3">
      <c r="A527" s="13">
        <v>21077</v>
      </c>
      <c r="B527" s="13" t="s">
        <v>41</v>
      </c>
      <c r="C527" s="13">
        <v>90588</v>
      </c>
      <c r="D527" s="14">
        <v>6.04</v>
      </c>
      <c r="E527" s="15">
        <v>0.05</v>
      </c>
      <c r="F527" s="13">
        <v>1</v>
      </c>
      <c r="G527" s="14">
        <f>'Calculated Metrics'!$D527*'Calculated Metrics'!$F527*(1-'Calculated Metrics'!$E527)</f>
        <v>5.7379999999999995</v>
      </c>
      <c r="H527" s="13">
        <v>936</v>
      </c>
      <c r="I527" s="13" t="s">
        <v>1314</v>
      </c>
      <c r="J527" s="13" t="str">
        <f t="shared" si="8"/>
        <v>Returning Customer</v>
      </c>
      <c r="K527" s="13" t="s">
        <v>24</v>
      </c>
      <c r="L527" s="13" t="s">
        <v>25</v>
      </c>
      <c r="M527" s="16">
        <v>42052</v>
      </c>
      <c r="N527" s="16">
        <v>42054</v>
      </c>
      <c r="O527" s="48">
        <f>'Calculated Metrics'!$N527-'Calculated Metrics'!$M527</f>
        <v>2</v>
      </c>
      <c r="P527" s="16" t="str">
        <f>TEXT('Calculated Metrics'!$M527,"mmmm")</f>
        <v>February</v>
      </c>
      <c r="Q527" s="16" t="str">
        <f>TEXT('Calculated Metrics'!$M527,"dddd")</f>
        <v>Tuesday</v>
      </c>
      <c r="R527" s="13" t="str">
        <f>_xlfn.XLOOKUP('Calculated Metrics'!$T527,'Product Lookup'!A:A,'Product Lookup'!B:B, ,0)</f>
        <v>Paper</v>
      </c>
      <c r="S527" s="13" t="s">
        <v>26</v>
      </c>
      <c r="T527" s="13" t="s">
        <v>66</v>
      </c>
      <c r="U527" s="13" t="s">
        <v>28</v>
      </c>
      <c r="V527" s="13" t="s">
        <v>29</v>
      </c>
      <c r="W527" s="13" t="s">
        <v>30</v>
      </c>
      <c r="X527" s="13" t="s">
        <v>39</v>
      </c>
      <c r="Y527" s="13" t="s">
        <v>361</v>
      </c>
      <c r="Z527" s="13">
        <v>92374</v>
      </c>
      <c r="AA527" s="1"/>
      <c r="AB527" s="1"/>
      <c r="AC527" s="1"/>
      <c r="AD527" s="1"/>
      <c r="AE527" s="1"/>
      <c r="AF527" s="1"/>
    </row>
    <row r="528" spans="1:32" x14ac:dyDescent="0.3">
      <c r="A528" s="9">
        <v>23716</v>
      </c>
      <c r="B528" s="9" t="s">
        <v>33</v>
      </c>
      <c r="C528" s="9">
        <v>90589</v>
      </c>
      <c r="D528" s="10">
        <v>5.98</v>
      </c>
      <c r="E528" s="11">
        <v>0.05</v>
      </c>
      <c r="F528" s="9">
        <v>17</v>
      </c>
      <c r="G528" s="10">
        <f>'Calculated Metrics'!$D528*'Calculated Metrics'!$F528*(1-'Calculated Metrics'!$E528)</f>
        <v>96.577000000000012</v>
      </c>
      <c r="H528" s="9">
        <v>936</v>
      </c>
      <c r="I528" s="9" t="s">
        <v>1314</v>
      </c>
      <c r="J528" s="9" t="str">
        <f t="shared" si="8"/>
        <v>Returning Customer</v>
      </c>
      <c r="K528" s="9" t="s">
        <v>24</v>
      </c>
      <c r="L528" s="9" t="s">
        <v>35</v>
      </c>
      <c r="M528" s="12">
        <v>42182</v>
      </c>
      <c r="N528" s="12">
        <v>42182</v>
      </c>
      <c r="O528" s="47">
        <f>'Calculated Metrics'!$N528-'Calculated Metrics'!$M528</f>
        <v>0</v>
      </c>
      <c r="P528" s="12" t="str">
        <f>TEXT('Calculated Metrics'!$M528,"mmmm")</f>
        <v>June</v>
      </c>
      <c r="Q528" s="12" t="str">
        <f>TEXT('Calculated Metrics'!$M528,"dddd")</f>
        <v>Saturday</v>
      </c>
      <c r="R528" s="9" t="str">
        <f>_xlfn.XLOOKUP('Calculated Metrics'!$T528,'Product Lookup'!A:A,'Product Lookup'!B:B, ,0)</f>
        <v>Paper</v>
      </c>
      <c r="S528" s="9" t="s">
        <v>26</v>
      </c>
      <c r="T528" s="9" t="s">
        <v>66</v>
      </c>
      <c r="U528" s="9" t="s">
        <v>49</v>
      </c>
      <c r="V528" s="9" t="s">
        <v>29</v>
      </c>
      <c r="W528" s="9" t="s">
        <v>30</v>
      </c>
      <c r="X528" s="9" t="s">
        <v>39</v>
      </c>
      <c r="Y528" s="9" t="s">
        <v>361</v>
      </c>
      <c r="Z528" s="9">
        <v>92374</v>
      </c>
      <c r="AA528" s="1"/>
      <c r="AB528" s="1"/>
      <c r="AC528" s="1"/>
      <c r="AD528" s="1"/>
      <c r="AE528" s="1"/>
      <c r="AF528" s="1"/>
    </row>
    <row r="529" spans="1:32" x14ac:dyDescent="0.3">
      <c r="A529" s="13">
        <v>23717</v>
      </c>
      <c r="B529" s="13" t="s">
        <v>33</v>
      </c>
      <c r="C529" s="13">
        <v>90589</v>
      </c>
      <c r="D529" s="14">
        <v>65.989999999999995</v>
      </c>
      <c r="E529" s="15">
        <v>0.05</v>
      </c>
      <c r="F529" s="13">
        <v>3</v>
      </c>
      <c r="G529" s="14">
        <f>'Calculated Metrics'!$D529*'Calculated Metrics'!$F529*(1-'Calculated Metrics'!$E529)</f>
        <v>188.07149999999996</v>
      </c>
      <c r="H529" s="13">
        <v>937</v>
      </c>
      <c r="I529" s="13" t="s">
        <v>1315</v>
      </c>
      <c r="J529" s="13" t="str">
        <f t="shared" si="8"/>
        <v>New Customer</v>
      </c>
      <c r="K529" s="13" t="s">
        <v>24</v>
      </c>
      <c r="L529" s="13" t="s">
        <v>35</v>
      </c>
      <c r="M529" s="16">
        <v>42182</v>
      </c>
      <c r="N529" s="16">
        <v>42183</v>
      </c>
      <c r="O529" s="48">
        <f>'Calculated Metrics'!$N529-'Calculated Metrics'!$M529</f>
        <v>1</v>
      </c>
      <c r="P529" s="16" t="str">
        <f>TEXT('Calculated Metrics'!$M529,"mmmm")</f>
        <v>June</v>
      </c>
      <c r="Q529" s="16" t="str">
        <f>TEXT('Calculated Metrics'!$M529,"dddd")</f>
        <v>Saturday</v>
      </c>
      <c r="R529" s="13" t="str">
        <f>_xlfn.XLOOKUP('Calculated Metrics'!$T529,'Product Lookup'!A:A,'Product Lookup'!B:B, ,0)</f>
        <v>Telephones</v>
      </c>
      <c r="S529" s="13" t="s">
        <v>58</v>
      </c>
      <c r="T529" s="13" t="s">
        <v>59</v>
      </c>
      <c r="U529" s="13" t="s">
        <v>49</v>
      </c>
      <c r="V529" s="13" t="s">
        <v>29</v>
      </c>
      <c r="W529" s="13" t="s">
        <v>44</v>
      </c>
      <c r="X529" s="13" t="s">
        <v>39</v>
      </c>
      <c r="Y529" s="13" t="s">
        <v>364</v>
      </c>
      <c r="Z529" s="13">
        <v>90278</v>
      </c>
      <c r="AA529" s="1"/>
      <c r="AB529" s="1"/>
      <c r="AC529" s="1"/>
      <c r="AD529" s="1"/>
      <c r="AE529" s="1"/>
      <c r="AF529" s="1"/>
    </row>
    <row r="530" spans="1:32" x14ac:dyDescent="0.3">
      <c r="A530" s="9">
        <v>22638</v>
      </c>
      <c r="B530" s="9" t="s">
        <v>71</v>
      </c>
      <c r="C530" s="9">
        <v>90844</v>
      </c>
      <c r="D530" s="10">
        <v>100.98</v>
      </c>
      <c r="E530" s="11">
        <v>0.1</v>
      </c>
      <c r="F530" s="9">
        <v>4</v>
      </c>
      <c r="G530" s="10">
        <f>'Calculated Metrics'!$D530*'Calculated Metrics'!$F530*(1-'Calculated Metrics'!$E530)</f>
        <v>363.52800000000002</v>
      </c>
      <c r="H530" s="9">
        <v>940</v>
      </c>
      <c r="I530" s="9" t="s">
        <v>1316</v>
      </c>
      <c r="J530" s="9" t="str">
        <f t="shared" si="8"/>
        <v>New Customer</v>
      </c>
      <c r="K530" s="9" t="s">
        <v>34</v>
      </c>
      <c r="L530" s="9" t="s">
        <v>25</v>
      </c>
      <c r="M530" s="12">
        <v>42108</v>
      </c>
      <c r="N530" s="12">
        <v>42113</v>
      </c>
      <c r="O530" s="47">
        <f>'Calculated Metrics'!$N530-'Calculated Metrics'!$M530</f>
        <v>5</v>
      </c>
      <c r="P530" s="12" t="str">
        <f>TEXT('Calculated Metrics'!$M530,"mmmm")</f>
        <v>April</v>
      </c>
      <c r="Q530" s="12" t="str">
        <f>TEXT('Calculated Metrics'!$M530,"dddd")</f>
        <v>Tuesday</v>
      </c>
      <c r="R530" s="9" t="str">
        <f>_xlfn.XLOOKUP('Calculated Metrics'!$T530,'Product Lookup'!A:A,'Product Lookup'!B:B, ,0)</f>
        <v>Bookcases</v>
      </c>
      <c r="S530" s="9" t="s">
        <v>36</v>
      </c>
      <c r="T530" s="9" t="s">
        <v>105</v>
      </c>
      <c r="U530" s="9" t="s">
        <v>77</v>
      </c>
      <c r="V530" s="9" t="s">
        <v>29</v>
      </c>
      <c r="W530" s="9" t="s">
        <v>30</v>
      </c>
      <c r="X530" s="9" t="s">
        <v>119</v>
      </c>
      <c r="Y530" s="9" t="s">
        <v>365</v>
      </c>
      <c r="Z530" s="9">
        <v>6776</v>
      </c>
      <c r="AA530" s="1"/>
      <c r="AB530" s="1"/>
      <c r="AC530" s="1"/>
      <c r="AD530" s="1"/>
      <c r="AE530" s="1"/>
      <c r="AF530" s="1"/>
    </row>
    <row r="531" spans="1:32" x14ac:dyDescent="0.3">
      <c r="A531" s="13">
        <v>23479</v>
      </c>
      <c r="B531" s="13" t="s">
        <v>33</v>
      </c>
      <c r="C531" s="13">
        <v>86567</v>
      </c>
      <c r="D531" s="14">
        <v>31.74</v>
      </c>
      <c r="E531" s="15">
        <v>0.05</v>
      </c>
      <c r="F531" s="13">
        <v>3</v>
      </c>
      <c r="G531" s="14">
        <f>'Calculated Metrics'!$D531*'Calculated Metrics'!$F531*(1-'Calculated Metrics'!$E531)</f>
        <v>90.458999999999989</v>
      </c>
      <c r="H531" s="13">
        <v>945</v>
      </c>
      <c r="I531" s="13" t="s">
        <v>1317</v>
      </c>
      <c r="J531" s="13" t="str">
        <f t="shared" si="8"/>
        <v>New Customer</v>
      </c>
      <c r="K531" s="13" t="s">
        <v>34</v>
      </c>
      <c r="L531" s="13" t="s">
        <v>35</v>
      </c>
      <c r="M531" s="16">
        <v>42069</v>
      </c>
      <c r="N531" s="16">
        <v>42069</v>
      </c>
      <c r="O531" s="48">
        <f>'Calculated Metrics'!$N531-'Calculated Metrics'!$M531</f>
        <v>0</v>
      </c>
      <c r="P531" s="16" t="str">
        <f>TEXT('Calculated Metrics'!$M531,"mmmm")</f>
        <v>March</v>
      </c>
      <c r="Q531" s="16" t="str">
        <f>TEXT('Calculated Metrics'!$M531,"dddd")</f>
        <v>Friday</v>
      </c>
      <c r="R531" s="13" t="str">
        <f>_xlfn.XLOOKUP('Calculated Metrics'!$T531,'Product Lookup'!A:A,'Product Lookup'!B:B, ,0)</f>
        <v>Binders</v>
      </c>
      <c r="S531" s="13" t="s">
        <v>26</v>
      </c>
      <c r="T531" s="13" t="s">
        <v>72</v>
      </c>
      <c r="U531" s="13" t="s">
        <v>49</v>
      </c>
      <c r="V531" s="13" t="s">
        <v>29</v>
      </c>
      <c r="W531" s="13" t="s">
        <v>44</v>
      </c>
      <c r="X531" s="13" t="s">
        <v>39</v>
      </c>
      <c r="Y531" s="13" t="s">
        <v>366</v>
      </c>
      <c r="Z531" s="13">
        <v>95070</v>
      </c>
      <c r="AA531" s="1"/>
      <c r="AB531" s="1"/>
      <c r="AC531" s="1"/>
      <c r="AD531" s="1"/>
      <c r="AE531" s="1"/>
      <c r="AF531" s="1"/>
    </row>
    <row r="532" spans="1:32" x14ac:dyDescent="0.3">
      <c r="A532" s="9">
        <v>24459</v>
      </c>
      <c r="B532" s="9" t="s">
        <v>41</v>
      </c>
      <c r="C532" s="9">
        <v>86566</v>
      </c>
      <c r="D532" s="10">
        <v>90.98</v>
      </c>
      <c r="E532" s="11">
        <v>0.05</v>
      </c>
      <c r="F532" s="9">
        <v>20</v>
      </c>
      <c r="G532" s="10">
        <f>'Calculated Metrics'!$D532*'Calculated Metrics'!$F532*(1-'Calculated Metrics'!$E532)</f>
        <v>1728.6200000000001</v>
      </c>
      <c r="H532" s="9">
        <v>946</v>
      </c>
      <c r="I532" s="9" t="s">
        <v>1318</v>
      </c>
      <c r="J532" s="9" t="str">
        <f t="shared" si="8"/>
        <v>New Customer</v>
      </c>
      <c r="K532" s="9" t="s">
        <v>34</v>
      </c>
      <c r="L532" s="9" t="s">
        <v>25</v>
      </c>
      <c r="M532" s="12">
        <v>42064</v>
      </c>
      <c r="N532" s="12">
        <v>42065</v>
      </c>
      <c r="O532" s="47">
        <f>'Calculated Metrics'!$N532-'Calculated Metrics'!$M532</f>
        <v>1</v>
      </c>
      <c r="P532" s="12" t="str">
        <f>TEXT('Calculated Metrics'!$M532,"mmmm")</f>
        <v>March</v>
      </c>
      <c r="Q532" s="12" t="str">
        <f>TEXT('Calculated Metrics'!$M532,"dddd")</f>
        <v>Sunday</v>
      </c>
      <c r="R532" s="9" t="str">
        <f>_xlfn.XLOOKUP('Calculated Metrics'!$T532,'Product Lookup'!A:A,'Product Lookup'!B:B, ,0)</f>
        <v>Furnishings</v>
      </c>
      <c r="S532" s="9" t="s">
        <v>36</v>
      </c>
      <c r="T532" s="9" t="s">
        <v>42</v>
      </c>
      <c r="U532" s="9" t="s">
        <v>63</v>
      </c>
      <c r="V532" s="9" t="s">
        <v>29</v>
      </c>
      <c r="W532" s="9" t="s">
        <v>44</v>
      </c>
      <c r="X532" s="9" t="s">
        <v>103</v>
      </c>
      <c r="Y532" s="9" t="s">
        <v>212</v>
      </c>
      <c r="Z532" s="9">
        <v>4210</v>
      </c>
      <c r="AA532" s="1"/>
      <c r="AB532" s="1"/>
      <c r="AC532" s="1"/>
      <c r="AD532" s="1"/>
      <c r="AE532" s="1"/>
      <c r="AF532" s="1"/>
    </row>
    <row r="533" spans="1:32" x14ac:dyDescent="0.3">
      <c r="A533" s="13">
        <v>24693</v>
      </c>
      <c r="B533" s="13" t="s">
        <v>41</v>
      </c>
      <c r="C533" s="13">
        <v>86565</v>
      </c>
      <c r="D533" s="14">
        <v>14.2</v>
      </c>
      <c r="E533" s="15">
        <v>0.05</v>
      </c>
      <c r="F533" s="13">
        <v>5</v>
      </c>
      <c r="G533" s="14">
        <f>'Calculated Metrics'!$D533*'Calculated Metrics'!$F533*(1-'Calculated Metrics'!$E533)</f>
        <v>67.45</v>
      </c>
      <c r="H533" s="13">
        <v>947</v>
      </c>
      <c r="I533" s="13" t="s">
        <v>1319</v>
      </c>
      <c r="J533" s="13" t="str">
        <f t="shared" si="8"/>
        <v>New Customer</v>
      </c>
      <c r="K533" s="13" t="s">
        <v>34</v>
      </c>
      <c r="L533" s="13" t="s">
        <v>25</v>
      </c>
      <c r="M533" s="16">
        <v>42015</v>
      </c>
      <c r="N533" s="16">
        <v>42017</v>
      </c>
      <c r="O533" s="48">
        <f>'Calculated Metrics'!$N533-'Calculated Metrics'!$M533</f>
        <v>2</v>
      </c>
      <c r="P533" s="16" t="str">
        <f>TEXT('Calculated Metrics'!$M533,"mmmm")</f>
        <v>January</v>
      </c>
      <c r="Q533" s="16" t="str">
        <f>TEXT('Calculated Metrics'!$M533,"dddd")</f>
        <v>Sunday</v>
      </c>
      <c r="R533" s="13" t="str">
        <f>_xlfn.XLOOKUP('Calculated Metrics'!$T533,'Product Lookup'!A:A,'Product Lookup'!B:B, ,0)</f>
        <v>Furnishings</v>
      </c>
      <c r="S533" s="13" t="s">
        <v>36</v>
      </c>
      <c r="T533" s="13" t="s">
        <v>42</v>
      </c>
      <c r="U533" s="13" t="s">
        <v>28</v>
      </c>
      <c r="V533" s="13" t="s">
        <v>29</v>
      </c>
      <c r="W533" s="13" t="s">
        <v>30</v>
      </c>
      <c r="X533" s="13" t="s">
        <v>45</v>
      </c>
      <c r="Y533" s="13" t="s">
        <v>367</v>
      </c>
      <c r="Z533" s="13">
        <v>7002</v>
      </c>
      <c r="AA533" s="1"/>
      <c r="AB533" s="1"/>
      <c r="AC533" s="1"/>
      <c r="AD533" s="1"/>
      <c r="AE533" s="1"/>
      <c r="AF533" s="1"/>
    </row>
    <row r="534" spans="1:32" x14ac:dyDescent="0.3">
      <c r="A534" s="9">
        <v>1279</v>
      </c>
      <c r="B534" s="9" t="s">
        <v>41</v>
      </c>
      <c r="C534" s="9">
        <v>9285</v>
      </c>
      <c r="D534" s="10">
        <v>40.98</v>
      </c>
      <c r="E534" s="11">
        <v>0.05</v>
      </c>
      <c r="F534" s="9">
        <v>3</v>
      </c>
      <c r="G534" s="10">
        <f>'Calculated Metrics'!$D534*'Calculated Metrics'!$F534*(1-'Calculated Metrics'!$E534)</f>
        <v>116.79299999999999</v>
      </c>
      <c r="H534" s="9">
        <v>949</v>
      </c>
      <c r="I534" s="9" t="s">
        <v>1320</v>
      </c>
      <c r="J534" s="9" t="str">
        <f t="shared" si="8"/>
        <v>Returning Customer</v>
      </c>
      <c r="K534" s="9" t="s">
        <v>74</v>
      </c>
      <c r="L534" s="9" t="s">
        <v>35</v>
      </c>
      <c r="M534" s="12">
        <v>42006</v>
      </c>
      <c r="N534" s="12">
        <v>42008</v>
      </c>
      <c r="O534" s="47">
        <f>'Calculated Metrics'!$N534-'Calculated Metrics'!$M534</f>
        <v>2</v>
      </c>
      <c r="P534" s="12" t="str">
        <f>TEXT('Calculated Metrics'!$M534,"mmmm")</f>
        <v>January</v>
      </c>
      <c r="Q534" s="12" t="str">
        <f>TEXT('Calculated Metrics'!$M534,"dddd")</f>
        <v>Friday</v>
      </c>
      <c r="R534" s="9" t="str">
        <f>_xlfn.XLOOKUP('Calculated Metrics'!$T534,'Product Lookup'!A:A,'Product Lookup'!B:B, ,0)</f>
        <v>Binders</v>
      </c>
      <c r="S534" s="9" t="s">
        <v>26</v>
      </c>
      <c r="T534" s="9" t="s">
        <v>72</v>
      </c>
      <c r="U534" s="9" t="s">
        <v>49</v>
      </c>
      <c r="V534" s="9" t="s">
        <v>29</v>
      </c>
      <c r="W534" s="9" t="s">
        <v>30</v>
      </c>
      <c r="X534" s="9" t="s">
        <v>39</v>
      </c>
      <c r="Y534" s="9" t="s">
        <v>257</v>
      </c>
      <c r="Z534" s="9">
        <v>90049</v>
      </c>
      <c r="AA534" s="1"/>
      <c r="AB534" s="1"/>
      <c r="AC534" s="1"/>
      <c r="AD534" s="1"/>
      <c r="AE534" s="1"/>
      <c r="AF534" s="1"/>
    </row>
    <row r="535" spans="1:32" x14ac:dyDescent="0.3">
      <c r="A535" s="13">
        <v>1128</v>
      </c>
      <c r="B535" s="13" t="s">
        <v>71</v>
      </c>
      <c r="C535" s="13">
        <v>8257</v>
      </c>
      <c r="D535" s="14">
        <v>48.04</v>
      </c>
      <c r="E535" s="15">
        <v>0.05</v>
      </c>
      <c r="F535" s="13">
        <v>18</v>
      </c>
      <c r="G535" s="14">
        <f>'Calculated Metrics'!$D535*'Calculated Metrics'!$F535*(1-'Calculated Metrics'!$E535)</f>
        <v>821.48400000000004</v>
      </c>
      <c r="H535" s="13">
        <v>949</v>
      </c>
      <c r="I535" s="13" t="s">
        <v>1320</v>
      </c>
      <c r="J535" s="13" t="str">
        <f t="shared" si="8"/>
        <v>Returning Customer</v>
      </c>
      <c r="K535" s="13" t="s">
        <v>74</v>
      </c>
      <c r="L535" s="13" t="s">
        <v>35</v>
      </c>
      <c r="M535" s="16">
        <v>42085</v>
      </c>
      <c r="N535" s="16">
        <v>42089</v>
      </c>
      <c r="O535" s="48">
        <f>'Calculated Metrics'!$N535-'Calculated Metrics'!$M535</f>
        <v>4</v>
      </c>
      <c r="P535" s="16" t="str">
        <f>TEXT('Calculated Metrics'!$M535,"mmmm")</f>
        <v>March</v>
      </c>
      <c r="Q535" s="16" t="str">
        <f>TEXT('Calculated Metrics'!$M535,"dddd")</f>
        <v>Sunday</v>
      </c>
      <c r="R535" s="13" t="str">
        <f>_xlfn.XLOOKUP('Calculated Metrics'!$T535,'Product Lookup'!A:A,'Product Lookup'!B:B, ,0)</f>
        <v>Paper</v>
      </c>
      <c r="S535" s="13" t="s">
        <v>26</v>
      </c>
      <c r="T535" s="13" t="s">
        <v>66</v>
      </c>
      <c r="U535" s="13" t="s">
        <v>49</v>
      </c>
      <c r="V535" s="13" t="s">
        <v>29</v>
      </c>
      <c r="W535" s="13" t="s">
        <v>50</v>
      </c>
      <c r="X535" s="13" t="s">
        <v>39</v>
      </c>
      <c r="Y535" s="13" t="s">
        <v>257</v>
      </c>
      <c r="Z535" s="13">
        <v>90049</v>
      </c>
      <c r="AA535" s="1"/>
      <c r="AB535" s="1"/>
      <c r="AC535" s="1"/>
      <c r="AD535" s="1"/>
      <c r="AE535" s="1"/>
      <c r="AF535" s="1"/>
    </row>
    <row r="536" spans="1:32" x14ac:dyDescent="0.3">
      <c r="A536" s="9">
        <v>19279</v>
      </c>
      <c r="B536" s="9" t="s">
        <v>41</v>
      </c>
      <c r="C536" s="9">
        <v>89083</v>
      </c>
      <c r="D536" s="10">
        <v>40.98</v>
      </c>
      <c r="E536" s="11">
        <v>0.05</v>
      </c>
      <c r="F536" s="9">
        <v>1</v>
      </c>
      <c r="G536" s="10">
        <f>'Calculated Metrics'!$D536*'Calculated Metrics'!$F536*(1-'Calculated Metrics'!$E536)</f>
        <v>38.930999999999997</v>
      </c>
      <c r="H536" s="9">
        <v>950</v>
      </c>
      <c r="I536" s="9" t="s">
        <v>1321</v>
      </c>
      <c r="J536" s="9" t="str">
        <f t="shared" si="8"/>
        <v>Returning Customer</v>
      </c>
      <c r="K536" s="9" t="s">
        <v>74</v>
      </c>
      <c r="L536" s="9" t="s">
        <v>35</v>
      </c>
      <c r="M536" s="12">
        <v>42006</v>
      </c>
      <c r="N536" s="12">
        <v>42008</v>
      </c>
      <c r="O536" s="47">
        <f>'Calculated Metrics'!$N536-'Calculated Metrics'!$M536</f>
        <v>2</v>
      </c>
      <c r="P536" s="12" t="str">
        <f>TEXT('Calculated Metrics'!$M536,"mmmm")</f>
        <v>January</v>
      </c>
      <c r="Q536" s="12" t="str">
        <f>TEXT('Calculated Metrics'!$M536,"dddd")</f>
        <v>Friday</v>
      </c>
      <c r="R536" s="9" t="str">
        <f>_xlfn.XLOOKUP('Calculated Metrics'!$T536,'Product Lookup'!A:A,'Product Lookup'!B:B, ,0)</f>
        <v>Binders</v>
      </c>
      <c r="S536" s="9" t="s">
        <v>26</v>
      </c>
      <c r="T536" s="9" t="s">
        <v>72</v>
      </c>
      <c r="U536" s="9" t="s">
        <v>49</v>
      </c>
      <c r="V536" s="9" t="s">
        <v>29</v>
      </c>
      <c r="W536" s="9" t="s">
        <v>50</v>
      </c>
      <c r="X536" s="9" t="s">
        <v>51</v>
      </c>
      <c r="Y536" s="9" t="s">
        <v>52</v>
      </c>
      <c r="Z536" s="9">
        <v>55372</v>
      </c>
      <c r="AA536" s="1"/>
      <c r="AB536" s="1"/>
      <c r="AC536" s="1"/>
      <c r="AD536" s="1"/>
      <c r="AE536" s="1"/>
      <c r="AF536" s="1"/>
    </row>
    <row r="537" spans="1:32" x14ac:dyDescent="0.3">
      <c r="A537" s="13">
        <v>19127</v>
      </c>
      <c r="B537" s="13" t="s">
        <v>71</v>
      </c>
      <c r="C537" s="13">
        <v>89084</v>
      </c>
      <c r="D537" s="14">
        <v>1500.97</v>
      </c>
      <c r="E537" s="15">
        <v>0.15</v>
      </c>
      <c r="F537" s="13">
        <v>1</v>
      </c>
      <c r="G537" s="14">
        <f>'Calculated Metrics'!$D537*'Calculated Metrics'!$F537*(1-'Calculated Metrics'!$E537)</f>
        <v>1275.8244999999999</v>
      </c>
      <c r="H537" s="13">
        <v>950</v>
      </c>
      <c r="I537" s="13" t="s">
        <v>1321</v>
      </c>
      <c r="J537" s="13" t="str">
        <f t="shared" si="8"/>
        <v>Returning Customer</v>
      </c>
      <c r="K537" s="13" t="s">
        <v>74</v>
      </c>
      <c r="L537" s="13" t="s">
        <v>25</v>
      </c>
      <c r="M537" s="16">
        <v>42085</v>
      </c>
      <c r="N537" s="16">
        <v>42085</v>
      </c>
      <c r="O537" s="48">
        <f>'Calculated Metrics'!$N537-'Calculated Metrics'!$M537</f>
        <v>0</v>
      </c>
      <c r="P537" s="16" t="str">
        <f>TEXT('Calculated Metrics'!$M537,"mmmm")</f>
        <v>March</v>
      </c>
      <c r="Q537" s="16" t="str">
        <f>TEXT('Calculated Metrics'!$M537,"dddd")</f>
        <v>Sunday</v>
      </c>
      <c r="R537" s="13" t="str">
        <f>_xlfn.XLOOKUP('Calculated Metrics'!$T537,'Product Lookup'!A:A,'Product Lookup'!B:B, ,0)</f>
        <v>Office Machines</v>
      </c>
      <c r="S537" s="13" t="s">
        <v>58</v>
      </c>
      <c r="T537" s="13" t="s">
        <v>62</v>
      </c>
      <c r="U537" s="13" t="s">
        <v>38</v>
      </c>
      <c r="V537" s="13" t="s">
        <v>29</v>
      </c>
      <c r="W537" s="13" t="s">
        <v>50</v>
      </c>
      <c r="X537" s="13" t="s">
        <v>51</v>
      </c>
      <c r="Y537" s="13" t="s">
        <v>52</v>
      </c>
      <c r="Z537" s="13">
        <v>55372</v>
      </c>
      <c r="AA537" s="1"/>
      <c r="AB537" s="1"/>
      <c r="AC537" s="1"/>
      <c r="AD537" s="1"/>
      <c r="AE537" s="1"/>
      <c r="AF537" s="1"/>
    </row>
    <row r="538" spans="1:32" x14ac:dyDescent="0.3">
      <c r="A538" s="9">
        <v>19128</v>
      </c>
      <c r="B538" s="9" t="s">
        <v>71</v>
      </c>
      <c r="C538" s="9">
        <v>89084</v>
      </c>
      <c r="D538" s="10">
        <v>48.04</v>
      </c>
      <c r="E538" s="11">
        <v>0.05</v>
      </c>
      <c r="F538" s="9">
        <v>5</v>
      </c>
      <c r="G538" s="10">
        <f>'Calculated Metrics'!$D538*'Calculated Metrics'!$F538*(1-'Calculated Metrics'!$E538)</f>
        <v>228.18999999999997</v>
      </c>
      <c r="H538" s="9">
        <v>950</v>
      </c>
      <c r="I538" s="9" t="s">
        <v>1321</v>
      </c>
      <c r="J538" s="9" t="str">
        <f t="shared" si="8"/>
        <v>Returning Customer</v>
      </c>
      <c r="K538" s="9" t="s">
        <v>74</v>
      </c>
      <c r="L538" s="9" t="s">
        <v>35</v>
      </c>
      <c r="M538" s="12">
        <v>42085</v>
      </c>
      <c r="N538" s="12">
        <v>42089</v>
      </c>
      <c r="O538" s="47">
        <f>'Calculated Metrics'!$N538-'Calculated Metrics'!$M538</f>
        <v>4</v>
      </c>
      <c r="P538" s="12" t="str">
        <f>TEXT('Calculated Metrics'!$M538,"mmmm")</f>
        <v>March</v>
      </c>
      <c r="Q538" s="12" t="str">
        <f>TEXT('Calculated Metrics'!$M538,"dddd")</f>
        <v>Sunday</v>
      </c>
      <c r="R538" s="9" t="str">
        <f>_xlfn.XLOOKUP('Calculated Metrics'!$T538,'Product Lookup'!A:A,'Product Lookup'!B:B, ,0)</f>
        <v>Paper</v>
      </c>
      <c r="S538" s="9" t="s">
        <v>26</v>
      </c>
      <c r="T538" s="9" t="s">
        <v>66</v>
      </c>
      <c r="U538" s="9" t="s">
        <v>49</v>
      </c>
      <c r="V538" s="9" t="s">
        <v>29</v>
      </c>
      <c r="W538" s="9" t="s">
        <v>50</v>
      </c>
      <c r="X538" s="9" t="s">
        <v>51</v>
      </c>
      <c r="Y538" s="9" t="s">
        <v>52</v>
      </c>
      <c r="Z538" s="9">
        <v>55372</v>
      </c>
      <c r="AA538" s="1"/>
      <c r="AB538" s="1"/>
      <c r="AC538" s="1"/>
      <c r="AD538" s="1"/>
      <c r="AE538" s="1"/>
      <c r="AF538" s="1"/>
    </row>
    <row r="539" spans="1:32" x14ac:dyDescent="0.3">
      <c r="A539" s="13">
        <v>19129</v>
      </c>
      <c r="B539" s="13" t="s">
        <v>71</v>
      </c>
      <c r="C539" s="13">
        <v>89084</v>
      </c>
      <c r="D539" s="14">
        <v>4.28</v>
      </c>
      <c r="E539" s="15">
        <v>0.05</v>
      </c>
      <c r="F539" s="13">
        <v>1</v>
      </c>
      <c r="G539" s="14">
        <f>'Calculated Metrics'!$D539*'Calculated Metrics'!$F539*(1-'Calculated Metrics'!$E539)</f>
        <v>4.0659999999999998</v>
      </c>
      <c r="H539" s="13">
        <v>950</v>
      </c>
      <c r="I539" s="13" t="s">
        <v>1321</v>
      </c>
      <c r="J539" s="13" t="str">
        <f t="shared" si="8"/>
        <v>Returning Customer</v>
      </c>
      <c r="K539" s="13" t="s">
        <v>74</v>
      </c>
      <c r="L539" s="13" t="s">
        <v>35</v>
      </c>
      <c r="M539" s="16">
        <v>42085</v>
      </c>
      <c r="N539" s="16">
        <v>42092</v>
      </c>
      <c r="O539" s="48">
        <f>'Calculated Metrics'!$N539-'Calculated Metrics'!$M539</f>
        <v>7</v>
      </c>
      <c r="P539" s="16" t="str">
        <f>TEXT('Calculated Metrics'!$M539,"mmmm")</f>
        <v>March</v>
      </c>
      <c r="Q539" s="16" t="str">
        <f>TEXT('Calculated Metrics'!$M539,"dddd")</f>
        <v>Sunday</v>
      </c>
      <c r="R539" s="13" t="str">
        <f>_xlfn.XLOOKUP('Calculated Metrics'!$T539,'Product Lookup'!A:A,'Product Lookup'!B:B, ,0)</f>
        <v>Pens</v>
      </c>
      <c r="S539" s="13" t="s">
        <v>26</v>
      </c>
      <c r="T539" s="13" t="s">
        <v>27</v>
      </c>
      <c r="U539" s="13" t="s">
        <v>28</v>
      </c>
      <c r="V539" s="13" t="s">
        <v>29</v>
      </c>
      <c r="W539" s="13" t="s">
        <v>50</v>
      </c>
      <c r="X539" s="13" t="s">
        <v>51</v>
      </c>
      <c r="Y539" s="13" t="s">
        <v>52</v>
      </c>
      <c r="Z539" s="13">
        <v>55372</v>
      </c>
      <c r="AA539" s="1"/>
      <c r="AB539" s="1"/>
      <c r="AC539" s="1"/>
      <c r="AD539" s="1"/>
      <c r="AE539" s="1"/>
      <c r="AF539" s="1"/>
    </row>
    <row r="540" spans="1:32" x14ac:dyDescent="0.3">
      <c r="A540" s="9">
        <v>20073</v>
      </c>
      <c r="B540" s="9" t="s">
        <v>71</v>
      </c>
      <c r="C540" s="9">
        <v>90771</v>
      </c>
      <c r="D540" s="10">
        <v>7.31</v>
      </c>
      <c r="E540" s="11">
        <v>0.05</v>
      </c>
      <c r="F540" s="9">
        <v>4</v>
      </c>
      <c r="G540" s="10">
        <f>'Calculated Metrics'!$D540*'Calculated Metrics'!$F540*(1-'Calculated Metrics'!$E540)</f>
        <v>27.777999999999999</v>
      </c>
      <c r="H540" s="9">
        <v>954</v>
      </c>
      <c r="I540" s="9" t="s">
        <v>1322</v>
      </c>
      <c r="J540" s="9" t="str">
        <f t="shared" si="8"/>
        <v>Returning Customer</v>
      </c>
      <c r="K540" s="9" t="s">
        <v>48</v>
      </c>
      <c r="L540" s="9" t="s">
        <v>35</v>
      </c>
      <c r="M540" s="12">
        <v>42047</v>
      </c>
      <c r="N540" s="12">
        <v>42056</v>
      </c>
      <c r="O540" s="47">
        <f>'Calculated Metrics'!$N540-'Calculated Metrics'!$M540</f>
        <v>9</v>
      </c>
      <c r="P540" s="12" t="str">
        <f>TEXT('Calculated Metrics'!$M540,"mmmm")</f>
        <v>February</v>
      </c>
      <c r="Q540" s="12" t="str">
        <f>TEXT('Calculated Metrics'!$M540,"dddd")</f>
        <v>Thursday</v>
      </c>
      <c r="R540" s="9" t="str">
        <f>_xlfn.XLOOKUP('Calculated Metrics'!$T540,'Product Lookup'!A:A,'Product Lookup'!B:B, ,0)</f>
        <v>Labels</v>
      </c>
      <c r="S540" s="9" t="s">
        <v>26</v>
      </c>
      <c r="T540" s="9" t="s">
        <v>82</v>
      </c>
      <c r="U540" s="9" t="s">
        <v>49</v>
      </c>
      <c r="V540" s="9" t="s">
        <v>29</v>
      </c>
      <c r="W540" s="9" t="s">
        <v>50</v>
      </c>
      <c r="X540" s="9" t="s">
        <v>79</v>
      </c>
      <c r="Y540" s="9" t="s">
        <v>368</v>
      </c>
      <c r="Z540" s="9">
        <v>75067</v>
      </c>
      <c r="AA540" s="1"/>
      <c r="AB540" s="1"/>
      <c r="AC540" s="1"/>
      <c r="AD540" s="1"/>
      <c r="AE540" s="1"/>
      <c r="AF540" s="1"/>
    </row>
    <row r="541" spans="1:32" x14ac:dyDescent="0.3">
      <c r="A541" s="13">
        <v>20074</v>
      </c>
      <c r="B541" s="13" t="s">
        <v>71</v>
      </c>
      <c r="C541" s="13">
        <v>90771</v>
      </c>
      <c r="D541" s="14">
        <v>6.7</v>
      </c>
      <c r="E541" s="15">
        <v>0.05</v>
      </c>
      <c r="F541" s="13">
        <v>5</v>
      </c>
      <c r="G541" s="14">
        <f>'Calculated Metrics'!$D541*'Calculated Metrics'!$F541*(1-'Calculated Metrics'!$E541)</f>
        <v>31.824999999999999</v>
      </c>
      <c r="H541" s="13">
        <v>954</v>
      </c>
      <c r="I541" s="13" t="s">
        <v>1322</v>
      </c>
      <c r="J541" s="13" t="str">
        <f t="shared" si="8"/>
        <v>Returning Customer</v>
      </c>
      <c r="K541" s="13" t="s">
        <v>48</v>
      </c>
      <c r="L541" s="13" t="s">
        <v>35</v>
      </c>
      <c r="M541" s="16">
        <v>42047</v>
      </c>
      <c r="N541" s="16">
        <v>42047</v>
      </c>
      <c r="O541" s="48">
        <f>'Calculated Metrics'!$N541-'Calculated Metrics'!$M541</f>
        <v>0</v>
      </c>
      <c r="P541" s="16" t="str">
        <f>TEXT('Calculated Metrics'!$M541,"mmmm")</f>
        <v>February</v>
      </c>
      <c r="Q541" s="16" t="str">
        <f>TEXT('Calculated Metrics'!$M541,"dddd")</f>
        <v>Thursday</v>
      </c>
      <c r="R541" s="13" t="str">
        <f>_xlfn.XLOOKUP('Calculated Metrics'!$T541,'Product Lookup'!A:A,'Product Lookup'!B:B, ,0)</f>
        <v>Pens</v>
      </c>
      <c r="S541" s="13" t="s">
        <v>26</v>
      </c>
      <c r="T541" s="13" t="s">
        <v>27</v>
      </c>
      <c r="U541" s="13" t="s">
        <v>28</v>
      </c>
      <c r="V541" s="13" t="s">
        <v>29</v>
      </c>
      <c r="W541" s="13" t="s">
        <v>50</v>
      </c>
      <c r="X541" s="13" t="s">
        <v>79</v>
      </c>
      <c r="Y541" s="13" t="s">
        <v>368</v>
      </c>
      <c r="Z541" s="13">
        <v>75067</v>
      </c>
      <c r="AA541" s="1"/>
      <c r="AB541" s="1"/>
      <c r="AC541" s="1"/>
      <c r="AD541" s="1"/>
      <c r="AE541" s="1"/>
      <c r="AF541" s="1"/>
    </row>
    <row r="542" spans="1:32" x14ac:dyDescent="0.3">
      <c r="A542" s="9">
        <v>25795</v>
      </c>
      <c r="B542" s="9" t="s">
        <v>33</v>
      </c>
      <c r="C542" s="9">
        <v>91581</v>
      </c>
      <c r="D542" s="10">
        <v>145.44999999999999</v>
      </c>
      <c r="E542" s="11">
        <v>0.1</v>
      </c>
      <c r="F542" s="9">
        <v>8</v>
      </c>
      <c r="G542" s="10">
        <f>'Calculated Metrics'!$D542*'Calculated Metrics'!$F542*(1-'Calculated Metrics'!$E542)</f>
        <v>1047.24</v>
      </c>
      <c r="H542" s="9">
        <v>959</v>
      </c>
      <c r="I542" s="9" t="s">
        <v>1323</v>
      </c>
      <c r="J542" s="9" t="str">
        <f t="shared" si="8"/>
        <v>New Customer</v>
      </c>
      <c r="K542" s="9" t="s">
        <v>24</v>
      </c>
      <c r="L542" s="9" t="s">
        <v>25</v>
      </c>
      <c r="M542" s="12">
        <v>42085</v>
      </c>
      <c r="N542" s="12">
        <v>42086</v>
      </c>
      <c r="O542" s="47">
        <f>'Calculated Metrics'!$N542-'Calculated Metrics'!$M542</f>
        <v>1</v>
      </c>
      <c r="P542" s="12" t="str">
        <f>TEXT('Calculated Metrics'!$M542,"mmmm")</f>
        <v>March</v>
      </c>
      <c r="Q542" s="12" t="str">
        <f>TEXT('Calculated Metrics'!$M542,"dddd")</f>
        <v>Sunday</v>
      </c>
      <c r="R542" s="9" t="str">
        <f>_xlfn.XLOOKUP('Calculated Metrics'!$T542,'Product Lookup'!A:A,'Product Lookup'!B:B, ,0)</f>
        <v>Office Machines</v>
      </c>
      <c r="S542" s="9" t="s">
        <v>58</v>
      </c>
      <c r="T542" s="9" t="s">
        <v>62</v>
      </c>
      <c r="U542" s="9" t="s">
        <v>38</v>
      </c>
      <c r="V542" s="9" t="s">
        <v>29</v>
      </c>
      <c r="W542" s="9" t="s">
        <v>30</v>
      </c>
      <c r="X542" s="9" t="s">
        <v>79</v>
      </c>
      <c r="Y542" s="9" t="s">
        <v>359</v>
      </c>
      <c r="Z542" s="9">
        <v>76028</v>
      </c>
      <c r="AA542" s="1"/>
      <c r="AB542" s="1"/>
      <c r="AC542" s="1"/>
      <c r="AD542" s="1"/>
      <c r="AE542" s="1"/>
      <c r="AF542" s="1"/>
    </row>
    <row r="543" spans="1:32" x14ac:dyDescent="0.3">
      <c r="A543" s="13">
        <v>20428</v>
      </c>
      <c r="B543" s="13" t="s">
        <v>71</v>
      </c>
      <c r="C543" s="13">
        <v>89401</v>
      </c>
      <c r="D543" s="14">
        <v>2.94</v>
      </c>
      <c r="E543" s="15">
        <v>0.05</v>
      </c>
      <c r="F543" s="13">
        <v>1</v>
      </c>
      <c r="G543" s="14">
        <f>'Calculated Metrics'!$D543*'Calculated Metrics'!$F543*(1-'Calculated Metrics'!$E543)</f>
        <v>2.7929999999999997</v>
      </c>
      <c r="H543" s="13">
        <v>960</v>
      </c>
      <c r="I543" s="13" t="s">
        <v>1324</v>
      </c>
      <c r="J543" s="13" t="str">
        <f t="shared" si="8"/>
        <v>New Customer</v>
      </c>
      <c r="K543" s="13" t="s">
        <v>34</v>
      </c>
      <c r="L543" s="13" t="s">
        <v>35</v>
      </c>
      <c r="M543" s="16">
        <v>42039</v>
      </c>
      <c r="N543" s="16">
        <v>42043</v>
      </c>
      <c r="O543" s="48">
        <f>'Calculated Metrics'!$N543-'Calculated Metrics'!$M543</f>
        <v>4</v>
      </c>
      <c r="P543" s="16" t="str">
        <f>TEXT('Calculated Metrics'!$M543,"mmmm")</f>
        <v>February</v>
      </c>
      <c r="Q543" s="16" t="str">
        <f>TEXT('Calculated Metrics'!$M543,"dddd")</f>
        <v>Wednesday</v>
      </c>
      <c r="R543" s="13" t="str">
        <f>_xlfn.XLOOKUP('Calculated Metrics'!$T543,'Product Lookup'!A:A,'Product Lookup'!B:B, ,0)</f>
        <v>Pens</v>
      </c>
      <c r="S543" s="13" t="s">
        <v>26</v>
      </c>
      <c r="T543" s="13" t="s">
        <v>27</v>
      </c>
      <c r="U543" s="13" t="s">
        <v>28</v>
      </c>
      <c r="V543" s="13" t="s">
        <v>29</v>
      </c>
      <c r="W543" s="13" t="s">
        <v>30</v>
      </c>
      <c r="X543" s="13" t="s">
        <v>39</v>
      </c>
      <c r="Y543" s="13" t="s">
        <v>364</v>
      </c>
      <c r="Z543" s="13">
        <v>90278</v>
      </c>
      <c r="AA543" s="1"/>
      <c r="AB543" s="1"/>
      <c r="AC543" s="1"/>
      <c r="AD543" s="1"/>
      <c r="AE543" s="1"/>
      <c r="AF543" s="1"/>
    </row>
    <row r="544" spans="1:32" x14ac:dyDescent="0.3">
      <c r="A544" s="9">
        <v>20685</v>
      </c>
      <c r="B544" s="9" t="s">
        <v>33</v>
      </c>
      <c r="C544" s="9">
        <v>89402</v>
      </c>
      <c r="D544" s="10">
        <v>124.49</v>
      </c>
      <c r="E544" s="11">
        <v>0.1</v>
      </c>
      <c r="F544" s="9">
        <v>1</v>
      </c>
      <c r="G544" s="10">
        <f>'Calculated Metrics'!$D544*'Calculated Metrics'!$F544*(1-'Calculated Metrics'!$E544)</f>
        <v>112.041</v>
      </c>
      <c r="H544" s="9">
        <v>961</v>
      </c>
      <c r="I544" s="9" t="s">
        <v>1325</v>
      </c>
      <c r="J544" s="9" t="str">
        <f t="shared" si="8"/>
        <v>New Customer</v>
      </c>
      <c r="K544" s="9" t="s">
        <v>34</v>
      </c>
      <c r="L544" s="9" t="s">
        <v>25</v>
      </c>
      <c r="M544" s="12">
        <v>42059</v>
      </c>
      <c r="N544" s="12">
        <v>42059</v>
      </c>
      <c r="O544" s="47">
        <f>'Calculated Metrics'!$N544-'Calculated Metrics'!$M544</f>
        <v>0</v>
      </c>
      <c r="P544" s="12" t="str">
        <f>TEXT('Calculated Metrics'!$M544,"mmmm")</f>
        <v>February</v>
      </c>
      <c r="Q544" s="12" t="str">
        <f>TEXT('Calculated Metrics'!$M544,"dddd")</f>
        <v>Tuesday</v>
      </c>
      <c r="R544" s="9" t="str">
        <f>_xlfn.XLOOKUP('Calculated Metrics'!$T544,'Product Lookup'!A:A,'Product Lookup'!B:B, ,0)</f>
        <v>Tables</v>
      </c>
      <c r="S544" s="9" t="s">
        <v>36</v>
      </c>
      <c r="T544" s="9" t="s">
        <v>89</v>
      </c>
      <c r="U544" s="9" t="s">
        <v>77</v>
      </c>
      <c r="V544" s="9" t="s">
        <v>29</v>
      </c>
      <c r="W544" s="9" t="s">
        <v>50</v>
      </c>
      <c r="X544" s="9" t="s">
        <v>39</v>
      </c>
      <c r="Y544" s="9" t="s">
        <v>369</v>
      </c>
      <c r="Z544" s="9">
        <v>94061</v>
      </c>
      <c r="AA544" s="1"/>
      <c r="AB544" s="1"/>
      <c r="AC544" s="1"/>
      <c r="AD544" s="1"/>
      <c r="AE544" s="1"/>
      <c r="AF544" s="1"/>
    </row>
    <row r="545" spans="1:32" x14ac:dyDescent="0.3">
      <c r="A545" s="13">
        <v>2428</v>
      </c>
      <c r="B545" s="13" t="s">
        <v>71</v>
      </c>
      <c r="C545" s="13">
        <v>17636</v>
      </c>
      <c r="D545" s="14">
        <v>2.94</v>
      </c>
      <c r="E545" s="15">
        <v>0.05</v>
      </c>
      <c r="F545" s="13">
        <v>2</v>
      </c>
      <c r="G545" s="14">
        <f>'Calculated Metrics'!$D545*'Calculated Metrics'!$F545*(1-'Calculated Metrics'!$E545)</f>
        <v>5.5859999999999994</v>
      </c>
      <c r="H545" s="13">
        <v>962</v>
      </c>
      <c r="I545" s="13" t="s">
        <v>1326</v>
      </c>
      <c r="J545" s="13" t="str">
        <f t="shared" si="8"/>
        <v>New Customer</v>
      </c>
      <c r="K545" s="13" t="s">
        <v>34</v>
      </c>
      <c r="L545" s="13" t="s">
        <v>35</v>
      </c>
      <c r="M545" s="16">
        <v>42039</v>
      </c>
      <c r="N545" s="16">
        <v>42043</v>
      </c>
      <c r="O545" s="48">
        <f>'Calculated Metrics'!$N545-'Calculated Metrics'!$M545</f>
        <v>4</v>
      </c>
      <c r="P545" s="16" t="str">
        <f>TEXT('Calculated Metrics'!$M545,"mmmm")</f>
        <v>February</v>
      </c>
      <c r="Q545" s="16" t="str">
        <f>TEXT('Calculated Metrics'!$M545,"dddd")</f>
        <v>Wednesday</v>
      </c>
      <c r="R545" s="13" t="str">
        <f>_xlfn.XLOOKUP('Calculated Metrics'!$T545,'Product Lookup'!A:A,'Product Lookup'!B:B, ,0)</f>
        <v>Pens</v>
      </c>
      <c r="S545" s="13" t="s">
        <v>26</v>
      </c>
      <c r="T545" s="13" t="s">
        <v>27</v>
      </c>
      <c r="U545" s="13" t="s">
        <v>28</v>
      </c>
      <c r="V545" s="13" t="s">
        <v>29</v>
      </c>
      <c r="W545" s="13" t="s">
        <v>81</v>
      </c>
      <c r="X545" s="13" t="s">
        <v>98</v>
      </c>
      <c r="Y545" s="13" t="s">
        <v>99</v>
      </c>
      <c r="Z545" s="13">
        <v>60610</v>
      </c>
      <c r="AA545" s="1"/>
      <c r="AB545" s="1"/>
      <c r="AC545" s="1"/>
      <c r="AD545" s="1"/>
      <c r="AE545" s="1"/>
      <c r="AF545" s="1"/>
    </row>
    <row r="546" spans="1:32" x14ac:dyDescent="0.3">
      <c r="A546" s="9">
        <v>25093</v>
      </c>
      <c r="B546" s="9" t="s">
        <v>47</v>
      </c>
      <c r="C546" s="9">
        <v>86173</v>
      </c>
      <c r="D546" s="10">
        <v>170.98</v>
      </c>
      <c r="E546" s="11">
        <v>0.1</v>
      </c>
      <c r="F546" s="9">
        <v>8</v>
      </c>
      <c r="G546" s="10">
        <f>'Calculated Metrics'!$D546*'Calculated Metrics'!$F546*(1-'Calculated Metrics'!$E546)</f>
        <v>1231.056</v>
      </c>
      <c r="H546" s="9">
        <v>970</v>
      </c>
      <c r="I546" s="9" t="s">
        <v>1327</v>
      </c>
      <c r="J546" s="9" t="str">
        <f t="shared" si="8"/>
        <v>New Customer</v>
      </c>
      <c r="K546" s="9" t="s">
        <v>74</v>
      </c>
      <c r="L546" s="9" t="s">
        <v>25</v>
      </c>
      <c r="M546" s="12">
        <v>42114</v>
      </c>
      <c r="N546" s="12">
        <v>42115</v>
      </c>
      <c r="O546" s="47">
        <f>'Calculated Metrics'!$N546-'Calculated Metrics'!$M546</f>
        <v>1</v>
      </c>
      <c r="P546" s="12" t="str">
        <f>TEXT('Calculated Metrics'!$M546,"mmmm")</f>
        <v>April</v>
      </c>
      <c r="Q546" s="12" t="str">
        <f>TEXT('Calculated Metrics'!$M546,"dddd")</f>
        <v>Monday</v>
      </c>
      <c r="R546" s="9" t="str">
        <f>_xlfn.XLOOKUP('Calculated Metrics'!$T546,'Product Lookup'!A:A,'Product Lookup'!B:B, ,0)</f>
        <v>Bookcases</v>
      </c>
      <c r="S546" s="9" t="s">
        <v>36</v>
      </c>
      <c r="T546" s="9" t="s">
        <v>105</v>
      </c>
      <c r="U546" s="9" t="s">
        <v>77</v>
      </c>
      <c r="V546" s="9" t="s">
        <v>29</v>
      </c>
      <c r="W546" s="9" t="s">
        <v>30</v>
      </c>
      <c r="X546" s="9" t="s">
        <v>83</v>
      </c>
      <c r="Y546" s="9" t="s">
        <v>296</v>
      </c>
      <c r="Z546" s="9">
        <v>24281</v>
      </c>
      <c r="AA546" s="1"/>
      <c r="AB546" s="1"/>
      <c r="AC546" s="1"/>
      <c r="AD546" s="1"/>
      <c r="AE546" s="1"/>
      <c r="AF546" s="1"/>
    </row>
    <row r="547" spans="1:32" x14ac:dyDescent="0.3">
      <c r="A547" s="13">
        <v>20536</v>
      </c>
      <c r="B547" s="13" t="s">
        <v>71</v>
      </c>
      <c r="C547" s="13">
        <v>87259</v>
      </c>
      <c r="D547" s="14">
        <v>284.98</v>
      </c>
      <c r="E547" s="15">
        <v>0.1</v>
      </c>
      <c r="F547" s="13">
        <v>2</v>
      </c>
      <c r="G547" s="14">
        <f>'Calculated Metrics'!$D547*'Calculated Metrics'!$F547*(1-'Calculated Metrics'!$E547)</f>
        <v>512.96400000000006</v>
      </c>
      <c r="H547" s="13">
        <v>972</v>
      </c>
      <c r="I547" s="13" t="s">
        <v>1328</v>
      </c>
      <c r="J547" s="13" t="str">
        <f t="shared" si="8"/>
        <v>Returning Customer</v>
      </c>
      <c r="K547" s="13" t="s">
        <v>24</v>
      </c>
      <c r="L547" s="13" t="s">
        <v>25</v>
      </c>
      <c r="M547" s="16">
        <v>42063</v>
      </c>
      <c r="N547" s="16">
        <v>42068</v>
      </c>
      <c r="O547" s="48">
        <f>'Calculated Metrics'!$N547-'Calculated Metrics'!$M547</f>
        <v>5</v>
      </c>
      <c r="P547" s="16" t="str">
        <f>TEXT('Calculated Metrics'!$M547,"mmmm")</f>
        <v>February</v>
      </c>
      <c r="Q547" s="16" t="str">
        <f>TEXT('Calculated Metrics'!$M547,"dddd")</f>
        <v>Saturday</v>
      </c>
      <c r="R547" s="13" t="str">
        <f>_xlfn.XLOOKUP('Calculated Metrics'!$T547,'Product Lookup'!A:A,'Product Lookup'!B:B, ,0)</f>
        <v>Chairs</v>
      </c>
      <c r="S547" s="13" t="s">
        <v>36</v>
      </c>
      <c r="T547" s="13" t="s">
        <v>37</v>
      </c>
      <c r="U547" s="13" t="s">
        <v>38</v>
      </c>
      <c r="V547" s="13" t="s">
        <v>29</v>
      </c>
      <c r="W547" s="13" t="s">
        <v>30</v>
      </c>
      <c r="X547" s="13" t="s">
        <v>39</v>
      </c>
      <c r="Y547" s="13" t="s">
        <v>370</v>
      </c>
      <c r="Z547" s="13">
        <v>92503</v>
      </c>
      <c r="AA547" s="1"/>
      <c r="AB547" s="1"/>
      <c r="AC547" s="1"/>
      <c r="AD547" s="1"/>
      <c r="AE547" s="1"/>
      <c r="AF547" s="1"/>
    </row>
    <row r="548" spans="1:32" x14ac:dyDescent="0.3">
      <c r="A548" s="9">
        <v>20537</v>
      </c>
      <c r="B548" s="9" t="s">
        <v>71</v>
      </c>
      <c r="C548" s="9">
        <v>87259</v>
      </c>
      <c r="D548" s="10">
        <v>12.99</v>
      </c>
      <c r="E548" s="11">
        <v>0.05</v>
      </c>
      <c r="F548" s="9">
        <v>1</v>
      </c>
      <c r="G548" s="10">
        <f>'Calculated Metrics'!$D548*'Calculated Metrics'!$F548*(1-'Calculated Metrics'!$E548)</f>
        <v>12.3405</v>
      </c>
      <c r="H548" s="9">
        <v>972</v>
      </c>
      <c r="I548" s="9" t="s">
        <v>1328</v>
      </c>
      <c r="J548" s="9" t="str">
        <f t="shared" si="8"/>
        <v>Returning Customer</v>
      </c>
      <c r="K548" s="9" t="s">
        <v>24</v>
      </c>
      <c r="L548" s="9" t="s">
        <v>35</v>
      </c>
      <c r="M548" s="12">
        <v>42063</v>
      </c>
      <c r="N548" s="12">
        <v>42063</v>
      </c>
      <c r="O548" s="47">
        <f>'Calculated Metrics'!$N548-'Calculated Metrics'!$M548</f>
        <v>0</v>
      </c>
      <c r="P548" s="12" t="str">
        <f>TEXT('Calculated Metrics'!$M548,"mmmm")</f>
        <v>February</v>
      </c>
      <c r="Q548" s="12" t="str">
        <f>TEXT('Calculated Metrics'!$M548,"dddd")</f>
        <v>Saturday</v>
      </c>
      <c r="R548" s="9" t="str">
        <f>_xlfn.XLOOKUP('Calculated Metrics'!$T548,'Product Lookup'!A:A,'Product Lookup'!B:B, ,0)</f>
        <v>Furnishings</v>
      </c>
      <c r="S548" s="9" t="s">
        <v>36</v>
      </c>
      <c r="T548" s="9" t="s">
        <v>42</v>
      </c>
      <c r="U548" s="9" t="s">
        <v>124</v>
      </c>
      <c r="V548" s="9" t="s">
        <v>29</v>
      </c>
      <c r="W548" s="9" t="s">
        <v>44</v>
      </c>
      <c r="X548" s="9" t="s">
        <v>39</v>
      </c>
      <c r="Y548" s="9" t="s">
        <v>370</v>
      </c>
      <c r="Z548" s="9">
        <v>92503</v>
      </c>
      <c r="AA548" s="1"/>
      <c r="AB548" s="1"/>
      <c r="AC548" s="1"/>
      <c r="AD548" s="1"/>
      <c r="AE548" s="1"/>
      <c r="AF548" s="1"/>
    </row>
    <row r="549" spans="1:32" x14ac:dyDescent="0.3">
      <c r="A549" s="13">
        <v>24298</v>
      </c>
      <c r="B549" s="13" t="s">
        <v>71</v>
      </c>
      <c r="C549" s="13">
        <v>87260</v>
      </c>
      <c r="D549" s="14">
        <v>2.2200000000000002</v>
      </c>
      <c r="E549" s="15">
        <v>0.05</v>
      </c>
      <c r="F549" s="13">
        <v>3</v>
      </c>
      <c r="G549" s="14">
        <f>'Calculated Metrics'!$D549*'Calculated Metrics'!$F549*(1-'Calculated Metrics'!$E549)</f>
        <v>6.327</v>
      </c>
      <c r="H549" s="13">
        <v>975</v>
      </c>
      <c r="I549" s="13" t="s">
        <v>1329</v>
      </c>
      <c r="J549" s="13" t="str">
        <f t="shared" si="8"/>
        <v>New Customer</v>
      </c>
      <c r="K549" s="13" t="s">
        <v>24</v>
      </c>
      <c r="L549" s="13" t="s">
        <v>35</v>
      </c>
      <c r="M549" s="16">
        <v>42098</v>
      </c>
      <c r="N549" s="16">
        <v>42103</v>
      </c>
      <c r="O549" s="48">
        <f>'Calculated Metrics'!$N549-'Calculated Metrics'!$M549</f>
        <v>5</v>
      </c>
      <c r="P549" s="16" t="str">
        <f>TEXT('Calculated Metrics'!$M549,"mmmm")</f>
        <v>April</v>
      </c>
      <c r="Q549" s="16" t="str">
        <f>TEXT('Calculated Metrics'!$M549,"dddd")</f>
        <v>Saturday</v>
      </c>
      <c r="R549" s="13" t="str">
        <f>_xlfn.XLOOKUP('Calculated Metrics'!$T549,'Product Lookup'!A:A,'Product Lookup'!B:B, ,0)</f>
        <v>Appliances</v>
      </c>
      <c r="S549" s="13" t="s">
        <v>26</v>
      </c>
      <c r="T549" s="13" t="s">
        <v>131</v>
      </c>
      <c r="U549" s="13" t="s">
        <v>49</v>
      </c>
      <c r="V549" s="13" t="s">
        <v>29</v>
      </c>
      <c r="W549" s="13" t="s">
        <v>44</v>
      </c>
      <c r="X549" s="13" t="s">
        <v>106</v>
      </c>
      <c r="Y549" s="13" t="s">
        <v>107</v>
      </c>
      <c r="Z549" s="13">
        <v>2108</v>
      </c>
      <c r="AA549" s="1"/>
      <c r="AB549" s="1"/>
      <c r="AC549" s="1"/>
      <c r="AD549" s="1"/>
      <c r="AE549" s="1"/>
      <c r="AF549" s="1"/>
    </row>
    <row r="550" spans="1:32" x14ac:dyDescent="0.3">
      <c r="A550" s="9">
        <v>22646</v>
      </c>
      <c r="B550" s="9" t="s">
        <v>47</v>
      </c>
      <c r="C550" s="9">
        <v>87258</v>
      </c>
      <c r="D550" s="10">
        <v>37.76</v>
      </c>
      <c r="E550" s="11">
        <v>0.05</v>
      </c>
      <c r="F550" s="9">
        <v>12</v>
      </c>
      <c r="G550" s="10">
        <f>'Calculated Metrics'!$D550*'Calculated Metrics'!$F550*(1-'Calculated Metrics'!$E550)</f>
        <v>430.464</v>
      </c>
      <c r="H550" s="9">
        <v>980</v>
      </c>
      <c r="I550" s="9" t="s">
        <v>1330</v>
      </c>
      <c r="J550" s="9" t="str">
        <f t="shared" si="8"/>
        <v>New Customer</v>
      </c>
      <c r="K550" s="9" t="s">
        <v>24</v>
      </c>
      <c r="L550" s="9" t="s">
        <v>35</v>
      </c>
      <c r="M550" s="12">
        <v>42040</v>
      </c>
      <c r="N550" s="12">
        <v>42041</v>
      </c>
      <c r="O550" s="47">
        <f>'Calculated Metrics'!$N550-'Calculated Metrics'!$M550</f>
        <v>1</v>
      </c>
      <c r="P550" s="12" t="str">
        <f>TEXT('Calculated Metrics'!$M550,"mmmm")</f>
        <v>February</v>
      </c>
      <c r="Q550" s="12" t="str">
        <f>TEXT('Calculated Metrics'!$M550,"dddd")</f>
        <v>Thursday</v>
      </c>
      <c r="R550" s="9" t="str">
        <f>_xlfn.XLOOKUP('Calculated Metrics'!$T550,'Product Lookup'!A:A,'Product Lookup'!B:B, ,0)</f>
        <v>Storage</v>
      </c>
      <c r="S550" s="9" t="s">
        <v>26</v>
      </c>
      <c r="T550" s="9" t="s">
        <v>85</v>
      </c>
      <c r="U550" s="9" t="s">
        <v>49</v>
      </c>
      <c r="V550" s="9" t="s">
        <v>29</v>
      </c>
      <c r="W550" s="9" t="s">
        <v>81</v>
      </c>
      <c r="X550" s="9" t="s">
        <v>87</v>
      </c>
      <c r="Y550" s="9" t="s">
        <v>291</v>
      </c>
      <c r="Z550" s="9">
        <v>5403</v>
      </c>
      <c r="AA550" s="1"/>
      <c r="AB550" s="1"/>
      <c r="AC550" s="1"/>
      <c r="AD550" s="1"/>
      <c r="AE550" s="1"/>
      <c r="AF550" s="1"/>
    </row>
    <row r="551" spans="1:32" x14ac:dyDescent="0.3">
      <c r="A551" s="13">
        <v>20010</v>
      </c>
      <c r="B551" s="13" t="s">
        <v>71</v>
      </c>
      <c r="C551" s="13">
        <v>90201</v>
      </c>
      <c r="D551" s="14">
        <v>300.97000000000003</v>
      </c>
      <c r="E551" s="15">
        <v>0.1</v>
      </c>
      <c r="F551" s="13">
        <v>10</v>
      </c>
      <c r="G551" s="14">
        <f>'Calculated Metrics'!$D551*'Calculated Metrics'!$F551*(1-'Calculated Metrics'!$E551)</f>
        <v>2708.7300000000005</v>
      </c>
      <c r="H551" s="13">
        <v>983</v>
      </c>
      <c r="I551" s="13" t="s">
        <v>1331</v>
      </c>
      <c r="J551" s="13" t="str">
        <f t="shared" si="8"/>
        <v>New Customer</v>
      </c>
      <c r="K551" s="13" t="s">
        <v>24</v>
      </c>
      <c r="L551" s="13" t="s">
        <v>35</v>
      </c>
      <c r="M551" s="16">
        <v>42121</v>
      </c>
      <c r="N551" s="16">
        <v>42121</v>
      </c>
      <c r="O551" s="48">
        <f>'Calculated Metrics'!$N551-'Calculated Metrics'!$M551</f>
        <v>0</v>
      </c>
      <c r="P551" s="16" t="str">
        <f>TEXT('Calculated Metrics'!$M551,"mmmm")</f>
        <v>April</v>
      </c>
      <c r="Q551" s="16" t="str">
        <f>TEXT('Calculated Metrics'!$M551,"dddd")</f>
        <v>Monday</v>
      </c>
      <c r="R551" s="13" t="str">
        <f>_xlfn.XLOOKUP('Calculated Metrics'!$T551,'Product Lookup'!A:A,'Product Lookup'!B:B, ,0)</f>
        <v>Computer Peripherals</v>
      </c>
      <c r="S551" s="13" t="s">
        <v>58</v>
      </c>
      <c r="T551" s="13" t="s">
        <v>100</v>
      </c>
      <c r="U551" s="13" t="s">
        <v>49</v>
      </c>
      <c r="V551" s="13" t="s">
        <v>29</v>
      </c>
      <c r="W551" s="13" t="s">
        <v>30</v>
      </c>
      <c r="X551" s="13" t="s">
        <v>339</v>
      </c>
      <c r="Y551" s="13" t="s">
        <v>371</v>
      </c>
      <c r="Z551" s="13">
        <v>72143</v>
      </c>
      <c r="AA551" s="1"/>
      <c r="AB551" s="1"/>
      <c r="AC551" s="1"/>
      <c r="AD551" s="1"/>
      <c r="AE551" s="1"/>
      <c r="AF551" s="1"/>
    </row>
    <row r="552" spans="1:32" x14ac:dyDescent="0.3">
      <c r="A552" s="9">
        <v>25895</v>
      </c>
      <c r="B552" s="9" t="s">
        <v>23</v>
      </c>
      <c r="C552" s="9">
        <v>89432</v>
      </c>
      <c r="D552" s="10">
        <v>4.28</v>
      </c>
      <c r="E552" s="11">
        <v>0.05</v>
      </c>
      <c r="F552" s="9">
        <v>9</v>
      </c>
      <c r="G552" s="10">
        <f>'Calculated Metrics'!$D552*'Calculated Metrics'!$F552*(1-'Calculated Metrics'!$E552)</f>
        <v>36.594000000000001</v>
      </c>
      <c r="H552" s="9">
        <v>993</v>
      </c>
      <c r="I552" s="9" t="s">
        <v>1332</v>
      </c>
      <c r="J552" s="9" t="str">
        <f t="shared" si="8"/>
        <v>New Customer</v>
      </c>
      <c r="K552" s="9" t="s">
        <v>48</v>
      </c>
      <c r="L552" s="9" t="s">
        <v>35</v>
      </c>
      <c r="M552" s="12">
        <v>42054</v>
      </c>
      <c r="N552" s="12">
        <v>42054</v>
      </c>
      <c r="O552" s="47">
        <f>'Calculated Metrics'!$N552-'Calculated Metrics'!$M552</f>
        <v>0</v>
      </c>
      <c r="P552" s="12" t="str">
        <f>TEXT('Calculated Metrics'!$M552,"mmmm")</f>
        <v>February</v>
      </c>
      <c r="Q552" s="12" t="str">
        <f>TEXT('Calculated Metrics'!$M552,"dddd")</f>
        <v>Thursday</v>
      </c>
      <c r="R552" s="9" t="str">
        <f>_xlfn.XLOOKUP('Calculated Metrics'!$T552,'Product Lookup'!A:A,'Product Lookup'!B:B, ,0)</f>
        <v>Paper</v>
      </c>
      <c r="S552" s="9" t="s">
        <v>26</v>
      </c>
      <c r="T552" s="9" t="s">
        <v>66</v>
      </c>
      <c r="U552" s="9" t="s">
        <v>49</v>
      </c>
      <c r="V552" s="9" t="s">
        <v>29</v>
      </c>
      <c r="W552" s="9" t="s">
        <v>44</v>
      </c>
      <c r="X552" s="9" t="s">
        <v>39</v>
      </c>
      <c r="Y552" s="9" t="s">
        <v>372</v>
      </c>
      <c r="Z552" s="9">
        <v>93030</v>
      </c>
      <c r="AA552" s="1"/>
      <c r="AB552" s="1"/>
      <c r="AC552" s="1"/>
      <c r="AD552" s="1"/>
      <c r="AE552" s="1"/>
      <c r="AF552" s="1"/>
    </row>
    <row r="553" spans="1:32" x14ac:dyDescent="0.3">
      <c r="A553" s="13">
        <v>19004</v>
      </c>
      <c r="B553" s="13" t="s">
        <v>23</v>
      </c>
      <c r="C553" s="13">
        <v>89433</v>
      </c>
      <c r="D553" s="14">
        <v>400.98</v>
      </c>
      <c r="E553" s="15">
        <v>0.1</v>
      </c>
      <c r="F553" s="13">
        <v>2</v>
      </c>
      <c r="G553" s="14">
        <f>'Calculated Metrics'!$D553*'Calculated Metrics'!$F553*(1-'Calculated Metrics'!$E553)</f>
        <v>721.76400000000001</v>
      </c>
      <c r="H553" s="13">
        <v>994</v>
      </c>
      <c r="I553" s="13" t="s">
        <v>1333</v>
      </c>
      <c r="J553" s="13" t="str">
        <f t="shared" si="8"/>
        <v>New Customer</v>
      </c>
      <c r="K553" s="13" t="s">
        <v>48</v>
      </c>
      <c r="L553" s="13" t="s">
        <v>25</v>
      </c>
      <c r="M553" s="16">
        <v>42077</v>
      </c>
      <c r="N553" s="16">
        <v>42078</v>
      </c>
      <c r="O553" s="48">
        <f>'Calculated Metrics'!$N553-'Calculated Metrics'!$M553</f>
        <v>1</v>
      </c>
      <c r="P553" s="16" t="str">
        <f>TEXT('Calculated Metrics'!$M553,"mmmm")</f>
        <v>March</v>
      </c>
      <c r="Q553" s="16" t="str">
        <f>TEXT('Calculated Metrics'!$M553,"dddd")</f>
        <v>Saturday</v>
      </c>
      <c r="R553" s="13" t="str">
        <f>_xlfn.XLOOKUP('Calculated Metrics'!$T553,'Product Lookup'!A:A,'Product Lookup'!B:B, ,0)</f>
        <v>Tables</v>
      </c>
      <c r="S553" s="13" t="s">
        <v>36</v>
      </c>
      <c r="T553" s="13" t="s">
        <v>89</v>
      </c>
      <c r="U553" s="13" t="s">
        <v>77</v>
      </c>
      <c r="V553" s="13" t="s">
        <v>29</v>
      </c>
      <c r="W553" s="13" t="s">
        <v>44</v>
      </c>
      <c r="X553" s="13" t="s">
        <v>103</v>
      </c>
      <c r="Y553" s="13" t="s">
        <v>187</v>
      </c>
      <c r="Z553" s="13">
        <v>4073</v>
      </c>
      <c r="AA553" s="1"/>
      <c r="AB553" s="1"/>
      <c r="AC553" s="1"/>
      <c r="AD553" s="1"/>
      <c r="AE553" s="1"/>
      <c r="AF553" s="1"/>
    </row>
    <row r="554" spans="1:32" x14ac:dyDescent="0.3">
      <c r="A554" s="9">
        <v>23840</v>
      </c>
      <c r="B554" s="9" t="s">
        <v>71</v>
      </c>
      <c r="C554" s="9">
        <v>89434</v>
      </c>
      <c r="D554" s="10">
        <v>7.64</v>
      </c>
      <c r="E554" s="11">
        <v>0.05</v>
      </c>
      <c r="F554" s="9">
        <v>9</v>
      </c>
      <c r="G554" s="10">
        <f>'Calculated Metrics'!$D554*'Calculated Metrics'!$F554*(1-'Calculated Metrics'!$E554)</f>
        <v>65.321999999999989</v>
      </c>
      <c r="H554" s="9">
        <v>995</v>
      </c>
      <c r="I554" s="9" t="s">
        <v>1334</v>
      </c>
      <c r="J554" s="9" t="str">
        <f t="shared" si="8"/>
        <v>New Customer</v>
      </c>
      <c r="K554" s="9" t="s">
        <v>48</v>
      </c>
      <c r="L554" s="9" t="s">
        <v>35</v>
      </c>
      <c r="M554" s="12">
        <v>42134</v>
      </c>
      <c r="N554" s="12">
        <v>42139</v>
      </c>
      <c r="O554" s="47">
        <f>'Calculated Metrics'!$N554-'Calculated Metrics'!$M554</f>
        <v>5</v>
      </c>
      <c r="P554" s="12" t="str">
        <f>TEXT('Calculated Metrics'!$M554,"mmmm")</f>
        <v>May</v>
      </c>
      <c r="Q554" s="12" t="str">
        <f>TEXT('Calculated Metrics'!$M554,"dddd")</f>
        <v>Sunday</v>
      </c>
      <c r="R554" s="9" t="str">
        <f>_xlfn.XLOOKUP('Calculated Metrics'!$T554,'Product Lookup'!A:A,'Product Lookup'!B:B, ,0)</f>
        <v>Paper</v>
      </c>
      <c r="S554" s="9" t="s">
        <v>26</v>
      </c>
      <c r="T554" s="9" t="s">
        <v>66</v>
      </c>
      <c r="U554" s="9" t="s">
        <v>28</v>
      </c>
      <c r="V554" s="9" t="s">
        <v>29</v>
      </c>
      <c r="W554" s="9" t="s">
        <v>44</v>
      </c>
      <c r="X554" s="9" t="s">
        <v>103</v>
      </c>
      <c r="Y554" s="9" t="s">
        <v>373</v>
      </c>
      <c r="Z554" s="9">
        <v>4070</v>
      </c>
      <c r="AA554" s="1"/>
      <c r="AB554" s="1"/>
      <c r="AC554" s="1"/>
      <c r="AD554" s="1"/>
      <c r="AE554" s="1"/>
      <c r="AF554" s="1"/>
    </row>
    <row r="555" spans="1:32" x14ac:dyDescent="0.3">
      <c r="A555" s="13">
        <v>22639</v>
      </c>
      <c r="B555" s="13" t="s">
        <v>71</v>
      </c>
      <c r="C555" s="13">
        <v>89431</v>
      </c>
      <c r="D555" s="14">
        <v>67.84</v>
      </c>
      <c r="E555" s="15">
        <v>0.05</v>
      </c>
      <c r="F555" s="13">
        <v>1</v>
      </c>
      <c r="G555" s="14">
        <f>'Calculated Metrics'!$D555*'Calculated Metrics'!$F555*(1-'Calculated Metrics'!$E555)</f>
        <v>64.447999999999993</v>
      </c>
      <c r="H555" s="13">
        <v>997</v>
      </c>
      <c r="I555" s="13" t="s">
        <v>1335</v>
      </c>
      <c r="J555" s="13" t="str">
        <f t="shared" si="8"/>
        <v>New Customer</v>
      </c>
      <c r="K555" s="13" t="s">
        <v>48</v>
      </c>
      <c r="L555" s="13" t="s">
        <v>35</v>
      </c>
      <c r="M555" s="16">
        <v>42028</v>
      </c>
      <c r="N555" s="16">
        <v>42033</v>
      </c>
      <c r="O555" s="48">
        <f>'Calculated Metrics'!$N555-'Calculated Metrics'!$M555</f>
        <v>5</v>
      </c>
      <c r="P555" s="16" t="str">
        <f>TEXT('Calculated Metrics'!$M555,"mmmm")</f>
        <v>January</v>
      </c>
      <c r="Q555" s="16" t="str">
        <f>TEXT('Calculated Metrics'!$M555,"dddd")</f>
        <v>Saturday</v>
      </c>
      <c r="R555" s="13" t="str">
        <f>_xlfn.XLOOKUP('Calculated Metrics'!$T555,'Product Lookup'!A:A,'Product Lookup'!B:B, ,0)</f>
        <v>Appliances</v>
      </c>
      <c r="S555" s="13" t="s">
        <v>26</v>
      </c>
      <c r="T555" s="13" t="s">
        <v>131</v>
      </c>
      <c r="U555" s="13" t="s">
        <v>49</v>
      </c>
      <c r="V555" s="13" t="s">
        <v>29</v>
      </c>
      <c r="W555" s="13" t="s">
        <v>44</v>
      </c>
      <c r="X555" s="13" t="s">
        <v>45</v>
      </c>
      <c r="Y555" s="13" t="s">
        <v>367</v>
      </c>
      <c r="Z555" s="13">
        <v>7002</v>
      </c>
      <c r="AA555" s="1"/>
      <c r="AB555" s="1"/>
      <c r="AC555" s="1"/>
      <c r="AD555" s="1"/>
      <c r="AE555" s="1"/>
      <c r="AF555" s="1"/>
    </row>
    <row r="556" spans="1:32" x14ac:dyDescent="0.3">
      <c r="A556" s="9">
        <v>19003</v>
      </c>
      <c r="B556" s="9" t="s">
        <v>23</v>
      </c>
      <c r="C556" s="9">
        <v>89433</v>
      </c>
      <c r="D556" s="10">
        <v>45.19</v>
      </c>
      <c r="E556" s="11">
        <v>0.05</v>
      </c>
      <c r="F556" s="9">
        <v>3</v>
      </c>
      <c r="G556" s="10">
        <f>'Calculated Metrics'!$D556*'Calculated Metrics'!$F556*(1-'Calculated Metrics'!$E556)</f>
        <v>128.79149999999998</v>
      </c>
      <c r="H556" s="9">
        <v>999</v>
      </c>
      <c r="I556" s="9" t="s">
        <v>1336</v>
      </c>
      <c r="J556" s="9" t="str">
        <f t="shared" si="8"/>
        <v>New Customer</v>
      </c>
      <c r="K556" s="9" t="s">
        <v>48</v>
      </c>
      <c r="L556" s="9" t="s">
        <v>35</v>
      </c>
      <c r="M556" s="12">
        <v>42077</v>
      </c>
      <c r="N556" s="12">
        <v>42078</v>
      </c>
      <c r="O556" s="47">
        <f>'Calculated Metrics'!$N556-'Calculated Metrics'!$M556</f>
        <v>1</v>
      </c>
      <c r="P556" s="12" t="str">
        <f>TEXT('Calculated Metrics'!$M556,"mmmm")</f>
        <v>March</v>
      </c>
      <c r="Q556" s="12" t="str">
        <f>TEXT('Calculated Metrics'!$M556,"dddd")</f>
        <v>Saturday</v>
      </c>
      <c r="R556" s="9" t="str">
        <f>_xlfn.XLOOKUP('Calculated Metrics'!$T556,'Product Lookup'!A:A,'Product Lookup'!B:B, ,0)</f>
        <v>Computer Peripherals</v>
      </c>
      <c r="S556" s="9" t="s">
        <v>58</v>
      </c>
      <c r="T556" s="9" t="s">
        <v>100</v>
      </c>
      <c r="U556" s="9" t="s">
        <v>43</v>
      </c>
      <c r="V556" s="9" t="s">
        <v>29</v>
      </c>
      <c r="W556" s="9" t="s">
        <v>44</v>
      </c>
      <c r="X556" s="9" t="s">
        <v>45</v>
      </c>
      <c r="Y556" s="9" t="s">
        <v>374</v>
      </c>
      <c r="Z556" s="9">
        <v>7450</v>
      </c>
      <c r="AA556" s="1"/>
      <c r="AB556" s="1"/>
      <c r="AC556" s="1"/>
      <c r="AD556" s="1"/>
      <c r="AE556" s="1"/>
      <c r="AF556" s="1"/>
    </row>
    <row r="557" spans="1:32" x14ac:dyDescent="0.3">
      <c r="A557" s="13">
        <v>19002</v>
      </c>
      <c r="B557" s="13" t="s">
        <v>23</v>
      </c>
      <c r="C557" s="13">
        <v>89433</v>
      </c>
      <c r="D557" s="14">
        <v>33.979999999999997</v>
      </c>
      <c r="E557" s="15">
        <v>0.05</v>
      </c>
      <c r="F557" s="13">
        <v>12</v>
      </c>
      <c r="G557" s="14">
        <f>'Calculated Metrics'!$D557*'Calculated Metrics'!$F557*(1-'Calculated Metrics'!$E557)</f>
        <v>387.37199999999996</v>
      </c>
      <c r="H557" s="13">
        <v>1000</v>
      </c>
      <c r="I557" s="13" t="s">
        <v>1337</v>
      </c>
      <c r="J557" s="13" t="str">
        <f t="shared" si="8"/>
        <v>New Customer</v>
      </c>
      <c r="K557" s="13" t="s">
        <v>48</v>
      </c>
      <c r="L557" s="13" t="s">
        <v>35</v>
      </c>
      <c r="M557" s="16">
        <v>42077</v>
      </c>
      <c r="N557" s="16">
        <v>42078</v>
      </c>
      <c r="O557" s="48">
        <f>'Calculated Metrics'!$N557-'Calculated Metrics'!$M557</f>
        <v>1</v>
      </c>
      <c r="P557" s="16" t="str">
        <f>TEXT('Calculated Metrics'!$M557,"mmmm")</f>
        <v>March</v>
      </c>
      <c r="Q557" s="16" t="str">
        <f>TEXT('Calculated Metrics'!$M557,"dddd")</f>
        <v>Saturday</v>
      </c>
      <c r="R557" s="13" t="str">
        <f>_xlfn.XLOOKUP('Calculated Metrics'!$T557,'Product Lookup'!A:A,'Product Lookup'!B:B, ,0)</f>
        <v>Furnishings</v>
      </c>
      <c r="S557" s="13" t="s">
        <v>36</v>
      </c>
      <c r="T557" s="13" t="s">
        <v>42</v>
      </c>
      <c r="U557" s="13" t="s">
        <v>49</v>
      </c>
      <c r="V557" s="13" t="s">
        <v>29</v>
      </c>
      <c r="W557" s="13" t="s">
        <v>50</v>
      </c>
      <c r="X557" s="13" t="s">
        <v>87</v>
      </c>
      <c r="Y557" s="13" t="s">
        <v>375</v>
      </c>
      <c r="Z557" s="13">
        <v>5201</v>
      </c>
      <c r="AA557" s="1"/>
      <c r="AB557" s="1"/>
      <c r="AC557" s="1"/>
      <c r="AD557" s="1"/>
      <c r="AE557" s="1"/>
      <c r="AF557" s="1"/>
    </row>
    <row r="558" spans="1:32" x14ac:dyDescent="0.3">
      <c r="A558" s="9">
        <v>19380</v>
      </c>
      <c r="B558" s="9" t="s">
        <v>71</v>
      </c>
      <c r="C558" s="9">
        <v>90043</v>
      </c>
      <c r="D558" s="10">
        <v>10.14</v>
      </c>
      <c r="E558" s="11">
        <v>0.05</v>
      </c>
      <c r="F558" s="9">
        <v>1</v>
      </c>
      <c r="G558" s="10">
        <f>'Calculated Metrics'!$D558*'Calculated Metrics'!$F558*(1-'Calculated Metrics'!$E558)</f>
        <v>9.6330000000000009</v>
      </c>
      <c r="H558" s="9">
        <v>1005</v>
      </c>
      <c r="I558" s="9" t="s">
        <v>1338</v>
      </c>
      <c r="J558" s="9" t="str">
        <f t="shared" si="8"/>
        <v>Returning Customer</v>
      </c>
      <c r="K558" s="9" t="s">
        <v>48</v>
      </c>
      <c r="L558" s="9" t="s">
        <v>35</v>
      </c>
      <c r="M558" s="12">
        <v>42067</v>
      </c>
      <c r="N558" s="12">
        <v>42067</v>
      </c>
      <c r="O558" s="47">
        <f>'Calculated Metrics'!$N558-'Calculated Metrics'!$M558</f>
        <v>0</v>
      </c>
      <c r="P558" s="12" t="str">
        <f>TEXT('Calculated Metrics'!$M558,"mmmm")</f>
        <v>March</v>
      </c>
      <c r="Q558" s="12" t="str">
        <f>TEXT('Calculated Metrics'!$M558,"dddd")</f>
        <v>Wednesday</v>
      </c>
      <c r="R558" s="9" t="str">
        <f>_xlfn.XLOOKUP('Calculated Metrics'!$T558,'Product Lookup'!A:A,'Product Lookup'!B:B, ,0)</f>
        <v>Paper</v>
      </c>
      <c r="S558" s="9" t="s">
        <v>26</v>
      </c>
      <c r="T558" s="9" t="s">
        <v>66</v>
      </c>
      <c r="U558" s="9" t="s">
        <v>28</v>
      </c>
      <c r="V558" s="9" t="s">
        <v>29</v>
      </c>
      <c r="W558" s="9" t="s">
        <v>50</v>
      </c>
      <c r="X558" s="9" t="s">
        <v>98</v>
      </c>
      <c r="Y558" s="9" t="s">
        <v>287</v>
      </c>
      <c r="Z558" s="9">
        <v>60089</v>
      </c>
      <c r="AA558" s="1"/>
      <c r="AB558" s="1"/>
      <c r="AC558" s="1"/>
      <c r="AD558" s="1"/>
      <c r="AE558" s="1"/>
      <c r="AF558" s="1"/>
    </row>
    <row r="559" spans="1:32" x14ac:dyDescent="0.3">
      <c r="A559" s="13">
        <v>20167</v>
      </c>
      <c r="B559" s="13" t="s">
        <v>23</v>
      </c>
      <c r="C559" s="13">
        <v>90044</v>
      </c>
      <c r="D559" s="14">
        <v>40.99</v>
      </c>
      <c r="E559" s="15">
        <v>0.05</v>
      </c>
      <c r="F559" s="13">
        <v>23</v>
      </c>
      <c r="G559" s="14">
        <f>'Calculated Metrics'!$D559*'Calculated Metrics'!$F559*(1-'Calculated Metrics'!$E559)</f>
        <v>895.63150000000007</v>
      </c>
      <c r="H559" s="13">
        <v>1005</v>
      </c>
      <c r="I559" s="13" t="s">
        <v>1338</v>
      </c>
      <c r="J559" s="13" t="str">
        <f t="shared" si="8"/>
        <v>Returning Customer</v>
      </c>
      <c r="K559" s="13" t="s">
        <v>48</v>
      </c>
      <c r="L559" s="13" t="s">
        <v>35</v>
      </c>
      <c r="M559" s="16">
        <v>42062</v>
      </c>
      <c r="N559" s="16">
        <v>42063</v>
      </c>
      <c r="O559" s="48">
        <f>'Calculated Metrics'!$N559-'Calculated Metrics'!$M559</f>
        <v>1</v>
      </c>
      <c r="P559" s="16" t="str">
        <f>TEXT('Calculated Metrics'!$M559,"mmmm")</f>
        <v>February</v>
      </c>
      <c r="Q559" s="16" t="str">
        <f>TEXT('Calculated Metrics'!$M559,"dddd")</f>
        <v>Friday</v>
      </c>
      <c r="R559" s="13" t="str">
        <f>_xlfn.XLOOKUP('Calculated Metrics'!$T559,'Product Lookup'!A:A,'Product Lookup'!B:B, ,0)</f>
        <v>Paper</v>
      </c>
      <c r="S559" s="13" t="s">
        <v>26</v>
      </c>
      <c r="T559" s="13" t="s">
        <v>66</v>
      </c>
      <c r="U559" s="13" t="s">
        <v>49</v>
      </c>
      <c r="V559" s="13" t="s">
        <v>29</v>
      </c>
      <c r="W559" s="13" t="s">
        <v>44</v>
      </c>
      <c r="X559" s="13" t="s">
        <v>98</v>
      </c>
      <c r="Y559" s="13" t="s">
        <v>287</v>
      </c>
      <c r="Z559" s="13">
        <v>60089</v>
      </c>
      <c r="AA559" s="1"/>
      <c r="AB559" s="1"/>
      <c r="AC559" s="1"/>
      <c r="AD559" s="1"/>
      <c r="AE559" s="1"/>
      <c r="AF559" s="1"/>
    </row>
    <row r="560" spans="1:32" x14ac:dyDescent="0.3">
      <c r="A560" s="9">
        <v>18529</v>
      </c>
      <c r="B560" s="9" t="s">
        <v>23</v>
      </c>
      <c r="C560" s="9">
        <v>88371</v>
      </c>
      <c r="D560" s="10">
        <v>3.15</v>
      </c>
      <c r="E560" s="11">
        <v>0.05</v>
      </c>
      <c r="F560" s="9">
        <v>8</v>
      </c>
      <c r="G560" s="10">
        <f>'Calculated Metrics'!$D560*'Calculated Metrics'!$F560*(1-'Calculated Metrics'!$E560)</f>
        <v>23.939999999999998</v>
      </c>
      <c r="H560" s="9">
        <v>1008</v>
      </c>
      <c r="I560" s="9" t="s">
        <v>1339</v>
      </c>
      <c r="J560" s="9" t="str">
        <f t="shared" si="8"/>
        <v>New Customer</v>
      </c>
      <c r="K560" s="9" t="s">
        <v>34</v>
      </c>
      <c r="L560" s="9" t="s">
        <v>35</v>
      </c>
      <c r="M560" s="12">
        <v>42149</v>
      </c>
      <c r="N560" s="12">
        <v>42151</v>
      </c>
      <c r="O560" s="47">
        <f>'Calculated Metrics'!$N560-'Calculated Metrics'!$M560</f>
        <v>2</v>
      </c>
      <c r="P560" s="12" t="str">
        <f>TEXT('Calculated Metrics'!$M560,"mmmm")</f>
        <v>May</v>
      </c>
      <c r="Q560" s="12" t="str">
        <f>TEXT('Calculated Metrics'!$M560,"dddd")</f>
        <v>Monday</v>
      </c>
      <c r="R560" s="9" t="str">
        <f>_xlfn.XLOOKUP('Calculated Metrics'!$T560,'Product Lookup'!A:A,'Product Lookup'!B:B, ,0)</f>
        <v>Labels</v>
      </c>
      <c r="S560" s="9" t="s">
        <v>26</v>
      </c>
      <c r="T560" s="9" t="s">
        <v>82</v>
      </c>
      <c r="U560" s="9" t="s">
        <v>49</v>
      </c>
      <c r="V560" s="9" t="s">
        <v>29</v>
      </c>
      <c r="W560" s="9" t="s">
        <v>44</v>
      </c>
      <c r="X560" s="9" t="s">
        <v>103</v>
      </c>
      <c r="Y560" s="9" t="s">
        <v>376</v>
      </c>
      <c r="Z560" s="9">
        <v>4038</v>
      </c>
      <c r="AA560" s="1"/>
      <c r="AB560" s="1"/>
      <c r="AC560" s="1"/>
      <c r="AD560" s="1"/>
      <c r="AE560" s="1"/>
      <c r="AF560" s="1"/>
    </row>
    <row r="561" spans="1:32" x14ac:dyDescent="0.3">
      <c r="A561" s="13">
        <v>18886</v>
      </c>
      <c r="B561" s="13" t="s">
        <v>23</v>
      </c>
      <c r="C561" s="13">
        <v>88372</v>
      </c>
      <c r="D561" s="14">
        <v>550.98</v>
      </c>
      <c r="E561" s="15">
        <v>0.1</v>
      </c>
      <c r="F561" s="13">
        <v>14</v>
      </c>
      <c r="G561" s="14">
        <f>'Calculated Metrics'!$D561*'Calculated Metrics'!$F561*(1-'Calculated Metrics'!$E561)</f>
        <v>6942.348</v>
      </c>
      <c r="H561" s="13">
        <v>1009</v>
      </c>
      <c r="I561" s="13" t="s">
        <v>1340</v>
      </c>
      <c r="J561" s="13" t="str">
        <f t="shared" si="8"/>
        <v>New Customer</v>
      </c>
      <c r="K561" s="13" t="s">
        <v>24</v>
      </c>
      <c r="L561" s="13" t="s">
        <v>25</v>
      </c>
      <c r="M561" s="16">
        <v>42174</v>
      </c>
      <c r="N561" s="16">
        <v>42176</v>
      </c>
      <c r="O561" s="48">
        <f>'Calculated Metrics'!$N561-'Calculated Metrics'!$M561</f>
        <v>2</v>
      </c>
      <c r="P561" s="16" t="str">
        <f>TEXT('Calculated Metrics'!$M561,"mmmm")</f>
        <v>June</v>
      </c>
      <c r="Q561" s="16" t="str">
        <f>TEXT('Calculated Metrics'!$M561,"dddd")</f>
        <v>Friday</v>
      </c>
      <c r="R561" s="13" t="str">
        <f>_xlfn.XLOOKUP('Calculated Metrics'!$T561,'Product Lookup'!A:A,'Product Lookup'!B:B, ,0)</f>
        <v>Tables</v>
      </c>
      <c r="S561" s="13" t="s">
        <v>36</v>
      </c>
      <c r="T561" s="13" t="s">
        <v>89</v>
      </c>
      <c r="U561" s="13" t="s">
        <v>77</v>
      </c>
      <c r="V561" s="13" t="s">
        <v>29</v>
      </c>
      <c r="W561" s="13" t="s">
        <v>81</v>
      </c>
      <c r="X561" s="13" t="s">
        <v>103</v>
      </c>
      <c r="Y561" s="13" t="s">
        <v>377</v>
      </c>
      <c r="Z561" s="13">
        <v>4072</v>
      </c>
      <c r="AA561" s="1"/>
      <c r="AB561" s="1"/>
      <c r="AC561" s="1"/>
      <c r="AD561" s="1"/>
      <c r="AE561" s="1"/>
      <c r="AF561" s="1"/>
    </row>
    <row r="562" spans="1:32" x14ac:dyDescent="0.3">
      <c r="A562" s="9">
        <v>21184</v>
      </c>
      <c r="B562" s="9" t="s">
        <v>41</v>
      </c>
      <c r="C562" s="9">
        <v>88387</v>
      </c>
      <c r="D562" s="10">
        <v>28.48</v>
      </c>
      <c r="E562" s="11">
        <v>0.05</v>
      </c>
      <c r="F562" s="9">
        <v>6</v>
      </c>
      <c r="G562" s="10">
        <f>'Calculated Metrics'!$D562*'Calculated Metrics'!$F562*(1-'Calculated Metrics'!$E562)</f>
        <v>162.33599999999998</v>
      </c>
      <c r="H562" s="9">
        <v>1014</v>
      </c>
      <c r="I562" s="9" t="s">
        <v>1341</v>
      </c>
      <c r="J562" s="9" t="str">
        <f t="shared" si="8"/>
        <v>Returning Customer</v>
      </c>
      <c r="K562" s="9" t="s">
        <v>34</v>
      </c>
      <c r="L562" s="9" t="s">
        <v>35</v>
      </c>
      <c r="M562" s="12">
        <v>42064</v>
      </c>
      <c r="N562" s="12">
        <v>42065</v>
      </c>
      <c r="O562" s="47">
        <f>'Calculated Metrics'!$N562-'Calculated Metrics'!$M562</f>
        <v>1</v>
      </c>
      <c r="P562" s="12" t="str">
        <f>TEXT('Calculated Metrics'!$M562,"mmmm")</f>
        <v>March</v>
      </c>
      <c r="Q562" s="12" t="str">
        <f>TEXT('Calculated Metrics'!$M562,"dddd")</f>
        <v>Sunday</v>
      </c>
      <c r="R562" s="9" t="str">
        <f>_xlfn.XLOOKUP('Calculated Metrics'!$T562,'Product Lookup'!A:A,'Product Lookup'!B:B, ,0)</f>
        <v>Computer Peripherals</v>
      </c>
      <c r="S562" s="9" t="s">
        <v>58</v>
      </c>
      <c r="T562" s="9" t="s">
        <v>100</v>
      </c>
      <c r="U562" s="9" t="s">
        <v>43</v>
      </c>
      <c r="V562" s="9" t="s">
        <v>29</v>
      </c>
      <c r="W562" s="9" t="s">
        <v>81</v>
      </c>
      <c r="X562" s="9" t="s">
        <v>339</v>
      </c>
      <c r="Y562" s="9" t="s">
        <v>378</v>
      </c>
      <c r="Z562" s="9">
        <v>72022</v>
      </c>
      <c r="AA562" s="1"/>
      <c r="AB562" s="1"/>
      <c r="AC562" s="1"/>
      <c r="AD562" s="1"/>
      <c r="AE562" s="1"/>
      <c r="AF562" s="1"/>
    </row>
    <row r="563" spans="1:32" x14ac:dyDescent="0.3">
      <c r="A563" s="13">
        <v>21185</v>
      </c>
      <c r="B563" s="13" t="s">
        <v>41</v>
      </c>
      <c r="C563" s="13">
        <v>88387</v>
      </c>
      <c r="D563" s="14">
        <v>2.08</v>
      </c>
      <c r="E563" s="15">
        <v>0.05</v>
      </c>
      <c r="F563" s="13">
        <v>3</v>
      </c>
      <c r="G563" s="14">
        <f>'Calculated Metrics'!$D563*'Calculated Metrics'!$F563*(1-'Calculated Metrics'!$E563)</f>
        <v>5.9279999999999999</v>
      </c>
      <c r="H563" s="13">
        <v>1014</v>
      </c>
      <c r="I563" s="13" t="s">
        <v>1341</v>
      </c>
      <c r="J563" s="13" t="str">
        <f t="shared" si="8"/>
        <v>Returning Customer</v>
      </c>
      <c r="K563" s="13" t="s">
        <v>34</v>
      </c>
      <c r="L563" s="13" t="s">
        <v>35</v>
      </c>
      <c r="M563" s="16">
        <v>42064</v>
      </c>
      <c r="N563" s="16">
        <v>42066</v>
      </c>
      <c r="O563" s="48">
        <f>'Calculated Metrics'!$N563-'Calculated Metrics'!$M563</f>
        <v>2</v>
      </c>
      <c r="P563" s="16" t="str">
        <f>TEXT('Calculated Metrics'!$M563,"mmmm")</f>
        <v>March</v>
      </c>
      <c r="Q563" s="16" t="str">
        <f>TEXT('Calculated Metrics'!$M563,"dddd")</f>
        <v>Sunday</v>
      </c>
      <c r="R563" s="13" t="str">
        <f>_xlfn.XLOOKUP('Calculated Metrics'!$T563,'Product Lookup'!A:A,'Product Lookup'!B:B, ,0)</f>
        <v>Furnishings</v>
      </c>
      <c r="S563" s="13" t="s">
        <v>36</v>
      </c>
      <c r="T563" s="13" t="s">
        <v>42</v>
      </c>
      <c r="U563" s="13" t="s">
        <v>49</v>
      </c>
      <c r="V563" s="13" t="s">
        <v>29</v>
      </c>
      <c r="W563" s="13" t="s">
        <v>81</v>
      </c>
      <c r="X563" s="13" t="s">
        <v>339</v>
      </c>
      <c r="Y563" s="13" t="s">
        <v>378</v>
      </c>
      <c r="Z563" s="13">
        <v>72022</v>
      </c>
      <c r="AA563" s="1"/>
      <c r="AB563" s="1"/>
      <c r="AC563" s="1"/>
      <c r="AD563" s="1"/>
      <c r="AE563" s="1"/>
      <c r="AF563" s="1"/>
    </row>
    <row r="564" spans="1:32" x14ac:dyDescent="0.3">
      <c r="A564" s="9">
        <v>21186</v>
      </c>
      <c r="B564" s="9" t="s">
        <v>41</v>
      </c>
      <c r="C564" s="9">
        <v>88387</v>
      </c>
      <c r="D564" s="10">
        <v>45.99</v>
      </c>
      <c r="E564" s="11">
        <v>0.05</v>
      </c>
      <c r="F564" s="9">
        <v>10</v>
      </c>
      <c r="G564" s="10">
        <f>'Calculated Metrics'!$D564*'Calculated Metrics'!$F564*(1-'Calculated Metrics'!$E564)</f>
        <v>436.90500000000003</v>
      </c>
      <c r="H564" s="9">
        <v>1014</v>
      </c>
      <c r="I564" s="9" t="s">
        <v>1341</v>
      </c>
      <c r="J564" s="9" t="str">
        <f t="shared" si="8"/>
        <v>Returning Customer</v>
      </c>
      <c r="K564" s="9" t="s">
        <v>34</v>
      </c>
      <c r="L564" s="9" t="s">
        <v>25</v>
      </c>
      <c r="M564" s="12">
        <v>42064</v>
      </c>
      <c r="N564" s="12">
        <v>42065</v>
      </c>
      <c r="O564" s="47">
        <f>'Calculated Metrics'!$N564-'Calculated Metrics'!$M564</f>
        <v>1</v>
      </c>
      <c r="P564" s="12" t="str">
        <f>TEXT('Calculated Metrics'!$M564,"mmmm")</f>
        <v>March</v>
      </c>
      <c r="Q564" s="12" t="str">
        <f>TEXT('Calculated Metrics'!$M564,"dddd")</f>
        <v>Sunday</v>
      </c>
      <c r="R564" s="9" t="str">
        <f>_xlfn.XLOOKUP('Calculated Metrics'!$T564,'Product Lookup'!A:A,'Product Lookup'!B:B, ,0)</f>
        <v>Telephones</v>
      </c>
      <c r="S564" s="9" t="s">
        <v>58</v>
      </c>
      <c r="T564" s="9" t="s">
        <v>59</v>
      </c>
      <c r="U564" s="9" t="s">
        <v>49</v>
      </c>
      <c r="V564" s="9" t="s">
        <v>29</v>
      </c>
      <c r="W564" s="9" t="s">
        <v>81</v>
      </c>
      <c r="X564" s="9" t="s">
        <v>339</v>
      </c>
      <c r="Y564" s="9" t="s">
        <v>378</v>
      </c>
      <c r="Z564" s="9">
        <v>72022</v>
      </c>
      <c r="AA564" s="1"/>
      <c r="AB564" s="1"/>
      <c r="AC564" s="1"/>
      <c r="AD564" s="1"/>
      <c r="AE564" s="1"/>
      <c r="AF564" s="1"/>
    </row>
    <row r="565" spans="1:32" x14ac:dyDescent="0.3">
      <c r="A565" s="13">
        <v>20880</v>
      </c>
      <c r="B565" s="13" t="s">
        <v>33</v>
      </c>
      <c r="C565" s="13">
        <v>88388</v>
      </c>
      <c r="D565" s="14">
        <v>10.91</v>
      </c>
      <c r="E565" s="15">
        <v>0.05</v>
      </c>
      <c r="F565" s="13">
        <v>11</v>
      </c>
      <c r="G565" s="14">
        <f>'Calculated Metrics'!$D565*'Calculated Metrics'!$F565*(1-'Calculated Metrics'!$E565)</f>
        <v>114.0095</v>
      </c>
      <c r="H565" s="13">
        <v>1014</v>
      </c>
      <c r="I565" s="13" t="s">
        <v>1341</v>
      </c>
      <c r="J565" s="13" t="str">
        <f t="shared" si="8"/>
        <v>Returning Customer</v>
      </c>
      <c r="K565" s="13" t="s">
        <v>34</v>
      </c>
      <c r="L565" s="13" t="s">
        <v>35</v>
      </c>
      <c r="M565" s="16">
        <v>42068</v>
      </c>
      <c r="N565" s="16">
        <v>42069</v>
      </c>
      <c r="O565" s="48">
        <f>'Calculated Metrics'!$N565-'Calculated Metrics'!$M565</f>
        <v>1</v>
      </c>
      <c r="P565" s="16" t="str">
        <f>TEXT('Calculated Metrics'!$M565,"mmmm")</f>
        <v>March</v>
      </c>
      <c r="Q565" s="16" t="str">
        <f>TEXT('Calculated Metrics'!$M565,"dddd")</f>
        <v>Thursday</v>
      </c>
      <c r="R565" s="13" t="str">
        <f>_xlfn.XLOOKUP('Calculated Metrics'!$T565,'Product Lookup'!A:A,'Product Lookup'!B:B, ,0)</f>
        <v>Binders</v>
      </c>
      <c r="S565" s="13" t="s">
        <v>26</v>
      </c>
      <c r="T565" s="13" t="s">
        <v>72</v>
      </c>
      <c r="U565" s="13" t="s">
        <v>49</v>
      </c>
      <c r="V565" s="13" t="s">
        <v>29</v>
      </c>
      <c r="W565" s="13" t="s">
        <v>81</v>
      </c>
      <c r="X565" s="13" t="s">
        <v>339</v>
      </c>
      <c r="Y565" s="13" t="s">
        <v>378</v>
      </c>
      <c r="Z565" s="13">
        <v>72022</v>
      </c>
      <c r="AA565" s="1"/>
      <c r="AB565" s="1"/>
      <c r="AC565" s="1"/>
      <c r="AD565" s="1"/>
      <c r="AE565" s="1"/>
      <c r="AF565" s="1"/>
    </row>
    <row r="566" spans="1:32" x14ac:dyDescent="0.3">
      <c r="A566" s="9">
        <v>20531</v>
      </c>
      <c r="B566" s="9" t="s">
        <v>47</v>
      </c>
      <c r="C566" s="9">
        <v>88390</v>
      </c>
      <c r="D566" s="10">
        <v>43.98</v>
      </c>
      <c r="E566" s="11">
        <v>0.05</v>
      </c>
      <c r="F566" s="9">
        <v>14</v>
      </c>
      <c r="G566" s="10">
        <f>'Calculated Metrics'!$D566*'Calculated Metrics'!$F566*(1-'Calculated Metrics'!$E566)</f>
        <v>584.93399999999986</v>
      </c>
      <c r="H566" s="9">
        <v>1015</v>
      </c>
      <c r="I566" s="9" t="s">
        <v>1342</v>
      </c>
      <c r="J566" s="9" t="str">
        <f t="shared" si="8"/>
        <v>New Customer</v>
      </c>
      <c r="K566" s="9" t="s">
        <v>34</v>
      </c>
      <c r="L566" s="9" t="s">
        <v>35</v>
      </c>
      <c r="M566" s="12">
        <v>42081</v>
      </c>
      <c r="N566" s="12">
        <v>42081</v>
      </c>
      <c r="O566" s="47">
        <f>'Calculated Metrics'!$N566-'Calculated Metrics'!$M566</f>
        <v>0</v>
      </c>
      <c r="P566" s="12" t="str">
        <f>TEXT('Calculated Metrics'!$M566,"mmmm")</f>
        <v>March</v>
      </c>
      <c r="Q566" s="12" t="str">
        <f>TEXT('Calculated Metrics'!$M566,"dddd")</f>
        <v>Wednesday</v>
      </c>
      <c r="R566" s="9" t="str">
        <f>_xlfn.XLOOKUP('Calculated Metrics'!$T566,'Product Lookup'!A:A,'Product Lookup'!B:B, ,0)</f>
        <v>Pens</v>
      </c>
      <c r="S566" s="9" t="s">
        <v>26</v>
      </c>
      <c r="T566" s="9" t="s">
        <v>27</v>
      </c>
      <c r="U566" s="9" t="s">
        <v>43</v>
      </c>
      <c r="V566" s="9" t="s">
        <v>29</v>
      </c>
      <c r="W566" s="9" t="s">
        <v>81</v>
      </c>
      <c r="X566" s="9" t="s">
        <v>150</v>
      </c>
      <c r="Y566" s="9" t="s">
        <v>379</v>
      </c>
      <c r="Z566" s="9">
        <v>27502</v>
      </c>
      <c r="AA566" s="1"/>
      <c r="AB566" s="1"/>
      <c r="AC566" s="1"/>
      <c r="AD566" s="1"/>
      <c r="AE566" s="1"/>
      <c r="AF566" s="1"/>
    </row>
    <row r="567" spans="1:32" x14ac:dyDescent="0.3">
      <c r="A567" s="13">
        <v>24752</v>
      </c>
      <c r="B567" s="13" t="s">
        <v>23</v>
      </c>
      <c r="C567" s="13">
        <v>88389</v>
      </c>
      <c r="D567" s="14">
        <v>6.48</v>
      </c>
      <c r="E567" s="15">
        <v>0.05</v>
      </c>
      <c r="F567" s="13">
        <v>1</v>
      </c>
      <c r="G567" s="14">
        <f>'Calculated Metrics'!$D567*'Calculated Metrics'!$F567*(1-'Calculated Metrics'!$E567)</f>
        <v>6.1559999999999997</v>
      </c>
      <c r="H567" s="13">
        <v>1016</v>
      </c>
      <c r="I567" s="13" t="s">
        <v>1343</v>
      </c>
      <c r="J567" s="13" t="str">
        <f t="shared" si="8"/>
        <v>New Customer</v>
      </c>
      <c r="K567" s="13" t="s">
        <v>34</v>
      </c>
      <c r="L567" s="13" t="s">
        <v>25</v>
      </c>
      <c r="M567" s="16">
        <v>42167</v>
      </c>
      <c r="N567" s="16">
        <v>42168</v>
      </c>
      <c r="O567" s="48">
        <f>'Calculated Metrics'!$N567-'Calculated Metrics'!$M567</f>
        <v>1</v>
      </c>
      <c r="P567" s="16" t="str">
        <f>TEXT('Calculated Metrics'!$M567,"mmmm")</f>
        <v>June</v>
      </c>
      <c r="Q567" s="16" t="str">
        <f>TEXT('Calculated Metrics'!$M567,"dddd")</f>
        <v>Friday</v>
      </c>
      <c r="R567" s="13" t="str">
        <f>_xlfn.XLOOKUP('Calculated Metrics'!$T567,'Product Lookup'!A:A,'Product Lookup'!B:B, ,0)</f>
        <v>Paper</v>
      </c>
      <c r="S567" s="13" t="s">
        <v>26</v>
      </c>
      <c r="T567" s="13" t="s">
        <v>66</v>
      </c>
      <c r="U567" s="13" t="s">
        <v>49</v>
      </c>
      <c r="V567" s="13" t="s">
        <v>29</v>
      </c>
      <c r="W567" s="13" t="s">
        <v>81</v>
      </c>
      <c r="X567" s="13" t="s">
        <v>150</v>
      </c>
      <c r="Y567" s="13" t="s">
        <v>380</v>
      </c>
      <c r="Z567" s="13">
        <v>28806</v>
      </c>
      <c r="AA567" s="1"/>
      <c r="AB567" s="1"/>
      <c r="AC567" s="1"/>
      <c r="AD567" s="1"/>
      <c r="AE567" s="1"/>
      <c r="AF567" s="1"/>
    </row>
    <row r="568" spans="1:32" x14ac:dyDescent="0.3">
      <c r="A568" s="9">
        <v>25027</v>
      </c>
      <c r="B568" s="9" t="s">
        <v>47</v>
      </c>
      <c r="C568" s="9">
        <v>88391</v>
      </c>
      <c r="D568" s="10">
        <v>35.89</v>
      </c>
      <c r="E568" s="11">
        <v>0.05</v>
      </c>
      <c r="F568" s="9">
        <v>19</v>
      </c>
      <c r="G568" s="10">
        <f>'Calculated Metrics'!$D568*'Calculated Metrics'!$F568*(1-'Calculated Metrics'!$E568)</f>
        <v>647.81449999999995</v>
      </c>
      <c r="H568" s="9">
        <v>1018</v>
      </c>
      <c r="I568" s="9" t="s">
        <v>1344</v>
      </c>
      <c r="J568" s="9" t="str">
        <f t="shared" si="8"/>
        <v>Returning Customer</v>
      </c>
      <c r="K568" s="9" t="s">
        <v>34</v>
      </c>
      <c r="L568" s="9" t="s">
        <v>35</v>
      </c>
      <c r="M568" s="12">
        <v>42102</v>
      </c>
      <c r="N568" s="12">
        <v>42103</v>
      </c>
      <c r="O568" s="47">
        <f>'Calculated Metrics'!$N568-'Calculated Metrics'!$M568</f>
        <v>1</v>
      </c>
      <c r="P568" s="12" t="str">
        <f>TEXT('Calculated Metrics'!$M568,"mmmm")</f>
        <v>April</v>
      </c>
      <c r="Q568" s="12" t="str">
        <f>TEXT('Calculated Metrics'!$M568,"dddd")</f>
        <v>Wednesday</v>
      </c>
      <c r="R568" s="9" t="str">
        <f>_xlfn.XLOOKUP('Calculated Metrics'!$T568,'Product Lookup'!A:A,'Product Lookup'!B:B, ,0)</f>
        <v>Envelopes</v>
      </c>
      <c r="S568" s="9" t="s">
        <v>26</v>
      </c>
      <c r="T568" s="9" t="s">
        <v>54</v>
      </c>
      <c r="U568" s="9" t="s">
        <v>49</v>
      </c>
      <c r="V568" s="9" t="s">
        <v>29</v>
      </c>
      <c r="W568" s="9" t="s">
        <v>81</v>
      </c>
      <c r="X568" s="9" t="s">
        <v>150</v>
      </c>
      <c r="Y568" s="9" t="s">
        <v>381</v>
      </c>
      <c r="Z568" s="9">
        <v>27511</v>
      </c>
      <c r="AA568" s="1"/>
      <c r="AB568" s="1"/>
      <c r="AC568" s="1"/>
      <c r="AD568" s="1"/>
      <c r="AE568" s="1"/>
      <c r="AF568" s="1"/>
    </row>
    <row r="569" spans="1:32" x14ac:dyDescent="0.3">
      <c r="A569" s="13">
        <v>25028</v>
      </c>
      <c r="B569" s="13" t="s">
        <v>47</v>
      </c>
      <c r="C569" s="13">
        <v>88391</v>
      </c>
      <c r="D569" s="14">
        <v>11.48</v>
      </c>
      <c r="E569" s="15">
        <v>0.05</v>
      </c>
      <c r="F569" s="13">
        <v>6</v>
      </c>
      <c r="G569" s="14">
        <f>'Calculated Metrics'!$D569*'Calculated Metrics'!$F569*(1-'Calculated Metrics'!$E569)</f>
        <v>65.435999999999993</v>
      </c>
      <c r="H569" s="13">
        <v>1018</v>
      </c>
      <c r="I569" s="13" t="s">
        <v>1344</v>
      </c>
      <c r="J569" s="13" t="str">
        <f t="shared" si="8"/>
        <v>Returning Customer</v>
      </c>
      <c r="K569" s="13" t="s">
        <v>34</v>
      </c>
      <c r="L569" s="13" t="s">
        <v>35</v>
      </c>
      <c r="M569" s="16">
        <v>42102</v>
      </c>
      <c r="N569" s="16">
        <v>42102</v>
      </c>
      <c r="O569" s="48">
        <f>'Calculated Metrics'!$N569-'Calculated Metrics'!$M569</f>
        <v>0</v>
      </c>
      <c r="P569" s="16" t="str">
        <f>TEXT('Calculated Metrics'!$M569,"mmmm")</f>
        <v>April</v>
      </c>
      <c r="Q569" s="16" t="str">
        <f>TEXT('Calculated Metrics'!$M569,"dddd")</f>
        <v>Wednesday</v>
      </c>
      <c r="R569" s="13" t="str">
        <f>_xlfn.XLOOKUP('Calculated Metrics'!$T569,'Product Lookup'!A:A,'Product Lookup'!B:B, ,0)</f>
        <v>Paper</v>
      </c>
      <c r="S569" s="13" t="s">
        <v>26</v>
      </c>
      <c r="T569" s="13" t="s">
        <v>66</v>
      </c>
      <c r="U569" s="13" t="s">
        <v>49</v>
      </c>
      <c r="V569" s="13" t="s">
        <v>29</v>
      </c>
      <c r="W569" s="13" t="s">
        <v>50</v>
      </c>
      <c r="X569" s="13" t="s">
        <v>150</v>
      </c>
      <c r="Y569" s="13" t="s">
        <v>381</v>
      </c>
      <c r="Z569" s="13">
        <v>27511</v>
      </c>
      <c r="AA569" s="1"/>
      <c r="AB569" s="1"/>
      <c r="AC569" s="1"/>
      <c r="AD569" s="1"/>
      <c r="AE569" s="1"/>
      <c r="AF569" s="1"/>
    </row>
    <row r="570" spans="1:32" x14ac:dyDescent="0.3">
      <c r="A570" s="9">
        <v>24926</v>
      </c>
      <c r="B570" s="9" t="s">
        <v>41</v>
      </c>
      <c r="C570" s="9">
        <v>88632</v>
      </c>
      <c r="D570" s="10">
        <v>517.48</v>
      </c>
      <c r="E570" s="11">
        <v>0.1</v>
      </c>
      <c r="F570" s="9">
        <v>5</v>
      </c>
      <c r="G570" s="10">
        <f>'Calculated Metrics'!$D570*'Calculated Metrics'!$F570*(1-'Calculated Metrics'!$E570)</f>
        <v>2328.6600000000003</v>
      </c>
      <c r="H570" s="9">
        <v>1020</v>
      </c>
      <c r="I570" s="9" t="s">
        <v>1345</v>
      </c>
      <c r="J570" s="9" t="str">
        <f t="shared" si="8"/>
        <v>Returning Customer</v>
      </c>
      <c r="K570" s="9" t="s">
        <v>48</v>
      </c>
      <c r="L570" s="9" t="s">
        <v>25</v>
      </c>
      <c r="M570" s="12">
        <v>42070</v>
      </c>
      <c r="N570" s="12">
        <v>42070</v>
      </c>
      <c r="O570" s="47">
        <f>'Calculated Metrics'!$N570-'Calculated Metrics'!$M570</f>
        <v>0</v>
      </c>
      <c r="P570" s="12" t="str">
        <f>TEXT('Calculated Metrics'!$M570,"mmmm")</f>
        <v>March</v>
      </c>
      <c r="Q570" s="12" t="str">
        <f>TEXT('Calculated Metrics'!$M570,"dddd")</f>
        <v>Saturday</v>
      </c>
      <c r="R570" s="9" t="str">
        <f>_xlfn.XLOOKUP('Calculated Metrics'!$T570,'Product Lookup'!A:A,'Product Lookup'!B:B, ,0)</f>
        <v>Office Machines</v>
      </c>
      <c r="S570" s="9" t="s">
        <v>58</v>
      </c>
      <c r="T570" s="9" t="s">
        <v>62</v>
      </c>
      <c r="U570" s="9" t="s">
        <v>77</v>
      </c>
      <c r="V570" s="9" t="s">
        <v>29</v>
      </c>
      <c r="W570" s="9" t="s">
        <v>50</v>
      </c>
      <c r="X570" s="9" t="s">
        <v>101</v>
      </c>
      <c r="Y570" s="9" t="s">
        <v>382</v>
      </c>
      <c r="Z570" s="9">
        <v>66762</v>
      </c>
      <c r="AA570" s="1"/>
      <c r="AB570" s="1"/>
      <c r="AC570" s="1"/>
      <c r="AD570" s="1"/>
      <c r="AE570" s="1"/>
      <c r="AF570" s="1"/>
    </row>
    <row r="571" spans="1:32" x14ac:dyDescent="0.3">
      <c r="A571" s="13">
        <v>23562</v>
      </c>
      <c r="B571" s="13" t="s">
        <v>41</v>
      </c>
      <c r="C571" s="13">
        <v>88634</v>
      </c>
      <c r="D571" s="14">
        <v>4.13</v>
      </c>
      <c r="E571" s="15">
        <v>0.05</v>
      </c>
      <c r="F571" s="13">
        <v>20</v>
      </c>
      <c r="G571" s="14">
        <f>'Calculated Metrics'!$D571*'Calculated Metrics'!$F571*(1-'Calculated Metrics'!$E571)</f>
        <v>78.469999999999985</v>
      </c>
      <c r="H571" s="13">
        <v>1020</v>
      </c>
      <c r="I571" s="13" t="s">
        <v>1345</v>
      </c>
      <c r="J571" s="13" t="str">
        <f t="shared" si="8"/>
        <v>Returning Customer</v>
      </c>
      <c r="K571" s="13" t="s">
        <v>48</v>
      </c>
      <c r="L571" s="13" t="s">
        <v>35</v>
      </c>
      <c r="M571" s="16">
        <v>42041</v>
      </c>
      <c r="N571" s="16">
        <v>42042</v>
      </c>
      <c r="O571" s="48">
        <f>'Calculated Metrics'!$N571-'Calculated Metrics'!$M571</f>
        <v>1</v>
      </c>
      <c r="P571" s="16" t="str">
        <f>TEXT('Calculated Metrics'!$M571,"mmmm")</f>
        <v>February</v>
      </c>
      <c r="Q571" s="16" t="str">
        <f>TEXT('Calculated Metrics'!$M571,"dddd")</f>
        <v>Friday</v>
      </c>
      <c r="R571" s="13" t="str">
        <f>_xlfn.XLOOKUP('Calculated Metrics'!$T571,'Product Lookup'!A:A,'Product Lookup'!B:B, ,0)</f>
        <v>Binders</v>
      </c>
      <c r="S571" s="13" t="s">
        <v>26</v>
      </c>
      <c r="T571" s="13" t="s">
        <v>72</v>
      </c>
      <c r="U571" s="13" t="s">
        <v>49</v>
      </c>
      <c r="V571" s="13" t="s">
        <v>29</v>
      </c>
      <c r="W571" s="13" t="s">
        <v>50</v>
      </c>
      <c r="X571" s="13" t="s">
        <v>101</v>
      </c>
      <c r="Y571" s="13" t="s">
        <v>382</v>
      </c>
      <c r="Z571" s="13">
        <v>66762</v>
      </c>
      <c r="AA571" s="1"/>
      <c r="AB571" s="1"/>
      <c r="AC571" s="1"/>
      <c r="AD571" s="1"/>
      <c r="AE571" s="1"/>
      <c r="AF571" s="1"/>
    </row>
    <row r="572" spans="1:32" x14ac:dyDescent="0.3">
      <c r="A572" s="9">
        <v>23563</v>
      </c>
      <c r="B572" s="9" t="s">
        <v>41</v>
      </c>
      <c r="C572" s="9">
        <v>88634</v>
      </c>
      <c r="D572" s="10">
        <v>4.4800000000000004</v>
      </c>
      <c r="E572" s="11">
        <v>0.05</v>
      </c>
      <c r="F572" s="9">
        <v>14</v>
      </c>
      <c r="G572" s="10">
        <f>'Calculated Metrics'!$D572*'Calculated Metrics'!$F572*(1-'Calculated Metrics'!$E572)</f>
        <v>59.584000000000003</v>
      </c>
      <c r="H572" s="9">
        <v>1020</v>
      </c>
      <c r="I572" s="9" t="s">
        <v>1345</v>
      </c>
      <c r="J572" s="9" t="str">
        <f t="shared" si="8"/>
        <v>Returning Customer</v>
      </c>
      <c r="K572" s="9" t="s">
        <v>48</v>
      </c>
      <c r="L572" s="9" t="s">
        <v>35</v>
      </c>
      <c r="M572" s="12">
        <v>42041</v>
      </c>
      <c r="N572" s="12">
        <v>42043</v>
      </c>
      <c r="O572" s="47">
        <f>'Calculated Metrics'!$N572-'Calculated Metrics'!$M572</f>
        <v>2</v>
      </c>
      <c r="P572" s="12" t="str">
        <f>TEXT('Calculated Metrics'!$M572,"mmmm")</f>
        <v>February</v>
      </c>
      <c r="Q572" s="12" t="str">
        <f>TEXT('Calculated Metrics'!$M572,"dddd")</f>
        <v>Friday</v>
      </c>
      <c r="R572" s="9" t="str">
        <f>_xlfn.XLOOKUP('Calculated Metrics'!$T572,'Product Lookup'!A:A,'Product Lookup'!B:B, ,0)</f>
        <v>Envelopes</v>
      </c>
      <c r="S572" s="9" t="s">
        <v>26</v>
      </c>
      <c r="T572" s="9" t="s">
        <v>54</v>
      </c>
      <c r="U572" s="9" t="s">
        <v>49</v>
      </c>
      <c r="V572" s="9" t="s">
        <v>29</v>
      </c>
      <c r="W572" s="9" t="s">
        <v>44</v>
      </c>
      <c r="X572" s="9" t="s">
        <v>101</v>
      </c>
      <c r="Y572" s="9" t="s">
        <v>382</v>
      </c>
      <c r="Z572" s="9">
        <v>66762</v>
      </c>
      <c r="AA572" s="1"/>
      <c r="AB572" s="1"/>
      <c r="AC572" s="1"/>
      <c r="AD572" s="1"/>
      <c r="AE572" s="1"/>
      <c r="AF572" s="1"/>
    </row>
    <row r="573" spans="1:32" x14ac:dyDescent="0.3">
      <c r="A573" s="13">
        <v>18921</v>
      </c>
      <c r="B573" s="13" t="s">
        <v>41</v>
      </c>
      <c r="C573" s="13">
        <v>88633</v>
      </c>
      <c r="D573" s="14">
        <v>39.06</v>
      </c>
      <c r="E573" s="15">
        <v>0.05</v>
      </c>
      <c r="F573" s="13">
        <v>16</v>
      </c>
      <c r="G573" s="14">
        <f>'Calculated Metrics'!$D573*'Calculated Metrics'!$F573*(1-'Calculated Metrics'!$E573)</f>
        <v>593.71199999999999</v>
      </c>
      <c r="H573" s="13">
        <v>1023</v>
      </c>
      <c r="I573" s="13" t="s">
        <v>1346</v>
      </c>
      <c r="J573" s="13" t="str">
        <f t="shared" si="8"/>
        <v>Returning Customer</v>
      </c>
      <c r="K573" s="13" t="s">
        <v>48</v>
      </c>
      <c r="L573" s="13" t="s">
        <v>35</v>
      </c>
      <c r="M573" s="16">
        <v>42139</v>
      </c>
      <c r="N573" s="16">
        <v>42139</v>
      </c>
      <c r="O573" s="48">
        <f>'Calculated Metrics'!$N573-'Calculated Metrics'!$M573</f>
        <v>0</v>
      </c>
      <c r="P573" s="16" t="str">
        <f>TEXT('Calculated Metrics'!$M573,"mmmm")</f>
        <v>May</v>
      </c>
      <c r="Q573" s="16" t="str">
        <f>TEXT('Calculated Metrics'!$M573,"dddd")</f>
        <v>Friday</v>
      </c>
      <c r="R573" s="13" t="str">
        <f>_xlfn.XLOOKUP('Calculated Metrics'!$T573,'Product Lookup'!A:A,'Product Lookup'!B:B, ,0)</f>
        <v>Binders</v>
      </c>
      <c r="S573" s="13" t="s">
        <v>26</v>
      </c>
      <c r="T573" s="13" t="s">
        <v>72</v>
      </c>
      <c r="U573" s="13" t="s">
        <v>49</v>
      </c>
      <c r="V573" s="13" t="s">
        <v>29</v>
      </c>
      <c r="W573" s="13" t="s">
        <v>44</v>
      </c>
      <c r="X573" s="13" t="s">
        <v>122</v>
      </c>
      <c r="Y573" s="13" t="s">
        <v>383</v>
      </c>
      <c r="Z573" s="13">
        <v>15221</v>
      </c>
      <c r="AA573" s="1"/>
      <c r="AB573" s="1"/>
      <c r="AC573" s="1"/>
      <c r="AD573" s="1"/>
      <c r="AE573" s="1"/>
      <c r="AF573" s="1"/>
    </row>
    <row r="574" spans="1:32" x14ac:dyDescent="0.3">
      <c r="A574" s="9">
        <v>18922</v>
      </c>
      <c r="B574" s="9" t="s">
        <v>41</v>
      </c>
      <c r="C574" s="9">
        <v>88633</v>
      </c>
      <c r="D574" s="10">
        <v>37.700000000000003</v>
      </c>
      <c r="E574" s="11">
        <v>0.05</v>
      </c>
      <c r="F574" s="9">
        <v>18</v>
      </c>
      <c r="G574" s="10">
        <f>'Calculated Metrics'!$D574*'Calculated Metrics'!$F574*(1-'Calculated Metrics'!$E574)</f>
        <v>644.66999999999996</v>
      </c>
      <c r="H574" s="9">
        <v>1023</v>
      </c>
      <c r="I574" s="9" t="s">
        <v>1346</v>
      </c>
      <c r="J574" s="9" t="str">
        <f t="shared" si="8"/>
        <v>Returning Customer</v>
      </c>
      <c r="K574" s="9" t="s">
        <v>48</v>
      </c>
      <c r="L574" s="9" t="s">
        <v>35</v>
      </c>
      <c r="M574" s="12">
        <v>42139</v>
      </c>
      <c r="N574" s="12">
        <v>42140</v>
      </c>
      <c r="O574" s="47">
        <f>'Calculated Metrics'!$N574-'Calculated Metrics'!$M574</f>
        <v>1</v>
      </c>
      <c r="P574" s="12" t="str">
        <f>TEXT('Calculated Metrics'!$M574,"mmmm")</f>
        <v>May</v>
      </c>
      <c r="Q574" s="12" t="str">
        <f>TEXT('Calculated Metrics'!$M574,"dddd")</f>
        <v>Friday</v>
      </c>
      <c r="R574" s="9" t="str">
        <f>_xlfn.XLOOKUP('Calculated Metrics'!$T574,'Product Lookup'!A:A,'Product Lookup'!B:B, ,0)</f>
        <v>Binders</v>
      </c>
      <c r="S574" s="9" t="s">
        <v>26</v>
      </c>
      <c r="T574" s="9" t="s">
        <v>72</v>
      </c>
      <c r="U574" s="9" t="s">
        <v>49</v>
      </c>
      <c r="V574" s="9" t="s">
        <v>29</v>
      </c>
      <c r="W574" s="9" t="s">
        <v>44</v>
      </c>
      <c r="X574" s="9" t="s">
        <v>122</v>
      </c>
      <c r="Y574" s="9" t="s">
        <v>383</v>
      </c>
      <c r="Z574" s="9">
        <v>15221</v>
      </c>
      <c r="AA574" s="1"/>
      <c r="AB574" s="1"/>
      <c r="AC574" s="1"/>
      <c r="AD574" s="1"/>
      <c r="AE574" s="1"/>
      <c r="AF574" s="1"/>
    </row>
    <row r="575" spans="1:32" x14ac:dyDescent="0.3">
      <c r="A575" s="13">
        <v>21402</v>
      </c>
      <c r="B575" s="13" t="s">
        <v>33</v>
      </c>
      <c r="C575" s="13">
        <v>89005</v>
      </c>
      <c r="D575" s="14">
        <v>65.989999999999995</v>
      </c>
      <c r="E575" s="15">
        <v>0.05</v>
      </c>
      <c r="F575" s="13">
        <v>22</v>
      </c>
      <c r="G575" s="14">
        <f>'Calculated Metrics'!$D575*'Calculated Metrics'!$F575*(1-'Calculated Metrics'!$E575)</f>
        <v>1379.1909999999998</v>
      </c>
      <c r="H575" s="13">
        <v>1026</v>
      </c>
      <c r="I575" s="13" t="s">
        <v>1347</v>
      </c>
      <c r="J575" s="13" t="str">
        <f t="shared" si="8"/>
        <v>Returning Customer</v>
      </c>
      <c r="K575" s="13" t="s">
        <v>48</v>
      </c>
      <c r="L575" s="13" t="s">
        <v>35</v>
      </c>
      <c r="M575" s="16">
        <v>42042</v>
      </c>
      <c r="N575" s="16">
        <v>42042</v>
      </c>
      <c r="O575" s="48">
        <f>'Calculated Metrics'!$N575-'Calculated Metrics'!$M575</f>
        <v>0</v>
      </c>
      <c r="P575" s="16" t="str">
        <f>TEXT('Calculated Metrics'!$M575,"mmmm")</f>
        <v>February</v>
      </c>
      <c r="Q575" s="16" t="str">
        <f>TEXT('Calculated Metrics'!$M575,"dddd")</f>
        <v>Saturday</v>
      </c>
      <c r="R575" s="13" t="str">
        <f>_xlfn.XLOOKUP('Calculated Metrics'!$T575,'Product Lookup'!A:A,'Product Lookup'!B:B, ,0)</f>
        <v>Telephones</v>
      </c>
      <c r="S575" s="13" t="s">
        <v>58</v>
      </c>
      <c r="T575" s="13" t="s">
        <v>59</v>
      </c>
      <c r="U575" s="13" t="s">
        <v>49</v>
      </c>
      <c r="V575" s="13" t="s">
        <v>29</v>
      </c>
      <c r="W575" s="13" t="s">
        <v>44</v>
      </c>
      <c r="X575" s="13" t="s">
        <v>55</v>
      </c>
      <c r="Y575" s="13" t="s">
        <v>384</v>
      </c>
      <c r="Z575" s="13">
        <v>11722</v>
      </c>
      <c r="AA575" s="1"/>
      <c r="AB575" s="1"/>
      <c r="AC575" s="1"/>
      <c r="AD575" s="1"/>
      <c r="AE575" s="1"/>
      <c r="AF575" s="1"/>
    </row>
    <row r="576" spans="1:32" x14ac:dyDescent="0.3">
      <c r="A576" s="9">
        <v>20872</v>
      </c>
      <c r="B576" s="9" t="s">
        <v>23</v>
      </c>
      <c r="C576" s="9">
        <v>89008</v>
      </c>
      <c r="D576" s="10">
        <v>5.98</v>
      </c>
      <c r="E576" s="11">
        <v>0.05</v>
      </c>
      <c r="F576" s="9">
        <v>26</v>
      </c>
      <c r="G576" s="10">
        <f>'Calculated Metrics'!$D576*'Calculated Metrics'!$F576*(1-'Calculated Metrics'!$E576)</f>
        <v>147.70600000000002</v>
      </c>
      <c r="H576" s="9">
        <v>1026</v>
      </c>
      <c r="I576" s="9" t="s">
        <v>1347</v>
      </c>
      <c r="J576" s="9" t="str">
        <f t="shared" si="8"/>
        <v>Returning Customer</v>
      </c>
      <c r="K576" s="9" t="s">
        <v>48</v>
      </c>
      <c r="L576" s="9" t="s">
        <v>35</v>
      </c>
      <c r="M576" s="12">
        <v>42153</v>
      </c>
      <c r="N576" s="12">
        <v>42154</v>
      </c>
      <c r="O576" s="47">
        <f>'Calculated Metrics'!$N576-'Calculated Metrics'!$M576</f>
        <v>1</v>
      </c>
      <c r="P576" s="12" t="str">
        <f>TEXT('Calculated Metrics'!$M576,"mmmm")</f>
        <v>May</v>
      </c>
      <c r="Q576" s="12" t="str">
        <f>TEXT('Calculated Metrics'!$M576,"dddd")</f>
        <v>Friday</v>
      </c>
      <c r="R576" s="9" t="str">
        <f>_xlfn.XLOOKUP('Calculated Metrics'!$T576,'Product Lookup'!A:A,'Product Lookup'!B:B, ,0)</f>
        <v>Computer Peripherals</v>
      </c>
      <c r="S576" s="9" t="s">
        <v>58</v>
      </c>
      <c r="T576" s="9" t="s">
        <v>100</v>
      </c>
      <c r="U576" s="9" t="s">
        <v>43</v>
      </c>
      <c r="V576" s="9" t="s">
        <v>29</v>
      </c>
      <c r="W576" s="9" t="s">
        <v>44</v>
      </c>
      <c r="X576" s="9" t="s">
        <v>55</v>
      </c>
      <c r="Y576" s="9" t="s">
        <v>384</v>
      </c>
      <c r="Z576" s="9">
        <v>11722</v>
      </c>
      <c r="AA576" s="1"/>
      <c r="AB576" s="1"/>
      <c r="AC576" s="1"/>
      <c r="AD576" s="1"/>
      <c r="AE576" s="1"/>
      <c r="AF576" s="1"/>
    </row>
    <row r="577" spans="1:32" x14ac:dyDescent="0.3">
      <c r="A577" s="13">
        <v>20873</v>
      </c>
      <c r="B577" s="13" t="s">
        <v>23</v>
      </c>
      <c r="C577" s="13">
        <v>89008</v>
      </c>
      <c r="D577" s="14">
        <v>2.61</v>
      </c>
      <c r="E577" s="15">
        <v>0.05</v>
      </c>
      <c r="F577" s="13">
        <v>22</v>
      </c>
      <c r="G577" s="14">
        <f>'Calculated Metrics'!$D577*'Calculated Metrics'!$F577*(1-'Calculated Metrics'!$E577)</f>
        <v>54.548999999999992</v>
      </c>
      <c r="H577" s="13">
        <v>1026</v>
      </c>
      <c r="I577" s="13" t="s">
        <v>1347</v>
      </c>
      <c r="J577" s="13" t="str">
        <f t="shared" si="8"/>
        <v>Returning Customer</v>
      </c>
      <c r="K577" s="13" t="s">
        <v>48</v>
      </c>
      <c r="L577" s="13" t="s">
        <v>35</v>
      </c>
      <c r="M577" s="16">
        <v>42153</v>
      </c>
      <c r="N577" s="16">
        <v>42156</v>
      </c>
      <c r="O577" s="48">
        <f>'Calculated Metrics'!$N577-'Calculated Metrics'!$M577</f>
        <v>3</v>
      </c>
      <c r="P577" s="16" t="str">
        <f>TEXT('Calculated Metrics'!$M577,"mmmm")</f>
        <v>May</v>
      </c>
      <c r="Q577" s="16" t="str">
        <f>TEXT('Calculated Metrics'!$M577,"dddd")</f>
        <v>Friday</v>
      </c>
      <c r="R577" s="13" t="str">
        <f>_xlfn.XLOOKUP('Calculated Metrics'!$T577,'Product Lookup'!A:A,'Product Lookup'!B:B, ,0)</f>
        <v>Labels</v>
      </c>
      <c r="S577" s="13" t="s">
        <v>26</v>
      </c>
      <c r="T577" s="13" t="s">
        <v>82</v>
      </c>
      <c r="U577" s="13" t="s">
        <v>49</v>
      </c>
      <c r="V577" s="13" t="s">
        <v>29</v>
      </c>
      <c r="W577" s="13" t="s">
        <v>44</v>
      </c>
      <c r="X577" s="13" t="s">
        <v>55</v>
      </c>
      <c r="Y577" s="13" t="s">
        <v>384</v>
      </c>
      <c r="Z577" s="13">
        <v>11722</v>
      </c>
      <c r="AA577" s="1"/>
      <c r="AB577" s="1"/>
      <c r="AC577" s="1"/>
      <c r="AD577" s="1"/>
      <c r="AE577" s="1"/>
      <c r="AF577" s="1"/>
    </row>
    <row r="578" spans="1:32" x14ac:dyDescent="0.3">
      <c r="A578" s="9">
        <v>22662</v>
      </c>
      <c r="B578" s="9" t="s">
        <v>23</v>
      </c>
      <c r="C578" s="9">
        <v>89004</v>
      </c>
      <c r="D578" s="10">
        <v>73.98</v>
      </c>
      <c r="E578" s="11">
        <v>0.05</v>
      </c>
      <c r="F578" s="9">
        <v>5</v>
      </c>
      <c r="G578" s="10">
        <f>'Calculated Metrics'!$D578*'Calculated Metrics'!$F578*(1-'Calculated Metrics'!$E578)</f>
        <v>351.40500000000003</v>
      </c>
      <c r="H578" s="9">
        <v>1027</v>
      </c>
      <c r="I578" s="9" t="s">
        <v>1348</v>
      </c>
      <c r="J578" s="9" t="str">
        <f t="shared" ref="J578:J641" si="9">IF(COUNTIF(I:I,I578)&gt;1,"Returning Customer","New Customer")</f>
        <v>Returning Customer</v>
      </c>
      <c r="K578" s="9" t="s">
        <v>48</v>
      </c>
      <c r="L578" s="9" t="s">
        <v>35</v>
      </c>
      <c r="M578" s="12">
        <v>42075</v>
      </c>
      <c r="N578" s="12">
        <v>42076</v>
      </c>
      <c r="O578" s="47">
        <f>'Calculated Metrics'!$N578-'Calculated Metrics'!$M578</f>
        <v>1</v>
      </c>
      <c r="P578" s="12" t="str">
        <f>TEXT('Calculated Metrics'!$M578,"mmmm")</f>
        <v>March</v>
      </c>
      <c r="Q578" s="12" t="str">
        <f>TEXT('Calculated Metrics'!$M578,"dddd")</f>
        <v>Thursday</v>
      </c>
      <c r="R578" s="9" t="str">
        <f>_xlfn.XLOOKUP('Calculated Metrics'!$T578,'Product Lookup'!A:A,'Product Lookup'!B:B, ,0)</f>
        <v>Computer Peripherals</v>
      </c>
      <c r="S578" s="9" t="s">
        <v>58</v>
      </c>
      <c r="T578" s="9" t="s">
        <v>100</v>
      </c>
      <c r="U578" s="9" t="s">
        <v>49</v>
      </c>
      <c r="V578" s="9" t="s">
        <v>29</v>
      </c>
      <c r="W578" s="9" t="s">
        <v>44</v>
      </c>
      <c r="X578" s="9" t="s">
        <v>55</v>
      </c>
      <c r="Y578" s="9" t="s">
        <v>385</v>
      </c>
      <c r="Z578" s="9">
        <v>14225</v>
      </c>
      <c r="AA578" s="1"/>
      <c r="AB578" s="1"/>
      <c r="AC578" s="1"/>
      <c r="AD578" s="1"/>
      <c r="AE578" s="1"/>
      <c r="AF578" s="1"/>
    </row>
    <row r="579" spans="1:32" x14ac:dyDescent="0.3">
      <c r="A579" s="13">
        <v>22663</v>
      </c>
      <c r="B579" s="13" t="s">
        <v>23</v>
      </c>
      <c r="C579" s="13">
        <v>89004</v>
      </c>
      <c r="D579" s="14">
        <v>51.98</v>
      </c>
      <c r="E579" s="15">
        <v>0.05</v>
      </c>
      <c r="F579" s="13">
        <v>9</v>
      </c>
      <c r="G579" s="14">
        <f>'Calculated Metrics'!$D579*'Calculated Metrics'!$F579*(1-'Calculated Metrics'!$E579)</f>
        <v>444.42899999999997</v>
      </c>
      <c r="H579" s="13">
        <v>1027</v>
      </c>
      <c r="I579" s="13" t="s">
        <v>1348</v>
      </c>
      <c r="J579" s="13" t="str">
        <f t="shared" si="9"/>
        <v>Returning Customer</v>
      </c>
      <c r="K579" s="13" t="s">
        <v>48</v>
      </c>
      <c r="L579" s="13" t="s">
        <v>35</v>
      </c>
      <c r="M579" s="16">
        <v>42075</v>
      </c>
      <c r="N579" s="16">
        <v>42076</v>
      </c>
      <c r="O579" s="48">
        <f>'Calculated Metrics'!$N579-'Calculated Metrics'!$M579</f>
        <v>1</v>
      </c>
      <c r="P579" s="16" t="str">
        <f>TEXT('Calculated Metrics'!$M579,"mmmm")</f>
        <v>March</v>
      </c>
      <c r="Q579" s="16" t="str">
        <f>TEXT('Calculated Metrics'!$M579,"dddd")</f>
        <v>Thursday</v>
      </c>
      <c r="R579" s="13" t="str">
        <f>_xlfn.XLOOKUP('Calculated Metrics'!$T579,'Product Lookup'!A:A,'Product Lookup'!B:B, ,0)</f>
        <v>Office Machines</v>
      </c>
      <c r="S579" s="13" t="s">
        <v>58</v>
      </c>
      <c r="T579" s="13" t="s">
        <v>62</v>
      </c>
      <c r="U579" s="13" t="s">
        <v>63</v>
      </c>
      <c r="V579" s="13" t="s">
        <v>29</v>
      </c>
      <c r="W579" s="13" t="s">
        <v>44</v>
      </c>
      <c r="X579" s="13" t="s">
        <v>55</v>
      </c>
      <c r="Y579" s="13" t="s">
        <v>385</v>
      </c>
      <c r="Z579" s="13">
        <v>14225</v>
      </c>
      <c r="AA579" s="1"/>
      <c r="AB579" s="1"/>
      <c r="AC579" s="1"/>
      <c r="AD579" s="1"/>
      <c r="AE579" s="1"/>
      <c r="AF579" s="1"/>
    </row>
    <row r="580" spans="1:32" x14ac:dyDescent="0.3">
      <c r="A580" s="9">
        <v>24325</v>
      </c>
      <c r="B580" s="9" t="s">
        <v>47</v>
      </c>
      <c r="C580" s="9">
        <v>89006</v>
      </c>
      <c r="D580" s="10">
        <v>7.08</v>
      </c>
      <c r="E580" s="11">
        <v>0.05</v>
      </c>
      <c r="F580" s="9">
        <v>13</v>
      </c>
      <c r="G580" s="10">
        <f>'Calculated Metrics'!$D580*'Calculated Metrics'!$F580*(1-'Calculated Metrics'!$E580)</f>
        <v>87.438000000000002</v>
      </c>
      <c r="H580" s="9">
        <v>1028</v>
      </c>
      <c r="I580" s="9" t="s">
        <v>1349</v>
      </c>
      <c r="J580" s="9" t="str">
        <f t="shared" si="9"/>
        <v>Returning Customer</v>
      </c>
      <c r="K580" s="9" t="s">
        <v>48</v>
      </c>
      <c r="L580" s="9" t="s">
        <v>25</v>
      </c>
      <c r="M580" s="12">
        <v>42092</v>
      </c>
      <c r="N580" s="12">
        <v>42093</v>
      </c>
      <c r="O580" s="47">
        <f>'Calculated Metrics'!$N580-'Calculated Metrics'!$M580</f>
        <v>1</v>
      </c>
      <c r="P580" s="12" t="str">
        <f>TEXT('Calculated Metrics'!$M580,"mmmm")</f>
        <v>March</v>
      </c>
      <c r="Q580" s="12" t="str">
        <f>TEXT('Calculated Metrics'!$M580,"dddd")</f>
        <v>Sunday</v>
      </c>
      <c r="R580" s="9" t="str">
        <f>_xlfn.XLOOKUP('Calculated Metrics'!$T580,'Product Lookup'!A:A,'Product Lookup'!B:B, ,0)</f>
        <v>Pens</v>
      </c>
      <c r="S580" s="9" t="s">
        <v>26</v>
      </c>
      <c r="T580" s="9" t="s">
        <v>27</v>
      </c>
      <c r="U580" s="9" t="s">
        <v>28</v>
      </c>
      <c r="V580" s="9" t="s">
        <v>29</v>
      </c>
      <c r="W580" s="9" t="s">
        <v>44</v>
      </c>
      <c r="X580" s="9" t="s">
        <v>55</v>
      </c>
      <c r="Y580" s="9" t="s">
        <v>386</v>
      </c>
      <c r="Z580" s="9">
        <v>11725</v>
      </c>
      <c r="AA580" s="1"/>
      <c r="AB580" s="1"/>
      <c r="AC580" s="1"/>
      <c r="AD580" s="1"/>
      <c r="AE580" s="1"/>
      <c r="AF580" s="1"/>
    </row>
    <row r="581" spans="1:32" x14ac:dyDescent="0.3">
      <c r="A581" s="13">
        <v>23398</v>
      </c>
      <c r="B581" s="13" t="s">
        <v>33</v>
      </c>
      <c r="C581" s="13">
        <v>89007</v>
      </c>
      <c r="D581" s="14">
        <v>83.1</v>
      </c>
      <c r="E581" s="15">
        <v>0.05</v>
      </c>
      <c r="F581" s="13">
        <v>20</v>
      </c>
      <c r="G581" s="14">
        <f>'Calculated Metrics'!$D581*'Calculated Metrics'!$F581*(1-'Calculated Metrics'!$E581)</f>
        <v>1578.8999999999999</v>
      </c>
      <c r="H581" s="13">
        <v>1028</v>
      </c>
      <c r="I581" s="13" t="s">
        <v>1349</v>
      </c>
      <c r="J581" s="13" t="str">
        <f t="shared" si="9"/>
        <v>Returning Customer</v>
      </c>
      <c r="K581" s="13" t="s">
        <v>48</v>
      </c>
      <c r="L581" s="13" t="s">
        <v>25</v>
      </c>
      <c r="M581" s="16">
        <v>42132</v>
      </c>
      <c r="N581" s="16">
        <v>42133</v>
      </c>
      <c r="O581" s="48">
        <f>'Calculated Metrics'!$N581-'Calculated Metrics'!$M581</f>
        <v>1</v>
      </c>
      <c r="P581" s="16" t="str">
        <f>TEXT('Calculated Metrics'!$M581,"mmmm")</f>
        <v>May</v>
      </c>
      <c r="Q581" s="16" t="str">
        <f>TEXT('Calculated Metrics'!$M581,"dddd")</f>
        <v>Friday</v>
      </c>
      <c r="R581" s="13" t="str">
        <f>_xlfn.XLOOKUP('Calculated Metrics'!$T581,'Product Lookup'!A:A,'Product Lookup'!B:B, ,0)</f>
        <v>Computer Peripherals</v>
      </c>
      <c r="S581" s="13" t="s">
        <v>58</v>
      </c>
      <c r="T581" s="13" t="s">
        <v>100</v>
      </c>
      <c r="U581" s="13" t="s">
        <v>49</v>
      </c>
      <c r="V581" s="13" t="s">
        <v>29</v>
      </c>
      <c r="W581" s="13" t="s">
        <v>44</v>
      </c>
      <c r="X581" s="13" t="s">
        <v>55</v>
      </c>
      <c r="Y581" s="13" t="s">
        <v>386</v>
      </c>
      <c r="Z581" s="13">
        <v>11725</v>
      </c>
      <c r="AA581" s="1"/>
      <c r="AB581" s="1"/>
      <c r="AC581" s="1"/>
      <c r="AD581" s="1"/>
      <c r="AE581" s="1"/>
      <c r="AF581" s="1"/>
    </row>
    <row r="582" spans="1:32" x14ac:dyDescent="0.3">
      <c r="A582" s="9">
        <v>21959</v>
      </c>
      <c r="B582" s="9" t="s">
        <v>41</v>
      </c>
      <c r="C582" s="9">
        <v>90710</v>
      </c>
      <c r="D582" s="10">
        <v>125.99</v>
      </c>
      <c r="E582" s="11">
        <v>0.1</v>
      </c>
      <c r="F582" s="9">
        <v>1</v>
      </c>
      <c r="G582" s="10">
        <f>'Calculated Metrics'!$D582*'Calculated Metrics'!$F582*(1-'Calculated Metrics'!$E582)</f>
        <v>113.39099999999999</v>
      </c>
      <c r="H582" s="9">
        <v>1035</v>
      </c>
      <c r="I582" s="9" t="s">
        <v>1350</v>
      </c>
      <c r="J582" s="9" t="str">
        <f t="shared" si="9"/>
        <v>New Customer</v>
      </c>
      <c r="K582" s="9" t="s">
        <v>34</v>
      </c>
      <c r="L582" s="9" t="s">
        <v>35</v>
      </c>
      <c r="M582" s="12">
        <v>42076</v>
      </c>
      <c r="N582" s="12">
        <v>42076</v>
      </c>
      <c r="O582" s="47">
        <f>'Calculated Metrics'!$N582-'Calculated Metrics'!$M582</f>
        <v>0</v>
      </c>
      <c r="P582" s="12" t="str">
        <f>TEXT('Calculated Metrics'!$M582,"mmmm")</f>
        <v>March</v>
      </c>
      <c r="Q582" s="12" t="str">
        <f>TEXT('Calculated Metrics'!$M582,"dddd")</f>
        <v>Friday</v>
      </c>
      <c r="R582" s="9" t="str">
        <f>_xlfn.XLOOKUP('Calculated Metrics'!$T582,'Product Lookup'!A:A,'Product Lookup'!B:B, ,0)</f>
        <v>Telephones</v>
      </c>
      <c r="S582" s="9" t="s">
        <v>58</v>
      </c>
      <c r="T582" s="9" t="s">
        <v>59</v>
      </c>
      <c r="U582" s="9" t="s">
        <v>49</v>
      </c>
      <c r="V582" s="9" t="s">
        <v>29</v>
      </c>
      <c r="W582" s="9" t="s">
        <v>44</v>
      </c>
      <c r="X582" s="9" t="s">
        <v>90</v>
      </c>
      <c r="Y582" s="9" t="s">
        <v>387</v>
      </c>
      <c r="Z582" s="9">
        <v>43015</v>
      </c>
      <c r="AA582" s="1"/>
      <c r="AB582" s="1"/>
      <c r="AC582" s="1"/>
      <c r="AD582" s="1"/>
      <c r="AE582" s="1"/>
      <c r="AF582" s="1"/>
    </row>
    <row r="583" spans="1:32" x14ac:dyDescent="0.3">
      <c r="A583" s="13">
        <v>21960</v>
      </c>
      <c r="B583" s="13" t="s">
        <v>41</v>
      </c>
      <c r="C583" s="13">
        <v>90710</v>
      </c>
      <c r="D583" s="14">
        <v>99.99</v>
      </c>
      <c r="E583" s="15">
        <v>0.05</v>
      </c>
      <c r="F583" s="13">
        <v>6</v>
      </c>
      <c r="G583" s="14">
        <f>'Calculated Metrics'!$D583*'Calculated Metrics'!$F583*(1-'Calculated Metrics'!$E583)</f>
        <v>569.94299999999987</v>
      </c>
      <c r="H583" s="13">
        <v>1036</v>
      </c>
      <c r="I583" s="13" t="s">
        <v>1351</v>
      </c>
      <c r="J583" s="13" t="str">
        <f t="shared" si="9"/>
        <v>New Customer</v>
      </c>
      <c r="K583" s="13" t="s">
        <v>34</v>
      </c>
      <c r="L583" s="13" t="s">
        <v>35</v>
      </c>
      <c r="M583" s="16">
        <v>42076</v>
      </c>
      <c r="N583" s="16">
        <v>42077</v>
      </c>
      <c r="O583" s="48">
        <f>'Calculated Metrics'!$N583-'Calculated Metrics'!$M583</f>
        <v>1</v>
      </c>
      <c r="P583" s="16" t="str">
        <f>TEXT('Calculated Metrics'!$M583,"mmmm")</f>
        <v>March</v>
      </c>
      <c r="Q583" s="16" t="str">
        <f>TEXT('Calculated Metrics'!$M583,"dddd")</f>
        <v>Friday</v>
      </c>
      <c r="R583" s="13" t="str">
        <f>_xlfn.XLOOKUP('Calculated Metrics'!$T583,'Product Lookup'!A:A,'Product Lookup'!B:B, ,0)</f>
        <v>Computer Peripherals</v>
      </c>
      <c r="S583" s="13" t="s">
        <v>58</v>
      </c>
      <c r="T583" s="13" t="s">
        <v>100</v>
      </c>
      <c r="U583" s="13" t="s">
        <v>49</v>
      </c>
      <c r="V583" s="13" t="s">
        <v>29</v>
      </c>
      <c r="W583" s="13" t="s">
        <v>81</v>
      </c>
      <c r="X583" s="13" t="s">
        <v>90</v>
      </c>
      <c r="Y583" s="13" t="s">
        <v>388</v>
      </c>
      <c r="Z583" s="13">
        <v>43017</v>
      </c>
      <c r="AA583" s="1"/>
      <c r="AB583" s="1"/>
      <c r="AC583" s="1"/>
      <c r="AD583" s="1"/>
      <c r="AE583" s="1"/>
      <c r="AF583" s="1"/>
    </row>
    <row r="584" spans="1:32" x14ac:dyDescent="0.3">
      <c r="A584" s="9">
        <v>20669</v>
      </c>
      <c r="B584" s="9" t="s">
        <v>41</v>
      </c>
      <c r="C584" s="9">
        <v>90641</v>
      </c>
      <c r="D584" s="10">
        <v>7.64</v>
      </c>
      <c r="E584" s="11">
        <v>0.05</v>
      </c>
      <c r="F584" s="9">
        <v>5</v>
      </c>
      <c r="G584" s="10">
        <f>'Calculated Metrics'!$D584*'Calculated Metrics'!$F584*(1-'Calculated Metrics'!$E584)</f>
        <v>36.289999999999992</v>
      </c>
      <c r="H584" s="9">
        <v>1038</v>
      </c>
      <c r="I584" s="9" t="s">
        <v>1352</v>
      </c>
      <c r="J584" s="9" t="str">
        <f t="shared" si="9"/>
        <v>New Customer</v>
      </c>
      <c r="K584" s="9" t="s">
        <v>24</v>
      </c>
      <c r="L584" s="9" t="s">
        <v>35</v>
      </c>
      <c r="M584" s="12">
        <v>42171</v>
      </c>
      <c r="N584" s="12">
        <v>42172</v>
      </c>
      <c r="O584" s="47">
        <f>'Calculated Metrics'!$N584-'Calculated Metrics'!$M584</f>
        <v>1</v>
      </c>
      <c r="P584" s="12" t="str">
        <f>TEXT('Calculated Metrics'!$M584,"mmmm")</f>
        <v>June</v>
      </c>
      <c r="Q584" s="12" t="str">
        <f>TEXT('Calculated Metrics'!$M584,"dddd")</f>
        <v>Tuesday</v>
      </c>
      <c r="R584" s="9" t="str">
        <f>_xlfn.XLOOKUP('Calculated Metrics'!$T584,'Product Lookup'!A:A,'Product Lookup'!B:B, ,0)</f>
        <v>Paper</v>
      </c>
      <c r="S584" s="9" t="s">
        <v>26</v>
      </c>
      <c r="T584" s="9" t="s">
        <v>66</v>
      </c>
      <c r="U584" s="9" t="s">
        <v>28</v>
      </c>
      <c r="V584" s="9" t="s">
        <v>29</v>
      </c>
      <c r="W584" s="9" t="s">
        <v>30</v>
      </c>
      <c r="X584" s="9" t="s">
        <v>162</v>
      </c>
      <c r="Y584" s="9" t="s">
        <v>389</v>
      </c>
      <c r="Z584" s="9">
        <v>33430</v>
      </c>
      <c r="AA584" s="1"/>
      <c r="AB584" s="1"/>
      <c r="AC584" s="1"/>
      <c r="AD584" s="1"/>
      <c r="AE584" s="1"/>
      <c r="AF584" s="1"/>
    </row>
    <row r="585" spans="1:32" x14ac:dyDescent="0.3">
      <c r="A585" s="13">
        <v>18404</v>
      </c>
      <c r="B585" s="13" t="s">
        <v>41</v>
      </c>
      <c r="C585" s="13">
        <v>87846</v>
      </c>
      <c r="D585" s="14">
        <v>55.94</v>
      </c>
      <c r="E585" s="15">
        <v>0.05</v>
      </c>
      <c r="F585" s="13">
        <v>6</v>
      </c>
      <c r="G585" s="14">
        <f>'Calculated Metrics'!$D585*'Calculated Metrics'!$F585*(1-'Calculated Metrics'!$E585)</f>
        <v>318.85799999999995</v>
      </c>
      <c r="H585" s="13">
        <v>1041</v>
      </c>
      <c r="I585" s="13" t="s">
        <v>1353</v>
      </c>
      <c r="J585" s="13" t="str">
        <f t="shared" si="9"/>
        <v>Returning Customer</v>
      </c>
      <c r="K585" s="13" t="s">
        <v>48</v>
      </c>
      <c r="L585" s="13" t="s">
        <v>35</v>
      </c>
      <c r="M585" s="16">
        <v>42111</v>
      </c>
      <c r="N585" s="16">
        <v>42112</v>
      </c>
      <c r="O585" s="48">
        <f>'Calculated Metrics'!$N585-'Calculated Metrics'!$M585</f>
        <v>1</v>
      </c>
      <c r="P585" s="16" t="str">
        <f>TEXT('Calculated Metrics'!$M585,"mmmm")</f>
        <v>April</v>
      </c>
      <c r="Q585" s="16" t="str">
        <f>TEXT('Calculated Metrics'!$M585,"dddd")</f>
        <v>Friday</v>
      </c>
      <c r="R585" s="13" t="str">
        <f>_xlfn.XLOOKUP('Calculated Metrics'!$T585,'Product Lookup'!A:A,'Product Lookup'!B:B, ,0)</f>
        <v>Computer Peripherals</v>
      </c>
      <c r="S585" s="13" t="s">
        <v>58</v>
      </c>
      <c r="T585" s="13" t="s">
        <v>100</v>
      </c>
      <c r="U585" s="13" t="s">
        <v>49</v>
      </c>
      <c r="V585" s="13" t="s">
        <v>29</v>
      </c>
      <c r="W585" s="13" t="s">
        <v>30</v>
      </c>
      <c r="X585" s="13" t="s">
        <v>39</v>
      </c>
      <c r="Y585" s="13" t="s">
        <v>390</v>
      </c>
      <c r="Z585" s="13">
        <v>95695</v>
      </c>
      <c r="AA585" s="1"/>
      <c r="AB585" s="1"/>
      <c r="AC585" s="1"/>
      <c r="AD585" s="1"/>
      <c r="AE585" s="1"/>
      <c r="AF585" s="1"/>
    </row>
    <row r="586" spans="1:32" x14ac:dyDescent="0.3">
      <c r="A586" s="9">
        <v>18405</v>
      </c>
      <c r="B586" s="9" t="s">
        <v>41</v>
      </c>
      <c r="C586" s="9">
        <v>87846</v>
      </c>
      <c r="D586" s="10">
        <v>6.3</v>
      </c>
      <c r="E586" s="11">
        <v>0.05</v>
      </c>
      <c r="F586" s="9">
        <v>11</v>
      </c>
      <c r="G586" s="10">
        <f>'Calculated Metrics'!$D586*'Calculated Metrics'!$F586*(1-'Calculated Metrics'!$E586)</f>
        <v>65.834999999999994</v>
      </c>
      <c r="H586" s="9">
        <v>1041</v>
      </c>
      <c r="I586" s="9" t="s">
        <v>1353</v>
      </c>
      <c r="J586" s="9" t="str">
        <f t="shared" si="9"/>
        <v>Returning Customer</v>
      </c>
      <c r="K586" s="9" t="s">
        <v>48</v>
      </c>
      <c r="L586" s="9" t="s">
        <v>35</v>
      </c>
      <c r="M586" s="12">
        <v>42111</v>
      </c>
      <c r="N586" s="12">
        <v>42111</v>
      </c>
      <c r="O586" s="47">
        <f>'Calculated Metrics'!$N586-'Calculated Metrics'!$M586</f>
        <v>0</v>
      </c>
      <c r="P586" s="12" t="str">
        <f>TEXT('Calculated Metrics'!$M586,"mmmm")</f>
        <v>April</v>
      </c>
      <c r="Q586" s="12" t="str">
        <f>TEXT('Calculated Metrics'!$M586,"dddd")</f>
        <v>Friday</v>
      </c>
      <c r="R586" s="9" t="str">
        <f>_xlfn.XLOOKUP('Calculated Metrics'!$T586,'Product Lookup'!A:A,'Product Lookup'!B:B, ,0)</f>
        <v>Labels</v>
      </c>
      <c r="S586" s="9" t="s">
        <v>26</v>
      </c>
      <c r="T586" s="9" t="s">
        <v>82</v>
      </c>
      <c r="U586" s="9" t="s">
        <v>49</v>
      </c>
      <c r="V586" s="9" t="s">
        <v>29</v>
      </c>
      <c r="W586" s="9" t="s">
        <v>30</v>
      </c>
      <c r="X586" s="9" t="s">
        <v>39</v>
      </c>
      <c r="Y586" s="9" t="s">
        <v>390</v>
      </c>
      <c r="Z586" s="9">
        <v>95695</v>
      </c>
      <c r="AA586" s="1"/>
      <c r="AB586" s="1"/>
      <c r="AC586" s="1"/>
      <c r="AD586" s="1"/>
      <c r="AE586" s="1"/>
      <c r="AF586" s="1"/>
    </row>
    <row r="587" spans="1:32" x14ac:dyDescent="0.3">
      <c r="A587" s="13">
        <v>20937</v>
      </c>
      <c r="B587" s="13" t="s">
        <v>41</v>
      </c>
      <c r="C587" s="13">
        <v>87847</v>
      </c>
      <c r="D587" s="14">
        <v>14.42</v>
      </c>
      <c r="E587" s="15">
        <v>0.05</v>
      </c>
      <c r="F587" s="13">
        <v>6</v>
      </c>
      <c r="G587" s="14">
        <f>'Calculated Metrics'!$D587*'Calculated Metrics'!$F587*(1-'Calculated Metrics'!$E587)</f>
        <v>82.193999999999988</v>
      </c>
      <c r="H587" s="13">
        <v>1042</v>
      </c>
      <c r="I587" s="13" t="s">
        <v>1354</v>
      </c>
      <c r="J587" s="13" t="str">
        <f t="shared" si="9"/>
        <v>New Customer</v>
      </c>
      <c r="K587" s="13" t="s">
        <v>48</v>
      </c>
      <c r="L587" s="13" t="s">
        <v>25</v>
      </c>
      <c r="M587" s="16">
        <v>42140</v>
      </c>
      <c r="N587" s="16">
        <v>42141</v>
      </c>
      <c r="O587" s="48">
        <f>'Calculated Metrics'!$N587-'Calculated Metrics'!$M587</f>
        <v>1</v>
      </c>
      <c r="P587" s="16" t="str">
        <f>TEXT('Calculated Metrics'!$M587,"mmmm")</f>
        <v>May</v>
      </c>
      <c r="Q587" s="16" t="str">
        <f>TEXT('Calculated Metrics'!$M587,"dddd")</f>
        <v>Saturday</v>
      </c>
      <c r="R587" s="13" t="str">
        <f>_xlfn.XLOOKUP('Calculated Metrics'!$T587,'Product Lookup'!A:A,'Product Lookup'!B:B, ,0)</f>
        <v>Appliances</v>
      </c>
      <c r="S587" s="13" t="s">
        <v>26</v>
      </c>
      <c r="T587" s="13" t="s">
        <v>131</v>
      </c>
      <c r="U587" s="13" t="s">
        <v>63</v>
      </c>
      <c r="V587" s="13" t="s">
        <v>29</v>
      </c>
      <c r="W587" s="13" t="s">
        <v>30</v>
      </c>
      <c r="X587" s="13" t="s">
        <v>39</v>
      </c>
      <c r="Y587" s="13" t="s">
        <v>391</v>
      </c>
      <c r="Z587" s="13">
        <v>95991</v>
      </c>
      <c r="AA587" s="1"/>
      <c r="AB587" s="1"/>
      <c r="AC587" s="1"/>
      <c r="AD587" s="1"/>
      <c r="AE587" s="1"/>
      <c r="AF587" s="1"/>
    </row>
    <row r="588" spans="1:32" x14ac:dyDescent="0.3">
      <c r="A588" s="9">
        <v>3926</v>
      </c>
      <c r="B588" s="9" t="s">
        <v>41</v>
      </c>
      <c r="C588" s="9">
        <v>28001</v>
      </c>
      <c r="D588" s="10">
        <v>209.84</v>
      </c>
      <c r="E588" s="11">
        <v>0.1</v>
      </c>
      <c r="F588" s="9">
        <v>62</v>
      </c>
      <c r="G588" s="10">
        <f>'Calculated Metrics'!$D588*'Calculated Metrics'!$F588*(1-'Calculated Metrics'!$E588)</f>
        <v>11709.072</v>
      </c>
      <c r="H588" s="9">
        <v>1044</v>
      </c>
      <c r="I588" s="9" t="s">
        <v>1355</v>
      </c>
      <c r="J588" s="9" t="str">
        <f t="shared" si="9"/>
        <v>Returning Customer</v>
      </c>
      <c r="K588" s="9" t="s">
        <v>34</v>
      </c>
      <c r="L588" s="9" t="s">
        <v>35</v>
      </c>
      <c r="M588" s="12">
        <v>42169</v>
      </c>
      <c r="N588" s="12">
        <v>42169</v>
      </c>
      <c r="O588" s="47">
        <f>'Calculated Metrics'!$N588-'Calculated Metrics'!$M588</f>
        <v>0</v>
      </c>
      <c r="P588" s="12" t="str">
        <f>TEXT('Calculated Metrics'!$M588,"mmmm")</f>
        <v>June</v>
      </c>
      <c r="Q588" s="12" t="str">
        <f>TEXT('Calculated Metrics'!$M588,"dddd")</f>
        <v>Sunday</v>
      </c>
      <c r="R588" s="9" t="str">
        <f>_xlfn.XLOOKUP('Calculated Metrics'!$T588,'Product Lookup'!A:A,'Product Lookup'!B:B, ,0)</f>
        <v>Furnishings</v>
      </c>
      <c r="S588" s="9" t="s">
        <v>36</v>
      </c>
      <c r="T588" s="9" t="s">
        <v>42</v>
      </c>
      <c r="U588" s="9" t="s">
        <v>124</v>
      </c>
      <c r="V588" s="9" t="s">
        <v>29</v>
      </c>
      <c r="W588" s="9" t="s">
        <v>30</v>
      </c>
      <c r="X588" s="9" t="s">
        <v>39</v>
      </c>
      <c r="Y588" s="9" t="s">
        <v>257</v>
      </c>
      <c r="Z588" s="9">
        <v>90004</v>
      </c>
      <c r="AA588" s="1"/>
      <c r="AB588" s="1"/>
      <c r="AC588" s="1"/>
      <c r="AD588" s="1"/>
      <c r="AE588" s="1"/>
      <c r="AF588" s="1"/>
    </row>
    <row r="589" spans="1:32" x14ac:dyDescent="0.3">
      <c r="A589" s="13">
        <v>3927</v>
      </c>
      <c r="B589" s="13" t="s">
        <v>41</v>
      </c>
      <c r="C589" s="13">
        <v>28001</v>
      </c>
      <c r="D589" s="14">
        <v>194.3</v>
      </c>
      <c r="E589" s="15">
        <v>0.1</v>
      </c>
      <c r="F589" s="13">
        <v>32</v>
      </c>
      <c r="G589" s="14">
        <f>'Calculated Metrics'!$D589*'Calculated Metrics'!$F589*(1-'Calculated Metrics'!$E589)</f>
        <v>5595.84</v>
      </c>
      <c r="H589" s="13">
        <v>1044</v>
      </c>
      <c r="I589" s="13" t="s">
        <v>1355</v>
      </c>
      <c r="J589" s="13" t="str">
        <f t="shared" si="9"/>
        <v>Returning Customer</v>
      </c>
      <c r="K589" s="13" t="s">
        <v>34</v>
      </c>
      <c r="L589" s="13" t="s">
        <v>35</v>
      </c>
      <c r="M589" s="16">
        <v>42169</v>
      </c>
      <c r="N589" s="16">
        <v>42171</v>
      </c>
      <c r="O589" s="48">
        <f>'Calculated Metrics'!$N589-'Calculated Metrics'!$M589</f>
        <v>2</v>
      </c>
      <c r="P589" s="16" t="str">
        <f>TEXT('Calculated Metrics'!$M589,"mmmm")</f>
        <v>June</v>
      </c>
      <c r="Q589" s="16" t="str">
        <f>TEXT('Calculated Metrics'!$M589,"dddd")</f>
        <v>Sunday</v>
      </c>
      <c r="R589" s="13" t="str">
        <f>_xlfn.XLOOKUP('Calculated Metrics'!$T589,'Product Lookup'!A:A,'Product Lookup'!B:B, ,0)</f>
        <v>Furnishings</v>
      </c>
      <c r="S589" s="13" t="s">
        <v>36</v>
      </c>
      <c r="T589" s="13" t="s">
        <v>42</v>
      </c>
      <c r="U589" s="13" t="s">
        <v>124</v>
      </c>
      <c r="V589" s="13" t="s">
        <v>29</v>
      </c>
      <c r="W589" s="13" t="s">
        <v>30</v>
      </c>
      <c r="X589" s="13" t="s">
        <v>39</v>
      </c>
      <c r="Y589" s="13" t="s">
        <v>257</v>
      </c>
      <c r="Z589" s="13">
        <v>90004</v>
      </c>
      <c r="AA589" s="1"/>
      <c r="AB589" s="1"/>
      <c r="AC589" s="1"/>
      <c r="AD589" s="1"/>
      <c r="AE589" s="1"/>
      <c r="AF589" s="1"/>
    </row>
    <row r="590" spans="1:32" x14ac:dyDescent="0.3">
      <c r="A590" s="9">
        <v>6711</v>
      </c>
      <c r="B590" s="9" t="s">
        <v>23</v>
      </c>
      <c r="C590" s="9">
        <v>47813</v>
      </c>
      <c r="D590" s="10">
        <v>6.68</v>
      </c>
      <c r="E590" s="11">
        <v>0.05</v>
      </c>
      <c r="F590" s="9">
        <v>90</v>
      </c>
      <c r="G590" s="10">
        <f>'Calculated Metrics'!$D590*'Calculated Metrics'!$F590*(1-'Calculated Metrics'!$E590)</f>
        <v>571.13999999999987</v>
      </c>
      <c r="H590" s="9">
        <v>1044</v>
      </c>
      <c r="I590" s="9" t="s">
        <v>1355</v>
      </c>
      <c r="J590" s="9" t="str">
        <f t="shared" si="9"/>
        <v>Returning Customer</v>
      </c>
      <c r="K590" s="9" t="s">
        <v>34</v>
      </c>
      <c r="L590" s="9" t="s">
        <v>35</v>
      </c>
      <c r="M590" s="12">
        <v>42062</v>
      </c>
      <c r="N590" s="12">
        <v>42063</v>
      </c>
      <c r="O590" s="47">
        <f>'Calculated Metrics'!$N590-'Calculated Metrics'!$M590</f>
        <v>1</v>
      </c>
      <c r="P590" s="12" t="str">
        <f>TEXT('Calculated Metrics'!$M590,"mmmm")</f>
        <v>February</v>
      </c>
      <c r="Q590" s="12" t="str">
        <f>TEXT('Calculated Metrics'!$M590,"dddd")</f>
        <v>Friday</v>
      </c>
      <c r="R590" s="9" t="str">
        <f>_xlfn.XLOOKUP('Calculated Metrics'!$T590,'Product Lookup'!A:A,'Product Lookup'!B:B, ,0)</f>
        <v>Paper</v>
      </c>
      <c r="S590" s="9" t="s">
        <v>26</v>
      </c>
      <c r="T590" s="9" t="s">
        <v>66</v>
      </c>
      <c r="U590" s="9" t="s">
        <v>49</v>
      </c>
      <c r="V590" s="9" t="s">
        <v>29</v>
      </c>
      <c r="W590" s="9" t="s">
        <v>44</v>
      </c>
      <c r="X590" s="9" t="s">
        <v>39</v>
      </c>
      <c r="Y590" s="9" t="s">
        <v>257</v>
      </c>
      <c r="Z590" s="9">
        <v>90004</v>
      </c>
      <c r="AA590" s="1"/>
      <c r="AB590" s="1"/>
      <c r="AC590" s="1"/>
      <c r="AD590" s="1"/>
      <c r="AE590" s="1"/>
      <c r="AF590" s="1"/>
    </row>
    <row r="591" spans="1:32" x14ac:dyDescent="0.3">
      <c r="A591" s="13">
        <v>24711</v>
      </c>
      <c r="B591" s="13" t="s">
        <v>23</v>
      </c>
      <c r="C591" s="13">
        <v>89389</v>
      </c>
      <c r="D591" s="14">
        <v>6.68</v>
      </c>
      <c r="E591" s="15">
        <v>0.05</v>
      </c>
      <c r="F591" s="13">
        <v>23</v>
      </c>
      <c r="G591" s="14">
        <f>'Calculated Metrics'!$D591*'Calculated Metrics'!$F591*(1-'Calculated Metrics'!$E591)</f>
        <v>145.95799999999997</v>
      </c>
      <c r="H591" s="13">
        <v>1047</v>
      </c>
      <c r="I591" s="13" t="s">
        <v>1356</v>
      </c>
      <c r="J591" s="13" t="str">
        <f t="shared" si="9"/>
        <v>New Customer</v>
      </c>
      <c r="K591" s="13" t="s">
        <v>34</v>
      </c>
      <c r="L591" s="13" t="s">
        <v>35</v>
      </c>
      <c r="M591" s="16">
        <v>42062</v>
      </c>
      <c r="N591" s="16">
        <v>42063</v>
      </c>
      <c r="O591" s="48">
        <f>'Calculated Metrics'!$N591-'Calculated Metrics'!$M591</f>
        <v>1</v>
      </c>
      <c r="P591" s="16" t="str">
        <f>TEXT('Calculated Metrics'!$M591,"mmmm")</f>
        <v>February</v>
      </c>
      <c r="Q591" s="16" t="str">
        <f>TEXT('Calculated Metrics'!$M591,"dddd")</f>
        <v>Friday</v>
      </c>
      <c r="R591" s="13" t="str">
        <f>_xlfn.XLOOKUP('Calculated Metrics'!$T591,'Product Lookup'!A:A,'Product Lookup'!B:B, ,0)</f>
        <v>Paper</v>
      </c>
      <c r="S591" s="13" t="s">
        <v>26</v>
      </c>
      <c r="T591" s="13" t="s">
        <v>66</v>
      </c>
      <c r="U591" s="13" t="s">
        <v>49</v>
      </c>
      <c r="V591" s="13" t="s">
        <v>29</v>
      </c>
      <c r="W591" s="13" t="s">
        <v>30</v>
      </c>
      <c r="X591" s="13" t="s">
        <v>106</v>
      </c>
      <c r="Y591" s="13" t="s">
        <v>107</v>
      </c>
      <c r="Z591" s="13">
        <v>2109</v>
      </c>
      <c r="AA591" s="1"/>
      <c r="AB591" s="1"/>
      <c r="AC591" s="1"/>
      <c r="AD591" s="1"/>
      <c r="AE591" s="1"/>
      <c r="AF591" s="1"/>
    </row>
    <row r="592" spans="1:32" x14ac:dyDescent="0.3">
      <c r="A592" s="9">
        <v>26259</v>
      </c>
      <c r="B592" s="9" t="s">
        <v>33</v>
      </c>
      <c r="C592" s="9">
        <v>90069</v>
      </c>
      <c r="D592" s="10">
        <v>5.44</v>
      </c>
      <c r="E592" s="11">
        <v>0.05</v>
      </c>
      <c r="F592" s="9">
        <v>4</v>
      </c>
      <c r="G592" s="10">
        <f>'Calculated Metrics'!$D592*'Calculated Metrics'!$F592*(1-'Calculated Metrics'!$E592)</f>
        <v>20.672000000000001</v>
      </c>
      <c r="H592" s="9">
        <v>1054</v>
      </c>
      <c r="I592" s="9" t="s">
        <v>1357</v>
      </c>
      <c r="J592" s="9" t="str">
        <f t="shared" si="9"/>
        <v>Returning Customer</v>
      </c>
      <c r="K592" s="9" t="s">
        <v>24</v>
      </c>
      <c r="L592" s="9" t="s">
        <v>25</v>
      </c>
      <c r="M592" s="12">
        <v>42149</v>
      </c>
      <c r="N592" s="12">
        <v>42151</v>
      </c>
      <c r="O592" s="47">
        <f>'Calculated Metrics'!$N592-'Calculated Metrics'!$M592</f>
        <v>2</v>
      </c>
      <c r="P592" s="12" t="str">
        <f>TEXT('Calculated Metrics'!$M592,"mmmm")</f>
        <v>May</v>
      </c>
      <c r="Q592" s="12" t="str">
        <f>TEXT('Calculated Metrics'!$M592,"dddd")</f>
        <v>Monday</v>
      </c>
      <c r="R592" s="9" t="str">
        <f>_xlfn.XLOOKUP('Calculated Metrics'!$T592,'Product Lookup'!A:A,'Product Lookup'!B:B, ,0)</f>
        <v>Binders</v>
      </c>
      <c r="S592" s="9" t="s">
        <v>26</v>
      </c>
      <c r="T592" s="9" t="s">
        <v>72</v>
      </c>
      <c r="U592" s="9" t="s">
        <v>49</v>
      </c>
      <c r="V592" s="9" t="s">
        <v>29</v>
      </c>
      <c r="W592" s="9" t="s">
        <v>30</v>
      </c>
      <c r="X592" s="9" t="s">
        <v>168</v>
      </c>
      <c r="Y592" s="9" t="s">
        <v>392</v>
      </c>
      <c r="Z592" s="9">
        <v>85374</v>
      </c>
      <c r="AA592" s="1"/>
      <c r="AB592" s="1"/>
      <c r="AC592" s="1"/>
      <c r="AD592" s="1"/>
      <c r="AE592" s="1"/>
      <c r="AF592" s="1"/>
    </row>
    <row r="593" spans="1:32" x14ac:dyDescent="0.3">
      <c r="A593" s="13">
        <v>26260</v>
      </c>
      <c r="B593" s="13" t="s">
        <v>33</v>
      </c>
      <c r="C593" s="13">
        <v>90069</v>
      </c>
      <c r="D593" s="14">
        <v>26.38</v>
      </c>
      <c r="E593" s="15">
        <v>0.05</v>
      </c>
      <c r="F593" s="13">
        <v>8</v>
      </c>
      <c r="G593" s="14">
        <f>'Calculated Metrics'!$D593*'Calculated Metrics'!$F593*(1-'Calculated Metrics'!$E593)</f>
        <v>200.48799999999997</v>
      </c>
      <c r="H593" s="13">
        <v>1054</v>
      </c>
      <c r="I593" s="13" t="s">
        <v>1357</v>
      </c>
      <c r="J593" s="13" t="str">
        <f t="shared" si="9"/>
        <v>Returning Customer</v>
      </c>
      <c r="K593" s="13" t="s">
        <v>24</v>
      </c>
      <c r="L593" s="13" t="s">
        <v>35</v>
      </c>
      <c r="M593" s="16">
        <v>42149</v>
      </c>
      <c r="N593" s="16">
        <v>42150</v>
      </c>
      <c r="O593" s="48">
        <f>'Calculated Metrics'!$N593-'Calculated Metrics'!$M593</f>
        <v>1</v>
      </c>
      <c r="P593" s="16" t="str">
        <f>TEXT('Calculated Metrics'!$M593,"mmmm")</f>
        <v>May</v>
      </c>
      <c r="Q593" s="16" t="str">
        <f>TEXT('Calculated Metrics'!$M593,"dddd")</f>
        <v>Monday</v>
      </c>
      <c r="R593" s="13" t="str">
        <f>_xlfn.XLOOKUP('Calculated Metrics'!$T593,'Product Lookup'!A:A,'Product Lookup'!B:B, ,0)</f>
        <v>Paper</v>
      </c>
      <c r="S593" s="13" t="s">
        <v>26</v>
      </c>
      <c r="T593" s="13" t="s">
        <v>66</v>
      </c>
      <c r="U593" s="13" t="s">
        <v>49</v>
      </c>
      <c r="V593" s="13" t="s">
        <v>29</v>
      </c>
      <c r="W593" s="13" t="s">
        <v>30</v>
      </c>
      <c r="X593" s="13" t="s">
        <v>168</v>
      </c>
      <c r="Y593" s="13" t="s">
        <v>392</v>
      </c>
      <c r="Z593" s="13">
        <v>85374</v>
      </c>
      <c r="AA593" s="1"/>
      <c r="AB593" s="1"/>
      <c r="AC593" s="1"/>
      <c r="AD593" s="1"/>
      <c r="AE593" s="1"/>
      <c r="AF593" s="1"/>
    </row>
    <row r="594" spans="1:32" x14ac:dyDescent="0.3">
      <c r="A594" s="9">
        <v>26261</v>
      </c>
      <c r="B594" s="9" t="s">
        <v>33</v>
      </c>
      <c r="C594" s="9">
        <v>90069</v>
      </c>
      <c r="D594" s="10">
        <v>20.99</v>
      </c>
      <c r="E594" s="11">
        <v>0.05</v>
      </c>
      <c r="F594" s="9">
        <v>1</v>
      </c>
      <c r="G594" s="10">
        <f>'Calculated Metrics'!$D594*'Calculated Metrics'!$F594*(1-'Calculated Metrics'!$E594)</f>
        <v>19.940499999999997</v>
      </c>
      <c r="H594" s="9">
        <v>1054</v>
      </c>
      <c r="I594" s="9" t="s">
        <v>1357</v>
      </c>
      <c r="J594" s="9" t="str">
        <f t="shared" si="9"/>
        <v>Returning Customer</v>
      </c>
      <c r="K594" s="9" t="s">
        <v>24</v>
      </c>
      <c r="L594" s="9" t="s">
        <v>35</v>
      </c>
      <c r="M594" s="12">
        <v>42149</v>
      </c>
      <c r="N594" s="12">
        <v>42151</v>
      </c>
      <c r="O594" s="47">
        <f>'Calculated Metrics'!$N594-'Calculated Metrics'!$M594</f>
        <v>2</v>
      </c>
      <c r="P594" s="12" t="str">
        <f>TEXT('Calculated Metrics'!$M594,"mmmm")</f>
        <v>May</v>
      </c>
      <c r="Q594" s="12" t="str">
        <f>TEXT('Calculated Metrics'!$M594,"dddd")</f>
        <v>Monday</v>
      </c>
      <c r="R594" s="9" t="str">
        <f>_xlfn.XLOOKUP('Calculated Metrics'!$T594,'Product Lookup'!A:A,'Product Lookup'!B:B, ,0)</f>
        <v>Telephones</v>
      </c>
      <c r="S594" s="9" t="s">
        <v>58</v>
      </c>
      <c r="T594" s="9" t="s">
        <v>59</v>
      </c>
      <c r="U594" s="9" t="s">
        <v>28</v>
      </c>
      <c r="V594" s="9" t="s">
        <v>29</v>
      </c>
      <c r="W594" s="9" t="s">
        <v>81</v>
      </c>
      <c r="X594" s="9" t="s">
        <v>168</v>
      </c>
      <c r="Y594" s="9" t="s">
        <v>392</v>
      </c>
      <c r="Z594" s="9">
        <v>85374</v>
      </c>
      <c r="AA594" s="1"/>
      <c r="AB594" s="1"/>
      <c r="AC594" s="1"/>
      <c r="AD594" s="1"/>
      <c r="AE594" s="1"/>
      <c r="AF594" s="1"/>
    </row>
    <row r="595" spans="1:32" x14ac:dyDescent="0.3">
      <c r="A595" s="13">
        <v>8200</v>
      </c>
      <c r="B595" s="13" t="s">
        <v>47</v>
      </c>
      <c r="C595" s="13">
        <v>58628</v>
      </c>
      <c r="D595" s="14">
        <v>138.75</v>
      </c>
      <c r="E595" s="15">
        <v>0.1</v>
      </c>
      <c r="F595" s="13">
        <v>23</v>
      </c>
      <c r="G595" s="14">
        <f>'Calculated Metrics'!$D595*'Calculated Metrics'!$F595*(1-'Calculated Metrics'!$E595)</f>
        <v>2872.125</v>
      </c>
      <c r="H595" s="13">
        <v>1060</v>
      </c>
      <c r="I595" s="13" t="s">
        <v>1358</v>
      </c>
      <c r="J595" s="13" t="str">
        <f t="shared" si="9"/>
        <v>Returning Customer</v>
      </c>
      <c r="K595" s="13" t="s">
        <v>48</v>
      </c>
      <c r="L595" s="13" t="s">
        <v>25</v>
      </c>
      <c r="M595" s="16">
        <v>42087</v>
      </c>
      <c r="N595" s="16">
        <v>42088</v>
      </c>
      <c r="O595" s="48">
        <f>'Calculated Metrics'!$N595-'Calculated Metrics'!$M595</f>
        <v>1</v>
      </c>
      <c r="P595" s="16" t="str">
        <f>TEXT('Calculated Metrics'!$M595,"mmmm")</f>
        <v>March</v>
      </c>
      <c r="Q595" s="16" t="str">
        <f>TEXT('Calculated Metrics'!$M595,"dddd")</f>
        <v>Tuesday</v>
      </c>
      <c r="R595" s="13" t="str">
        <f>_xlfn.XLOOKUP('Calculated Metrics'!$T595,'Product Lookup'!A:A,'Product Lookup'!B:B, ,0)</f>
        <v>Tables</v>
      </c>
      <c r="S595" s="13" t="s">
        <v>36</v>
      </c>
      <c r="T595" s="13" t="s">
        <v>89</v>
      </c>
      <c r="U595" s="13" t="s">
        <v>77</v>
      </c>
      <c r="V595" s="13" t="s">
        <v>29</v>
      </c>
      <c r="W595" s="13" t="s">
        <v>81</v>
      </c>
      <c r="X595" s="13" t="s">
        <v>171</v>
      </c>
      <c r="Y595" s="13" t="s">
        <v>235</v>
      </c>
      <c r="Z595" s="13">
        <v>30318</v>
      </c>
      <c r="AA595" s="1"/>
      <c r="AB595" s="1"/>
      <c r="AC595" s="1"/>
      <c r="AD595" s="1"/>
      <c r="AE595" s="1"/>
      <c r="AF595" s="1"/>
    </row>
    <row r="596" spans="1:32" x14ac:dyDescent="0.3">
      <c r="A596" s="9">
        <v>7980</v>
      </c>
      <c r="B596" s="9" t="s">
        <v>71</v>
      </c>
      <c r="C596" s="9">
        <v>57061</v>
      </c>
      <c r="D596" s="10">
        <v>6.3</v>
      </c>
      <c r="E596" s="11">
        <v>0.05</v>
      </c>
      <c r="F596" s="9">
        <v>20</v>
      </c>
      <c r="G596" s="10">
        <f>'Calculated Metrics'!$D596*'Calculated Metrics'!$F596*(1-'Calculated Metrics'!$E596)</f>
        <v>119.69999999999999</v>
      </c>
      <c r="H596" s="9">
        <v>1060</v>
      </c>
      <c r="I596" s="9" t="s">
        <v>1358</v>
      </c>
      <c r="J596" s="9" t="str">
        <f t="shared" si="9"/>
        <v>Returning Customer</v>
      </c>
      <c r="K596" s="9" t="s">
        <v>48</v>
      </c>
      <c r="L596" s="9" t="s">
        <v>35</v>
      </c>
      <c r="M596" s="12">
        <v>42154</v>
      </c>
      <c r="N596" s="12">
        <v>42154</v>
      </c>
      <c r="O596" s="47">
        <f>'Calculated Metrics'!$N596-'Calculated Metrics'!$M596</f>
        <v>0</v>
      </c>
      <c r="P596" s="12" t="str">
        <f>TEXT('Calculated Metrics'!$M596,"mmmm")</f>
        <v>May</v>
      </c>
      <c r="Q596" s="12" t="str">
        <f>TEXT('Calculated Metrics'!$M596,"dddd")</f>
        <v>Saturday</v>
      </c>
      <c r="R596" s="9" t="str">
        <f>_xlfn.XLOOKUP('Calculated Metrics'!$T596,'Product Lookup'!A:A,'Product Lookup'!B:B, ,0)</f>
        <v>Labels</v>
      </c>
      <c r="S596" s="9" t="s">
        <v>26</v>
      </c>
      <c r="T596" s="9" t="s">
        <v>82</v>
      </c>
      <c r="U596" s="9" t="s">
        <v>49</v>
      </c>
      <c r="V596" s="9" t="s">
        <v>29</v>
      </c>
      <c r="W596" s="9" t="s">
        <v>44</v>
      </c>
      <c r="X596" s="9" t="s">
        <v>171</v>
      </c>
      <c r="Y596" s="9" t="s">
        <v>235</v>
      </c>
      <c r="Z596" s="9">
        <v>30318</v>
      </c>
      <c r="AA596" s="1"/>
      <c r="AB596" s="1"/>
      <c r="AC596" s="1"/>
      <c r="AD596" s="1"/>
      <c r="AE596" s="1"/>
      <c r="AF596" s="1"/>
    </row>
    <row r="597" spans="1:32" x14ac:dyDescent="0.3">
      <c r="A597" s="13">
        <v>26200</v>
      </c>
      <c r="B597" s="13" t="s">
        <v>47</v>
      </c>
      <c r="C597" s="13">
        <v>91354</v>
      </c>
      <c r="D597" s="14">
        <v>138.75</v>
      </c>
      <c r="E597" s="15">
        <v>0.1</v>
      </c>
      <c r="F597" s="13">
        <v>6</v>
      </c>
      <c r="G597" s="14">
        <f>'Calculated Metrics'!$D597*'Calculated Metrics'!$F597*(1-'Calculated Metrics'!$E597)</f>
        <v>749.25</v>
      </c>
      <c r="H597" s="13">
        <v>1062</v>
      </c>
      <c r="I597" s="13" t="s">
        <v>1359</v>
      </c>
      <c r="J597" s="13" t="str">
        <f t="shared" si="9"/>
        <v>Returning Customer</v>
      </c>
      <c r="K597" s="13" t="s">
        <v>48</v>
      </c>
      <c r="L597" s="13" t="s">
        <v>25</v>
      </c>
      <c r="M597" s="16">
        <v>42087</v>
      </c>
      <c r="N597" s="16">
        <v>42088</v>
      </c>
      <c r="O597" s="48">
        <f>'Calculated Metrics'!$N597-'Calculated Metrics'!$M597</f>
        <v>1</v>
      </c>
      <c r="P597" s="16" t="str">
        <f>TEXT('Calculated Metrics'!$M597,"mmmm")</f>
        <v>March</v>
      </c>
      <c r="Q597" s="16" t="str">
        <f>TEXT('Calculated Metrics'!$M597,"dddd")</f>
        <v>Tuesday</v>
      </c>
      <c r="R597" s="13" t="str">
        <f>_xlfn.XLOOKUP('Calculated Metrics'!$T597,'Product Lookup'!A:A,'Product Lookup'!B:B, ,0)</f>
        <v>Tables</v>
      </c>
      <c r="S597" s="13" t="s">
        <v>36</v>
      </c>
      <c r="T597" s="13" t="s">
        <v>89</v>
      </c>
      <c r="U597" s="13" t="s">
        <v>77</v>
      </c>
      <c r="V597" s="13" t="s">
        <v>29</v>
      </c>
      <c r="W597" s="13" t="s">
        <v>44</v>
      </c>
      <c r="X597" s="13" t="s">
        <v>55</v>
      </c>
      <c r="Y597" s="13" t="s">
        <v>393</v>
      </c>
      <c r="Z597" s="13">
        <v>11727</v>
      </c>
      <c r="AA597" s="1"/>
      <c r="AB597" s="1"/>
      <c r="AC597" s="1"/>
      <c r="AD597" s="1"/>
      <c r="AE597" s="1"/>
      <c r="AF597" s="1"/>
    </row>
    <row r="598" spans="1:32" x14ac:dyDescent="0.3">
      <c r="A598" s="9">
        <v>25979</v>
      </c>
      <c r="B598" s="9" t="s">
        <v>71</v>
      </c>
      <c r="C598" s="9">
        <v>91355</v>
      </c>
      <c r="D598" s="10">
        <v>22.38</v>
      </c>
      <c r="E598" s="11">
        <v>0.05</v>
      </c>
      <c r="F598" s="9">
        <v>18</v>
      </c>
      <c r="G598" s="10">
        <f>'Calculated Metrics'!$D598*'Calculated Metrics'!$F598*(1-'Calculated Metrics'!$E598)</f>
        <v>382.69799999999998</v>
      </c>
      <c r="H598" s="9">
        <v>1062</v>
      </c>
      <c r="I598" s="9" t="s">
        <v>1359</v>
      </c>
      <c r="J598" s="9" t="str">
        <f t="shared" si="9"/>
        <v>Returning Customer</v>
      </c>
      <c r="K598" s="9" t="s">
        <v>48</v>
      </c>
      <c r="L598" s="9" t="s">
        <v>35</v>
      </c>
      <c r="M598" s="12">
        <v>42154</v>
      </c>
      <c r="N598" s="12">
        <v>42162</v>
      </c>
      <c r="O598" s="47">
        <f>'Calculated Metrics'!$N598-'Calculated Metrics'!$M598</f>
        <v>8</v>
      </c>
      <c r="P598" s="12" t="str">
        <f>TEXT('Calculated Metrics'!$M598,"mmmm")</f>
        <v>May</v>
      </c>
      <c r="Q598" s="12" t="str">
        <f>TEXT('Calculated Metrics'!$M598,"dddd")</f>
        <v>Saturday</v>
      </c>
      <c r="R598" s="9" t="str">
        <f>_xlfn.XLOOKUP('Calculated Metrics'!$T598,'Product Lookup'!A:A,'Product Lookup'!B:B, ,0)</f>
        <v>Binders</v>
      </c>
      <c r="S598" s="9" t="s">
        <v>26</v>
      </c>
      <c r="T598" s="9" t="s">
        <v>72</v>
      </c>
      <c r="U598" s="9" t="s">
        <v>49</v>
      </c>
      <c r="V598" s="9" t="s">
        <v>29</v>
      </c>
      <c r="W598" s="9" t="s">
        <v>44</v>
      </c>
      <c r="X598" s="9" t="s">
        <v>55</v>
      </c>
      <c r="Y598" s="9" t="s">
        <v>393</v>
      </c>
      <c r="Z598" s="9">
        <v>11727</v>
      </c>
      <c r="AA598" s="1"/>
      <c r="AB598" s="1"/>
      <c r="AC598" s="1"/>
      <c r="AD598" s="1"/>
      <c r="AE598" s="1"/>
      <c r="AF598" s="1"/>
    </row>
    <row r="599" spans="1:32" x14ac:dyDescent="0.3">
      <c r="A599" s="13">
        <v>25981</v>
      </c>
      <c r="B599" s="13" t="s">
        <v>71</v>
      </c>
      <c r="C599" s="13">
        <v>91355</v>
      </c>
      <c r="D599" s="14">
        <v>17.78</v>
      </c>
      <c r="E599" s="15">
        <v>0.05</v>
      </c>
      <c r="F599" s="13">
        <v>3</v>
      </c>
      <c r="G599" s="14">
        <f>'Calculated Metrics'!$D599*'Calculated Metrics'!$F599*(1-'Calculated Metrics'!$E599)</f>
        <v>50.673000000000002</v>
      </c>
      <c r="H599" s="13">
        <v>1062</v>
      </c>
      <c r="I599" s="13" t="s">
        <v>1359</v>
      </c>
      <c r="J599" s="13" t="str">
        <f t="shared" si="9"/>
        <v>Returning Customer</v>
      </c>
      <c r="K599" s="13" t="s">
        <v>48</v>
      </c>
      <c r="L599" s="13" t="s">
        <v>35</v>
      </c>
      <c r="M599" s="16">
        <v>42154</v>
      </c>
      <c r="N599" s="16">
        <v>42157</v>
      </c>
      <c r="O599" s="48">
        <f>'Calculated Metrics'!$N599-'Calculated Metrics'!$M599</f>
        <v>3</v>
      </c>
      <c r="P599" s="16" t="str">
        <f>TEXT('Calculated Metrics'!$M599,"mmmm")</f>
        <v>May</v>
      </c>
      <c r="Q599" s="16" t="str">
        <f>TEXT('Calculated Metrics'!$M599,"dddd")</f>
        <v>Saturday</v>
      </c>
      <c r="R599" s="13" t="str">
        <f>_xlfn.XLOOKUP('Calculated Metrics'!$T599,'Product Lookup'!A:A,'Product Lookup'!B:B, ,0)</f>
        <v>Furnishings</v>
      </c>
      <c r="S599" s="13" t="s">
        <v>36</v>
      </c>
      <c r="T599" s="13" t="s">
        <v>42</v>
      </c>
      <c r="U599" s="13" t="s">
        <v>49</v>
      </c>
      <c r="V599" s="13" t="s">
        <v>29</v>
      </c>
      <c r="W599" s="13" t="s">
        <v>50</v>
      </c>
      <c r="X599" s="13" t="s">
        <v>55</v>
      </c>
      <c r="Y599" s="13" t="s">
        <v>393</v>
      </c>
      <c r="Z599" s="13">
        <v>11727</v>
      </c>
      <c r="AA599" s="1"/>
      <c r="AB599" s="1"/>
      <c r="AC599" s="1"/>
      <c r="AD599" s="1"/>
      <c r="AE599" s="1"/>
      <c r="AF599" s="1"/>
    </row>
    <row r="600" spans="1:32" x14ac:dyDescent="0.3">
      <c r="A600" s="9">
        <v>19445</v>
      </c>
      <c r="B600" s="9" t="s">
        <v>41</v>
      </c>
      <c r="C600" s="9">
        <v>88899</v>
      </c>
      <c r="D600" s="10">
        <v>15.99</v>
      </c>
      <c r="E600" s="11">
        <v>0.05</v>
      </c>
      <c r="F600" s="9">
        <v>23</v>
      </c>
      <c r="G600" s="10">
        <f>'Calculated Metrics'!$D600*'Calculated Metrics'!$F600*(1-'Calculated Metrics'!$E600)</f>
        <v>349.38149999999996</v>
      </c>
      <c r="H600" s="9">
        <v>1065</v>
      </c>
      <c r="I600" s="9" t="s">
        <v>1360</v>
      </c>
      <c r="J600" s="9" t="str">
        <f t="shared" si="9"/>
        <v>New Customer</v>
      </c>
      <c r="K600" s="9" t="s">
        <v>24</v>
      </c>
      <c r="L600" s="9" t="s">
        <v>35</v>
      </c>
      <c r="M600" s="12">
        <v>42053</v>
      </c>
      <c r="N600" s="12">
        <v>42055</v>
      </c>
      <c r="O600" s="47">
        <f>'Calculated Metrics'!$N600-'Calculated Metrics'!$M600</f>
        <v>2</v>
      </c>
      <c r="P600" s="12" t="str">
        <f>TEXT('Calculated Metrics'!$M600,"mmmm")</f>
        <v>February</v>
      </c>
      <c r="Q600" s="12" t="str">
        <f>TEXT('Calculated Metrics'!$M600,"dddd")</f>
        <v>Wednesday</v>
      </c>
      <c r="R600" s="9" t="str">
        <f>_xlfn.XLOOKUP('Calculated Metrics'!$T600,'Product Lookup'!A:A,'Product Lookup'!B:B, ,0)</f>
        <v>Binders</v>
      </c>
      <c r="S600" s="9" t="s">
        <v>26</v>
      </c>
      <c r="T600" s="9" t="s">
        <v>72</v>
      </c>
      <c r="U600" s="9" t="s">
        <v>49</v>
      </c>
      <c r="V600" s="9" t="s">
        <v>29</v>
      </c>
      <c r="W600" s="9" t="s">
        <v>50</v>
      </c>
      <c r="X600" s="9" t="s">
        <v>98</v>
      </c>
      <c r="Y600" s="9" t="s">
        <v>394</v>
      </c>
      <c r="Z600" s="9">
        <v>60459</v>
      </c>
      <c r="AA600" s="1"/>
      <c r="AB600" s="1"/>
      <c r="AC600" s="1"/>
      <c r="AD600" s="1"/>
      <c r="AE600" s="1"/>
      <c r="AF600" s="1"/>
    </row>
    <row r="601" spans="1:32" x14ac:dyDescent="0.3">
      <c r="A601" s="13">
        <v>20445</v>
      </c>
      <c r="B601" s="13" t="s">
        <v>71</v>
      </c>
      <c r="C601" s="13">
        <v>87109</v>
      </c>
      <c r="D601" s="14">
        <v>22.84</v>
      </c>
      <c r="E601" s="15">
        <v>0.05</v>
      </c>
      <c r="F601" s="13">
        <v>12</v>
      </c>
      <c r="G601" s="14">
        <f>'Calculated Metrics'!$D601*'Calculated Metrics'!$F601*(1-'Calculated Metrics'!$E601)</f>
        <v>260.37599999999998</v>
      </c>
      <c r="H601" s="13">
        <v>1068</v>
      </c>
      <c r="I601" s="13" t="s">
        <v>1361</v>
      </c>
      <c r="J601" s="13" t="str">
        <f t="shared" si="9"/>
        <v>New Customer</v>
      </c>
      <c r="K601" s="13" t="s">
        <v>34</v>
      </c>
      <c r="L601" s="13" t="s">
        <v>35</v>
      </c>
      <c r="M601" s="16">
        <v>42079</v>
      </c>
      <c r="N601" s="16">
        <v>42079</v>
      </c>
      <c r="O601" s="48">
        <f>'Calculated Metrics'!$N601-'Calculated Metrics'!$M601</f>
        <v>0</v>
      </c>
      <c r="P601" s="16" t="str">
        <f>TEXT('Calculated Metrics'!$M601,"mmmm")</f>
        <v>March</v>
      </c>
      <c r="Q601" s="16" t="str">
        <f>TEXT('Calculated Metrics'!$M601,"dddd")</f>
        <v>Monday</v>
      </c>
      <c r="R601" s="13" t="str">
        <f>_xlfn.XLOOKUP('Calculated Metrics'!$T601,'Product Lookup'!A:A,'Product Lookup'!B:B, ,0)</f>
        <v>Paper</v>
      </c>
      <c r="S601" s="13" t="s">
        <v>26</v>
      </c>
      <c r="T601" s="13" t="s">
        <v>66</v>
      </c>
      <c r="U601" s="13" t="s">
        <v>49</v>
      </c>
      <c r="V601" s="13" t="s">
        <v>29</v>
      </c>
      <c r="W601" s="13" t="s">
        <v>50</v>
      </c>
      <c r="X601" s="13" t="s">
        <v>98</v>
      </c>
      <c r="Y601" s="13" t="s">
        <v>395</v>
      </c>
      <c r="Z601" s="13">
        <v>60409</v>
      </c>
      <c r="AA601" s="1"/>
      <c r="AB601" s="1"/>
      <c r="AC601" s="1"/>
      <c r="AD601" s="1"/>
      <c r="AE601" s="1"/>
      <c r="AF601" s="1"/>
    </row>
    <row r="602" spans="1:32" x14ac:dyDescent="0.3">
      <c r="A602" s="9">
        <v>24737</v>
      </c>
      <c r="B602" s="9" t="s">
        <v>47</v>
      </c>
      <c r="C602" s="9">
        <v>87110</v>
      </c>
      <c r="D602" s="10">
        <v>15.94</v>
      </c>
      <c r="E602" s="11">
        <v>0.05</v>
      </c>
      <c r="F602" s="9">
        <v>41</v>
      </c>
      <c r="G602" s="10">
        <f>'Calculated Metrics'!$D602*'Calculated Metrics'!$F602*(1-'Calculated Metrics'!$E602)</f>
        <v>620.86299999999994</v>
      </c>
      <c r="H602" s="9">
        <v>1069</v>
      </c>
      <c r="I602" s="9" t="s">
        <v>1362</v>
      </c>
      <c r="J602" s="9" t="str">
        <f t="shared" si="9"/>
        <v>New Customer</v>
      </c>
      <c r="K602" s="9" t="s">
        <v>34</v>
      </c>
      <c r="L602" s="9" t="s">
        <v>35</v>
      </c>
      <c r="M602" s="12">
        <v>42138</v>
      </c>
      <c r="N602" s="12">
        <v>42139</v>
      </c>
      <c r="O602" s="47">
        <f>'Calculated Metrics'!$N602-'Calculated Metrics'!$M602</f>
        <v>1</v>
      </c>
      <c r="P602" s="12" t="str">
        <f>TEXT('Calculated Metrics'!$M602,"mmmm")</f>
        <v>May</v>
      </c>
      <c r="Q602" s="12" t="str">
        <f>TEXT('Calculated Metrics'!$M602,"dddd")</f>
        <v>Thursday</v>
      </c>
      <c r="R602" s="9" t="str">
        <f>_xlfn.XLOOKUP('Calculated Metrics'!$T602,'Product Lookup'!A:A,'Product Lookup'!B:B, ,0)</f>
        <v>Pens</v>
      </c>
      <c r="S602" s="9" t="s">
        <v>26</v>
      </c>
      <c r="T602" s="9" t="s">
        <v>27</v>
      </c>
      <c r="U602" s="9" t="s">
        <v>43</v>
      </c>
      <c r="V602" s="9" t="s">
        <v>29</v>
      </c>
      <c r="W602" s="9" t="s">
        <v>44</v>
      </c>
      <c r="X602" s="9" t="s">
        <v>98</v>
      </c>
      <c r="Y602" s="9" t="s">
        <v>396</v>
      </c>
      <c r="Z602" s="9">
        <v>62901</v>
      </c>
      <c r="AA602" s="1"/>
      <c r="AB602" s="1"/>
      <c r="AC602" s="1"/>
      <c r="AD602" s="1"/>
      <c r="AE602" s="1"/>
      <c r="AF602" s="1"/>
    </row>
    <row r="603" spans="1:32" x14ac:dyDescent="0.3">
      <c r="A603" s="13">
        <v>22685</v>
      </c>
      <c r="B603" s="13" t="s">
        <v>33</v>
      </c>
      <c r="C603" s="13">
        <v>89631</v>
      </c>
      <c r="D603" s="14">
        <v>150.88999999999999</v>
      </c>
      <c r="E603" s="15">
        <v>0.1</v>
      </c>
      <c r="F603" s="13">
        <v>3</v>
      </c>
      <c r="G603" s="14">
        <f>'Calculated Metrics'!$D603*'Calculated Metrics'!$F603*(1-'Calculated Metrics'!$E603)</f>
        <v>407.40299999999996</v>
      </c>
      <c r="H603" s="13">
        <v>1072</v>
      </c>
      <c r="I603" s="13" t="s">
        <v>1363</v>
      </c>
      <c r="J603" s="13" t="str">
        <f t="shared" si="9"/>
        <v>New Customer</v>
      </c>
      <c r="K603" s="13" t="s">
        <v>24</v>
      </c>
      <c r="L603" s="13" t="s">
        <v>25</v>
      </c>
      <c r="M603" s="16">
        <v>42090</v>
      </c>
      <c r="N603" s="16">
        <v>42093</v>
      </c>
      <c r="O603" s="48">
        <f>'Calculated Metrics'!$N603-'Calculated Metrics'!$M603</f>
        <v>3</v>
      </c>
      <c r="P603" s="16" t="str">
        <f>TEXT('Calculated Metrics'!$M603,"mmmm")</f>
        <v>March</v>
      </c>
      <c r="Q603" s="16" t="str">
        <f>TEXT('Calculated Metrics'!$M603,"dddd")</f>
        <v>Friday</v>
      </c>
      <c r="R603" s="13" t="str">
        <f>_xlfn.XLOOKUP('Calculated Metrics'!$T603,'Product Lookup'!A:A,'Product Lookup'!B:B, ,0)</f>
        <v>Chairs</v>
      </c>
      <c r="S603" s="13" t="s">
        <v>36</v>
      </c>
      <c r="T603" s="13" t="s">
        <v>37</v>
      </c>
      <c r="U603" s="13" t="s">
        <v>38</v>
      </c>
      <c r="V603" s="13" t="s">
        <v>29</v>
      </c>
      <c r="W603" s="13" t="s">
        <v>50</v>
      </c>
      <c r="X603" s="13" t="s">
        <v>122</v>
      </c>
      <c r="Y603" s="13" t="s">
        <v>397</v>
      </c>
      <c r="Z603" s="13">
        <v>18018</v>
      </c>
      <c r="AA603" s="1"/>
      <c r="AB603" s="1"/>
      <c r="AC603" s="1"/>
      <c r="AD603" s="1"/>
      <c r="AE603" s="1"/>
      <c r="AF603" s="1"/>
    </row>
    <row r="604" spans="1:32" x14ac:dyDescent="0.3">
      <c r="A604" s="9">
        <v>26176</v>
      </c>
      <c r="B604" s="9" t="s">
        <v>23</v>
      </c>
      <c r="C604" s="9">
        <v>86422</v>
      </c>
      <c r="D604" s="10">
        <v>19.23</v>
      </c>
      <c r="E604" s="11">
        <v>0.05</v>
      </c>
      <c r="F604" s="9">
        <v>11</v>
      </c>
      <c r="G604" s="10">
        <f>'Calculated Metrics'!$D604*'Calculated Metrics'!$F604*(1-'Calculated Metrics'!$E604)</f>
        <v>200.95349999999999</v>
      </c>
      <c r="H604" s="9">
        <v>1075</v>
      </c>
      <c r="I604" s="9" t="s">
        <v>1364</v>
      </c>
      <c r="J604" s="9" t="str">
        <f t="shared" si="9"/>
        <v>New Customer</v>
      </c>
      <c r="K604" s="9" t="s">
        <v>34</v>
      </c>
      <c r="L604" s="9" t="s">
        <v>35</v>
      </c>
      <c r="M604" s="12">
        <v>42072</v>
      </c>
      <c r="N604" s="12">
        <v>42073</v>
      </c>
      <c r="O604" s="47">
        <f>'Calculated Metrics'!$N604-'Calculated Metrics'!$M604</f>
        <v>1</v>
      </c>
      <c r="P604" s="12" t="str">
        <f>TEXT('Calculated Metrics'!$M604,"mmmm")</f>
        <v>March</v>
      </c>
      <c r="Q604" s="12" t="str">
        <f>TEXT('Calculated Metrics'!$M604,"dddd")</f>
        <v>Monday</v>
      </c>
      <c r="R604" s="9" t="str">
        <f>_xlfn.XLOOKUP('Calculated Metrics'!$T604,'Product Lookup'!A:A,'Product Lookup'!B:B, ,0)</f>
        <v>Furnishings</v>
      </c>
      <c r="S604" s="9" t="s">
        <v>36</v>
      </c>
      <c r="T604" s="9" t="s">
        <v>42</v>
      </c>
      <c r="U604" s="9" t="s">
        <v>43</v>
      </c>
      <c r="V604" s="9" t="s">
        <v>29</v>
      </c>
      <c r="W604" s="9" t="s">
        <v>50</v>
      </c>
      <c r="X604" s="9" t="s">
        <v>98</v>
      </c>
      <c r="Y604" s="9" t="s">
        <v>398</v>
      </c>
      <c r="Z604" s="9">
        <v>60441</v>
      </c>
      <c r="AA604" s="1"/>
      <c r="AB604" s="1"/>
      <c r="AC604" s="1"/>
      <c r="AD604" s="1"/>
      <c r="AE604" s="1"/>
      <c r="AF604" s="1"/>
    </row>
    <row r="605" spans="1:32" x14ac:dyDescent="0.3">
      <c r="A605" s="13">
        <v>23312</v>
      </c>
      <c r="B605" s="13" t="s">
        <v>33</v>
      </c>
      <c r="C605" s="13">
        <v>88461</v>
      </c>
      <c r="D605" s="14">
        <v>13.9</v>
      </c>
      <c r="E605" s="15">
        <v>0.05</v>
      </c>
      <c r="F605" s="13">
        <v>14</v>
      </c>
      <c r="G605" s="14">
        <f>'Calculated Metrics'!$D605*'Calculated Metrics'!$F605*(1-'Calculated Metrics'!$E605)</f>
        <v>184.86999999999998</v>
      </c>
      <c r="H605" s="13">
        <v>1080</v>
      </c>
      <c r="I605" s="13" t="s">
        <v>1365</v>
      </c>
      <c r="J605" s="13" t="str">
        <f t="shared" si="9"/>
        <v>New Customer</v>
      </c>
      <c r="K605" s="13" t="s">
        <v>24</v>
      </c>
      <c r="L605" s="13" t="s">
        <v>35</v>
      </c>
      <c r="M605" s="16">
        <v>42132</v>
      </c>
      <c r="N605" s="16">
        <v>42133</v>
      </c>
      <c r="O605" s="48">
        <f>'Calculated Metrics'!$N605-'Calculated Metrics'!$M605</f>
        <v>1</v>
      </c>
      <c r="P605" s="16" t="str">
        <f>TEXT('Calculated Metrics'!$M605,"mmmm")</f>
        <v>May</v>
      </c>
      <c r="Q605" s="16" t="str">
        <f>TEXT('Calculated Metrics'!$M605,"dddd")</f>
        <v>Friday</v>
      </c>
      <c r="R605" s="13" t="str">
        <f>_xlfn.XLOOKUP('Calculated Metrics'!$T605,'Product Lookup'!A:A,'Product Lookup'!B:B, ,0)</f>
        <v>Scissors</v>
      </c>
      <c r="S605" s="13" t="s">
        <v>26</v>
      </c>
      <c r="T605" s="13" t="s">
        <v>97</v>
      </c>
      <c r="U605" s="13" t="s">
        <v>43</v>
      </c>
      <c r="V605" s="13" t="s">
        <v>29</v>
      </c>
      <c r="W605" s="13" t="s">
        <v>50</v>
      </c>
      <c r="X605" s="13" t="s">
        <v>98</v>
      </c>
      <c r="Y605" s="13" t="s">
        <v>399</v>
      </c>
      <c r="Z605" s="13">
        <v>60174</v>
      </c>
      <c r="AA605" s="1"/>
      <c r="AB605" s="1"/>
      <c r="AC605" s="1"/>
      <c r="AD605" s="1"/>
      <c r="AE605" s="1"/>
      <c r="AF605" s="1"/>
    </row>
    <row r="606" spans="1:32" x14ac:dyDescent="0.3">
      <c r="A606" s="9">
        <v>24324</v>
      </c>
      <c r="B606" s="9" t="s">
        <v>33</v>
      </c>
      <c r="C606" s="9">
        <v>88460</v>
      </c>
      <c r="D606" s="10">
        <v>55.99</v>
      </c>
      <c r="E606" s="11">
        <v>0.05</v>
      </c>
      <c r="F606" s="9">
        <v>1</v>
      </c>
      <c r="G606" s="10">
        <f>'Calculated Metrics'!$D606*'Calculated Metrics'!$F606*(1-'Calculated Metrics'!$E606)</f>
        <v>53.1905</v>
      </c>
      <c r="H606" s="9">
        <v>1083</v>
      </c>
      <c r="I606" s="9" t="s">
        <v>1366</v>
      </c>
      <c r="J606" s="9" t="str">
        <f t="shared" si="9"/>
        <v>New Customer</v>
      </c>
      <c r="K606" s="9" t="s">
        <v>24</v>
      </c>
      <c r="L606" s="9" t="s">
        <v>25</v>
      </c>
      <c r="M606" s="12">
        <v>42094</v>
      </c>
      <c r="N606" s="12">
        <v>42096</v>
      </c>
      <c r="O606" s="47">
        <f>'Calculated Metrics'!$N606-'Calculated Metrics'!$M606</f>
        <v>2</v>
      </c>
      <c r="P606" s="12" t="str">
        <f>TEXT('Calculated Metrics'!$M606,"mmmm")</f>
        <v>March</v>
      </c>
      <c r="Q606" s="12" t="str">
        <f>TEXT('Calculated Metrics'!$M606,"dddd")</f>
        <v>Tuesday</v>
      </c>
      <c r="R606" s="9" t="str">
        <f>_xlfn.XLOOKUP('Calculated Metrics'!$T606,'Product Lookup'!A:A,'Product Lookup'!B:B, ,0)</f>
        <v>Telephones</v>
      </c>
      <c r="S606" s="9" t="s">
        <v>58</v>
      </c>
      <c r="T606" s="9" t="s">
        <v>59</v>
      </c>
      <c r="U606" s="9" t="s">
        <v>43</v>
      </c>
      <c r="V606" s="9" t="s">
        <v>29</v>
      </c>
      <c r="W606" s="9" t="s">
        <v>44</v>
      </c>
      <c r="X606" s="9" t="s">
        <v>98</v>
      </c>
      <c r="Y606" s="9" t="s">
        <v>400</v>
      </c>
      <c r="Z606" s="9">
        <v>62701</v>
      </c>
      <c r="AA606" s="1"/>
      <c r="AB606" s="1"/>
      <c r="AC606" s="1"/>
      <c r="AD606" s="1"/>
      <c r="AE606" s="1"/>
      <c r="AF606" s="1"/>
    </row>
    <row r="607" spans="1:32" x14ac:dyDescent="0.3">
      <c r="A607" s="13">
        <v>18047</v>
      </c>
      <c r="B607" s="13" t="s">
        <v>33</v>
      </c>
      <c r="C607" s="13">
        <v>86122</v>
      </c>
      <c r="D607" s="14">
        <v>7.64</v>
      </c>
      <c r="E607" s="15">
        <v>0.05</v>
      </c>
      <c r="F607" s="13">
        <v>6</v>
      </c>
      <c r="G607" s="14">
        <f>'Calculated Metrics'!$D607*'Calculated Metrics'!$F607*(1-'Calculated Metrics'!$E607)</f>
        <v>43.547999999999995</v>
      </c>
      <c r="H607" s="13">
        <v>1085</v>
      </c>
      <c r="I607" s="13" t="s">
        <v>1367</v>
      </c>
      <c r="J607" s="13" t="str">
        <f t="shared" si="9"/>
        <v>Returning Customer</v>
      </c>
      <c r="K607" s="13" t="s">
        <v>34</v>
      </c>
      <c r="L607" s="13" t="s">
        <v>35</v>
      </c>
      <c r="M607" s="16">
        <v>42009</v>
      </c>
      <c r="N607" s="16">
        <v>42010</v>
      </c>
      <c r="O607" s="48">
        <f>'Calculated Metrics'!$N607-'Calculated Metrics'!$M607</f>
        <v>1</v>
      </c>
      <c r="P607" s="16" t="str">
        <f>TEXT('Calculated Metrics'!$M607,"mmmm")</f>
        <v>January</v>
      </c>
      <c r="Q607" s="16" t="str">
        <f>TEXT('Calculated Metrics'!$M607,"dddd")</f>
        <v>Monday</v>
      </c>
      <c r="R607" s="13" t="str">
        <f>_xlfn.XLOOKUP('Calculated Metrics'!$T607,'Product Lookup'!A:A,'Product Lookup'!B:B, ,0)</f>
        <v>Paper</v>
      </c>
      <c r="S607" s="13" t="s">
        <v>26</v>
      </c>
      <c r="T607" s="13" t="s">
        <v>66</v>
      </c>
      <c r="U607" s="13" t="s">
        <v>28</v>
      </c>
      <c r="V607" s="13" t="s">
        <v>29</v>
      </c>
      <c r="W607" s="13" t="s">
        <v>44</v>
      </c>
      <c r="X607" s="13" t="s">
        <v>55</v>
      </c>
      <c r="Y607" s="13" t="s">
        <v>401</v>
      </c>
      <c r="Z607" s="13">
        <v>11729</v>
      </c>
      <c r="AA607" s="1"/>
      <c r="AB607" s="1"/>
      <c r="AC607" s="1"/>
      <c r="AD607" s="1"/>
      <c r="AE607" s="1"/>
      <c r="AF607" s="1"/>
    </row>
    <row r="608" spans="1:32" x14ac:dyDescent="0.3">
      <c r="A608" s="9">
        <v>25279</v>
      </c>
      <c r="B608" s="9" t="s">
        <v>23</v>
      </c>
      <c r="C608" s="9">
        <v>86123</v>
      </c>
      <c r="D608" s="10">
        <v>9.06</v>
      </c>
      <c r="E608" s="11">
        <v>0.05</v>
      </c>
      <c r="F608" s="9">
        <v>3</v>
      </c>
      <c r="G608" s="10">
        <f>'Calculated Metrics'!$D608*'Calculated Metrics'!$F608*(1-'Calculated Metrics'!$E608)</f>
        <v>25.820999999999998</v>
      </c>
      <c r="H608" s="9">
        <v>1085</v>
      </c>
      <c r="I608" s="9" t="s">
        <v>1367</v>
      </c>
      <c r="J608" s="9" t="str">
        <f t="shared" si="9"/>
        <v>Returning Customer</v>
      </c>
      <c r="K608" s="9" t="s">
        <v>34</v>
      </c>
      <c r="L608" s="9" t="s">
        <v>35</v>
      </c>
      <c r="M608" s="12">
        <v>42118</v>
      </c>
      <c r="N608" s="12">
        <v>42119</v>
      </c>
      <c r="O608" s="47">
        <f>'Calculated Metrics'!$N608-'Calculated Metrics'!$M608</f>
        <v>1</v>
      </c>
      <c r="P608" s="12" t="str">
        <f>TEXT('Calculated Metrics'!$M608,"mmmm")</f>
        <v>April</v>
      </c>
      <c r="Q608" s="12" t="str">
        <f>TEXT('Calculated Metrics'!$M608,"dddd")</f>
        <v>Friday</v>
      </c>
      <c r="R608" s="9" t="str">
        <f>_xlfn.XLOOKUP('Calculated Metrics'!$T608,'Product Lookup'!A:A,'Product Lookup'!B:B, ,0)</f>
        <v>Paper</v>
      </c>
      <c r="S608" s="9" t="s">
        <v>26</v>
      </c>
      <c r="T608" s="9" t="s">
        <v>66</v>
      </c>
      <c r="U608" s="9" t="s">
        <v>49</v>
      </c>
      <c r="V608" s="9" t="s">
        <v>29</v>
      </c>
      <c r="W608" s="9" t="s">
        <v>44</v>
      </c>
      <c r="X608" s="9" t="s">
        <v>55</v>
      </c>
      <c r="Y608" s="9" t="s">
        <v>401</v>
      </c>
      <c r="Z608" s="9">
        <v>11729</v>
      </c>
      <c r="AA608" s="1"/>
      <c r="AB608" s="1"/>
      <c r="AC608" s="1"/>
      <c r="AD608" s="1"/>
      <c r="AE608" s="1"/>
      <c r="AF608" s="1"/>
    </row>
    <row r="609" spans="1:32" x14ac:dyDescent="0.3">
      <c r="A609" s="13">
        <v>23104</v>
      </c>
      <c r="B609" s="13" t="s">
        <v>33</v>
      </c>
      <c r="C609" s="13">
        <v>86124</v>
      </c>
      <c r="D609" s="14">
        <v>30.42</v>
      </c>
      <c r="E609" s="15">
        <v>0.05</v>
      </c>
      <c r="F609" s="13">
        <v>10</v>
      </c>
      <c r="G609" s="14">
        <f>'Calculated Metrics'!$D609*'Calculated Metrics'!$F609*(1-'Calculated Metrics'!$E609)</f>
        <v>288.99</v>
      </c>
      <c r="H609" s="13">
        <v>1085</v>
      </c>
      <c r="I609" s="13" t="s">
        <v>1367</v>
      </c>
      <c r="J609" s="13" t="str">
        <f t="shared" si="9"/>
        <v>Returning Customer</v>
      </c>
      <c r="K609" s="13" t="s">
        <v>24</v>
      </c>
      <c r="L609" s="13" t="s">
        <v>35</v>
      </c>
      <c r="M609" s="16">
        <v>42137</v>
      </c>
      <c r="N609" s="16">
        <v>42139</v>
      </c>
      <c r="O609" s="48">
        <f>'Calculated Metrics'!$N609-'Calculated Metrics'!$M609</f>
        <v>2</v>
      </c>
      <c r="P609" s="16" t="str">
        <f>TEXT('Calculated Metrics'!$M609,"mmmm")</f>
        <v>May</v>
      </c>
      <c r="Q609" s="16" t="str">
        <f>TEXT('Calculated Metrics'!$M609,"dddd")</f>
        <v>Wednesday</v>
      </c>
      <c r="R609" s="13" t="str">
        <f>_xlfn.XLOOKUP('Calculated Metrics'!$T609,'Product Lookup'!A:A,'Product Lookup'!B:B, ,0)</f>
        <v>Computer Peripherals</v>
      </c>
      <c r="S609" s="13" t="s">
        <v>58</v>
      </c>
      <c r="T609" s="13" t="s">
        <v>100</v>
      </c>
      <c r="U609" s="13" t="s">
        <v>49</v>
      </c>
      <c r="V609" s="13" t="s">
        <v>29</v>
      </c>
      <c r="W609" s="13" t="s">
        <v>44</v>
      </c>
      <c r="X609" s="13" t="s">
        <v>55</v>
      </c>
      <c r="Y609" s="13" t="s">
        <v>401</v>
      </c>
      <c r="Z609" s="13">
        <v>11729</v>
      </c>
      <c r="AA609" s="1"/>
      <c r="AB609" s="1"/>
      <c r="AC609" s="1"/>
      <c r="AD609" s="1"/>
      <c r="AE609" s="1"/>
      <c r="AF609" s="1"/>
    </row>
    <row r="610" spans="1:32" x14ac:dyDescent="0.3">
      <c r="A610" s="9">
        <v>23105</v>
      </c>
      <c r="B610" s="9" t="s">
        <v>33</v>
      </c>
      <c r="C610" s="9">
        <v>86124</v>
      </c>
      <c r="D610" s="10">
        <v>37.94</v>
      </c>
      <c r="E610" s="11">
        <v>0.05</v>
      </c>
      <c r="F610" s="9">
        <v>8</v>
      </c>
      <c r="G610" s="10">
        <f>'Calculated Metrics'!$D610*'Calculated Metrics'!$F610*(1-'Calculated Metrics'!$E610)</f>
        <v>288.34399999999999</v>
      </c>
      <c r="H610" s="9">
        <v>1085</v>
      </c>
      <c r="I610" s="9" t="s">
        <v>1367</v>
      </c>
      <c r="J610" s="9" t="str">
        <f t="shared" si="9"/>
        <v>Returning Customer</v>
      </c>
      <c r="K610" s="9" t="s">
        <v>24</v>
      </c>
      <c r="L610" s="9" t="s">
        <v>35</v>
      </c>
      <c r="M610" s="12">
        <v>42137</v>
      </c>
      <c r="N610" s="12">
        <v>42138</v>
      </c>
      <c r="O610" s="47">
        <f>'Calculated Metrics'!$N610-'Calculated Metrics'!$M610</f>
        <v>1</v>
      </c>
      <c r="P610" s="12" t="str">
        <f>TEXT('Calculated Metrics'!$M610,"mmmm")</f>
        <v>May</v>
      </c>
      <c r="Q610" s="12" t="str">
        <f>TEXT('Calculated Metrics'!$M610,"dddd")</f>
        <v>Wednesday</v>
      </c>
      <c r="R610" s="9" t="str">
        <f>_xlfn.XLOOKUP('Calculated Metrics'!$T610,'Product Lookup'!A:A,'Product Lookup'!B:B, ,0)</f>
        <v>Paper</v>
      </c>
      <c r="S610" s="9" t="s">
        <v>26</v>
      </c>
      <c r="T610" s="9" t="s">
        <v>66</v>
      </c>
      <c r="U610" s="9" t="s">
        <v>28</v>
      </c>
      <c r="V610" s="9" t="s">
        <v>29</v>
      </c>
      <c r="W610" s="9" t="s">
        <v>44</v>
      </c>
      <c r="X610" s="9" t="s">
        <v>55</v>
      </c>
      <c r="Y610" s="9" t="s">
        <v>401</v>
      </c>
      <c r="Z610" s="9">
        <v>11729</v>
      </c>
      <c r="AA610" s="1"/>
      <c r="AB610" s="1"/>
      <c r="AC610" s="1"/>
      <c r="AD610" s="1"/>
      <c r="AE610" s="1"/>
      <c r="AF610" s="1"/>
    </row>
    <row r="611" spans="1:32" x14ac:dyDescent="0.3">
      <c r="A611" s="13">
        <v>25280</v>
      </c>
      <c r="B611" s="13" t="s">
        <v>23</v>
      </c>
      <c r="C611" s="13">
        <v>86123</v>
      </c>
      <c r="D611" s="14">
        <v>14.27</v>
      </c>
      <c r="E611" s="15">
        <v>0.05</v>
      </c>
      <c r="F611" s="13">
        <v>3</v>
      </c>
      <c r="G611" s="14">
        <f>'Calculated Metrics'!$D611*'Calculated Metrics'!$F611*(1-'Calculated Metrics'!$E611)</f>
        <v>40.669499999999999</v>
      </c>
      <c r="H611" s="13">
        <v>1086</v>
      </c>
      <c r="I611" s="13" t="s">
        <v>1368</v>
      </c>
      <c r="J611" s="13" t="str">
        <f t="shared" si="9"/>
        <v>New Customer</v>
      </c>
      <c r="K611" s="13" t="s">
        <v>34</v>
      </c>
      <c r="L611" s="13" t="s">
        <v>35</v>
      </c>
      <c r="M611" s="16">
        <v>42118</v>
      </c>
      <c r="N611" s="16">
        <v>42119</v>
      </c>
      <c r="O611" s="48">
        <f>'Calculated Metrics'!$N611-'Calculated Metrics'!$M611</f>
        <v>1</v>
      </c>
      <c r="P611" s="16" t="str">
        <f>TEXT('Calculated Metrics'!$M611,"mmmm")</f>
        <v>April</v>
      </c>
      <c r="Q611" s="16" t="str">
        <f>TEXT('Calculated Metrics'!$M611,"dddd")</f>
        <v>Friday</v>
      </c>
      <c r="R611" s="13" t="str">
        <f>_xlfn.XLOOKUP('Calculated Metrics'!$T611,'Product Lookup'!A:A,'Product Lookup'!B:B, ,0)</f>
        <v>Binders</v>
      </c>
      <c r="S611" s="13" t="s">
        <v>26</v>
      </c>
      <c r="T611" s="13" t="s">
        <v>72</v>
      </c>
      <c r="U611" s="13" t="s">
        <v>49</v>
      </c>
      <c r="V611" s="13" t="s">
        <v>29</v>
      </c>
      <c r="W611" s="13" t="s">
        <v>30</v>
      </c>
      <c r="X611" s="13" t="s">
        <v>55</v>
      </c>
      <c r="Y611" s="13" t="s">
        <v>402</v>
      </c>
      <c r="Z611" s="13">
        <v>11746</v>
      </c>
      <c r="AA611" s="1"/>
      <c r="AB611" s="1"/>
      <c r="AC611" s="1"/>
      <c r="AD611" s="1"/>
      <c r="AE611" s="1"/>
      <c r="AF611" s="1"/>
    </row>
    <row r="612" spans="1:32" x14ac:dyDescent="0.3">
      <c r="A612" s="9">
        <v>22537</v>
      </c>
      <c r="B612" s="9" t="s">
        <v>47</v>
      </c>
      <c r="C612" s="9">
        <v>91488</v>
      </c>
      <c r="D612" s="10">
        <v>15.14</v>
      </c>
      <c r="E612" s="11">
        <v>0.05</v>
      </c>
      <c r="F612" s="9">
        <v>3</v>
      </c>
      <c r="G612" s="10">
        <f>'Calculated Metrics'!$D612*'Calculated Metrics'!$F612*(1-'Calculated Metrics'!$E612)</f>
        <v>43.149000000000001</v>
      </c>
      <c r="H612" s="9">
        <v>1101</v>
      </c>
      <c r="I612" s="9" t="s">
        <v>1369</v>
      </c>
      <c r="J612" s="9" t="str">
        <f t="shared" si="9"/>
        <v>New Customer</v>
      </c>
      <c r="K612" s="9" t="s">
        <v>48</v>
      </c>
      <c r="L612" s="9" t="s">
        <v>35</v>
      </c>
      <c r="M612" s="12">
        <v>42129</v>
      </c>
      <c r="N612" s="12">
        <v>42130</v>
      </c>
      <c r="O612" s="47">
        <f>'Calculated Metrics'!$N612-'Calculated Metrics'!$M612</f>
        <v>1</v>
      </c>
      <c r="P612" s="12" t="str">
        <f>TEXT('Calculated Metrics'!$M612,"mmmm")</f>
        <v>May</v>
      </c>
      <c r="Q612" s="12" t="str">
        <f>TEXT('Calculated Metrics'!$M612,"dddd")</f>
        <v>Tuesday</v>
      </c>
      <c r="R612" s="9" t="str">
        <f>_xlfn.XLOOKUP('Calculated Metrics'!$T612,'Product Lookup'!A:A,'Product Lookup'!B:B, ,0)</f>
        <v>Storage</v>
      </c>
      <c r="S612" s="9" t="s">
        <v>26</v>
      </c>
      <c r="T612" s="9" t="s">
        <v>85</v>
      </c>
      <c r="U612" s="9" t="s">
        <v>49</v>
      </c>
      <c r="V612" s="9" t="s">
        <v>29</v>
      </c>
      <c r="W612" s="9" t="s">
        <v>50</v>
      </c>
      <c r="X612" s="9" t="s">
        <v>39</v>
      </c>
      <c r="Y612" s="9" t="s">
        <v>372</v>
      </c>
      <c r="Z612" s="9">
        <v>93030</v>
      </c>
      <c r="AA612" s="1"/>
      <c r="AB612" s="1"/>
      <c r="AC612" s="1"/>
      <c r="AD612" s="1"/>
      <c r="AE612" s="1"/>
      <c r="AF612" s="1"/>
    </row>
    <row r="613" spans="1:32" x14ac:dyDescent="0.3">
      <c r="A613" s="13">
        <v>21847</v>
      </c>
      <c r="B613" s="13" t="s">
        <v>33</v>
      </c>
      <c r="C613" s="13">
        <v>90977</v>
      </c>
      <c r="D613" s="14">
        <v>328.14</v>
      </c>
      <c r="E613" s="15">
        <v>0.1</v>
      </c>
      <c r="F613" s="13">
        <v>7</v>
      </c>
      <c r="G613" s="14">
        <f>'Calculated Metrics'!$D613*'Calculated Metrics'!$F613*(1-'Calculated Metrics'!$E613)</f>
        <v>2067.2820000000002</v>
      </c>
      <c r="H613" s="13">
        <v>1103</v>
      </c>
      <c r="I613" s="13" t="s">
        <v>1370</v>
      </c>
      <c r="J613" s="13" t="str">
        <f t="shared" si="9"/>
        <v>New Customer</v>
      </c>
      <c r="K613" s="13" t="s">
        <v>34</v>
      </c>
      <c r="L613" s="13" t="s">
        <v>25</v>
      </c>
      <c r="M613" s="16">
        <v>42104</v>
      </c>
      <c r="N613" s="16">
        <v>42105</v>
      </c>
      <c r="O613" s="48">
        <f>'Calculated Metrics'!$N613-'Calculated Metrics'!$M613</f>
        <v>1</v>
      </c>
      <c r="P613" s="16" t="str">
        <f>TEXT('Calculated Metrics'!$M613,"mmmm")</f>
        <v>April</v>
      </c>
      <c r="Q613" s="16" t="str">
        <f>TEXT('Calculated Metrics'!$M613,"dddd")</f>
        <v>Friday</v>
      </c>
      <c r="R613" s="13" t="str">
        <f>_xlfn.XLOOKUP('Calculated Metrics'!$T613,'Product Lookup'!A:A,'Product Lookup'!B:B, ,0)</f>
        <v>Appliances</v>
      </c>
      <c r="S613" s="13" t="s">
        <v>26</v>
      </c>
      <c r="T613" s="13" t="s">
        <v>131</v>
      </c>
      <c r="U613" s="13" t="s">
        <v>38</v>
      </c>
      <c r="V613" s="13" t="s">
        <v>29</v>
      </c>
      <c r="W613" s="13" t="s">
        <v>44</v>
      </c>
      <c r="X613" s="13" t="s">
        <v>206</v>
      </c>
      <c r="Y613" s="13" t="s">
        <v>403</v>
      </c>
      <c r="Z613" s="13">
        <v>68046</v>
      </c>
      <c r="AA613" s="1"/>
      <c r="AB613" s="1"/>
      <c r="AC613" s="1"/>
      <c r="AD613" s="1"/>
      <c r="AE613" s="1"/>
      <c r="AF613" s="1"/>
    </row>
    <row r="614" spans="1:32" x14ac:dyDescent="0.3">
      <c r="A614" s="9">
        <v>3847</v>
      </c>
      <c r="B614" s="9" t="s">
        <v>33</v>
      </c>
      <c r="C614" s="9">
        <v>27456</v>
      </c>
      <c r="D614" s="10">
        <v>328.14</v>
      </c>
      <c r="E614" s="11">
        <v>0.1</v>
      </c>
      <c r="F614" s="9">
        <v>29</v>
      </c>
      <c r="G614" s="10">
        <f>'Calculated Metrics'!$D614*'Calculated Metrics'!$F614*(1-'Calculated Metrics'!$E614)</f>
        <v>8564.4539999999997</v>
      </c>
      <c r="H614" s="9">
        <v>1104</v>
      </c>
      <c r="I614" s="9" t="s">
        <v>1371</v>
      </c>
      <c r="J614" s="9" t="str">
        <f t="shared" si="9"/>
        <v>New Customer</v>
      </c>
      <c r="K614" s="9" t="s">
        <v>34</v>
      </c>
      <c r="L614" s="9" t="s">
        <v>25</v>
      </c>
      <c r="M614" s="12">
        <v>42104</v>
      </c>
      <c r="N614" s="12">
        <v>42105</v>
      </c>
      <c r="O614" s="47">
        <f>'Calculated Metrics'!$N614-'Calculated Metrics'!$M614</f>
        <v>1</v>
      </c>
      <c r="P614" s="12" t="str">
        <f>TEXT('Calculated Metrics'!$M614,"mmmm")</f>
        <v>April</v>
      </c>
      <c r="Q614" s="12" t="str">
        <f>TEXT('Calculated Metrics'!$M614,"dddd")</f>
        <v>Friday</v>
      </c>
      <c r="R614" s="9" t="str">
        <f>_xlfn.XLOOKUP('Calculated Metrics'!$T614,'Product Lookup'!A:A,'Product Lookup'!B:B, ,0)</f>
        <v>Appliances</v>
      </c>
      <c r="S614" s="9" t="s">
        <v>26</v>
      </c>
      <c r="T614" s="9" t="s">
        <v>131</v>
      </c>
      <c r="U614" s="9" t="s">
        <v>38</v>
      </c>
      <c r="V614" s="9" t="s">
        <v>29</v>
      </c>
      <c r="W614" s="9" t="s">
        <v>50</v>
      </c>
      <c r="X614" s="9" t="s">
        <v>55</v>
      </c>
      <c r="Y614" s="9" t="s">
        <v>65</v>
      </c>
      <c r="Z614" s="9">
        <v>10282</v>
      </c>
      <c r="AA614" s="1"/>
      <c r="AB614" s="1"/>
      <c r="AC614" s="1"/>
      <c r="AD614" s="1"/>
      <c r="AE614" s="1"/>
      <c r="AF614" s="1"/>
    </row>
    <row r="615" spans="1:32" x14ac:dyDescent="0.3">
      <c r="A615" s="13">
        <v>2808</v>
      </c>
      <c r="B615" s="13" t="s">
        <v>47</v>
      </c>
      <c r="C615" s="13">
        <v>20261</v>
      </c>
      <c r="D615" s="14">
        <v>6.35</v>
      </c>
      <c r="E615" s="15">
        <v>0.05</v>
      </c>
      <c r="F615" s="13">
        <v>52</v>
      </c>
      <c r="G615" s="14">
        <f>'Calculated Metrics'!$D615*'Calculated Metrics'!$F615*(1-'Calculated Metrics'!$E615)</f>
        <v>313.69</v>
      </c>
      <c r="H615" s="13">
        <v>1106</v>
      </c>
      <c r="I615" s="13" t="s">
        <v>1372</v>
      </c>
      <c r="J615" s="13" t="str">
        <f t="shared" si="9"/>
        <v>Returning Customer</v>
      </c>
      <c r="K615" s="13" t="s">
        <v>48</v>
      </c>
      <c r="L615" s="13" t="s">
        <v>35</v>
      </c>
      <c r="M615" s="16">
        <v>42144</v>
      </c>
      <c r="N615" s="16">
        <v>42147</v>
      </c>
      <c r="O615" s="48">
        <f>'Calculated Metrics'!$N615-'Calculated Metrics'!$M615</f>
        <v>3</v>
      </c>
      <c r="P615" s="16" t="str">
        <f>TEXT('Calculated Metrics'!$M615,"mmmm")</f>
        <v>May</v>
      </c>
      <c r="Q615" s="16" t="str">
        <f>TEXT('Calculated Metrics'!$M615,"dddd")</f>
        <v>Wednesday</v>
      </c>
      <c r="R615" s="13" t="str">
        <f>_xlfn.XLOOKUP('Calculated Metrics'!$T615,'Product Lookup'!A:A,'Product Lookup'!B:B, ,0)</f>
        <v>Paper</v>
      </c>
      <c r="S615" s="13" t="s">
        <v>26</v>
      </c>
      <c r="T615" s="13" t="s">
        <v>66</v>
      </c>
      <c r="U615" s="13" t="s">
        <v>28</v>
      </c>
      <c r="V615" s="13" t="s">
        <v>29</v>
      </c>
      <c r="W615" s="13" t="s">
        <v>50</v>
      </c>
      <c r="X615" s="13" t="s">
        <v>79</v>
      </c>
      <c r="Y615" s="13" t="s">
        <v>293</v>
      </c>
      <c r="Z615" s="13">
        <v>75220</v>
      </c>
      <c r="AA615" s="1"/>
      <c r="AB615" s="1"/>
      <c r="AC615" s="1"/>
      <c r="AD615" s="1"/>
      <c r="AE615" s="1"/>
      <c r="AF615" s="1"/>
    </row>
    <row r="616" spans="1:32" x14ac:dyDescent="0.3">
      <c r="A616" s="9">
        <v>106</v>
      </c>
      <c r="B616" s="9" t="s">
        <v>23</v>
      </c>
      <c r="C616" s="9">
        <v>646</v>
      </c>
      <c r="D616" s="10">
        <v>9.31</v>
      </c>
      <c r="E616" s="11">
        <v>0.05</v>
      </c>
      <c r="F616" s="9">
        <v>61</v>
      </c>
      <c r="G616" s="10">
        <f>'Calculated Metrics'!$D616*'Calculated Metrics'!$F616*(1-'Calculated Metrics'!$E616)</f>
        <v>539.5145</v>
      </c>
      <c r="H616" s="9">
        <v>1106</v>
      </c>
      <c r="I616" s="9" t="s">
        <v>1372</v>
      </c>
      <c r="J616" s="9" t="str">
        <f t="shared" si="9"/>
        <v>Returning Customer</v>
      </c>
      <c r="K616" s="9" t="s">
        <v>48</v>
      </c>
      <c r="L616" s="9" t="s">
        <v>35</v>
      </c>
      <c r="M616" s="12">
        <v>42145</v>
      </c>
      <c r="N616" s="12">
        <v>42146</v>
      </c>
      <c r="O616" s="47">
        <f>'Calculated Metrics'!$N616-'Calculated Metrics'!$M616</f>
        <v>1</v>
      </c>
      <c r="P616" s="12" t="str">
        <f>TEXT('Calculated Metrics'!$M616,"mmmm")</f>
        <v>May</v>
      </c>
      <c r="Q616" s="12" t="str">
        <f>TEXT('Calculated Metrics'!$M616,"dddd")</f>
        <v>Thursday</v>
      </c>
      <c r="R616" s="9" t="str">
        <f>_xlfn.XLOOKUP('Calculated Metrics'!$T616,'Product Lookup'!A:A,'Product Lookup'!B:B, ,0)</f>
        <v>Scissors</v>
      </c>
      <c r="S616" s="9" t="s">
        <v>26</v>
      </c>
      <c r="T616" s="9" t="s">
        <v>97</v>
      </c>
      <c r="U616" s="9" t="s">
        <v>43</v>
      </c>
      <c r="V616" s="9" t="s">
        <v>29</v>
      </c>
      <c r="W616" s="9" t="s">
        <v>50</v>
      </c>
      <c r="X616" s="9" t="s">
        <v>79</v>
      </c>
      <c r="Y616" s="9" t="s">
        <v>293</v>
      </c>
      <c r="Z616" s="9">
        <v>75220</v>
      </c>
      <c r="AA616" s="1"/>
      <c r="AB616" s="1"/>
      <c r="AC616" s="1"/>
      <c r="AD616" s="1"/>
      <c r="AE616" s="1"/>
      <c r="AF616" s="1"/>
    </row>
    <row r="617" spans="1:32" x14ac:dyDescent="0.3">
      <c r="A617" s="13">
        <v>6443</v>
      </c>
      <c r="B617" s="13" t="s">
        <v>33</v>
      </c>
      <c r="C617" s="13">
        <v>45824</v>
      </c>
      <c r="D617" s="14">
        <v>140.81</v>
      </c>
      <c r="E617" s="15">
        <v>0.1</v>
      </c>
      <c r="F617" s="13">
        <v>81</v>
      </c>
      <c r="G617" s="14">
        <f>'Calculated Metrics'!$D617*'Calculated Metrics'!$F617*(1-'Calculated Metrics'!$E617)</f>
        <v>10265.049000000001</v>
      </c>
      <c r="H617" s="13">
        <v>1106</v>
      </c>
      <c r="I617" s="13" t="s">
        <v>1372</v>
      </c>
      <c r="J617" s="13" t="str">
        <f t="shared" si="9"/>
        <v>Returning Customer</v>
      </c>
      <c r="K617" s="13" t="s">
        <v>74</v>
      </c>
      <c r="L617" s="13" t="s">
        <v>35</v>
      </c>
      <c r="M617" s="16">
        <v>42161</v>
      </c>
      <c r="N617" s="16">
        <v>42163</v>
      </c>
      <c r="O617" s="48">
        <f>'Calculated Metrics'!$N617-'Calculated Metrics'!$M617</f>
        <v>2</v>
      </c>
      <c r="P617" s="16" t="str">
        <f>TEXT('Calculated Metrics'!$M617,"mmmm")</f>
        <v>June</v>
      </c>
      <c r="Q617" s="16" t="str">
        <f>TEXT('Calculated Metrics'!$M617,"dddd")</f>
        <v>Saturday</v>
      </c>
      <c r="R617" s="13" t="str">
        <f>_xlfn.XLOOKUP('Calculated Metrics'!$T617,'Product Lookup'!A:A,'Product Lookup'!B:B, ,0)</f>
        <v>Chairs</v>
      </c>
      <c r="S617" s="13" t="s">
        <v>36</v>
      </c>
      <c r="T617" s="13" t="s">
        <v>37</v>
      </c>
      <c r="U617" s="13" t="s">
        <v>124</v>
      </c>
      <c r="V617" s="13" t="s">
        <v>29</v>
      </c>
      <c r="W617" s="13" t="s">
        <v>50</v>
      </c>
      <c r="X617" s="13" t="s">
        <v>79</v>
      </c>
      <c r="Y617" s="13" t="s">
        <v>293</v>
      </c>
      <c r="Z617" s="13">
        <v>75220</v>
      </c>
      <c r="AA617" s="1"/>
      <c r="AB617" s="1"/>
      <c r="AC617" s="1"/>
      <c r="AD617" s="1"/>
      <c r="AE617" s="1"/>
      <c r="AF617" s="1"/>
    </row>
    <row r="618" spans="1:32" x14ac:dyDescent="0.3">
      <c r="A618" s="9">
        <v>18106</v>
      </c>
      <c r="B618" s="9" t="s">
        <v>23</v>
      </c>
      <c r="C618" s="9">
        <v>86411</v>
      </c>
      <c r="D618" s="10">
        <v>9.31</v>
      </c>
      <c r="E618" s="11">
        <v>0.05</v>
      </c>
      <c r="F618" s="9">
        <v>15</v>
      </c>
      <c r="G618" s="10">
        <f>'Calculated Metrics'!$D618*'Calculated Metrics'!$F618*(1-'Calculated Metrics'!$E618)</f>
        <v>132.66749999999999</v>
      </c>
      <c r="H618" s="9">
        <v>1107</v>
      </c>
      <c r="I618" s="9" t="s">
        <v>1373</v>
      </c>
      <c r="J618" s="9" t="str">
        <f t="shared" si="9"/>
        <v>New Customer</v>
      </c>
      <c r="K618" s="9" t="s">
        <v>48</v>
      </c>
      <c r="L618" s="9" t="s">
        <v>35</v>
      </c>
      <c r="M618" s="12">
        <v>42145</v>
      </c>
      <c r="N618" s="12">
        <v>42146</v>
      </c>
      <c r="O618" s="47">
        <f>'Calculated Metrics'!$N618-'Calculated Metrics'!$M618</f>
        <v>1</v>
      </c>
      <c r="P618" s="12" t="str">
        <f>TEXT('Calculated Metrics'!$M618,"mmmm")</f>
        <v>May</v>
      </c>
      <c r="Q618" s="12" t="str">
        <f>TEXT('Calculated Metrics'!$M618,"dddd")</f>
        <v>Thursday</v>
      </c>
      <c r="R618" s="9" t="str">
        <f>_xlfn.XLOOKUP('Calculated Metrics'!$T618,'Product Lookup'!A:A,'Product Lookup'!B:B, ,0)</f>
        <v>Scissors</v>
      </c>
      <c r="S618" s="9" t="s">
        <v>26</v>
      </c>
      <c r="T618" s="9" t="s">
        <v>97</v>
      </c>
      <c r="U618" s="9" t="s">
        <v>43</v>
      </c>
      <c r="V618" s="9" t="s">
        <v>29</v>
      </c>
      <c r="W618" s="9" t="s">
        <v>50</v>
      </c>
      <c r="X618" s="9" t="s">
        <v>79</v>
      </c>
      <c r="Y618" s="9" t="s">
        <v>404</v>
      </c>
      <c r="Z618" s="9">
        <v>77566</v>
      </c>
      <c r="AA618" s="1"/>
      <c r="AB618" s="1"/>
      <c r="AC618" s="1"/>
      <c r="AD618" s="1"/>
      <c r="AE618" s="1"/>
      <c r="AF618" s="1"/>
    </row>
    <row r="619" spans="1:32" x14ac:dyDescent="0.3">
      <c r="A619" s="13">
        <v>20807</v>
      </c>
      <c r="B619" s="13" t="s">
        <v>47</v>
      </c>
      <c r="C619" s="13">
        <v>86409</v>
      </c>
      <c r="D619" s="14">
        <v>31.74</v>
      </c>
      <c r="E619" s="15">
        <v>0.05</v>
      </c>
      <c r="F619" s="13">
        <v>9</v>
      </c>
      <c r="G619" s="14">
        <f>'Calculated Metrics'!$D619*'Calculated Metrics'!$F619*(1-'Calculated Metrics'!$E619)</f>
        <v>271.37699999999995</v>
      </c>
      <c r="H619" s="13">
        <v>1108</v>
      </c>
      <c r="I619" s="13" t="s">
        <v>1374</v>
      </c>
      <c r="J619" s="13" t="str">
        <f t="shared" si="9"/>
        <v>Returning Customer</v>
      </c>
      <c r="K619" s="13" t="s">
        <v>48</v>
      </c>
      <c r="L619" s="13" t="s">
        <v>25</v>
      </c>
      <c r="M619" s="16">
        <v>42144</v>
      </c>
      <c r="N619" s="16">
        <v>42144</v>
      </c>
      <c r="O619" s="48">
        <f>'Calculated Metrics'!$N619-'Calculated Metrics'!$M619</f>
        <v>0</v>
      </c>
      <c r="P619" s="16" t="str">
        <f>TEXT('Calculated Metrics'!$M619,"mmmm")</f>
        <v>May</v>
      </c>
      <c r="Q619" s="16" t="str">
        <f>TEXT('Calculated Metrics'!$M619,"dddd")</f>
        <v>Wednesday</v>
      </c>
      <c r="R619" s="13" t="str">
        <f>_xlfn.XLOOKUP('Calculated Metrics'!$T619,'Product Lookup'!A:A,'Product Lookup'!B:B, ,0)</f>
        <v>Binders</v>
      </c>
      <c r="S619" s="13" t="s">
        <v>26</v>
      </c>
      <c r="T619" s="13" t="s">
        <v>72</v>
      </c>
      <c r="U619" s="13" t="s">
        <v>49</v>
      </c>
      <c r="V619" s="13" t="s">
        <v>29</v>
      </c>
      <c r="W619" s="13" t="s">
        <v>50</v>
      </c>
      <c r="X619" s="13" t="s">
        <v>79</v>
      </c>
      <c r="Y619" s="13" t="s">
        <v>405</v>
      </c>
      <c r="Z619" s="13">
        <v>75146</v>
      </c>
      <c r="AA619" s="1"/>
      <c r="AB619" s="1"/>
      <c r="AC619" s="1"/>
      <c r="AD619" s="1"/>
      <c r="AE619" s="1"/>
      <c r="AF619" s="1"/>
    </row>
    <row r="620" spans="1:32" x14ac:dyDescent="0.3">
      <c r="A620" s="9">
        <v>20808</v>
      </c>
      <c r="B620" s="9" t="s">
        <v>47</v>
      </c>
      <c r="C620" s="9">
        <v>86409</v>
      </c>
      <c r="D620" s="10">
        <v>6.35</v>
      </c>
      <c r="E620" s="11">
        <v>0.05</v>
      </c>
      <c r="F620" s="9">
        <v>13</v>
      </c>
      <c r="G620" s="10">
        <f>'Calculated Metrics'!$D620*'Calculated Metrics'!$F620*(1-'Calculated Metrics'!$E620)</f>
        <v>78.422499999999999</v>
      </c>
      <c r="H620" s="9">
        <v>1108</v>
      </c>
      <c r="I620" s="9" t="s">
        <v>1374</v>
      </c>
      <c r="J620" s="9" t="str">
        <f t="shared" si="9"/>
        <v>Returning Customer</v>
      </c>
      <c r="K620" s="9" t="s">
        <v>48</v>
      </c>
      <c r="L620" s="9" t="s">
        <v>35</v>
      </c>
      <c r="M620" s="12">
        <v>42144</v>
      </c>
      <c r="N620" s="12">
        <v>42147</v>
      </c>
      <c r="O620" s="47">
        <f>'Calculated Metrics'!$N620-'Calculated Metrics'!$M620</f>
        <v>3</v>
      </c>
      <c r="P620" s="12" t="str">
        <f>TEXT('Calculated Metrics'!$M620,"mmmm")</f>
        <v>May</v>
      </c>
      <c r="Q620" s="12" t="str">
        <f>TEXT('Calculated Metrics'!$M620,"dddd")</f>
        <v>Wednesday</v>
      </c>
      <c r="R620" s="9" t="str">
        <f>_xlfn.XLOOKUP('Calculated Metrics'!$T620,'Product Lookup'!A:A,'Product Lookup'!B:B, ,0)</f>
        <v>Paper</v>
      </c>
      <c r="S620" s="9" t="s">
        <v>26</v>
      </c>
      <c r="T620" s="9" t="s">
        <v>66</v>
      </c>
      <c r="U620" s="9" t="s">
        <v>28</v>
      </c>
      <c r="V620" s="9" t="s">
        <v>29</v>
      </c>
      <c r="W620" s="9" t="s">
        <v>50</v>
      </c>
      <c r="X620" s="9" t="s">
        <v>79</v>
      </c>
      <c r="Y620" s="9" t="s">
        <v>405</v>
      </c>
      <c r="Z620" s="9">
        <v>75146</v>
      </c>
      <c r="AA620" s="1"/>
      <c r="AB620" s="1"/>
      <c r="AC620" s="1"/>
      <c r="AD620" s="1"/>
      <c r="AE620" s="1"/>
      <c r="AF620" s="1"/>
    </row>
    <row r="621" spans="1:32" x14ac:dyDescent="0.3">
      <c r="A621" s="13">
        <v>20809</v>
      </c>
      <c r="B621" s="13" t="s">
        <v>47</v>
      </c>
      <c r="C621" s="13">
        <v>86409</v>
      </c>
      <c r="D621" s="14">
        <v>65.989999999999995</v>
      </c>
      <c r="E621" s="15">
        <v>0.05</v>
      </c>
      <c r="F621" s="13">
        <v>8</v>
      </c>
      <c r="G621" s="14">
        <f>'Calculated Metrics'!$D621*'Calculated Metrics'!$F621*(1-'Calculated Metrics'!$E621)</f>
        <v>501.52399999999994</v>
      </c>
      <c r="H621" s="13">
        <v>1108</v>
      </c>
      <c r="I621" s="13" t="s">
        <v>1374</v>
      </c>
      <c r="J621" s="13" t="str">
        <f t="shared" si="9"/>
        <v>Returning Customer</v>
      </c>
      <c r="K621" s="13" t="s">
        <v>48</v>
      </c>
      <c r="L621" s="13" t="s">
        <v>25</v>
      </c>
      <c r="M621" s="16">
        <v>42144</v>
      </c>
      <c r="N621" s="16">
        <v>42145</v>
      </c>
      <c r="O621" s="48">
        <f>'Calculated Metrics'!$N621-'Calculated Metrics'!$M621</f>
        <v>1</v>
      </c>
      <c r="P621" s="16" t="str">
        <f>TEXT('Calculated Metrics'!$M621,"mmmm")</f>
        <v>May</v>
      </c>
      <c r="Q621" s="16" t="str">
        <f>TEXT('Calculated Metrics'!$M621,"dddd")</f>
        <v>Wednesday</v>
      </c>
      <c r="R621" s="13" t="str">
        <f>_xlfn.XLOOKUP('Calculated Metrics'!$T621,'Product Lookup'!A:A,'Product Lookup'!B:B, ,0)</f>
        <v>Telephones</v>
      </c>
      <c r="S621" s="13" t="s">
        <v>58</v>
      </c>
      <c r="T621" s="13" t="s">
        <v>59</v>
      </c>
      <c r="U621" s="13" t="s">
        <v>49</v>
      </c>
      <c r="V621" s="13" t="s">
        <v>29</v>
      </c>
      <c r="W621" s="13" t="s">
        <v>50</v>
      </c>
      <c r="X621" s="13" t="s">
        <v>79</v>
      </c>
      <c r="Y621" s="13" t="s">
        <v>405</v>
      </c>
      <c r="Z621" s="13">
        <v>75146</v>
      </c>
      <c r="AA621" s="1"/>
      <c r="AB621" s="1"/>
      <c r="AC621" s="1"/>
      <c r="AD621" s="1"/>
      <c r="AE621" s="1"/>
      <c r="AF621" s="1"/>
    </row>
    <row r="622" spans="1:32" x14ac:dyDescent="0.3">
      <c r="A622" s="9">
        <v>22480</v>
      </c>
      <c r="B622" s="9" t="s">
        <v>47</v>
      </c>
      <c r="C622" s="9">
        <v>86410</v>
      </c>
      <c r="D622" s="10">
        <v>8.3699999999999992</v>
      </c>
      <c r="E622" s="11">
        <v>0.05</v>
      </c>
      <c r="F622" s="9">
        <v>13</v>
      </c>
      <c r="G622" s="10">
        <f>'Calculated Metrics'!$D622*'Calculated Metrics'!$F622*(1-'Calculated Metrics'!$E622)</f>
        <v>103.36949999999999</v>
      </c>
      <c r="H622" s="9">
        <v>1109</v>
      </c>
      <c r="I622" s="9" t="s">
        <v>1375</v>
      </c>
      <c r="J622" s="9" t="str">
        <f t="shared" si="9"/>
        <v>New Customer</v>
      </c>
      <c r="K622" s="9" t="s">
        <v>74</v>
      </c>
      <c r="L622" s="9" t="s">
        <v>35</v>
      </c>
      <c r="M622" s="12">
        <v>42184</v>
      </c>
      <c r="N622" s="12">
        <v>42184</v>
      </c>
      <c r="O622" s="47">
        <f>'Calculated Metrics'!$N622-'Calculated Metrics'!$M622</f>
        <v>0</v>
      </c>
      <c r="P622" s="12" t="str">
        <f>TEXT('Calculated Metrics'!$M622,"mmmm")</f>
        <v>June</v>
      </c>
      <c r="Q622" s="12" t="str">
        <f>TEXT('Calculated Metrics'!$M622,"dddd")</f>
        <v>Monday</v>
      </c>
      <c r="R622" s="9" t="str">
        <f>_xlfn.XLOOKUP('Calculated Metrics'!$T622,'Product Lookup'!A:A,'Product Lookup'!B:B, ,0)</f>
        <v>Furnishings</v>
      </c>
      <c r="S622" s="9" t="s">
        <v>36</v>
      </c>
      <c r="T622" s="9" t="s">
        <v>42</v>
      </c>
      <c r="U622" s="9" t="s">
        <v>124</v>
      </c>
      <c r="V622" s="9" t="s">
        <v>29</v>
      </c>
      <c r="W622" s="9" t="s">
        <v>30</v>
      </c>
      <c r="X622" s="9" t="s">
        <v>79</v>
      </c>
      <c r="Y622" s="9" t="s">
        <v>406</v>
      </c>
      <c r="Z622" s="9">
        <v>78041</v>
      </c>
      <c r="AA622" s="1"/>
      <c r="AB622" s="1"/>
      <c r="AC622" s="1"/>
      <c r="AD622" s="1"/>
      <c r="AE622" s="1"/>
      <c r="AF622" s="1"/>
    </row>
    <row r="623" spans="1:32" x14ac:dyDescent="0.3">
      <c r="A623" s="13">
        <v>20176</v>
      </c>
      <c r="B623" s="13" t="s">
        <v>33</v>
      </c>
      <c r="C623" s="13">
        <v>90832</v>
      </c>
      <c r="D623" s="14">
        <v>300.98</v>
      </c>
      <c r="E623" s="15">
        <v>0.1</v>
      </c>
      <c r="F623" s="13">
        <v>12</v>
      </c>
      <c r="G623" s="14">
        <f>'Calculated Metrics'!$D623*'Calculated Metrics'!$F623*(1-'Calculated Metrics'!$E623)</f>
        <v>3250.5840000000003</v>
      </c>
      <c r="H623" s="13">
        <v>1112</v>
      </c>
      <c r="I623" s="13" t="s">
        <v>1376</v>
      </c>
      <c r="J623" s="13" t="str">
        <f t="shared" si="9"/>
        <v>Returning Customer</v>
      </c>
      <c r="K623" s="13" t="s">
        <v>24</v>
      </c>
      <c r="L623" s="13" t="s">
        <v>25</v>
      </c>
      <c r="M623" s="16">
        <v>42096</v>
      </c>
      <c r="N623" s="16">
        <v>42098</v>
      </c>
      <c r="O623" s="48">
        <f>'Calculated Metrics'!$N623-'Calculated Metrics'!$M623</f>
        <v>2</v>
      </c>
      <c r="P623" s="16" t="str">
        <f>TEXT('Calculated Metrics'!$M623,"mmmm")</f>
        <v>April</v>
      </c>
      <c r="Q623" s="16" t="str">
        <f>TEXT('Calculated Metrics'!$M623,"dddd")</f>
        <v>Thursday</v>
      </c>
      <c r="R623" s="13" t="str">
        <f>_xlfn.XLOOKUP('Calculated Metrics'!$T623,'Product Lookup'!A:A,'Product Lookup'!B:B, ,0)</f>
        <v>Bookcases</v>
      </c>
      <c r="S623" s="13" t="s">
        <v>36</v>
      </c>
      <c r="T623" s="13" t="s">
        <v>105</v>
      </c>
      <c r="U623" s="13" t="s">
        <v>77</v>
      </c>
      <c r="V623" s="13" t="s">
        <v>29</v>
      </c>
      <c r="W623" s="13" t="s">
        <v>30</v>
      </c>
      <c r="X623" s="13" t="s">
        <v>39</v>
      </c>
      <c r="Y623" s="13" t="s">
        <v>407</v>
      </c>
      <c r="Z623" s="13">
        <v>92399</v>
      </c>
      <c r="AA623" s="1"/>
      <c r="AB623" s="1"/>
      <c r="AC623" s="1"/>
      <c r="AD623" s="1"/>
      <c r="AE623" s="1"/>
      <c r="AF623" s="1"/>
    </row>
    <row r="624" spans="1:32" x14ac:dyDescent="0.3">
      <c r="A624" s="9">
        <v>20177</v>
      </c>
      <c r="B624" s="9" t="s">
        <v>33</v>
      </c>
      <c r="C624" s="9">
        <v>90832</v>
      </c>
      <c r="D624" s="10">
        <v>2550.14</v>
      </c>
      <c r="E624" s="11">
        <v>0.15</v>
      </c>
      <c r="F624" s="9">
        <v>2</v>
      </c>
      <c r="G624" s="10">
        <f>'Calculated Metrics'!$D624*'Calculated Metrics'!$F624*(1-'Calculated Metrics'!$E624)</f>
        <v>4335.2379999999994</v>
      </c>
      <c r="H624" s="9">
        <v>1112</v>
      </c>
      <c r="I624" s="9" t="s">
        <v>1376</v>
      </c>
      <c r="J624" s="9" t="str">
        <f t="shared" si="9"/>
        <v>Returning Customer</v>
      </c>
      <c r="K624" s="9" t="s">
        <v>24</v>
      </c>
      <c r="L624" s="9" t="s">
        <v>25</v>
      </c>
      <c r="M624" s="12">
        <v>42096</v>
      </c>
      <c r="N624" s="12">
        <v>42098</v>
      </c>
      <c r="O624" s="47">
        <f>'Calculated Metrics'!$N624-'Calculated Metrics'!$M624</f>
        <v>2</v>
      </c>
      <c r="P624" s="12" t="str">
        <f>TEXT('Calculated Metrics'!$M624,"mmmm")</f>
        <v>April</v>
      </c>
      <c r="Q624" s="12" t="str">
        <f>TEXT('Calculated Metrics'!$M624,"dddd")</f>
        <v>Thursday</v>
      </c>
      <c r="R624" s="9" t="str">
        <f>_xlfn.XLOOKUP('Calculated Metrics'!$T624,'Product Lookup'!A:A,'Product Lookup'!B:B, ,0)</f>
        <v>Office Machines</v>
      </c>
      <c r="S624" s="9" t="s">
        <v>58</v>
      </c>
      <c r="T624" s="9" t="s">
        <v>62</v>
      </c>
      <c r="U624" s="9" t="s">
        <v>38</v>
      </c>
      <c r="V624" s="9" t="s">
        <v>29</v>
      </c>
      <c r="W624" s="9" t="s">
        <v>30</v>
      </c>
      <c r="X624" s="9" t="s">
        <v>39</v>
      </c>
      <c r="Y624" s="9" t="s">
        <v>407</v>
      </c>
      <c r="Z624" s="9">
        <v>92399</v>
      </c>
      <c r="AA624" s="1"/>
      <c r="AB624" s="1"/>
      <c r="AC624" s="1"/>
      <c r="AD624" s="1"/>
      <c r="AE624" s="1"/>
      <c r="AF624" s="1"/>
    </row>
    <row r="625" spans="1:32" x14ac:dyDescent="0.3">
      <c r="A625" s="13">
        <v>26060</v>
      </c>
      <c r="B625" s="13" t="s">
        <v>41</v>
      </c>
      <c r="C625" s="13">
        <v>90833</v>
      </c>
      <c r="D625" s="14">
        <v>2.89</v>
      </c>
      <c r="E625" s="15">
        <v>0.05</v>
      </c>
      <c r="F625" s="13">
        <v>14</v>
      </c>
      <c r="G625" s="14">
        <f>'Calculated Metrics'!$D625*'Calculated Metrics'!$F625*(1-'Calculated Metrics'!$E625)</f>
        <v>38.436999999999998</v>
      </c>
      <c r="H625" s="13">
        <v>1113</v>
      </c>
      <c r="I625" s="13" t="s">
        <v>1377</v>
      </c>
      <c r="J625" s="13" t="str">
        <f t="shared" si="9"/>
        <v>Returning Customer</v>
      </c>
      <c r="K625" s="13" t="s">
        <v>24</v>
      </c>
      <c r="L625" s="13" t="s">
        <v>35</v>
      </c>
      <c r="M625" s="16">
        <v>42100</v>
      </c>
      <c r="N625" s="16">
        <v>42101</v>
      </c>
      <c r="O625" s="48">
        <f>'Calculated Metrics'!$N625-'Calculated Metrics'!$M625</f>
        <v>1</v>
      </c>
      <c r="P625" s="16" t="str">
        <f>TEXT('Calculated Metrics'!$M625,"mmmm")</f>
        <v>April</v>
      </c>
      <c r="Q625" s="16" t="str">
        <f>TEXT('Calculated Metrics'!$M625,"dddd")</f>
        <v>Monday</v>
      </c>
      <c r="R625" s="13" t="str">
        <f>_xlfn.XLOOKUP('Calculated Metrics'!$T625,'Product Lookup'!A:A,'Product Lookup'!B:B, ,0)</f>
        <v>Labels</v>
      </c>
      <c r="S625" s="13" t="s">
        <v>26</v>
      </c>
      <c r="T625" s="13" t="s">
        <v>82</v>
      </c>
      <c r="U625" s="13" t="s">
        <v>49</v>
      </c>
      <c r="V625" s="13" t="s">
        <v>29</v>
      </c>
      <c r="W625" s="13" t="s">
        <v>30</v>
      </c>
      <c r="X625" s="13" t="s">
        <v>129</v>
      </c>
      <c r="Y625" s="13" t="s">
        <v>408</v>
      </c>
      <c r="Z625" s="13">
        <v>80004</v>
      </c>
      <c r="AA625" s="1"/>
      <c r="AB625" s="1"/>
      <c r="AC625" s="1"/>
      <c r="AD625" s="1"/>
      <c r="AE625" s="1"/>
      <c r="AF625" s="1"/>
    </row>
    <row r="626" spans="1:32" x14ac:dyDescent="0.3">
      <c r="A626" s="9">
        <v>26061</v>
      </c>
      <c r="B626" s="9" t="s">
        <v>41</v>
      </c>
      <c r="C626" s="9">
        <v>90833</v>
      </c>
      <c r="D626" s="10">
        <v>55.99</v>
      </c>
      <c r="E626" s="11">
        <v>0.05</v>
      </c>
      <c r="F626" s="9">
        <v>5</v>
      </c>
      <c r="G626" s="10">
        <f>'Calculated Metrics'!$D626*'Calculated Metrics'!$F626*(1-'Calculated Metrics'!$E626)</f>
        <v>265.95249999999999</v>
      </c>
      <c r="H626" s="9">
        <v>1113</v>
      </c>
      <c r="I626" s="9" t="s">
        <v>1377</v>
      </c>
      <c r="J626" s="9" t="str">
        <f t="shared" si="9"/>
        <v>Returning Customer</v>
      </c>
      <c r="K626" s="9" t="s">
        <v>24</v>
      </c>
      <c r="L626" s="9" t="s">
        <v>35</v>
      </c>
      <c r="M626" s="12">
        <v>42100</v>
      </c>
      <c r="N626" s="12">
        <v>42102</v>
      </c>
      <c r="O626" s="47">
        <f>'Calculated Metrics'!$N626-'Calculated Metrics'!$M626</f>
        <v>2</v>
      </c>
      <c r="P626" s="12" t="str">
        <f>TEXT('Calculated Metrics'!$M626,"mmmm")</f>
        <v>April</v>
      </c>
      <c r="Q626" s="12" t="str">
        <f>TEXT('Calculated Metrics'!$M626,"dddd")</f>
        <v>Monday</v>
      </c>
      <c r="R626" s="9" t="str">
        <f>_xlfn.XLOOKUP('Calculated Metrics'!$T626,'Product Lookup'!A:A,'Product Lookup'!B:B, ,0)</f>
        <v>Telephones</v>
      </c>
      <c r="S626" s="9" t="s">
        <v>58</v>
      </c>
      <c r="T626" s="9" t="s">
        <v>59</v>
      </c>
      <c r="U626" s="9" t="s">
        <v>43</v>
      </c>
      <c r="V626" s="9" t="s">
        <v>29</v>
      </c>
      <c r="W626" s="9" t="s">
        <v>30</v>
      </c>
      <c r="X626" s="9" t="s">
        <v>129</v>
      </c>
      <c r="Y626" s="9" t="s">
        <v>408</v>
      </c>
      <c r="Z626" s="9">
        <v>80004</v>
      </c>
      <c r="AA626" s="1"/>
      <c r="AB626" s="1"/>
      <c r="AC626" s="1"/>
      <c r="AD626" s="1"/>
      <c r="AE626" s="1"/>
      <c r="AF626" s="1"/>
    </row>
    <row r="627" spans="1:32" x14ac:dyDescent="0.3">
      <c r="A627" s="13">
        <v>21579</v>
      </c>
      <c r="B627" s="13" t="s">
        <v>33</v>
      </c>
      <c r="C627" s="13">
        <v>86768</v>
      </c>
      <c r="D627" s="14">
        <v>64.650000000000006</v>
      </c>
      <c r="E627" s="15">
        <v>0.05</v>
      </c>
      <c r="F627" s="13">
        <v>4</v>
      </c>
      <c r="G627" s="14">
        <f>'Calculated Metrics'!$D627*'Calculated Metrics'!$F627*(1-'Calculated Metrics'!$E627)</f>
        <v>245.67000000000002</v>
      </c>
      <c r="H627" s="13">
        <v>1117</v>
      </c>
      <c r="I627" s="13" t="s">
        <v>1378</v>
      </c>
      <c r="J627" s="13" t="str">
        <f t="shared" si="9"/>
        <v>New Customer</v>
      </c>
      <c r="K627" s="13" t="s">
        <v>34</v>
      </c>
      <c r="L627" s="13" t="s">
        <v>35</v>
      </c>
      <c r="M627" s="16">
        <v>42040</v>
      </c>
      <c r="N627" s="16">
        <v>42041</v>
      </c>
      <c r="O627" s="48">
        <f>'Calculated Metrics'!$N627-'Calculated Metrics'!$M627</f>
        <v>1</v>
      </c>
      <c r="P627" s="16" t="str">
        <f>TEXT('Calculated Metrics'!$M627,"mmmm")</f>
        <v>February</v>
      </c>
      <c r="Q627" s="16" t="str">
        <f>TEXT('Calculated Metrics'!$M627,"dddd")</f>
        <v>Thursday</v>
      </c>
      <c r="R627" s="13" t="str">
        <f>_xlfn.XLOOKUP('Calculated Metrics'!$T627,'Product Lookup'!A:A,'Product Lookup'!B:B, ,0)</f>
        <v>Storage</v>
      </c>
      <c r="S627" s="13" t="s">
        <v>26</v>
      </c>
      <c r="T627" s="13" t="s">
        <v>85</v>
      </c>
      <c r="U627" s="13" t="s">
        <v>124</v>
      </c>
      <c r="V627" s="13" t="s">
        <v>29</v>
      </c>
      <c r="W627" s="13" t="s">
        <v>30</v>
      </c>
      <c r="X627" s="13" t="s">
        <v>168</v>
      </c>
      <c r="Y627" s="13" t="s">
        <v>409</v>
      </c>
      <c r="Z627" s="13">
        <v>85705</v>
      </c>
      <c r="AA627" s="1"/>
      <c r="AB627" s="1"/>
      <c r="AC627" s="1"/>
      <c r="AD627" s="1"/>
      <c r="AE627" s="1"/>
      <c r="AF627" s="1"/>
    </row>
    <row r="628" spans="1:32" x14ac:dyDescent="0.3">
      <c r="A628" s="9">
        <v>21329</v>
      </c>
      <c r="B628" s="9" t="s">
        <v>71</v>
      </c>
      <c r="C628" s="9">
        <v>86767</v>
      </c>
      <c r="D628" s="10">
        <v>19.98</v>
      </c>
      <c r="E628" s="11">
        <v>0.05</v>
      </c>
      <c r="F628" s="9">
        <v>8</v>
      </c>
      <c r="G628" s="10">
        <f>'Calculated Metrics'!$D628*'Calculated Metrics'!$F628*(1-'Calculated Metrics'!$E628)</f>
        <v>151.84799999999998</v>
      </c>
      <c r="H628" s="9">
        <v>1121</v>
      </c>
      <c r="I628" s="9" t="s">
        <v>1379</v>
      </c>
      <c r="J628" s="9" t="str">
        <f t="shared" si="9"/>
        <v>Returning Customer</v>
      </c>
      <c r="K628" s="9" t="s">
        <v>74</v>
      </c>
      <c r="L628" s="9" t="s">
        <v>35</v>
      </c>
      <c r="M628" s="12">
        <v>42042</v>
      </c>
      <c r="N628" s="12">
        <v>42049</v>
      </c>
      <c r="O628" s="47">
        <f>'Calculated Metrics'!$N628-'Calculated Metrics'!$M628</f>
        <v>7</v>
      </c>
      <c r="P628" s="12" t="str">
        <f>TEXT('Calculated Metrics'!$M628,"mmmm")</f>
        <v>February</v>
      </c>
      <c r="Q628" s="12" t="str">
        <f>TEXT('Calculated Metrics'!$M628,"dddd")</f>
        <v>Saturday</v>
      </c>
      <c r="R628" s="9" t="str">
        <f>_xlfn.XLOOKUP('Calculated Metrics'!$T628,'Product Lookup'!A:A,'Product Lookup'!B:B, ,0)</f>
        <v>Paper</v>
      </c>
      <c r="S628" s="9" t="s">
        <v>26</v>
      </c>
      <c r="T628" s="9" t="s">
        <v>66</v>
      </c>
      <c r="U628" s="9" t="s">
        <v>49</v>
      </c>
      <c r="V628" s="9" t="s">
        <v>29</v>
      </c>
      <c r="W628" s="9" t="s">
        <v>30</v>
      </c>
      <c r="X628" s="9" t="s">
        <v>39</v>
      </c>
      <c r="Y628" s="9" t="s">
        <v>410</v>
      </c>
      <c r="Z628" s="9">
        <v>92592</v>
      </c>
      <c r="AA628" s="1"/>
      <c r="AB628" s="1"/>
      <c r="AC628" s="1"/>
      <c r="AD628" s="1"/>
      <c r="AE628" s="1"/>
      <c r="AF628" s="1"/>
    </row>
    <row r="629" spans="1:32" x14ac:dyDescent="0.3">
      <c r="A629" s="13">
        <v>21330</v>
      </c>
      <c r="B629" s="13" t="s">
        <v>71</v>
      </c>
      <c r="C629" s="13">
        <v>86767</v>
      </c>
      <c r="D629" s="14">
        <v>125.99</v>
      </c>
      <c r="E629" s="15">
        <v>0.1</v>
      </c>
      <c r="F629" s="13">
        <v>7</v>
      </c>
      <c r="G629" s="14">
        <f>'Calculated Metrics'!$D629*'Calculated Metrics'!$F629*(1-'Calculated Metrics'!$E629)</f>
        <v>793.73699999999997</v>
      </c>
      <c r="H629" s="13">
        <v>1121</v>
      </c>
      <c r="I629" s="13" t="s">
        <v>1379</v>
      </c>
      <c r="J629" s="13" t="str">
        <f t="shared" si="9"/>
        <v>Returning Customer</v>
      </c>
      <c r="K629" s="13" t="s">
        <v>74</v>
      </c>
      <c r="L629" s="13" t="s">
        <v>35</v>
      </c>
      <c r="M629" s="16">
        <v>42042</v>
      </c>
      <c r="N629" s="16">
        <v>42044</v>
      </c>
      <c r="O629" s="48">
        <f>'Calculated Metrics'!$N629-'Calculated Metrics'!$M629</f>
        <v>2</v>
      </c>
      <c r="P629" s="16" t="str">
        <f>TEXT('Calculated Metrics'!$M629,"mmmm")</f>
        <v>February</v>
      </c>
      <c r="Q629" s="16" t="str">
        <f>TEXT('Calculated Metrics'!$M629,"dddd")</f>
        <v>Saturday</v>
      </c>
      <c r="R629" s="13" t="str">
        <f>_xlfn.XLOOKUP('Calculated Metrics'!$T629,'Product Lookup'!A:A,'Product Lookup'!B:B, ,0)</f>
        <v>Telephones</v>
      </c>
      <c r="S629" s="13" t="s">
        <v>58</v>
      </c>
      <c r="T629" s="13" t="s">
        <v>59</v>
      </c>
      <c r="U629" s="13" t="s">
        <v>49</v>
      </c>
      <c r="V629" s="13" t="s">
        <v>29</v>
      </c>
      <c r="W629" s="13" t="s">
        <v>30</v>
      </c>
      <c r="X629" s="13" t="s">
        <v>39</v>
      </c>
      <c r="Y629" s="13" t="s">
        <v>410</v>
      </c>
      <c r="Z629" s="13">
        <v>92592</v>
      </c>
      <c r="AA629" s="1"/>
      <c r="AB629" s="1"/>
      <c r="AC629" s="1"/>
      <c r="AD629" s="1"/>
      <c r="AE629" s="1"/>
      <c r="AF629" s="1"/>
    </row>
    <row r="630" spans="1:32" x14ac:dyDescent="0.3">
      <c r="A630" s="9">
        <v>20612</v>
      </c>
      <c r="B630" s="9" t="s">
        <v>23</v>
      </c>
      <c r="C630" s="9">
        <v>87015</v>
      </c>
      <c r="D630" s="10">
        <v>7.3</v>
      </c>
      <c r="E630" s="11">
        <v>0.05</v>
      </c>
      <c r="F630" s="9">
        <v>14</v>
      </c>
      <c r="G630" s="10">
        <f>'Calculated Metrics'!$D630*'Calculated Metrics'!$F630*(1-'Calculated Metrics'!$E630)</f>
        <v>97.09</v>
      </c>
      <c r="H630" s="9">
        <v>1123</v>
      </c>
      <c r="I630" s="9" t="s">
        <v>1380</v>
      </c>
      <c r="J630" s="9" t="str">
        <f t="shared" si="9"/>
        <v>Returning Customer</v>
      </c>
      <c r="K630" s="9" t="s">
        <v>48</v>
      </c>
      <c r="L630" s="9" t="s">
        <v>35</v>
      </c>
      <c r="M630" s="12">
        <v>42078</v>
      </c>
      <c r="N630" s="12">
        <v>42081</v>
      </c>
      <c r="O630" s="47">
        <f>'Calculated Metrics'!$N630-'Calculated Metrics'!$M630</f>
        <v>3</v>
      </c>
      <c r="P630" s="12" t="str">
        <f>TEXT('Calculated Metrics'!$M630,"mmmm")</f>
        <v>March</v>
      </c>
      <c r="Q630" s="12" t="str">
        <f>TEXT('Calculated Metrics'!$M630,"dddd")</f>
        <v>Sunday</v>
      </c>
      <c r="R630" s="9" t="str">
        <f>_xlfn.XLOOKUP('Calculated Metrics'!$T630,'Product Lookup'!A:A,'Product Lookup'!B:B, ,0)</f>
        <v>Binders</v>
      </c>
      <c r="S630" s="9" t="s">
        <v>26</v>
      </c>
      <c r="T630" s="9" t="s">
        <v>72</v>
      </c>
      <c r="U630" s="9" t="s">
        <v>49</v>
      </c>
      <c r="V630" s="9" t="s">
        <v>29</v>
      </c>
      <c r="W630" s="9" t="s">
        <v>30</v>
      </c>
      <c r="X630" s="9" t="s">
        <v>39</v>
      </c>
      <c r="Y630" s="9" t="s">
        <v>224</v>
      </c>
      <c r="Z630" s="9">
        <v>95661</v>
      </c>
      <c r="AA630" s="1"/>
      <c r="AB630" s="1"/>
      <c r="AC630" s="1"/>
      <c r="AD630" s="1"/>
      <c r="AE630" s="1"/>
      <c r="AF630" s="1"/>
    </row>
    <row r="631" spans="1:32" x14ac:dyDescent="0.3">
      <c r="A631" s="13">
        <v>18212</v>
      </c>
      <c r="B631" s="13" t="s">
        <v>23</v>
      </c>
      <c r="C631" s="13">
        <v>87016</v>
      </c>
      <c r="D631" s="14">
        <v>175.99</v>
      </c>
      <c r="E631" s="15">
        <v>0.1</v>
      </c>
      <c r="F631" s="13">
        <v>22</v>
      </c>
      <c r="G631" s="14">
        <f>'Calculated Metrics'!$D631*'Calculated Metrics'!$F631*(1-'Calculated Metrics'!$E631)</f>
        <v>3484.6020000000003</v>
      </c>
      <c r="H631" s="13">
        <v>1123</v>
      </c>
      <c r="I631" s="13" t="s">
        <v>1380</v>
      </c>
      <c r="J631" s="13" t="str">
        <f t="shared" si="9"/>
        <v>Returning Customer</v>
      </c>
      <c r="K631" s="13" t="s">
        <v>48</v>
      </c>
      <c r="L631" s="13" t="s">
        <v>35</v>
      </c>
      <c r="M631" s="16">
        <v>42175</v>
      </c>
      <c r="N631" s="16">
        <v>42177</v>
      </c>
      <c r="O631" s="48">
        <f>'Calculated Metrics'!$N631-'Calculated Metrics'!$M631</f>
        <v>2</v>
      </c>
      <c r="P631" s="16" t="str">
        <f>TEXT('Calculated Metrics'!$M631,"mmmm")</f>
        <v>June</v>
      </c>
      <c r="Q631" s="16" t="str">
        <f>TEXT('Calculated Metrics'!$M631,"dddd")</f>
        <v>Saturday</v>
      </c>
      <c r="R631" s="13" t="str">
        <f>_xlfn.XLOOKUP('Calculated Metrics'!$T631,'Product Lookup'!A:A,'Product Lookup'!B:B, ,0)</f>
        <v>Telephones</v>
      </c>
      <c r="S631" s="13" t="s">
        <v>58</v>
      </c>
      <c r="T631" s="13" t="s">
        <v>59</v>
      </c>
      <c r="U631" s="13" t="s">
        <v>49</v>
      </c>
      <c r="V631" s="13" t="s">
        <v>29</v>
      </c>
      <c r="W631" s="13" t="s">
        <v>44</v>
      </c>
      <c r="X631" s="13" t="s">
        <v>39</v>
      </c>
      <c r="Y631" s="13" t="s">
        <v>224</v>
      </c>
      <c r="Z631" s="13">
        <v>95661</v>
      </c>
      <c r="AA631" s="1"/>
      <c r="AB631" s="1"/>
      <c r="AC631" s="1"/>
      <c r="AD631" s="1"/>
      <c r="AE631" s="1"/>
      <c r="AF631" s="1"/>
    </row>
    <row r="632" spans="1:32" x14ac:dyDescent="0.3">
      <c r="A632" s="9">
        <v>18211</v>
      </c>
      <c r="B632" s="9" t="s">
        <v>23</v>
      </c>
      <c r="C632" s="9">
        <v>87016</v>
      </c>
      <c r="D632" s="10">
        <v>160.97999999999999</v>
      </c>
      <c r="E632" s="11">
        <v>0.1</v>
      </c>
      <c r="F632" s="9">
        <v>18</v>
      </c>
      <c r="G632" s="10">
        <f>'Calculated Metrics'!$D632*'Calculated Metrics'!$F632*(1-'Calculated Metrics'!$E632)</f>
        <v>2607.8759999999997</v>
      </c>
      <c r="H632" s="9">
        <v>1124</v>
      </c>
      <c r="I632" s="9" t="s">
        <v>1381</v>
      </c>
      <c r="J632" s="9" t="str">
        <f t="shared" si="9"/>
        <v>New Customer</v>
      </c>
      <c r="K632" s="9" t="s">
        <v>48</v>
      </c>
      <c r="L632" s="9" t="s">
        <v>25</v>
      </c>
      <c r="M632" s="12">
        <v>42175</v>
      </c>
      <c r="N632" s="12">
        <v>42176</v>
      </c>
      <c r="O632" s="47">
        <f>'Calculated Metrics'!$N632-'Calculated Metrics'!$M632</f>
        <v>1</v>
      </c>
      <c r="P632" s="12" t="str">
        <f>TEXT('Calculated Metrics'!$M632,"mmmm")</f>
        <v>June</v>
      </c>
      <c r="Q632" s="12" t="str">
        <f>TEXT('Calculated Metrics'!$M632,"dddd")</f>
        <v>Saturday</v>
      </c>
      <c r="R632" s="9" t="str">
        <f>_xlfn.XLOOKUP('Calculated Metrics'!$T632,'Product Lookup'!A:A,'Product Lookup'!B:B, ,0)</f>
        <v>Bookcases</v>
      </c>
      <c r="S632" s="9" t="s">
        <v>36</v>
      </c>
      <c r="T632" s="9" t="s">
        <v>105</v>
      </c>
      <c r="U632" s="9" t="s">
        <v>77</v>
      </c>
      <c r="V632" s="9" t="s">
        <v>29</v>
      </c>
      <c r="W632" s="9" t="s">
        <v>50</v>
      </c>
      <c r="X632" s="9" t="s">
        <v>119</v>
      </c>
      <c r="Y632" s="9" t="s">
        <v>411</v>
      </c>
      <c r="Z632" s="9">
        <v>6360</v>
      </c>
      <c r="AA632" s="1"/>
      <c r="AB632" s="1"/>
      <c r="AC632" s="1"/>
      <c r="AD632" s="1"/>
      <c r="AE632" s="1"/>
      <c r="AF632" s="1"/>
    </row>
    <row r="633" spans="1:32" x14ac:dyDescent="0.3">
      <c r="A633" s="13">
        <v>22052</v>
      </c>
      <c r="B633" s="13" t="s">
        <v>47</v>
      </c>
      <c r="C633" s="13">
        <v>87221</v>
      </c>
      <c r="D633" s="14">
        <v>4.0599999999999996</v>
      </c>
      <c r="E633" s="15">
        <v>0.05</v>
      </c>
      <c r="F633" s="13">
        <v>16</v>
      </c>
      <c r="G633" s="14">
        <f>'Calculated Metrics'!$D633*'Calculated Metrics'!$F633*(1-'Calculated Metrics'!$E633)</f>
        <v>61.711999999999989</v>
      </c>
      <c r="H633" s="13">
        <v>1127</v>
      </c>
      <c r="I633" s="13" t="s">
        <v>1382</v>
      </c>
      <c r="J633" s="13" t="str">
        <f t="shared" si="9"/>
        <v>Returning Customer</v>
      </c>
      <c r="K633" s="13" t="s">
        <v>74</v>
      </c>
      <c r="L633" s="13" t="s">
        <v>35</v>
      </c>
      <c r="M633" s="16">
        <v>42059</v>
      </c>
      <c r="N633" s="16">
        <v>42061</v>
      </c>
      <c r="O633" s="48">
        <f>'Calculated Metrics'!$N633-'Calculated Metrics'!$M633</f>
        <v>2</v>
      </c>
      <c r="P633" s="16" t="str">
        <f>TEXT('Calculated Metrics'!$M633,"mmmm")</f>
        <v>February</v>
      </c>
      <c r="Q633" s="16" t="str">
        <f>TEXT('Calculated Metrics'!$M633,"dddd")</f>
        <v>Tuesday</v>
      </c>
      <c r="R633" s="13" t="str">
        <f>_xlfn.XLOOKUP('Calculated Metrics'!$T633,'Product Lookup'!A:A,'Product Lookup'!B:B, ,0)</f>
        <v>Appliances</v>
      </c>
      <c r="S633" s="13" t="s">
        <v>26</v>
      </c>
      <c r="T633" s="13" t="s">
        <v>131</v>
      </c>
      <c r="U633" s="13" t="s">
        <v>49</v>
      </c>
      <c r="V633" s="13" t="s">
        <v>29</v>
      </c>
      <c r="W633" s="13" t="s">
        <v>50</v>
      </c>
      <c r="X633" s="13" t="s">
        <v>79</v>
      </c>
      <c r="Y633" s="13" t="s">
        <v>412</v>
      </c>
      <c r="Z633" s="13">
        <v>78852</v>
      </c>
      <c r="AA633" s="1"/>
      <c r="AB633" s="1"/>
      <c r="AC633" s="1"/>
      <c r="AD633" s="1"/>
      <c r="AE633" s="1"/>
      <c r="AF633" s="1"/>
    </row>
    <row r="634" spans="1:32" x14ac:dyDescent="0.3">
      <c r="A634" s="9">
        <v>26377</v>
      </c>
      <c r="B634" s="9" t="s">
        <v>71</v>
      </c>
      <c r="C634" s="9">
        <v>87222</v>
      </c>
      <c r="D634" s="10">
        <v>4.71</v>
      </c>
      <c r="E634" s="11">
        <v>0.05</v>
      </c>
      <c r="F634" s="9">
        <v>19</v>
      </c>
      <c r="G634" s="10">
        <f>'Calculated Metrics'!$D634*'Calculated Metrics'!$F634*(1-'Calculated Metrics'!$E634)</f>
        <v>85.015499999999989</v>
      </c>
      <c r="H634" s="9">
        <v>1127</v>
      </c>
      <c r="I634" s="9" t="s">
        <v>1382</v>
      </c>
      <c r="J634" s="9" t="str">
        <f t="shared" si="9"/>
        <v>Returning Customer</v>
      </c>
      <c r="K634" s="9" t="s">
        <v>74</v>
      </c>
      <c r="L634" s="9" t="s">
        <v>35</v>
      </c>
      <c r="M634" s="12">
        <v>42177</v>
      </c>
      <c r="N634" s="12">
        <v>42181</v>
      </c>
      <c r="O634" s="47">
        <f>'Calculated Metrics'!$N634-'Calculated Metrics'!$M634</f>
        <v>4</v>
      </c>
      <c r="P634" s="12" t="str">
        <f>TEXT('Calculated Metrics'!$M634,"mmmm")</f>
        <v>June</v>
      </c>
      <c r="Q634" s="12" t="str">
        <f>TEXT('Calculated Metrics'!$M634,"dddd")</f>
        <v>Monday</v>
      </c>
      <c r="R634" s="9" t="str">
        <f>_xlfn.XLOOKUP('Calculated Metrics'!$T634,'Product Lookup'!A:A,'Product Lookup'!B:B, ,0)</f>
        <v>Rubber Bands</v>
      </c>
      <c r="S634" s="9" t="s">
        <v>26</v>
      </c>
      <c r="T634" s="9" t="s">
        <v>53</v>
      </c>
      <c r="U634" s="9" t="s">
        <v>28</v>
      </c>
      <c r="V634" s="9" t="s">
        <v>29</v>
      </c>
      <c r="W634" s="9" t="s">
        <v>50</v>
      </c>
      <c r="X634" s="9" t="s">
        <v>79</v>
      </c>
      <c r="Y634" s="9" t="s">
        <v>412</v>
      </c>
      <c r="Z634" s="9">
        <v>78852</v>
      </c>
      <c r="AA634" s="1"/>
      <c r="AB634" s="1"/>
      <c r="AC634" s="1"/>
      <c r="AD634" s="1"/>
      <c r="AE634" s="1"/>
      <c r="AF634" s="1"/>
    </row>
    <row r="635" spans="1:32" x14ac:dyDescent="0.3">
      <c r="A635" s="13">
        <v>26378</v>
      </c>
      <c r="B635" s="13" t="s">
        <v>71</v>
      </c>
      <c r="C635" s="13">
        <v>87222</v>
      </c>
      <c r="D635" s="14">
        <v>4.2</v>
      </c>
      <c r="E635" s="15">
        <v>0.05</v>
      </c>
      <c r="F635" s="13">
        <v>13</v>
      </c>
      <c r="G635" s="14">
        <f>'Calculated Metrics'!$D635*'Calculated Metrics'!$F635*(1-'Calculated Metrics'!$E635)</f>
        <v>51.87</v>
      </c>
      <c r="H635" s="13">
        <v>1128</v>
      </c>
      <c r="I635" s="13" t="s">
        <v>1383</v>
      </c>
      <c r="J635" s="13" t="str">
        <f t="shared" si="9"/>
        <v>New Customer</v>
      </c>
      <c r="K635" s="13" t="s">
        <v>74</v>
      </c>
      <c r="L635" s="13" t="s">
        <v>35</v>
      </c>
      <c r="M635" s="16">
        <v>42177</v>
      </c>
      <c r="N635" s="16">
        <v>42182</v>
      </c>
      <c r="O635" s="48">
        <f>'Calculated Metrics'!$N635-'Calculated Metrics'!$M635</f>
        <v>5</v>
      </c>
      <c r="P635" s="16" t="str">
        <f>TEXT('Calculated Metrics'!$M635,"mmmm")</f>
        <v>June</v>
      </c>
      <c r="Q635" s="16" t="str">
        <f>TEXT('Calculated Metrics'!$M635,"dddd")</f>
        <v>Monday</v>
      </c>
      <c r="R635" s="13" t="str">
        <f>_xlfn.XLOOKUP('Calculated Metrics'!$T635,'Product Lookup'!A:A,'Product Lookup'!B:B, ,0)</f>
        <v>Paper</v>
      </c>
      <c r="S635" s="13" t="s">
        <v>26</v>
      </c>
      <c r="T635" s="13" t="s">
        <v>66</v>
      </c>
      <c r="U635" s="13" t="s">
        <v>28</v>
      </c>
      <c r="V635" s="13" t="s">
        <v>29</v>
      </c>
      <c r="W635" s="13" t="s">
        <v>44</v>
      </c>
      <c r="X635" s="13" t="s">
        <v>79</v>
      </c>
      <c r="Y635" s="13" t="s">
        <v>413</v>
      </c>
      <c r="Z635" s="13">
        <v>78539</v>
      </c>
      <c r="AA635" s="1"/>
      <c r="AB635" s="1"/>
      <c r="AC635" s="1"/>
      <c r="AD635" s="1"/>
      <c r="AE635" s="1"/>
      <c r="AF635" s="1"/>
    </row>
    <row r="636" spans="1:32" x14ac:dyDescent="0.3">
      <c r="A636" s="9">
        <v>4501</v>
      </c>
      <c r="B636" s="9" t="s">
        <v>71</v>
      </c>
      <c r="C636" s="9">
        <v>32037</v>
      </c>
      <c r="D636" s="10">
        <v>8.6</v>
      </c>
      <c r="E636" s="11">
        <v>0.05</v>
      </c>
      <c r="F636" s="9">
        <v>37</v>
      </c>
      <c r="G636" s="10">
        <f>'Calculated Metrics'!$D636*'Calculated Metrics'!$F636*(1-'Calculated Metrics'!$E636)</f>
        <v>302.28999999999996</v>
      </c>
      <c r="H636" s="9">
        <v>1129</v>
      </c>
      <c r="I636" s="9" t="s">
        <v>1384</v>
      </c>
      <c r="J636" s="9" t="str">
        <f t="shared" si="9"/>
        <v>Returning Customer</v>
      </c>
      <c r="K636" s="9" t="s">
        <v>34</v>
      </c>
      <c r="L636" s="9" t="s">
        <v>35</v>
      </c>
      <c r="M636" s="12">
        <v>42051</v>
      </c>
      <c r="N636" s="12">
        <v>42058</v>
      </c>
      <c r="O636" s="47">
        <f>'Calculated Metrics'!$N636-'Calculated Metrics'!$M636</f>
        <v>7</v>
      </c>
      <c r="P636" s="12" t="str">
        <f>TEXT('Calculated Metrics'!$M636,"mmmm")</f>
        <v>February</v>
      </c>
      <c r="Q636" s="12" t="str">
        <f>TEXT('Calculated Metrics'!$M636,"dddd")</f>
        <v>Monday</v>
      </c>
      <c r="R636" s="9" t="str">
        <f>_xlfn.XLOOKUP('Calculated Metrics'!$T636,'Product Lookup'!A:A,'Product Lookup'!B:B, ,0)</f>
        <v>Binders</v>
      </c>
      <c r="S636" s="9" t="s">
        <v>26</v>
      </c>
      <c r="T636" s="9" t="s">
        <v>72</v>
      </c>
      <c r="U636" s="9" t="s">
        <v>49</v>
      </c>
      <c r="V636" s="9" t="s">
        <v>29</v>
      </c>
      <c r="W636" s="9" t="s">
        <v>44</v>
      </c>
      <c r="X636" s="9" t="s">
        <v>106</v>
      </c>
      <c r="Y636" s="9" t="s">
        <v>107</v>
      </c>
      <c r="Z636" s="9">
        <v>2118</v>
      </c>
      <c r="AA636" s="1"/>
      <c r="AB636" s="1"/>
      <c r="AC636" s="1"/>
      <c r="AD636" s="1"/>
      <c r="AE636" s="1"/>
      <c r="AF636" s="1"/>
    </row>
    <row r="637" spans="1:32" x14ac:dyDescent="0.3">
      <c r="A637" s="13">
        <v>4502</v>
      </c>
      <c r="B637" s="13" t="s">
        <v>71</v>
      </c>
      <c r="C637" s="13">
        <v>32037</v>
      </c>
      <c r="D637" s="14">
        <v>699.99</v>
      </c>
      <c r="E637" s="15">
        <v>0.1</v>
      </c>
      <c r="F637" s="13">
        <v>15</v>
      </c>
      <c r="G637" s="14">
        <f>'Calculated Metrics'!$D637*'Calculated Metrics'!$F637*(1-'Calculated Metrics'!$E637)</f>
        <v>9449.8649999999998</v>
      </c>
      <c r="H637" s="13">
        <v>1129</v>
      </c>
      <c r="I637" s="13" t="s">
        <v>1384</v>
      </c>
      <c r="J637" s="13" t="str">
        <f t="shared" si="9"/>
        <v>Returning Customer</v>
      </c>
      <c r="K637" s="13" t="s">
        <v>34</v>
      </c>
      <c r="L637" s="13" t="s">
        <v>35</v>
      </c>
      <c r="M637" s="16">
        <v>42051</v>
      </c>
      <c r="N637" s="16">
        <v>42055</v>
      </c>
      <c r="O637" s="48">
        <f>'Calculated Metrics'!$N637-'Calculated Metrics'!$M637</f>
        <v>4</v>
      </c>
      <c r="P637" s="16" t="str">
        <f>TEXT('Calculated Metrics'!$M637,"mmmm")</f>
        <v>February</v>
      </c>
      <c r="Q637" s="16" t="str">
        <f>TEXT('Calculated Metrics'!$M637,"dddd")</f>
        <v>Monday</v>
      </c>
      <c r="R637" s="13" t="str">
        <f>_xlfn.XLOOKUP('Calculated Metrics'!$T637,'Product Lookup'!A:A,'Product Lookup'!B:B, ,0)</f>
        <v>Copiers</v>
      </c>
      <c r="S637" s="13" t="s">
        <v>58</v>
      </c>
      <c r="T637" s="13" t="s">
        <v>238</v>
      </c>
      <c r="U637" s="13" t="s">
        <v>124</v>
      </c>
      <c r="V637" s="13" t="s">
        <v>29</v>
      </c>
      <c r="W637" s="13" t="s">
        <v>44</v>
      </c>
      <c r="X637" s="13" t="s">
        <v>106</v>
      </c>
      <c r="Y637" s="13" t="s">
        <v>107</v>
      </c>
      <c r="Z637" s="13">
        <v>2118</v>
      </c>
      <c r="AA637" s="1"/>
      <c r="AB637" s="1"/>
      <c r="AC637" s="1"/>
      <c r="AD637" s="1"/>
      <c r="AE637" s="1"/>
      <c r="AF637" s="1"/>
    </row>
    <row r="638" spans="1:32" x14ac:dyDescent="0.3">
      <c r="A638" s="9">
        <v>6891</v>
      </c>
      <c r="B638" s="9" t="s">
        <v>33</v>
      </c>
      <c r="C638" s="9">
        <v>49125</v>
      </c>
      <c r="D638" s="10">
        <v>5.78</v>
      </c>
      <c r="E638" s="11">
        <v>0.05</v>
      </c>
      <c r="F638" s="9">
        <v>29</v>
      </c>
      <c r="G638" s="10">
        <f>'Calculated Metrics'!$D638*'Calculated Metrics'!$F638*(1-'Calculated Metrics'!$E638)</f>
        <v>159.239</v>
      </c>
      <c r="H638" s="9">
        <v>1129</v>
      </c>
      <c r="I638" s="9" t="s">
        <v>1384</v>
      </c>
      <c r="J638" s="9" t="str">
        <f t="shared" si="9"/>
        <v>Returning Customer</v>
      </c>
      <c r="K638" s="9" t="s">
        <v>24</v>
      </c>
      <c r="L638" s="9" t="s">
        <v>25</v>
      </c>
      <c r="M638" s="12">
        <v>42092</v>
      </c>
      <c r="N638" s="12">
        <v>42094</v>
      </c>
      <c r="O638" s="47">
        <f>'Calculated Metrics'!$N638-'Calculated Metrics'!$M638</f>
        <v>2</v>
      </c>
      <c r="P638" s="12" t="str">
        <f>TEXT('Calculated Metrics'!$M638,"mmmm")</f>
        <v>March</v>
      </c>
      <c r="Q638" s="12" t="str">
        <f>TEXT('Calculated Metrics'!$M638,"dddd")</f>
        <v>Sunday</v>
      </c>
      <c r="R638" s="9" t="str">
        <f>_xlfn.XLOOKUP('Calculated Metrics'!$T638,'Product Lookup'!A:A,'Product Lookup'!B:B, ,0)</f>
        <v>Paper</v>
      </c>
      <c r="S638" s="9" t="s">
        <v>26</v>
      </c>
      <c r="T638" s="9" t="s">
        <v>66</v>
      </c>
      <c r="U638" s="9" t="s">
        <v>49</v>
      </c>
      <c r="V638" s="9" t="s">
        <v>29</v>
      </c>
      <c r="W638" s="9" t="s">
        <v>44</v>
      </c>
      <c r="X638" s="9" t="s">
        <v>106</v>
      </c>
      <c r="Y638" s="9" t="s">
        <v>107</v>
      </c>
      <c r="Z638" s="9">
        <v>2118</v>
      </c>
      <c r="AA638" s="1"/>
      <c r="AB638" s="1"/>
      <c r="AC638" s="1"/>
      <c r="AD638" s="1"/>
      <c r="AE638" s="1"/>
      <c r="AF638" s="1"/>
    </row>
    <row r="639" spans="1:32" x14ac:dyDescent="0.3">
      <c r="A639" s="13">
        <v>1917</v>
      </c>
      <c r="B639" s="13" t="s">
        <v>47</v>
      </c>
      <c r="C639" s="13">
        <v>13735</v>
      </c>
      <c r="D639" s="14">
        <v>7.64</v>
      </c>
      <c r="E639" s="15">
        <v>0.05</v>
      </c>
      <c r="F639" s="13">
        <v>52</v>
      </c>
      <c r="G639" s="14">
        <f>'Calculated Metrics'!$D639*'Calculated Metrics'!$F639*(1-'Calculated Metrics'!$E639)</f>
        <v>377.41599999999994</v>
      </c>
      <c r="H639" s="13">
        <v>1129</v>
      </c>
      <c r="I639" s="13" t="s">
        <v>1384</v>
      </c>
      <c r="J639" s="13" t="str">
        <f t="shared" si="9"/>
        <v>Returning Customer</v>
      </c>
      <c r="K639" s="13" t="s">
        <v>34</v>
      </c>
      <c r="L639" s="13" t="s">
        <v>35</v>
      </c>
      <c r="M639" s="16">
        <v>42145</v>
      </c>
      <c r="N639" s="16">
        <v>42147</v>
      </c>
      <c r="O639" s="48">
        <f>'Calculated Metrics'!$N639-'Calculated Metrics'!$M639</f>
        <v>2</v>
      </c>
      <c r="P639" s="16" t="str">
        <f>TEXT('Calculated Metrics'!$M639,"mmmm")</f>
        <v>May</v>
      </c>
      <c r="Q639" s="16" t="str">
        <f>TEXT('Calculated Metrics'!$M639,"dddd")</f>
        <v>Thursday</v>
      </c>
      <c r="R639" s="13" t="str">
        <f>_xlfn.XLOOKUP('Calculated Metrics'!$T639,'Product Lookup'!A:A,'Product Lookup'!B:B, ,0)</f>
        <v>Envelopes</v>
      </c>
      <c r="S639" s="13" t="s">
        <v>26</v>
      </c>
      <c r="T639" s="13" t="s">
        <v>54</v>
      </c>
      <c r="U639" s="13" t="s">
        <v>49</v>
      </c>
      <c r="V639" s="13" t="s">
        <v>29</v>
      </c>
      <c r="W639" s="13" t="s">
        <v>44</v>
      </c>
      <c r="X639" s="13" t="s">
        <v>106</v>
      </c>
      <c r="Y639" s="13" t="s">
        <v>107</v>
      </c>
      <c r="Z639" s="13">
        <v>2118</v>
      </c>
      <c r="AA639" s="1"/>
      <c r="AB639" s="1"/>
      <c r="AC639" s="1"/>
      <c r="AD639" s="1"/>
      <c r="AE639" s="1"/>
      <c r="AF639" s="1"/>
    </row>
    <row r="640" spans="1:32" x14ac:dyDescent="0.3">
      <c r="A640" s="9">
        <v>5568</v>
      </c>
      <c r="B640" s="9" t="s">
        <v>71</v>
      </c>
      <c r="C640" s="9">
        <v>39430</v>
      </c>
      <c r="D640" s="10">
        <v>30.98</v>
      </c>
      <c r="E640" s="11">
        <v>0.05</v>
      </c>
      <c r="F640" s="9">
        <v>44</v>
      </c>
      <c r="G640" s="10">
        <f>'Calculated Metrics'!$D640*'Calculated Metrics'!$F640*(1-'Calculated Metrics'!$E640)</f>
        <v>1294.9639999999999</v>
      </c>
      <c r="H640" s="9">
        <v>1129</v>
      </c>
      <c r="I640" s="9" t="s">
        <v>1384</v>
      </c>
      <c r="J640" s="9" t="str">
        <f t="shared" si="9"/>
        <v>Returning Customer</v>
      </c>
      <c r="K640" s="9" t="s">
        <v>24</v>
      </c>
      <c r="L640" s="9" t="s">
        <v>35</v>
      </c>
      <c r="M640" s="12">
        <v>42168</v>
      </c>
      <c r="N640" s="12">
        <v>42172</v>
      </c>
      <c r="O640" s="47">
        <f>'Calculated Metrics'!$N640-'Calculated Metrics'!$M640</f>
        <v>4</v>
      </c>
      <c r="P640" s="12" t="str">
        <f>TEXT('Calculated Metrics'!$M640,"mmmm")</f>
        <v>June</v>
      </c>
      <c r="Q640" s="12" t="str">
        <f>TEXT('Calculated Metrics'!$M640,"dddd")</f>
        <v>Saturday</v>
      </c>
      <c r="R640" s="9" t="str">
        <f>_xlfn.XLOOKUP('Calculated Metrics'!$T640,'Product Lookup'!A:A,'Product Lookup'!B:B, ,0)</f>
        <v>Computer Peripherals</v>
      </c>
      <c r="S640" s="9" t="s">
        <v>58</v>
      </c>
      <c r="T640" s="9" t="s">
        <v>100</v>
      </c>
      <c r="U640" s="9" t="s">
        <v>49</v>
      </c>
      <c r="V640" s="9" t="s">
        <v>29</v>
      </c>
      <c r="W640" s="9" t="s">
        <v>44</v>
      </c>
      <c r="X640" s="9" t="s">
        <v>106</v>
      </c>
      <c r="Y640" s="9" t="s">
        <v>107</v>
      </c>
      <c r="Z640" s="9">
        <v>2118</v>
      </c>
      <c r="AA640" s="1"/>
      <c r="AB640" s="1"/>
      <c r="AC640" s="1"/>
      <c r="AD640" s="1"/>
      <c r="AE640" s="1"/>
      <c r="AF640" s="1"/>
    </row>
    <row r="641" spans="1:32" x14ac:dyDescent="0.3">
      <c r="A641" s="13">
        <v>8099</v>
      </c>
      <c r="B641" s="13" t="s">
        <v>71</v>
      </c>
      <c r="C641" s="13">
        <v>57794</v>
      </c>
      <c r="D641" s="14">
        <v>4.9800000000000004</v>
      </c>
      <c r="E641" s="15">
        <v>0.05</v>
      </c>
      <c r="F641" s="13">
        <v>19</v>
      </c>
      <c r="G641" s="14">
        <f>'Calculated Metrics'!$D641*'Calculated Metrics'!$F641*(1-'Calculated Metrics'!$E641)</f>
        <v>89.888999999999996</v>
      </c>
      <c r="H641" s="13">
        <v>1129</v>
      </c>
      <c r="I641" s="13" t="s">
        <v>1384</v>
      </c>
      <c r="J641" s="13" t="str">
        <f t="shared" si="9"/>
        <v>Returning Customer</v>
      </c>
      <c r="K641" s="13" t="s">
        <v>34</v>
      </c>
      <c r="L641" s="13" t="s">
        <v>35</v>
      </c>
      <c r="M641" s="16">
        <v>42030</v>
      </c>
      <c r="N641" s="16">
        <v>42032</v>
      </c>
      <c r="O641" s="48">
        <f>'Calculated Metrics'!$N641-'Calculated Metrics'!$M641</f>
        <v>2</v>
      </c>
      <c r="P641" s="16" t="str">
        <f>TEXT('Calculated Metrics'!$M641,"mmmm")</f>
        <v>January</v>
      </c>
      <c r="Q641" s="16" t="str">
        <f>TEXT('Calculated Metrics'!$M641,"dddd")</f>
        <v>Monday</v>
      </c>
      <c r="R641" s="13" t="str">
        <f>_xlfn.XLOOKUP('Calculated Metrics'!$T641,'Product Lookup'!A:A,'Product Lookup'!B:B, ,0)</f>
        <v>Paper</v>
      </c>
      <c r="S641" s="13" t="s">
        <v>26</v>
      </c>
      <c r="T641" s="13" t="s">
        <v>66</v>
      </c>
      <c r="U641" s="13" t="s">
        <v>49</v>
      </c>
      <c r="V641" s="13" t="s">
        <v>29</v>
      </c>
      <c r="W641" s="13" t="s">
        <v>50</v>
      </c>
      <c r="X641" s="13" t="s">
        <v>106</v>
      </c>
      <c r="Y641" s="13" t="s">
        <v>107</v>
      </c>
      <c r="Z641" s="13">
        <v>2118</v>
      </c>
      <c r="AA641" s="1"/>
      <c r="AB641" s="1"/>
      <c r="AC641" s="1"/>
      <c r="AD641" s="1"/>
      <c r="AE641" s="1"/>
      <c r="AF641" s="1"/>
    </row>
    <row r="642" spans="1:32" x14ac:dyDescent="0.3">
      <c r="A642" s="9">
        <v>19917</v>
      </c>
      <c r="B642" s="9" t="s">
        <v>47</v>
      </c>
      <c r="C642" s="9">
        <v>88103</v>
      </c>
      <c r="D642" s="10">
        <v>7.64</v>
      </c>
      <c r="E642" s="11">
        <v>0.05</v>
      </c>
      <c r="F642" s="9">
        <v>13</v>
      </c>
      <c r="G642" s="10">
        <f>'Calculated Metrics'!$D642*'Calculated Metrics'!$F642*(1-'Calculated Metrics'!$E642)</f>
        <v>94.353999999999985</v>
      </c>
      <c r="H642" s="9">
        <v>1131</v>
      </c>
      <c r="I642" s="9" t="s">
        <v>1385</v>
      </c>
      <c r="J642" s="9" t="str">
        <f t="shared" ref="J642:J705" si="10">IF(COUNTIF(I:I,I642)&gt;1,"Returning Customer","New Customer")</f>
        <v>New Customer</v>
      </c>
      <c r="K642" s="9" t="s">
        <v>34</v>
      </c>
      <c r="L642" s="9" t="s">
        <v>35</v>
      </c>
      <c r="M642" s="12">
        <v>42145</v>
      </c>
      <c r="N642" s="12">
        <v>42147</v>
      </c>
      <c r="O642" s="47">
        <f>'Calculated Metrics'!$N642-'Calculated Metrics'!$M642</f>
        <v>2</v>
      </c>
      <c r="P642" s="12" t="str">
        <f>TEXT('Calculated Metrics'!$M642,"mmmm")</f>
        <v>May</v>
      </c>
      <c r="Q642" s="12" t="str">
        <f>TEXT('Calculated Metrics'!$M642,"dddd")</f>
        <v>Thursday</v>
      </c>
      <c r="R642" s="9" t="str">
        <f>_xlfn.XLOOKUP('Calculated Metrics'!$T642,'Product Lookup'!A:A,'Product Lookup'!B:B, ,0)</f>
        <v>Envelopes</v>
      </c>
      <c r="S642" s="9" t="s">
        <v>26</v>
      </c>
      <c r="T642" s="9" t="s">
        <v>54</v>
      </c>
      <c r="U642" s="9" t="s">
        <v>49</v>
      </c>
      <c r="V642" s="9" t="s">
        <v>29</v>
      </c>
      <c r="W642" s="9" t="s">
        <v>50</v>
      </c>
      <c r="X642" s="9" t="s">
        <v>79</v>
      </c>
      <c r="Y642" s="9" t="s">
        <v>414</v>
      </c>
      <c r="Z642" s="9">
        <v>79907</v>
      </c>
      <c r="AA642" s="1"/>
      <c r="AB642" s="1"/>
      <c r="AC642" s="1"/>
      <c r="AD642" s="1"/>
      <c r="AE642" s="1"/>
      <c r="AF642" s="1"/>
    </row>
    <row r="643" spans="1:32" x14ac:dyDescent="0.3">
      <c r="A643" s="13">
        <v>23860</v>
      </c>
      <c r="B643" s="13" t="s">
        <v>47</v>
      </c>
      <c r="C643" s="13">
        <v>88101</v>
      </c>
      <c r="D643" s="14">
        <v>6.37</v>
      </c>
      <c r="E643" s="15">
        <v>0.05</v>
      </c>
      <c r="F643" s="13">
        <v>6</v>
      </c>
      <c r="G643" s="14">
        <f>'Calculated Metrics'!$D643*'Calculated Metrics'!$F643*(1-'Calculated Metrics'!$E643)</f>
        <v>36.308999999999997</v>
      </c>
      <c r="H643" s="13">
        <v>1132</v>
      </c>
      <c r="I643" s="13" t="s">
        <v>1386</v>
      </c>
      <c r="J643" s="13" t="str">
        <f t="shared" si="10"/>
        <v>Returning Customer</v>
      </c>
      <c r="K643" s="13" t="s">
        <v>24</v>
      </c>
      <c r="L643" s="13" t="s">
        <v>35</v>
      </c>
      <c r="M643" s="16">
        <v>42045</v>
      </c>
      <c r="N643" s="16">
        <v>42046</v>
      </c>
      <c r="O643" s="48">
        <f>'Calculated Metrics'!$N643-'Calculated Metrics'!$M643</f>
        <v>1</v>
      </c>
      <c r="P643" s="16" t="str">
        <f>TEXT('Calculated Metrics'!$M643,"mmmm")</f>
        <v>February</v>
      </c>
      <c r="Q643" s="16" t="str">
        <f>TEXT('Calculated Metrics'!$M643,"dddd")</f>
        <v>Tuesday</v>
      </c>
      <c r="R643" s="13" t="str">
        <f>_xlfn.XLOOKUP('Calculated Metrics'!$T643,'Product Lookup'!A:A,'Product Lookup'!B:B, ,0)</f>
        <v>Binders</v>
      </c>
      <c r="S643" s="13" t="s">
        <v>26</v>
      </c>
      <c r="T643" s="13" t="s">
        <v>72</v>
      </c>
      <c r="U643" s="13" t="s">
        <v>49</v>
      </c>
      <c r="V643" s="13" t="s">
        <v>29</v>
      </c>
      <c r="W643" s="13" t="s">
        <v>50</v>
      </c>
      <c r="X643" s="13" t="s">
        <v>79</v>
      </c>
      <c r="Y643" s="13" t="s">
        <v>415</v>
      </c>
      <c r="Z643" s="13">
        <v>76039</v>
      </c>
      <c r="AA643" s="1"/>
      <c r="AB643" s="1"/>
      <c r="AC643" s="1"/>
      <c r="AD643" s="1"/>
      <c r="AE643" s="1"/>
      <c r="AF643" s="1"/>
    </row>
    <row r="644" spans="1:32" x14ac:dyDescent="0.3">
      <c r="A644" s="9">
        <v>22501</v>
      </c>
      <c r="B644" s="9" t="s">
        <v>71</v>
      </c>
      <c r="C644" s="9">
        <v>88102</v>
      </c>
      <c r="D644" s="10">
        <v>8.6</v>
      </c>
      <c r="E644" s="11">
        <v>0.05</v>
      </c>
      <c r="F644" s="9">
        <v>9</v>
      </c>
      <c r="G644" s="10">
        <f>'Calculated Metrics'!$D644*'Calculated Metrics'!$F644*(1-'Calculated Metrics'!$E644)</f>
        <v>73.529999999999987</v>
      </c>
      <c r="H644" s="9">
        <v>1132</v>
      </c>
      <c r="I644" s="9" t="s">
        <v>1386</v>
      </c>
      <c r="J644" s="9" t="str">
        <f t="shared" si="10"/>
        <v>Returning Customer</v>
      </c>
      <c r="K644" s="9" t="s">
        <v>34</v>
      </c>
      <c r="L644" s="9" t="s">
        <v>35</v>
      </c>
      <c r="M644" s="12">
        <v>42051</v>
      </c>
      <c r="N644" s="12">
        <v>42058</v>
      </c>
      <c r="O644" s="47">
        <f>'Calculated Metrics'!$N644-'Calculated Metrics'!$M644</f>
        <v>7</v>
      </c>
      <c r="P644" s="12" t="str">
        <f>TEXT('Calculated Metrics'!$M644,"mmmm")</f>
        <v>February</v>
      </c>
      <c r="Q644" s="12" t="str">
        <f>TEXT('Calculated Metrics'!$M644,"dddd")</f>
        <v>Monday</v>
      </c>
      <c r="R644" s="9" t="str">
        <f>_xlfn.XLOOKUP('Calculated Metrics'!$T644,'Product Lookup'!A:A,'Product Lookup'!B:B, ,0)</f>
        <v>Binders</v>
      </c>
      <c r="S644" s="9" t="s">
        <v>26</v>
      </c>
      <c r="T644" s="9" t="s">
        <v>72</v>
      </c>
      <c r="U644" s="9" t="s">
        <v>49</v>
      </c>
      <c r="V644" s="9" t="s">
        <v>29</v>
      </c>
      <c r="W644" s="9" t="s">
        <v>50</v>
      </c>
      <c r="X644" s="9" t="s">
        <v>79</v>
      </c>
      <c r="Y644" s="9" t="s">
        <v>415</v>
      </c>
      <c r="Z644" s="9">
        <v>76039</v>
      </c>
      <c r="AA644" s="1"/>
      <c r="AB644" s="1"/>
      <c r="AC644" s="1"/>
      <c r="AD644" s="1"/>
      <c r="AE644" s="1"/>
      <c r="AF644" s="1"/>
    </row>
    <row r="645" spans="1:32" x14ac:dyDescent="0.3">
      <c r="A645" s="13">
        <v>22502</v>
      </c>
      <c r="B645" s="13" t="s">
        <v>71</v>
      </c>
      <c r="C645" s="13">
        <v>88102</v>
      </c>
      <c r="D645" s="14">
        <v>699.99</v>
      </c>
      <c r="E645" s="15">
        <v>0.1</v>
      </c>
      <c r="F645" s="13">
        <v>4</v>
      </c>
      <c r="G645" s="14">
        <f>'Calculated Metrics'!$D645*'Calculated Metrics'!$F645*(1-'Calculated Metrics'!$E645)</f>
        <v>2519.9639999999999</v>
      </c>
      <c r="H645" s="13">
        <v>1132</v>
      </c>
      <c r="I645" s="13" t="s">
        <v>1386</v>
      </c>
      <c r="J645" s="13" t="str">
        <f t="shared" si="10"/>
        <v>Returning Customer</v>
      </c>
      <c r="K645" s="13" t="s">
        <v>34</v>
      </c>
      <c r="L645" s="13" t="s">
        <v>35</v>
      </c>
      <c r="M645" s="16">
        <v>42051</v>
      </c>
      <c r="N645" s="16">
        <v>42055</v>
      </c>
      <c r="O645" s="48">
        <f>'Calculated Metrics'!$N645-'Calculated Metrics'!$M645</f>
        <v>4</v>
      </c>
      <c r="P645" s="16" t="str">
        <f>TEXT('Calculated Metrics'!$M645,"mmmm")</f>
        <v>February</v>
      </c>
      <c r="Q645" s="16" t="str">
        <f>TEXT('Calculated Metrics'!$M645,"dddd")</f>
        <v>Monday</v>
      </c>
      <c r="R645" s="13" t="str">
        <f>_xlfn.XLOOKUP('Calculated Metrics'!$T645,'Product Lookup'!A:A,'Product Lookup'!B:B, ,0)</f>
        <v>Copiers</v>
      </c>
      <c r="S645" s="13" t="s">
        <v>58</v>
      </c>
      <c r="T645" s="13" t="s">
        <v>238</v>
      </c>
      <c r="U645" s="13" t="s">
        <v>124</v>
      </c>
      <c r="V645" s="13" t="s">
        <v>29</v>
      </c>
      <c r="W645" s="13" t="s">
        <v>50</v>
      </c>
      <c r="X645" s="13" t="s">
        <v>79</v>
      </c>
      <c r="Y645" s="13" t="s">
        <v>415</v>
      </c>
      <c r="Z645" s="13">
        <v>76039</v>
      </c>
      <c r="AA645" s="1"/>
      <c r="AB645" s="1"/>
      <c r="AC645" s="1"/>
      <c r="AD645" s="1"/>
      <c r="AE645" s="1"/>
      <c r="AF645" s="1"/>
    </row>
    <row r="646" spans="1:32" x14ac:dyDescent="0.3">
      <c r="A646" s="9">
        <v>23568</v>
      </c>
      <c r="B646" s="9" t="s">
        <v>71</v>
      </c>
      <c r="C646" s="9">
        <v>88104</v>
      </c>
      <c r="D646" s="10">
        <v>30.98</v>
      </c>
      <c r="E646" s="11">
        <v>0.05</v>
      </c>
      <c r="F646" s="9">
        <v>11</v>
      </c>
      <c r="G646" s="10">
        <f>'Calculated Metrics'!$D646*'Calculated Metrics'!$F646*(1-'Calculated Metrics'!$E646)</f>
        <v>323.74099999999999</v>
      </c>
      <c r="H646" s="9">
        <v>1132</v>
      </c>
      <c r="I646" s="9" t="s">
        <v>1386</v>
      </c>
      <c r="J646" s="9" t="str">
        <f t="shared" si="10"/>
        <v>Returning Customer</v>
      </c>
      <c r="K646" s="9" t="s">
        <v>24</v>
      </c>
      <c r="L646" s="9" t="s">
        <v>35</v>
      </c>
      <c r="M646" s="12">
        <v>42168</v>
      </c>
      <c r="N646" s="12">
        <v>42172</v>
      </c>
      <c r="O646" s="47">
        <f>'Calculated Metrics'!$N646-'Calculated Metrics'!$M646</f>
        <v>4</v>
      </c>
      <c r="P646" s="12" t="str">
        <f>TEXT('Calculated Metrics'!$M646,"mmmm")</f>
        <v>June</v>
      </c>
      <c r="Q646" s="12" t="str">
        <f>TEXT('Calculated Metrics'!$M646,"dddd")</f>
        <v>Saturday</v>
      </c>
      <c r="R646" s="9" t="str">
        <f>_xlfn.XLOOKUP('Calculated Metrics'!$T646,'Product Lookup'!A:A,'Product Lookup'!B:B, ,0)</f>
        <v>Computer Peripherals</v>
      </c>
      <c r="S646" s="9" t="s">
        <v>58</v>
      </c>
      <c r="T646" s="9" t="s">
        <v>100</v>
      </c>
      <c r="U646" s="9" t="s">
        <v>49</v>
      </c>
      <c r="V646" s="9" t="s">
        <v>29</v>
      </c>
      <c r="W646" s="9" t="s">
        <v>50</v>
      </c>
      <c r="X646" s="9" t="s">
        <v>79</v>
      </c>
      <c r="Y646" s="9" t="s">
        <v>415</v>
      </c>
      <c r="Z646" s="9">
        <v>76039</v>
      </c>
      <c r="AA646" s="1"/>
      <c r="AB646" s="1"/>
      <c r="AC646" s="1"/>
      <c r="AD646" s="1"/>
      <c r="AE646" s="1"/>
      <c r="AF646" s="1"/>
    </row>
    <row r="647" spans="1:32" x14ac:dyDescent="0.3">
      <c r="A647" s="13">
        <v>26099</v>
      </c>
      <c r="B647" s="13" t="s">
        <v>71</v>
      </c>
      <c r="C647" s="13">
        <v>88105</v>
      </c>
      <c r="D647" s="14">
        <v>4.9800000000000004</v>
      </c>
      <c r="E647" s="15">
        <v>0.05</v>
      </c>
      <c r="F647" s="13">
        <v>5</v>
      </c>
      <c r="G647" s="14">
        <f>'Calculated Metrics'!$D647*'Calculated Metrics'!$F647*(1-'Calculated Metrics'!$E647)</f>
        <v>23.655000000000001</v>
      </c>
      <c r="H647" s="13">
        <v>1133</v>
      </c>
      <c r="I647" s="13" t="s">
        <v>1387</v>
      </c>
      <c r="J647" s="13" t="str">
        <f t="shared" si="10"/>
        <v>New Customer</v>
      </c>
      <c r="K647" s="13" t="s">
        <v>34</v>
      </c>
      <c r="L647" s="13" t="s">
        <v>35</v>
      </c>
      <c r="M647" s="16">
        <v>42030</v>
      </c>
      <c r="N647" s="16">
        <v>42032</v>
      </c>
      <c r="O647" s="48">
        <f>'Calculated Metrics'!$N647-'Calculated Metrics'!$M647</f>
        <v>2</v>
      </c>
      <c r="P647" s="16" t="str">
        <f>TEXT('Calculated Metrics'!$M647,"mmmm")</f>
        <v>January</v>
      </c>
      <c r="Q647" s="16" t="str">
        <f>TEXT('Calculated Metrics'!$M647,"dddd")</f>
        <v>Monday</v>
      </c>
      <c r="R647" s="13" t="str">
        <f>_xlfn.XLOOKUP('Calculated Metrics'!$T647,'Product Lookup'!A:A,'Product Lookup'!B:B, ,0)</f>
        <v>Paper</v>
      </c>
      <c r="S647" s="13" t="s">
        <v>26</v>
      </c>
      <c r="T647" s="13" t="s">
        <v>66</v>
      </c>
      <c r="U647" s="13" t="s">
        <v>49</v>
      </c>
      <c r="V647" s="13" t="s">
        <v>29</v>
      </c>
      <c r="W647" s="13" t="s">
        <v>50</v>
      </c>
      <c r="X647" s="13" t="s">
        <v>79</v>
      </c>
      <c r="Y647" s="13" t="s">
        <v>416</v>
      </c>
      <c r="Z647" s="13">
        <v>75234</v>
      </c>
      <c r="AA647" s="1"/>
      <c r="AB647" s="1"/>
      <c r="AC647" s="1"/>
      <c r="AD647" s="1"/>
      <c r="AE647" s="1"/>
      <c r="AF647" s="1"/>
    </row>
    <row r="648" spans="1:32" x14ac:dyDescent="0.3">
      <c r="A648" s="9">
        <v>22119</v>
      </c>
      <c r="B648" s="9" t="s">
        <v>23</v>
      </c>
      <c r="C648" s="9">
        <v>87940</v>
      </c>
      <c r="D648" s="10">
        <v>270.97000000000003</v>
      </c>
      <c r="E648" s="11">
        <v>0.1</v>
      </c>
      <c r="F648" s="9">
        <v>15</v>
      </c>
      <c r="G648" s="10">
        <f>'Calculated Metrics'!$D648*'Calculated Metrics'!$F648*(1-'Calculated Metrics'!$E648)</f>
        <v>3658.0950000000003</v>
      </c>
      <c r="H648" s="9">
        <v>1136</v>
      </c>
      <c r="I648" s="9" t="s">
        <v>1388</v>
      </c>
      <c r="J648" s="9" t="str">
        <f t="shared" si="10"/>
        <v>New Customer</v>
      </c>
      <c r="K648" s="9" t="s">
        <v>74</v>
      </c>
      <c r="L648" s="9" t="s">
        <v>25</v>
      </c>
      <c r="M648" s="12">
        <v>42006</v>
      </c>
      <c r="N648" s="12">
        <v>42008</v>
      </c>
      <c r="O648" s="47">
        <f>'Calculated Metrics'!$N648-'Calculated Metrics'!$M648</f>
        <v>2</v>
      </c>
      <c r="P648" s="12" t="str">
        <f>TEXT('Calculated Metrics'!$M648,"mmmm")</f>
        <v>January</v>
      </c>
      <c r="Q648" s="12" t="str">
        <f>TEXT('Calculated Metrics'!$M648,"dddd")</f>
        <v>Friday</v>
      </c>
      <c r="R648" s="9" t="str">
        <f>_xlfn.XLOOKUP('Calculated Metrics'!$T648,'Product Lookup'!A:A,'Product Lookup'!B:B, ,0)</f>
        <v>Office Machines</v>
      </c>
      <c r="S648" s="9" t="s">
        <v>58</v>
      </c>
      <c r="T648" s="9" t="s">
        <v>62</v>
      </c>
      <c r="U648" s="9" t="s">
        <v>38</v>
      </c>
      <c r="V648" s="9" t="s">
        <v>29</v>
      </c>
      <c r="W648" s="9" t="s">
        <v>50</v>
      </c>
      <c r="X648" s="9" t="s">
        <v>98</v>
      </c>
      <c r="Y648" s="9" t="s">
        <v>417</v>
      </c>
      <c r="Z648" s="9">
        <v>60188</v>
      </c>
      <c r="AA648" s="1"/>
      <c r="AB648" s="1"/>
      <c r="AC648" s="1"/>
      <c r="AD648" s="1"/>
      <c r="AE648" s="1"/>
      <c r="AF648" s="1"/>
    </row>
    <row r="649" spans="1:32" x14ac:dyDescent="0.3">
      <c r="A649" s="13">
        <v>19357</v>
      </c>
      <c r="B649" s="13" t="s">
        <v>47</v>
      </c>
      <c r="C649" s="13">
        <v>86574</v>
      </c>
      <c r="D649" s="14">
        <v>160.97999999999999</v>
      </c>
      <c r="E649" s="15">
        <v>0.1</v>
      </c>
      <c r="F649" s="13">
        <v>1</v>
      </c>
      <c r="G649" s="14">
        <f>'Calculated Metrics'!$D649*'Calculated Metrics'!$F649*(1-'Calculated Metrics'!$E649)</f>
        <v>144.88200000000001</v>
      </c>
      <c r="H649" s="13">
        <v>1138</v>
      </c>
      <c r="I649" s="13" t="s">
        <v>1389</v>
      </c>
      <c r="J649" s="13" t="str">
        <f t="shared" si="10"/>
        <v>New Customer</v>
      </c>
      <c r="K649" s="13" t="s">
        <v>34</v>
      </c>
      <c r="L649" s="13" t="s">
        <v>25</v>
      </c>
      <c r="M649" s="16">
        <v>42051</v>
      </c>
      <c r="N649" s="16">
        <v>42054</v>
      </c>
      <c r="O649" s="48">
        <f>'Calculated Metrics'!$N649-'Calculated Metrics'!$M649</f>
        <v>3</v>
      </c>
      <c r="P649" s="16" t="str">
        <f>TEXT('Calculated Metrics'!$M649,"mmmm")</f>
        <v>February</v>
      </c>
      <c r="Q649" s="16" t="str">
        <f>TEXT('Calculated Metrics'!$M649,"dddd")</f>
        <v>Monday</v>
      </c>
      <c r="R649" s="13" t="str">
        <f>_xlfn.XLOOKUP('Calculated Metrics'!$T649,'Product Lookup'!A:A,'Product Lookup'!B:B, ,0)</f>
        <v>Chairs</v>
      </c>
      <c r="S649" s="13" t="s">
        <v>36</v>
      </c>
      <c r="T649" s="13" t="s">
        <v>37</v>
      </c>
      <c r="U649" s="13" t="s">
        <v>38</v>
      </c>
      <c r="V649" s="13" t="s">
        <v>29</v>
      </c>
      <c r="W649" s="13" t="s">
        <v>50</v>
      </c>
      <c r="X649" s="13" t="s">
        <v>79</v>
      </c>
      <c r="Y649" s="13" t="s">
        <v>418</v>
      </c>
      <c r="Z649" s="13">
        <v>75056</v>
      </c>
      <c r="AA649" s="1"/>
      <c r="AB649" s="1"/>
      <c r="AC649" s="1"/>
      <c r="AD649" s="1"/>
      <c r="AE649" s="1"/>
      <c r="AF649" s="1"/>
    </row>
    <row r="650" spans="1:32" x14ac:dyDescent="0.3">
      <c r="A650" s="9">
        <v>25467</v>
      </c>
      <c r="B650" s="9" t="s">
        <v>47</v>
      </c>
      <c r="C650" s="9">
        <v>86573</v>
      </c>
      <c r="D650" s="10">
        <v>363.25</v>
      </c>
      <c r="E650" s="11">
        <v>0.1</v>
      </c>
      <c r="F650" s="9">
        <v>7</v>
      </c>
      <c r="G650" s="10">
        <f>'Calculated Metrics'!$D650*'Calculated Metrics'!$F650*(1-'Calculated Metrics'!$E650)</f>
        <v>2288.4749999999999</v>
      </c>
      <c r="H650" s="9">
        <v>1142</v>
      </c>
      <c r="I650" s="9" t="s">
        <v>1390</v>
      </c>
      <c r="J650" s="9" t="str">
        <f t="shared" si="10"/>
        <v>Returning Customer</v>
      </c>
      <c r="K650" s="9" t="s">
        <v>34</v>
      </c>
      <c r="L650" s="9" t="s">
        <v>35</v>
      </c>
      <c r="M650" s="12">
        <v>42008</v>
      </c>
      <c r="N650" s="12">
        <v>42010</v>
      </c>
      <c r="O650" s="47">
        <f>'Calculated Metrics'!$N650-'Calculated Metrics'!$M650</f>
        <v>2</v>
      </c>
      <c r="P650" s="12" t="str">
        <f>TEXT('Calculated Metrics'!$M650,"mmmm")</f>
        <v>January</v>
      </c>
      <c r="Q650" s="12" t="str">
        <f>TEXT('Calculated Metrics'!$M650,"dddd")</f>
        <v>Sunday</v>
      </c>
      <c r="R650" s="9" t="str">
        <f>_xlfn.XLOOKUP('Calculated Metrics'!$T650,'Product Lookup'!A:A,'Product Lookup'!B:B, ,0)</f>
        <v>Appliances</v>
      </c>
      <c r="S650" s="9" t="s">
        <v>26</v>
      </c>
      <c r="T650" s="9" t="s">
        <v>131</v>
      </c>
      <c r="U650" s="9" t="s">
        <v>49</v>
      </c>
      <c r="V650" s="9" t="s">
        <v>29</v>
      </c>
      <c r="W650" s="9" t="s">
        <v>50</v>
      </c>
      <c r="X650" s="9" t="s">
        <v>79</v>
      </c>
      <c r="Y650" s="9" t="s">
        <v>419</v>
      </c>
      <c r="Z650" s="9">
        <v>76706</v>
      </c>
      <c r="AA650" s="1"/>
      <c r="AB650" s="1"/>
      <c r="AC650" s="1"/>
      <c r="AD650" s="1"/>
      <c r="AE650" s="1"/>
      <c r="AF650" s="1"/>
    </row>
    <row r="651" spans="1:32" x14ac:dyDescent="0.3">
      <c r="A651" s="13">
        <v>24539</v>
      </c>
      <c r="B651" s="13" t="s">
        <v>47</v>
      </c>
      <c r="C651" s="13">
        <v>86575</v>
      </c>
      <c r="D651" s="14">
        <v>18.97</v>
      </c>
      <c r="E651" s="15">
        <v>0.05</v>
      </c>
      <c r="F651" s="13">
        <v>11</v>
      </c>
      <c r="G651" s="14">
        <f>'Calculated Metrics'!$D651*'Calculated Metrics'!$F651*(1-'Calculated Metrics'!$E651)</f>
        <v>198.23649999999998</v>
      </c>
      <c r="H651" s="13">
        <v>1142</v>
      </c>
      <c r="I651" s="13" t="s">
        <v>1390</v>
      </c>
      <c r="J651" s="13" t="str">
        <f t="shared" si="10"/>
        <v>Returning Customer</v>
      </c>
      <c r="K651" s="13" t="s">
        <v>34</v>
      </c>
      <c r="L651" s="13" t="s">
        <v>35</v>
      </c>
      <c r="M651" s="16">
        <v>42161</v>
      </c>
      <c r="N651" s="16">
        <v>42164</v>
      </c>
      <c r="O651" s="48">
        <f>'Calculated Metrics'!$N651-'Calculated Metrics'!$M651</f>
        <v>3</v>
      </c>
      <c r="P651" s="16" t="str">
        <f>TEXT('Calculated Metrics'!$M651,"mmmm")</f>
        <v>June</v>
      </c>
      <c r="Q651" s="16" t="str">
        <f>TEXT('Calculated Metrics'!$M651,"dddd")</f>
        <v>Saturday</v>
      </c>
      <c r="R651" s="13" t="str">
        <f>_xlfn.XLOOKUP('Calculated Metrics'!$T651,'Product Lookup'!A:A,'Product Lookup'!B:B, ,0)</f>
        <v>Paper</v>
      </c>
      <c r="S651" s="13" t="s">
        <v>26</v>
      </c>
      <c r="T651" s="13" t="s">
        <v>66</v>
      </c>
      <c r="U651" s="13" t="s">
        <v>49</v>
      </c>
      <c r="V651" s="13" t="s">
        <v>29</v>
      </c>
      <c r="W651" s="13" t="s">
        <v>44</v>
      </c>
      <c r="X651" s="13" t="s">
        <v>79</v>
      </c>
      <c r="Y651" s="13" t="s">
        <v>419</v>
      </c>
      <c r="Z651" s="13">
        <v>76706</v>
      </c>
      <c r="AA651" s="1"/>
      <c r="AB651" s="1"/>
      <c r="AC651" s="1"/>
      <c r="AD651" s="1"/>
      <c r="AE651" s="1"/>
      <c r="AF651" s="1"/>
    </row>
    <row r="652" spans="1:32" x14ac:dyDescent="0.3">
      <c r="A652" s="9">
        <v>25179</v>
      </c>
      <c r="B652" s="9" t="s">
        <v>71</v>
      </c>
      <c r="C652" s="9">
        <v>91344</v>
      </c>
      <c r="D652" s="10">
        <v>7.59</v>
      </c>
      <c r="E652" s="11">
        <v>0.05</v>
      </c>
      <c r="F652" s="9">
        <v>1</v>
      </c>
      <c r="G652" s="10">
        <f>'Calculated Metrics'!$D652*'Calculated Metrics'!$F652*(1-'Calculated Metrics'!$E652)</f>
        <v>7.2104999999999997</v>
      </c>
      <c r="H652" s="9">
        <v>1151</v>
      </c>
      <c r="I652" s="9" t="s">
        <v>1391</v>
      </c>
      <c r="J652" s="9" t="str">
        <f t="shared" si="10"/>
        <v>New Customer</v>
      </c>
      <c r="K652" s="9" t="s">
        <v>24</v>
      </c>
      <c r="L652" s="9" t="s">
        <v>35</v>
      </c>
      <c r="M652" s="12">
        <v>42164</v>
      </c>
      <c r="N652" s="12">
        <v>42164</v>
      </c>
      <c r="O652" s="47">
        <f>'Calculated Metrics'!$N652-'Calculated Metrics'!$M652</f>
        <v>0</v>
      </c>
      <c r="P652" s="12" t="str">
        <f>TEXT('Calculated Metrics'!$M652,"mmmm")</f>
        <v>June</v>
      </c>
      <c r="Q652" s="12" t="str">
        <f>TEXT('Calculated Metrics'!$M652,"dddd")</f>
        <v>Tuesday</v>
      </c>
      <c r="R652" s="9" t="str">
        <f>_xlfn.XLOOKUP('Calculated Metrics'!$T652,'Product Lookup'!A:A,'Product Lookup'!B:B, ,0)</f>
        <v>Furnishings</v>
      </c>
      <c r="S652" s="9" t="s">
        <v>36</v>
      </c>
      <c r="T652" s="9" t="s">
        <v>42</v>
      </c>
      <c r="U652" s="9" t="s">
        <v>28</v>
      </c>
      <c r="V652" s="9" t="s">
        <v>29</v>
      </c>
      <c r="W652" s="9" t="s">
        <v>30</v>
      </c>
      <c r="X652" s="9" t="s">
        <v>106</v>
      </c>
      <c r="Y652" s="9" t="s">
        <v>420</v>
      </c>
      <c r="Z652" s="9">
        <v>1075</v>
      </c>
      <c r="AA652" s="1"/>
      <c r="AB652" s="1"/>
      <c r="AC652" s="1"/>
      <c r="AD652" s="1"/>
      <c r="AE652" s="1"/>
      <c r="AF652" s="1"/>
    </row>
    <row r="653" spans="1:32" x14ac:dyDescent="0.3">
      <c r="A653" s="13">
        <v>24224</v>
      </c>
      <c r="B653" s="13" t="s">
        <v>41</v>
      </c>
      <c r="C653" s="13">
        <v>90853</v>
      </c>
      <c r="D653" s="14">
        <v>9.11</v>
      </c>
      <c r="E653" s="15">
        <v>0.05</v>
      </c>
      <c r="F653" s="13">
        <v>4</v>
      </c>
      <c r="G653" s="14">
        <f>'Calculated Metrics'!$D653*'Calculated Metrics'!$F653*(1-'Calculated Metrics'!$E653)</f>
        <v>34.617999999999995</v>
      </c>
      <c r="H653" s="13">
        <v>1155</v>
      </c>
      <c r="I653" s="13" t="s">
        <v>1392</v>
      </c>
      <c r="J653" s="13" t="str">
        <f t="shared" si="10"/>
        <v>Returning Customer</v>
      </c>
      <c r="K653" s="13" t="s">
        <v>74</v>
      </c>
      <c r="L653" s="13" t="s">
        <v>25</v>
      </c>
      <c r="M653" s="16">
        <v>42006</v>
      </c>
      <c r="N653" s="16">
        <v>42008</v>
      </c>
      <c r="O653" s="48">
        <f>'Calculated Metrics'!$N653-'Calculated Metrics'!$M653</f>
        <v>2</v>
      </c>
      <c r="P653" s="16" t="str">
        <f>TEXT('Calculated Metrics'!$M653,"mmmm")</f>
        <v>January</v>
      </c>
      <c r="Q653" s="16" t="str">
        <f>TEXT('Calculated Metrics'!$M653,"dddd")</f>
        <v>Friday</v>
      </c>
      <c r="R653" s="13" t="str">
        <f>_xlfn.XLOOKUP('Calculated Metrics'!$T653,'Product Lookup'!A:A,'Product Lookup'!B:B, ,0)</f>
        <v>Paper</v>
      </c>
      <c r="S653" s="13" t="s">
        <v>26</v>
      </c>
      <c r="T653" s="13" t="s">
        <v>66</v>
      </c>
      <c r="U653" s="13" t="s">
        <v>28</v>
      </c>
      <c r="V653" s="13" t="s">
        <v>29</v>
      </c>
      <c r="W653" s="13" t="s">
        <v>30</v>
      </c>
      <c r="X653" s="13" t="s">
        <v>39</v>
      </c>
      <c r="Y653" s="13" t="s">
        <v>421</v>
      </c>
      <c r="Z653" s="13">
        <v>90640</v>
      </c>
      <c r="AA653" s="1"/>
      <c r="AB653" s="1"/>
      <c r="AC653" s="1"/>
      <c r="AD653" s="1"/>
      <c r="AE653" s="1"/>
      <c r="AF653" s="1"/>
    </row>
    <row r="654" spans="1:32" x14ac:dyDescent="0.3">
      <c r="A654" s="9">
        <v>24225</v>
      </c>
      <c r="B654" s="9" t="s">
        <v>41</v>
      </c>
      <c r="C654" s="9">
        <v>90853</v>
      </c>
      <c r="D654" s="10">
        <v>15.04</v>
      </c>
      <c r="E654" s="11">
        <v>0.05</v>
      </c>
      <c r="F654" s="9">
        <v>11</v>
      </c>
      <c r="G654" s="10">
        <f>'Calculated Metrics'!$D654*'Calculated Metrics'!$F654*(1-'Calculated Metrics'!$E654)</f>
        <v>157.16799999999998</v>
      </c>
      <c r="H654" s="9">
        <v>1155</v>
      </c>
      <c r="I654" s="9" t="s">
        <v>1392</v>
      </c>
      <c r="J654" s="9" t="str">
        <f t="shared" si="10"/>
        <v>Returning Customer</v>
      </c>
      <c r="K654" s="9" t="s">
        <v>74</v>
      </c>
      <c r="L654" s="9" t="s">
        <v>35</v>
      </c>
      <c r="M654" s="12">
        <v>42006</v>
      </c>
      <c r="N654" s="12">
        <v>42006</v>
      </c>
      <c r="O654" s="47">
        <f>'Calculated Metrics'!$N654-'Calculated Metrics'!$M654</f>
        <v>0</v>
      </c>
      <c r="P654" s="12" t="str">
        <f>TEXT('Calculated Metrics'!$M654,"mmmm")</f>
        <v>January</v>
      </c>
      <c r="Q654" s="12" t="str">
        <f>TEXT('Calculated Metrics'!$M654,"dddd")</f>
        <v>Friday</v>
      </c>
      <c r="R654" s="9" t="str">
        <f>_xlfn.XLOOKUP('Calculated Metrics'!$T654,'Product Lookup'!A:A,'Product Lookup'!B:B, ,0)</f>
        <v>Paper</v>
      </c>
      <c r="S654" s="9" t="s">
        <v>26</v>
      </c>
      <c r="T654" s="9" t="s">
        <v>66</v>
      </c>
      <c r="U654" s="9" t="s">
        <v>28</v>
      </c>
      <c r="V654" s="9" t="s">
        <v>29</v>
      </c>
      <c r="W654" s="9" t="s">
        <v>44</v>
      </c>
      <c r="X654" s="9" t="s">
        <v>39</v>
      </c>
      <c r="Y654" s="9" t="s">
        <v>421</v>
      </c>
      <c r="Z654" s="9">
        <v>90640</v>
      </c>
      <c r="AA654" s="1"/>
      <c r="AB654" s="1"/>
      <c r="AC654" s="1"/>
      <c r="AD654" s="1"/>
      <c r="AE654" s="1"/>
      <c r="AF654" s="1"/>
    </row>
    <row r="655" spans="1:32" x14ac:dyDescent="0.3">
      <c r="A655" s="13">
        <v>20212</v>
      </c>
      <c r="B655" s="13" t="s">
        <v>23</v>
      </c>
      <c r="C655" s="13">
        <v>90855</v>
      </c>
      <c r="D655" s="14">
        <v>175.99</v>
      </c>
      <c r="E655" s="15">
        <v>0.1</v>
      </c>
      <c r="F655" s="13">
        <v>7</v>
      </c>
      <c r="G655" s="14">
        <f>'Calculated Metrics'!$D655*'Calculated Metrics'!$F655*(1-'Calculated Metrics'!$E655)</f>
        <v>1108.7370000000001</v>
      </c>
      <c r="H655" s="13">
        <v>1156</v>
      </c>
      <c r="I655" s="13" t="s">
        <v>1393</v>
      </c>
      <c r="J655" s="13" t="str">
        <f t="shared" si="10"/>
        <v>New Customer</v>
      </c>
      <c r="K655" s="13" t="s">
        <v>74</v>
      </c>
      <c r="L655" s="13" t="s">
        <v>35</v>
      </c>
      <c r="M655" s="16">
        <v>42049</v>
      </c>
      <c r="N655" s="16">
        <v>42050</v>
      </c>
      <c r="O655" s="48">
        <f>'Calculated Metrics'!$N655-'Calculated Metrics'!$M655</f>
        <v>1</v>
      </c>
      <c r="P655" s="16" t="str">
        <f>TEXT('Calculated Metrics'!$M655,"mmmm")</f>
        <v>February</v>
      </c>
      <c r="Q655" s="16" t="str">
        <f>TEXT('Calculated Metrics'!$M655,"dddd")</f>
        <v>Saturday</v>
      </c>
      <c r="R655" s="13" t="str">
        <f>_xlfn.XLOOKUP('Calculated Metrics'!$T655,'Product Lookup'!A:A,'Product Lookup'!B:B, ,0)</f>
        <v>Telephones</v>
      </c>
      <c r="S655" s="13" t="s">
        <v>58</v>
      </c>
      <c r="T655" s="13" t="s">
        <v>59</v>
      </c>
      <c r="U655" s="13" t="s">
        <v>49</v>
      </c>
      <c r="V655" s="13" t="s">
        <v>29</v>
      </c>
      <c r="W655" s="13" t="s">
        <v>44</v>
      </c>
      <c r="X655" s="13" t="s">
        <v>106</v>
      </c>
      <c r="Y655" s="13" t="s">
        <v>422</v>
      </c>
      <c r="Z655" s="13">
        <v>1876</v>
      </c>
      <c r="AA655" s="1"/>
      <c r="AB655" s="1"/>
      <c r="AC655" s="1"/>
      <c r="AD655" s="1"/>
      <c r="AE655" s="1"/>
      <c r="AF655" s="1"/>
    </row>
    <row r="656" spans="1:32" x14ac:dyDescent="0.3">
      <c r="A656" s="9">
        <v>20897</v>
      </c>
      <c r="B656" s="9" t="s">
        <v>23</v>
      </c>
      <c r="C656" s="9">
        <v>90854</v>
      </c>
      <c r="D656" s="10">
        <v>100.98</v>
      </c>
      <c r="E656" s="11">
        <v>0.1</v>
      </c>
      <c r="F656" s="9">
        <v>1</v>
      </c>
      <c r="G656" s="10">
        <f>'Calculated Metrics'!$D656*'Calculated Metrics'!$F656*(1-'Calculated Metrics'!$E656)</f>
        <v>90.882000000000005</v>
      </c>
      <c r="H656" s="9">
        <v>1159</v>
      </c>
      <c r="I656" s="9" t="s">
        <v>1394</v>
      </c>
      <c r="J656" s="9" t="str">
        <f t="shared" si="10"/>
        <v>New Customer</v>
      </c>
      <c r="K656" s="9" t="s">
        <v>74</v>
      </c>
      <c r="L656" s="9" t="s">
        <v>25</v>
      </c>
      <c r="M656" s="12">
        <v>42144</v>
      </c>
      <c r="N656" s="12">
        <v>42145</v>
      </c>
      <c r="O656" s="47">
        <f>'Calculated Metrics'!$N656-'Calculated Metrics'!$M656</f>
        <v>1</v>
      </c>
      <c r="P656" s="12" t="str">
        <f>TEXT('Calculated Metrics'!$M656,"mmmm")</f>
        <v>May</v>
      </c>
      <c r="Q656" s="12" t="str">
        <f>TEXT('Calculated Metrics'!$M656,"dddd")</f>
        <v>Wednesday</v>
      </c>
      <c r="R656" s="9" t="str">
        <f>_xlfn.XLOOKUP('Calculated Metrics'!$T656,'Product Lookup'!A:A,'Product Lookup'!B:B, ,0)</f>
        <v>Bookcases</v>
      </c>
      <c r="S656" s="9" t="s">
        <v>36</v>
      </c>
      <c r="T656" s="9" t="s">
        <v>105</v>
      </c>
      <c r="U656" s="9" t="s">
        <v>77</v>
      </c>
      <c r="V656" s="9" t="s">
        <v>29</v>
      </c>
      <c r="W656" s="9" t="s">
        <v>44</v>
      </c>
      <c r="X656" s="9" t="s">
        <v>45</v>
      </c>
      <c r="Y656" s="9" t="s">
        <v>423</v>
      </c>
      <c r="Z656" s="9">
        <v>7086</v>
      </c>
      <c r="AA656" s="1"/>
      <c r="AB656" s="1"/>
      <c r="AC656" s="1"/>
      <c r="AD656" s="1"/>
      <c r="AE656" s="1"/>
      <c r="AF656" s="1"/>
    </row>
    <row r="657" spans="1:32" x14ac:dyDescent="0.3">
      <c r="A657" s="13">
        <v>18860</v>
      </c>
      <c r="B657" s="13" t="s">
        <v>33</v>
      </c>
      <c r="C657" s="13">
        <v>87520</v>
      </c>
      <c r="D657" s="14">
        <v>9.7799999999999994</v>
      </c>
      <c r="E657" s="15">
        <v>0.05</v>
      </c>
      <c r="F657" s="13">
        <v>19</v>
      </c>
      <c r="G657" s="14">
        <f>'Calculated Metrics'!$D657*'Calculated Metrics'!$F657*(1-'Calculated Metrics'!$E657)</f>
        <v>176.529</v>
      </c>
      <c r="H657" s="13">
        <v>1170</v>
      </c>
      <c r="I657" s="13" t="s">
        <v>1395</v>
      </c>
      <c r="J657" s="13" t="str">
        <f t="shared" si="10"/>
        <v>Returning Customer</v>
      </c>
      <c r="K657" s="13" t="s">
        <v>74</v>
      </c>
      <c r="L657" s="13" t="s">
        <v>35</v>
      </c>
      <c r="M657" s="16">
        <v>42157</v>
      </c>
      <c r="N657" s="16">
        <v>42158</v>
      </c>
      <c r="O657" s="48">
        <f>'Calculated Metrics'!$N657-'Calculated Metrics'!$M657</f>
        <v>1</v>
      </c>
      <c r="P657" s="16" t="str">
        <f>TEXT('Calculated Metrics'!$M657,"mmmm")</f>
        <v>June</v>
      </c>
      <c r="Q657" s="16" t="str">
        <f>TEXT('Calculated Metrics'!$M657,"dddd")</f>
        <v>Tuesday</v>
      </c>
      <c r="R657" s="13" t="str">
        <f>_xlfn.XLOOKUP('Calculated Metrics'!$T657,'Product Lookup'!A:A,'Product Lookup'!B:B, ,0)</f>
        <v>Envelopes</v>
      </c>
      <c r="S657" s="13" t="s">
        <v>26</v>
      </c>
      <c r="T657" s="13" t="s">
        <v>54</v>
      </c>
      <c r="U657" s="13" t="s">
        <v>49</v>
      </c>
      <c r="V657" s="13" t="s">
        <v>29</v>
      </c>
      <c r="W657" s="13" t="s">
        <v>44</v>
      </c>
      <c r="X657" s="13" t="s">
        <v>387</v>
      </c>
      <c r="Y657" s="13" t="s">
        <v>177</v>
      </c>
      <c r="Z657" s="13">
        <v>19711</v>
      </c>
      <c r="AA657" s="1"/>
      <c r="AB657" s="1"/>
      <c r="AC657" s="1"/>
      <c r="AD657" s="1"/>
      <c r="AE657" s="1"/>
      <c r="AF657" s="1"/>
    </row>
    <row r="658" spans="1:32" x14ac:dyDescent="0.3">
      <c r="A658" s="9">
        <v>18861</v>
      </c>
      <c r="B658" s="9" t="s">
        <v>33</v>
      </c>
      <c r="C658" s="9">
        <v>87520</v>
      </c>
      <c r="D658" s="10">
        <v>200.99</v>
      </c>
      <c r="E658" s="11">
        <v>0.1</v>
      </c>
      <c r="F658" s="9">
        <v>6</v>
      </c>
      <c r="G658" s="10">
        <f>'Calculated Metrics'!$D658*'Calculated Metrics'!$F658*(1-'Calculated Metrics'!$E658)</f>
        <v>1085.346</v>
      </c>
      <c r="H658" s="9">
        <v>1170</v>
      </c>
      <c r="I658" s="9" t="s">
        <v>1395</v>
      </c>
      <c r="J658" s="9" t="str">
        <f t="shared" si="10"/>
        <v>Returning Customer</v>
      </c>
      <c r="K658" s="9" t="s">
        <v>74</v>
      </c>
      <c r="L658" s="9" t="s">
        <v>35</v>
      </c>
      <c r="M658" s="12">
        <v>42157</v>
      </c>
      <c r="N658" s="12">
        <v>42159</v>
      </c>
      <c r="O658" s="47">
        <f>'Calculated Metrics'!$N658-'Calculated Metrics'!$M658</f>
        <v>2</v>
      </c>
      <c r="P658" s="12" t="str">
        <f>TEXT('Calculated Metrics'!$M658,"mmmm")</f>
        <v>June</v>
      </c>
      <c r="Q658" s="12" t="str">
        <f>TEXT('Calculated Metrics'!$M658,"dddd")</f>
        <v>Tuesday</v>
      </c>
      <c r="R658" s="9" t="str">
        <f>_xlfn.XLOOKUP('Calculated Metrics'!$T658,'Product Lookup'!A:A,'Product Lookup'!B:B, ,0)</f>
        <v>Telephones</v>
      </c>
      <c r="S658" s="9" t="s">
        <v>58</v>
      </c>
      <c r="T658" s="9" t="s">
        <v>59</v>
      </c>
      <c r="U658" s="9" t="s">
        <v>49</v>
      </c>
      <c r="V658" s="9" t="s">
        <v>29</v>
      </c>
      <c r="W658" s="9" t="s">
        <v>81</v>
      </c>
      <c r="X658" s="9" t="s">
        <v>387</v>
      </c>
      <c r="Y658" s="9" t="s">
        <v>177</v>
      </c>
      <c r="Z658" s="9">
        <v>19711</v>
      </c>
      <c r="AA658" s="1"/>
      <c r="AB658" s="1"/>
      <c r="AC658" s="1"/>
      <c r="AD658" s="1"/>
      <c r="AE658" s="1"/>
      <c r="AF658" s="1"/>
    </row>
    <row r="659" spans="1:32" x14ac:dyDescent="0.3">
      <c r="A659" s="13">
        <v>19182</v>
      </c>
      <c r="B659" s="13" t="s">
        <v>23</v>
      </c>
      <c r="C659" s="13">
        <v>89787</v>
      </c>
      <c r="D659" s="14">
        <v>4.4800000000000004</v>
      </c>
      <c r="E659" s="15">
        <v>0.05</v>
      </c>
      <c r="F659" s="13">
        <v>2</v>
      </c>
      <c r="G659" s="14">
        <f>'Calculated Metrics'!$D659*'Calculated Metrics'!$F659*(1-'Calculated Metrics'!$E659)</f>
        <v>8.5120000000000005</v>
      </c>
      <c r="H659" s="13">
        <v>1178</v>
      </c>
      <c r="I659" s="13" t="s">
        <v>1396</v>
      </c>
      <c r="J659" s="13" t="str">
        <f t="shared" si="10"/>
        <v>Returning Customer</v>
      </c>
      <c r="K659" s="13" t="s">
        <v>74</v>
      </c>
      <c r="L659" s="13" t="s">
        <v>35</v>
      </c>
      <c r="M659" s="16">
        <v>42103</v>
      </c>
      <c r="N659" s="16">
        <v>42105</v>
      </c>
      <c r="O659" s="48">
        <f>'Calculated Metrics'!$N659-'Calculated Metrics'!$M659</f>
        <v>2</v>
      </c>
      <c r="P659" s="16" t="str">
        <f>TEXT('Calculated Metrics'!$M659,"mmmm")</f>
        <v>April</v>
      </c>
      <c r="Q659" s="16" t="str">
        <f>TEXT('Calculated Metrics'!$M659,"dddd")</f>
        <v>Thursday</v>
      </c>
      <c r="R659" s="13" t="str">
        <f>_xlfn.XLOOKUP('Calculated Metrics'!$T659,'Product Lookup'!A:A,'Product Lookup'!B:B, ,0)</f>
        <v>Appliances</v>
      </c>
      <c r="S659" s="13" t="s">
        <v>26</v>
      </c>
      <c r="T659" s="13" t="s">
        <v>131</v>
      </c>
      <c r="U659" s="13" t="s">
        <v>124</v>
      </c>
      <c r="V659" s="13" t="s">
        <v>29</v>
      </c>
      <c r="W659" s="13" t="s">
        <v>81</v>
      </c>
      <c r="X659" s="13" t="s">
        <v>162</v>
      </c>
      <c r="Y659" s="13" t="s">
        <v>424</v>
      </c>
      <c r="Z659" s="13">
        <v>32701</v>
      </c>
      <c r="AA659" s="1"/>
      <c r="AB659" s="1"/>
      <c r="AC659" s="1"/>
      <c r="AD659" s="1"/>
      <c r="AE659" s="1"/>
      <c r="AF659" s="1"/>
    </row>
    <row r="660" spans="1:32" x14ac:dyDescent="0.3">
      <c r="A660" s="9">
        <v>19183</v>
      </c>
      <c r="B660" s="9" t="s">
        <v>23</v>
      </c>
      <c r="C660" s="9">
        <v>89787</v>
      </c>
      <c r="D660" s="10">
        <v>350.99</v>
      </c>
      <c r="E660" s="11">
        <v>0.1</v>
      </c>
      <c r="F660" s="9">
        <v>10</v>
      </c>
      <c r="G660" s="10">
        <f>'Calculated Metrics'!$D660*'Calculated Metrics'!$F660*(1-'Calculated Metrics'!$E660)</f>
        <v>3158.9100000000003</v>
      </c>
      <c r="H660" s="9">
        <v>1178</v>
      </c>
      <c r="I660" s="9" t="s">
        <v>1396</v>
      </c>
      <c r="J660" s="9" t="str">
        <f t="shared" si="10"/>
        <v>Returning Customer</v>
      </c>
      <c r="K660" s="9" t="s">
        <v>74</v>
      </c>
      <c r="L660" s="9" t="s">
        <v>25</v>
      </c>
      <c r="M660" s="12">
        <v>42103</v>
      </c>
      <c r="N660" s="12">
        <v>42105</v>
      </c>
      <c r="O660" s="47">
        <f>'Calculated Metrics'!$N660-'Calculated Metrics'!$M660</f>
        <v>2</v>
      </c>
      <c r="P660" s="12" t="str">
        <f>TEXT('Calculated Metrics'!$M660,"mmmm")</f>
        <v>April</v>
      </c>
      <c r="Q660" s="12" t="str">
        <f>TEXT('Calculated Metrics'!$M660,"dddd")</f>
        <v>Thursday</v>
      </c>
      <c r="R660" s="9" t="str">
        <f>_xlfn.XLOOKUP('Calculated Metrics'!$T660,'Product Lookup'!A:A,'Product Lookup'!B:B, ,0)</f>
        <v>Chairs</v>
      </c>
      <c r="S660" s="9" t="s">
        <v>36</v>
      </c>
      <c r="T660" s="9" t="s">
        <v>37</v>
      </c>
      <c r="U660" s="9" t="s">
        <v>38</v>
      </c>
      <c r="V660" s="9" t="s">
        <v>29</v>
      </c>
      <c r="W660" s="9" t="s">
        <v>81</v>
      </c>
      <c r="X660" s="9" t="s">
        <v>162</v>
      </c>
      <c r="Y660" s="9" t="s">
        <v>424</v>
      </c>
      <c r="Z660" s="9">
        <v>32701</v>
      </c>
      <c r="AA660" s="1"/>
      <c r="AB660" s="1"/>
      <c r="AC660" s="1"/>
      <c r="AD660" s="1"/>
      <c r="AE660" s="1"/>
      <c r="AF660" s="1"/>
    </row>
    <row r="661" spans="1:32" x14ac:dyDescent="0.3">
      <c r="A661" s="13">
        <v>19184</v>
      </c>
      <c r="B661" s="13" t="s">
        <v>23</v>
      </c>
      <c r="C661" s="13">
        <v>89787</v>
      </c>
      <c r="D661" s="14">
        <v>40.98</v>
      </c>
      <c r="E661" s="15">
        <v>0.05</v>
      </c>
      <c r="F661" s="13">
        <v>7</v>
      </c>
      <c r="G661" s="14">
        <f>'Calculated Metrics'!$D661*'Calculated Metrics'!$F661*(1-'Calculated Metrics'!$E661)</f>
        <v>272.51699999999994</v>
      </c>
      <c r="H661" s="13">
        <v>1178</v>
      </c>
      <c r="I661" s="13" t="s">
        <v>1396</v>
      </c>
      <c r="J661" s="13" t="str">
        <f t="shared" si="10"/>
        <v>Returning Customer</v>
      </c>
      <c r="K661" s="13" t="s">
        <v>74</v>
      </c>
      <c r="L661" s="13" t="s">
        <v>25</v>
      </c>
      <c r="M661" s="16">
        <v>42103</v>
      </c>
      <c r="N661" s="16">
        <v>42105</v>
      </c>
      <c r="O661" s="48">
        <f>'Calculated Metrics'!$N661-'Calculated Metrics'!$M661</f>
        <v>2</v>
      </c>
      <c r="P661" s="16" t="str">
        <f>TEXT('Calculated Metrics'!$M661,"mmmm")</f>
        <v>April</v>
      </c>
      <c r="Q661" s="16" t="str">
        <f>TEXT('Calculated Metrics'!$M661,"dddd")</f>
        <v>Thursday</v>
      </c>
      <c r="R661" s="13" t="str">
        <f>_xlfn.XLOOKUP('Calculated Metrics'!$T661,'Product Lookup'!A:A,'Product Lookup'!B:B, ,0)</f>
        <v>Computer Peripherals</v>
      </c>
      <c r="S661" s="13" t="s">
        <v>58</v>
      </c>
      <c r="T661" s="13" t="s">
        <v>100</v>
      </c>
      <c r="U661" s="13" t="s">
        <v>49</v>
      </c>
      <c r="V661" s="13" t="s">
        <v>29</v>
      </c>
      <c r="W661" s="13" t="s">
        <v>81</v>
      </c>
      <c r="X661" s="13" t="s">
        <v>162</v>
      </c>
      <c r="Y661" s="13" t="s">
        <v>424</v>
      </c>
      <c r="Z661" s="13">
        <v>32701</v>
      </c>
      <c r="AA661" s="1"/>
      <c r="AB661" s="1"/>
      <c r="AC661" s="1"/>
      <c r="AD661" s="1"/>
      <c r="AE661" s="1"/>
      <c r="AF661" s="1"/>
    </row>
    <row r="662" spans="1:32" x14ac:dyDescent="0.3">
      <c r="A662" s="9">
        <v>19185</v>
      </c>
      <c r="B662" s="9" t="s">
        <v>23</v>
      </c>
      <c r="C662" s="9">
        <v>89787</v>
      </c>
      <c r="D662" s="10">
        <v>349.45</v>
      </c>
      <c r="E662" s="11">
        <v>0.1</v>
      </c>
      <c r="F662" s="9">
        <v>7</v>
      </c>
      <c r="G662" s="10">
        <f>'Calculated Metrics'!$D662*'Calculated Metrics'!$F662*(1-'Calculated Metrics'!$E662)</f>
        <v>2201.5350000000003</v>
      </c>
      <c r="H662" s="9">
        <v>1178</v>
      </c>
      <c r="I662" s="9" t="s">
        <v>1396</v>
      </c>
      <c r="J662" s="9" t="str">
        <f t="shared" si="10"/>
        <v>Returning Customer</v>
      </c>
      <c r="K662" s="9" t="s">
        <v>74</v>
      </c>
      <c r="L662" s="9" t="s">
        <v>25</v>
      </c>
      <c r="M662" s="12">
        <v>42103</v>
      </c>
      <c r="N662" s="12">
        <v>42104</v>
      </c>
      <c r="O662" s="47">
        <f>'Calculated Metrics'!$N662-'Calculated Metrics'!$M662</f>
        <v>1</v>
      </c>
      <c r="P662" s="12" t="str">
        <f>TEXT('Calculated Metrics'!$M662,"mmmm")</f>
        <v>April</v>
      </c>
      <c r="Q662" s="12" t="str">
        <f>TEXT('Calculated Metrics'!$M662,"dddd")</f>
        <v>Thursday</v>
      </c>
      <c r="R662" s="9" t="str">
        <f>_xlfn.XLOOKUP('Calculated Metrics'!$T662,'Product Lookup'!A:A,'Product Lookup'!B:B, ,0)</f>
        <v>Tables</v>
      </c>
      <c r="S662" s="9" t="s">
        <v>36</v>
      </c>
      <c r="T662" s="9" t="s">
        <v>89</v>
      </c>
      <c r="U662" s="9" t="s">
        <v>38</v>
      </c>
      <c r="V662" s="9" t="s">
        <v>29</v>
      </c>
      <c r="W662" s="9" t="s">
        <v>30</v>
      </c>
      <c r="X662" s="9" t="s">
        <v>162</v>
      </c>
      <c r="Y662" s="9" t="s">
        <v>424</v>
      </c>
      <c r="Z662" s="9">
        <v>32701</v>
      </c>
      <c r="AA662" s="1"/>
      <c r="AB662" s="1"/>
      <c r="AC662" s="1"/>
      <c r="AD662" s="1"/>
      <c r="AE662" s="1"/>
      <c r="AF662" s="1"/>
    </row>
    <row r="663" spans="1:32" x14ac:dyDescent="0.3">
      <c r="A663" s="13">
        <v>19484</v>
      </c>
      <c r="B663" s="13" t="s">
        <v>23</v>
      </c>
      <c r="C663" s="13">
        <v>86913</v>
      </c>
      <c r="D663" s="14">
        <v>2.61</v>
      </c>
      <c r="E663" s="15">
        <v>0.05</v>
      </c>
      <c r="F663" s="13">
        <v>15</v>
      </c>
      <c r="G663" s="14">
        <f>'Calculated Metrics'!$D663*'Calculated Metrics'!$F663*(1-'Calculated Metrics'!$E663)</f>
        <v>37.192499999999995</v>
      </c>
      <c r="H663" s="13">
        <v>1182</v>
      </c>
      <c r="I663" s="13" t="s">
        <v>1397</v>
      </c>
      <c r="J663" s="13" t="str">
        <f t="shared" si="10"/>
        <v>New Customer</v>
      </c>
      <c r="K663" s="13" t="s">
        <v>34</v>
      </c>
      <c r="L663" s="13" t="s">
        <v>35</v>
      </c>
      <c r="M663" s="16">
        <v>42147</v>
      </c>
      <c r="N663" s="16">
        <v>42147</v>
      </c>
      <c r="O663" s="48">
        <f>'Calculated Metrics'!$N663-'Calculated Metrics'!$M663</f>
        <v>0</v>
      </c>
      <c r="P663" s="16" t="str">
        <f>TEXT('Calculated Metrics'!$M663,"mmmm")</f>
        <v>May</v>
      </c>
      <c r="Q663" s="16" t="str">
        <f>TEXT('Calculated Metrics'!$M663,"dddd")</f>
        <v>Saturday</v>
      </c>
      <c r="R663" s="13" t="str">
        <f>_xlfn.XLOOKUP('Calculated Metrics'!$T663,'Product Lookup'!A:A,'Product Lookup'!B:B, ,0)</f>
        <v>Labels</v>
      </c>
      <c r="S663" s="13" t="s">
        <v>26</v>
      </c>
      <c r="T663" s="13" t="s">
        <v>82</v>
      </c>
      <c r="U663" s="13" t="s">
        <v>49</v>
      </c>
      <c r="V663" s="13" t="s">
        <v>29</v>
      </c>
      <c r="W663" s="13" t="s">
        <v>30</v>
      </c>
      <c r="X663" s="13" t="s">
        <v>114</v>
      </c>
      <c r="Y663" s="13" t="s">
        <v>425</v>
      </c>
      <c r="Z663" s="13">
        <v>84660</v>
      </c>
      <c r="AA663" s="1"/>
      <c r="AB663" s="1"/>
      <c r="AC663" s="1"/>
      <c r="AD663" s="1"/>
      <c r="AE663" s="1"/>
      <c r="AF663" s="1"/>
    </row>
    <row r="664" spans="1:32" x14ac:dyDescent="0.3">
      <c r="A664" s="9">
        <v>21522</v>
      </c>
      <c r="B664" s="9" t="s">
        <v>33</v>
      </c>
      <c r="C664" s="9">
        <v>86914</v>
      </c>
      <c r="D664" s="10">
        <v>35.99</v>
      </c>
      <c r="E664" s="11">
        <v>0.05</v>
      </c>
      <c r="F664" s="9">
        <v>9</v>
      </c>
      <c r="G664" s="10">
        <f>'Calculated Metrics'!$D664*'Calculated Metrics'!$F664*(1-'Calculated Metrics'!$E664)</f>
        <v>307.71449999999999</v>
      </c>
      <c r="H664" s="9">
        <v>1183</v>
      </c>
      <c r="I664" s="9" t="s">
        <v>1398</v>
      </c>
      <c r="J664" s="9" t="str">
        <f t="shared" si="10"/>
        <v>New Customer</v>
      </c>
      <c r="K664" s="9" t="s">
        <v>34</v>
      </c>
      <c r="L664" s="9" t="s">
        <v>35</v>
      </c>
      <c r="M664" s="12">
        <v>42184</v>
      </c>
      <c r="N664" s="12">
        <v>42184</v>
      </c>
      <c r="O664" s="47">
        <f>'Calculated Metrics'!$N664-'Calculated Metrics'!$M664</f>
        <v>0</v>
      </c>
      <c r="P664" s="12" t="str">
        <f>TEXT('Calculated Metrics'!$M664,"mmmm")</f>
        <v>June</v>
      </c>
      <c r="Q664" s="12" t="str">
        <f>TEXT('Calculated Metrics'!$M664,"dddd")</f>
        <v>Monday</v>
      </c>
      <c r="R664" s="9" t="str">
        <f>_xlfn.XLOOKUP('Calculated Metrics'!$T664,'Product Lookup'!A:A,'Product Lookup'!B:B, ,0)</f>
        <v>Telephones</v>
      </c>
      <c r="S664" s="9" t="s">
        <v>58</v>
      </c>
      <c r="T664" s="9" t="s">
        <v>59</v>
      </c>
      <c r="U664" s="9" t="s">
        <v>43</v>
      </c>
      <c r="V664" s="9" t="s">
        <v>29</v>
      </c>
      <c r="W664" s="9" t="s">
        <v>81</v>
      </c>
      <c r="X664" s="9" t="s">
        <v>114</v>
      </c>
      <c r="Y664" s="9" t="s">
        <v>426</v>
      </c>
      <c r="Z664" s="9">
        <v>84663</v>
      </c>
      <c r="AA664" s="1"/>
      <c r="AB664" s="1"/>
      <c r="AC664" s="1"/>
      <c r="AD664" s="1"/>
      <c r="AE664" s="1"/>
      <c r="AF664" s="1"/>
    </row>
    <row r="665" spans="1:32" x14ac:dyDescent="0.3">
      <c r="A665" s="13">
        <v>22190</v>
      </c>
      <c r="B665" s="13" t="s">
        <v>47</v>
      </c>
      <c r="C665" s="13">
        <v>85938</v>
      </c>
      <c r="D665" s="14">
        <v>6783.02</v>
      </c>
      <c r="E665" s="15">
        <v>0.15</v>
      </c>
      <c r="F665" s="13">
        <v>3</v>
      </c>
      <c r="G665" s="14">
        <f>'Calculated Metrics'!$D665*'Calculated Metrics'!$F665*(1-'Calculated Metrics'!$E665)</f>
        <v>17296.701000000001</v>
      </c>
      <c r="H665" s="13">
        <v>1185</v>
      </c>
      <c r="I665" s="13" t="s">
        <v>1399</v>
      </c>
      <c r="J665" s="13" t="str">
        <f t="shared" si="10"/>
        <v>Returning Customer</v>
      </c>
      <c r="K665" s="13" t="s">
        <v>74</v>
      </c>
      <c r="L665" s="13" t="s">
        <v>35</v>
      </c>
      <c r="M665" s="16">
        <v>42084</v>
      </c>
      <c r="N665" s="16">
        <v>42085</v>
      </c>
      <c r="O665" s="48">
        <f>'Calculated Metrics'!$N665-'Calculated Metrics'!$M665</f>
        <v>1</v>
      </c>
      <c r="P665" s="16" t="str">
        <f>TEXT('Calculated Metrics'!$M665,"mmmm")</f>
        <v>March</v>
      </c>
      <c r="Q665" s="16" t="str">
        <f>TEXT('Calculated Metrics'!$M665,"dddd")</f>
        <v>Saturday</v>
      </c>
      <c r="R665" s="13" t="str">
        <f>_xlfn.XLOOKUP('Calculated Metrics'!$T665,'Product Lookup'!A:A,'Product Lookup'!B:B, ,0)</f>
        <v>Office Machines</v>
      </c>
      <c r="S665" s="13" t="s">
        <v>58</v>
      </c>
      <c r="T665" s="13" t="s">
        <v>62</v>
      </c>
      <c r="U665" s="13" t="s">
        <v>124</v>
      </c>
      <c r="V665" s="13" t="s">
        <v>29</v>
      </c>
      <c r="W665" s="13" t="s">
        <v>81</v>
      </c>
      <c r="X665" s="13" t="s">
        <v>427</v>
      </c>
      <c r="Y665" s="13" t="s">
        <v>428</v>
      </c>
      <c r="Z665" s="13">
        <v>35756</v>
      </c>
      <c r="AA665" s="1"/>
      <c r="AB665" s="1"/>
      <c r="AC665" s="1"/>
      <c r="AD665" s="1"/>
      <c r="AE665" s="1"/>
      <c r="AF665" s="1"/>
    </row>
    <row r="666" spans="1:32" x14ac:dyDescent="0.3">
      <c r="A666" s="9">
        <v>20764</v>
      </c>
      <c r="B666" s="9" t="s">
        <v>33</v>
      </c>
      <c r="C666" s="9">
        <v>85940</v>
      </c>
      <c r="D666" s="10">
        <v>11.7</v>
      </c>
      <c r="E666" s="11">
        <v>0.05</v>
      </c>
      <c r="F666" s="9">
        <v>8</v>
      </c>
      <c r="G666" s="10">
        <f>'Calculated Metrics'!$D666*'Calculated Metrics'!$F666*(1-'Calculated Metrics'!$E666)</f>
        <v>88.919999999999987</v>
      </c>
      <c r="H666" s="9">
        <v>1185</v>
      </c>
      <c r="I666" s="9" t="s">
        <v>1399</v>
      </c>
      <c r="J666" s="9" t="str">
        <f t="shared" si="10"/>
        <v>Returning Customer</v>
      </c>
      <c r="K666" s="9" t="s">
        <v>74</v>
      </c>
      <c r="L666" s="9" t="s">
        <v>35</v>
      </c>
      <c r="M666" s="12">
        <v>42104</v>
      </c>
      <c r="N666" s="12">
        <v>42107</v>
      </c>
      <c r="O666" s="47">
        <f>'Calculated Metrics'!$N666-'Calculated Metrics'!$M666</f>
        <v>3</v>
      </c>
      <c r="P666" s="12" t="str">
        <f>TEXT('Calculated Metrics'!$M666,"mmmm")</f>
        <v>April</v>
      </c>
      <c r="Q666" s="12" t="str">
        <f>TEXT('Calculated Metrics'!$M666,"dddd")</f>
        <v>Friday</v>
      </c>
      <c r="R666" s="9" t="str">
        <f>_xlfn.XLOOKUP('Calculated Metrics'!$T666,'Product Lookup'!A:A,'Product Lookup'!B:B, ,0)</f>
        <v>Appliances</v>
      </c>
      <c r="S666" s="9" t="s">
        <v>26</v>
      </c>
      <c r="T666" s="9" t="s">
        <v>131</v>
      </c>
      <c r="U666" s="9" t="s">
        <v>63</v>
      </c>
      <c r="V666" s="9" t="s">
        <v>29</v>
      </c>
      <c r="W666" s="9" t="s">
        <v>30</v>
      </c>
      <c r="X666" s="9" t="s">
        <v>427</v>
      </c>
      <c r="Y666" s="9" t="s">
        <v>428</v>
      </c>
      <c r="Z666" s="9">
        <v>35756</v>
      </c>
      <c r="AA666" s="1"/>
      <c r="AB666" s="1"/>
      <c r="AC666" s="1"/>
      <c r="AD666" s="1"/>
      <c r="AE666" s="1"/>
      <c r="AF666" s="1"/>
    </row>
    <row r="667" spans="1:32" x14ac:dyDescent="0.3">
      <c r="A667" s="13">
        <v>24358</v>
      </c>
      <c r="B667" s="13" t="s">
        <v>41</v>
      </c>
      <c r="C667" s="13">
        <v>85939</v>
      </c>
      <c r="D667" s="14">
        <v>400.97</v>
      </c>
      <c r="E667" s="15">
        <v>0.1</v>
      </c>
      <c r="F667" s="13">
        <v>10</v>
      </c>
      <c r="G667" s="14">
        <f>'Calculated Metrics'!$D667*'Calculated Metrics'!$F667*(1-'Calculated Metrics'!$E667)</f>
        <v>3608.7300000000005</v>
      </c>
      <c r="H667" s="13">
        <v>1186</v>
      </c>
      <c r="I667" s="13" t="s">
        <v>1400</v>
      </c>
      <c r="J667" s="13" t="str">
        <f t="shared" si="10"/>
        <v>New Customer</v>
      </c>
      <c r="K667" s="13" t="s">
        <v>74</v>
      </c>
      <c r="L667" s="13" t="s">
        <v>25</v>
      </c>
      <c r="M667" s="16">
        <v>42103</v>
      </c>
      <c r="N667" s="16">
        <v>42104</v>
      </c>
      <c r="O667" s="48">
        <f>'Calculated Metrics'!$N667-'Calculated Metrics'!$M667</f>
        <v>1</v>
      </c>
      <c r="P667" s="16" t="str">
        <f>TEXT('Calculated Metrics'!$M667,"mmmm")</f>
        <v>April</v>
      </c>
      <c r="Q667" s="16" t="str">
        <f>TEXT('Calculated Metrics'!$M667,"dddd")</f>
        <v>Thursday</v>
      </c>
      <c r="R667" s="13" t="str">
        <f>_xlfn.XLOOKUP('Calculated Metrics'!$T667,'Product Lookup'!A:A,'Product Lookup'!B:B, ,0)</f>
        <v>Office Machines</v>
      </c>
      <c r="S667" s="13" t="s">
        <v>58</v>
      </c>
      <c r="T667" s="13" t="s">
        <v>62</v>
      </c>
      <c r="U667" s="13" t="s">
        <v>77</v>
      </c>
      <c r="V667" s="13" t="s">
        <v>29</v>
      </c>
      <c r="W667" s="13" t="s">
        <v>30</v>
      </c>
      <c r="X667" s="13" t="s">
        <v>39</v>
      </c>
      <c r="Y667" s="13" t="s">
        <v>429</v>
      </c>
      <c r="Z667" s="13">
        <v>92646</v>
      </c>
      <c r="AA667" s="1"/>
      <c r="AB667" s="1"/>
      <c r="AC667" s="1"/>
      <c r="AD667" s="1"/>
      <c r="AE667" s="1"/>
      <c r="AF667" s="1"/>
    </row>
    <row r="668" spans="1:32" x14ac:dyDescent="0.3">
      <c r="A668" s="9">
        <v>18829</v>
      </c>
      <c r="B668" s="9" t="s">
        <v>71</v>
      </c>
      <c r="C668" s="9">
        <v>87584</v>
      </c>
      <c r="D668" s="10">
        <v>10.89</v>
      </c>
      <c r="E668" s="11">
        <v>0.05</v>
      </c>
      <c r="F668" s="9">
        <v>14</v>
      </c>
      <c r="G668" s="10">
        <f>'Calculated Metrics'!$D668*'Calculated Metrics'!$F668*(1-'Calculated Metrics'!$E668)</f>
        <v>144.83699999999999</v>
      </c>
      <c r="H668" s="9">
        <v>1189</v>
      </c>
      <c r="I668" s="9" t="s">
        <v>1401</v>
      </c>
      <c r="J668" s="9" t="str">
        <f t="shared" si="10"/>
        <v>Returning Customer</v>
      </c>
      <c r="K668" s="9" t="s">
        <v>74</v>
      </c>
      <c r="L668" s="9" t="s">
        <v>35</v>
      </c>
      <c r="M668" s="12">
        <v>42172</v>
      </c>
      <c r="N668" s="12">
        <v>42177</v>
      </c>
      <c r="O668" s="47">
        <f>'Calculated Metrics'!$N668-'Calculated Metrics'!$M668</f>
        <v>5</v>
      </c>
      <c r="P668" s="12" t="str">
        <f>TEXT('Calculated Metrics'!$M668,"mmmm")</f>
        <v>June</v>
      </c>
      <c r="Q668" s="12" t="str">
        <f>TEXT('Calculated Metrics'!$M668,"dddd")</f>
        <v>Wednesday</v>
      </c>
      <c r="R668" s="9" t="str">
        <f>_xlfn.XLOOKUP('Calculated Metrics'!$T668,'Product Lookup'!A:A,'Product Lookup'!B:B, ,0)</f>
        <v>Appliances</v>
      </c>
      <c r="S668" s="9" t="s">
        <v>26</v>
      </c>
      <c r="T668" s="9" t="s">
        <v>131</v>
      </c>
      <c r="U668" s="9" t="s">
        <v>49</v>
      </c>
      <c r="V668" s="9" t="s">
        <v>29</v>
      </c>
      <c r="W668" s="9" t="s">
        <v>30</v>
      </c>
      <c r="X668" s="9" t="s">
        <v>39</v>
      </c>
      <c r="Y668" s="9" t="s">
        <v>429</v>
      </c>
      <c r="Z668" s="9">
        <v>92646</v>
      </c>
      <c r="AA668" s="1"/>
      <c r="AB668" s="1"/>
      <c r="AC668" s="1"/>
      <c r="AD668" s="1"/>
      <c r="AE668" s="1"/>
      <c r="AF668" s="1"/>
    </row>
    <row r="669" spans="1:32" x14ac:dyDescent="0.3">
      <c r="A669" s="13">
        <v>18830</v>
      </c>
      <c r="B669" s="13" t="s">
        <v>71</v>
      </c>
      <c r="C669" s="13">
        <v>87584</v>
      </c>
      <c r="D669" s="14">
        <v>10.64</v>
      </c>
      <c r="E669" s="15">
        <v>0.05</v>
      </c>
      <c r="F669" s="13">
        <v>16</v>
      </c>
      <c r="G669" s="14">
        <f>'Calculated Metrics'!$D669*'Calculated Metrics'!$F669*(1-'Calculated Metrics'!$E669)</f>
        <v>161.72800000000001</v>
      </c>
      <c r="H669" s="13">
        <v>1189</v>
      </c>
      <c r="I669" s="13" t="s">
        <v>1401</v>
      </c>
      <c r="J669" s="13" t="str">
        <f t="shared" si="10"/>
        <v>Returning Customer</v>
      </c>
      <c r="K669" s="13" t="s">
        <v>74</v>
      </c>
      <c r="L669" s="13" t="s">
        <v>35</v>
      </c>
      <c r="M669" s="16">
        <v>42172</v>
      </c>
      <c r="N669" s="16">
        <v>42177</v>
      </c>
      <c r="O669" s="48">
        <f>'Calculated Metrics'!$N669-'Calculated Metrics'!$M669</f>
        <v>5</v>
      </c>
      <c r="P669" s="16" t="str">
        <f>TEXT('Calculated Metrics'!$M669,"mmmm")</f>
        <v>June</v>
      </c>
      <c r="Q669" s="16" t="str">
        <f>TEXT('Calculated Metrics'!$M669,"dddd")</f>
        <v>Wednesday</v>
      </c>
      <c r="R669" s="13" t="str">
        <f>_xlfn.XLOOKUP('Calculated Metrics'!$T669,'Product Lookup'!A:A,'Product Lookup'!B:B, ,0)</f>
        <v>Furnishings</v>
      </c>
      <c r="S669" s="13" t="s">
        <v>36</v>
      </c>
      <c r="T669" s="13" t="s">
        <v>42</v>
      </c>
      <c r="U669" s="13" t="s">
        <v>49</v>
      </c>
      <c r="V669" s="13" t="s">
        <v>29</v>
      </c>
      <c r="W669" s="13" t="s">
        <v>30</v>
      </c>
      <c r="X669" s="13" t="s">
        <v>39</v>
      </c>
      <c r="Y669" s="13" t="s">
        <v>429</v>
      </c>
      <c r="Z669" s="13">
        <v>92646</v>
      </c>
      <c r="AA669" s="1"/>
      <c r="AB669" s="1"/>
      <c r="AC669" s="1"/>
      <c r="AD669" s="1"/>
      <c r="AE669" s="1"/>
      <c r="AF669" s="1"/>
    </row>
    <row r="670" spans="1:32" x14ac:dyDescent="0.3">
      <c r="A670" s="9">
        <v>18831</v>
      </c>
      <c r="B670" s="9" t="s">
        <v>71</v>
      </c>
      <c r="C670" s="9">
        <v>87584</v>
      </c>
      <c r="D670" s="10">
        <v>7.96</v>
      </c>
      <c r="E670" s="11">
        <v>0.05</v>
      </c>
      <c r="F670" s="9">
        <v>4</v>
      </c>
      <c r="G670" s="10">
        <f>'Calculated Metrics'!$D670*'Calculated Metrics'!$F670*(1-'Calculated Metrics'!$E670)</f>
        <v>30.247999999999998</v>
      </c>
      <c r="H670" s="9">
        <v>1189</v>
      </c>
      <c r="I670" s="9" t="s">
        <v>1401</v>
      </c>
      <c r="J670" s="9" t="str">
        <f t="shared" si="10"/>
        <v>Returning Customer</v>
      </c>
      <c r="K670" s="9" t="s">
        <v>74</v>
      </c>
      <c r="L670" s="9" t="s">
        <v>35</v>
      </c>
      <c r="M670" s="12">
        <v>42172</v>
      </c>
      <c r="N670" s="12">
        <v>42174</v>
      </c>
      <c r="O670" s="47">
        <f>'Calculated Metrics'!$N670-'Calculated Metrics'!$M670</f>
        <v>2</v>
      </c>
      <c r="P670" s="12" t="str">
        <f>TEXT('Calculated Metrics'!$M670,"mmmm")</f>
        <v>June</v>
      </c>
      <c r="Q670" s="12" t="str">
        <f>TEXT('Calculated Metrics'!$M670,"dddd")</f>
        <v>Wednesday</v>
      </c>
      <c r="R670" s="9" t="str">
        <f>_xlfn.XLOOKUP('Calculated Metrics'!$T670,'Product Lookup'!A:A,'Product Lookup'!B:B, ,0)</f>
        <v>Furnishings</v>
      </c>
      <c r="S670" s="9" t="s">
        <v>36</v>
      </c>
      <c r="T670" s="9" t="s">
        <v>42</v>
      </c>
      <c r="U670" s="9" t="s">
        <v>49</v>
      </c>
      <c r="V670" s="9" t="s">
        <v>29</v>
      </c>
      <c r="W670" s="9" t="s">
        <v>44</v>
      </c>
      <c r="X670" s="9" t="s">
        <v>39</v>
      </c>
      <c r="Y670" s="9" t="s">
        <v>429</v>
      </c>
      <c r="Z670" s="9">
        <v>92646</v>
      </c>
      <c r="AA670" s="1"/>
      <c r="AB670" s="1"/>
      <c r="AC670" s="1"/>
      <c r="AD670" s="1"/>
      <c r="AE670" s="1"/>
      <c r="AF670" s="1"/>
    </row>
    <row r="671" spans="1:32" x14ac:dyDescent="0.3">
      <c r="A671" s="13">
        <v>19553</v>
      </c>
      <c r="B671" s="13" t="s">
        <v>71</v>
      </c>
      <c r="C671" s="13">
        <v>87587</v>
      </c>
      <c r="D671" s="14">
        <v>28.53</v>
      </c>
      <c r="E671" s="15">
        <v>0.05</v>
      </c>
      <c r="F671" s="13">
        <v>3</v>
      </c>
      <c r="G671" s="14">
        <f>'Calculated Metrics'!$D671*'Calculated Metrics'!$F671*(1-'Calculated Metrics'!$E671)</f>
        <v>81.310500000000005</v>
      </c>
      <c r="H671" s="13">
        <v>1191</v>
      </c>
      <c r="I671" s="13" t="s">
        <v>1402</v>
      </c>
      <c r="J671" s="13" t="str">
        <f t="shared" si="10"/>
        <v>New Customer</v>
      </c>
      <c r="K671" s="13" t="s">
        <v>48</v>
      </c>
      <c r="L671" s="13" t="s">
        <v>35</v>
      </c>
      <c r="M671" s="16">
        <v>42183</v>
      </c>
      <c r="N671" s="16">
        <v>42186</v>
      </c>
      <c r="O671" s="48">
        <f>'Calculated Metrics'!$N671-'Calculated Metrics'!$M671</f>
        <v>3</v>
      </c>
      <c r="P671" s="16" t="str">
        <f>TEXT('Calculated Metrics'!$M671,"mmmm")</f>
        <v>June</v>
      </c>
      <c r="Q671" s="16" t="str">
        <f>TEXT('Calculated Metrics'!$M671,"dddd")</f>
        <v>Sunday</v>
      </c>
      <c r="R671" s="13" t="str">
        <f>_xlfn.XLOOKUP('Calculated Metrics'!$T671,'Product Lookup'!A:A,'Product Lookup'!B:B, ,0)</f>
        <v>Binders</v>
      </c>
      <c r="S671" s="13" t="s">
        <v>26</v>
      </c>
      <c r="T671" s="13" t="s">
        <v>72</v>
      </c>
      <c r="U671" s="13" t="s">
        <v>49</v>
      </c>
      <c r="V671" s="13" t="s">
        <v>29</v>
      </c>
      <c r="W671" s="13" t="s">
        <v>44</v>
      </c>
      <c r="X671" s="13" t="s">
        <v>119</v>
      </c>
      <c r="Y671" s="13" t="s">
        <v>430</v>
      </c>
      <c r="Z671" s="13">
        <v>6050</v>
      </c>
      <c r="AA671" s="1"/>
      <c r="AB671" s="1"/>
      <c r="AC671" s="1"/>
      <c r="AD671" s="1"/>
      <c r="AE671" s="1"/>
      <c r="AF671" s="1"/>
    </row>
    <row r="672" spans="1:32" x14ac:dyDescent="0.3">
      <c r="A672" s="9">
        <v>830</v>
      </c>
      <c r="B672" s="9" t="s">
        <v>71</v>
      </c>
      <c r="C672" s="9">
        <v>5984</v>
      </c>
      <c r="D672" s="10">
        <v>10.64</v>
      </c>
      <c r="E672" s="11">
        <v>0.05</v>
      </c>
      <c r="F672" s="9">
        <v>63</v>
      </c>
      <c r="G672" s="10">
        <f>'Calculated Metrics'!$D672*'Calculated Metrics'!$F672*(1-'Calculated Metrics'!$E672)</f>
        <v>636.80399999999997</v>
      </c>
      <c r="H672" s="9">
        <v>1193</v>
      </c>
      <c r="I672" s="9" t="s">
        <v>1403</v>
      </c>
      <c r="J672" s="9" t="str">
        <f t="shared" si="10"/>
        <v>Returning Customer</v>
      </c>
      <c r="K672" s="9" t="s">
        <v>74</v>
      </c>
      <c r="L672" s="9" t="s">
        <v>35</v>
      </c>
      <c r="M672" s="12">
        <v>42172</v>
      </c>
      <c r="N672" s="12">
        <v>42177</v>
      </c>
      <c r="O672" s="47">
        <f>'Calculated Metrics'!$N672-'Calculated Metrics'!$M672</f>
        <v>5</v>
      </c>
      <c r="P672" s="12" t="str">
        <f>TEXT('Calculated Metrics'!$M672,"mmmm")</f>
        <v>June</v>
      </c>
      <c r="Q672" s="12" t="str">
        <f>TEXT('Calculated Metrics'!$M672,"dddd")</f>
        <v>Wednesday</v>
      </c>
      <c r="R672" s="9" t="str">
        <f>_xlfn.XLOOKUP('Calculated Metrics'!$T672,'Product Lookup'!A:A,'Product Lookup'!B:B, ,0)</f>
        <v>Furnishings</v>
      </c>
      <c r="S672" s="9" t="s">
        <v>36</v>
      </c>
      <c r="T672" s="9" t="s">
        <v>42</v>
      </c>
      <c r="U672" s="9" t="s">
        <v>49</v>
      </c>
      <c r="V672" s="9" t="s">
        <v>29</v>
      </c>
      <c r="W672" s="9" t="s">
        <v>44</v>
      </c>
      <c r="X672" s="9" t="s">
        <v>353</v>
      </c>
      <c r="Y672" s="9" t="s">
        <v>31</v>
      </c>
      <c r="Z672" s="9">
        <v>20016</v>
      </c>
      <c r="AA672" s="1"/>
      <c r="AB672" s="1"/>
      <c r="AC672" s="1"/>
      <c r="AD672" s="1"/>
      <c r="AE672" s="1"/>
      <c r="AF672" s="1"/>
    </row>
    <row r="673" spans="1:32" x14ac:dyDescent="0.3">
      <c r="A673" s="13">
        <v>831</v>
      </c>
      <c r="B673" s="13" t="s">
        <v>71</v>
      </c>
      <c r="C673" s="13">
        <v>5984</v>
      </c>
      <c r="D673" s="14">
        <v>7.96</v>
      </c>
      <c r="E673" s="15">
        <v>0.05</v>
      </c>
      <c r="F673" s="13">
        <v>17</v>
      </c>
      <c r="G673" s="14">
        <f>'Calculated Metrics'!$D673*'Calculated Metrics'!$F673*(1-'Calculated Metrics'!$E673)</f>
        <v>128.55399999999997</v>
      </c>
      <c r="H673" s="13">
        <v>1193</v>
      </c>
      <c r="I673" s="13" t="s">
        <v>1403</v>
      </c>
      <c r="J673" s="13" t="str">
        <f t="shared" si="10"/>
        <v>Returning Customer</v>
      </c>
      <c r="K673" s="13" t="s">
        <v>74</v>
      </c>
      <c r="L673" s="13" t="s">
        <v>35</v>
      </c>
      <c r="M673" s="16">
        <v>42172</v>
      </c>
      <c r="N673" s="16">
        <v>42174</v>
      </c>
      <c r="O673" s="48">
        <f>'Calculated Metrics'!$N673-'Calculated Metrics'!$M673</f>
        <v>2</v>
      </c>
      <c r="P673" s="16" t="str">
        <f>TEXT('Calculated Metrics'!$M673,"mmmm")</f>
        <v>June</v>
      </c>
      <c r="Q673" s="16" t="str">
        <f>TEXT('Calculated Metrics'!$M673,"dddd")</f>
        <v>Wednesday</v>
      </c>
      <c r="R673" s="13" t="str">
        <f>_xlfn.XLOOKUP('Calculated Metrics'!$T673,'Product Lookup'!A:A,'Product Lookup'!B:B, ,0)</f>
        <v>Furnishings</v>
      </c>
      <c r="S673" s="13" t="s">
        <v>36</v>
      </c>
      <c r="T673" s="13" t="s">
        <v>42</v>
      </c>
      <c r="U673" s="13" t="s">
        <v>49</v>
      </c>
      <c r="V673" s="13" t="s">
        <v>29</v>
      </c>
      <c r="W673" s="13" t="s">
        <v>44</v>
      </c>
      <c r="X673" s="13" t="s">
        <v>353</v>
      </c>
      <c r="Y673" s="13" t="s">
        <v>31</v>
      </c>
      <c r="Z673" s="13">
        <v>20016</v>
      </c>
      <c r="AA673" s="1"/>
      <c r="AB673" s="1"/>
      <c r="AC673" s="1"/>
      <c r="AD673" s="1"/>
      <c r="AE673" s="1"/>
      <c r="AF673" s="1"/>
    </row>
    <row r="674" spans="1:32" x14ac:dyDescent="0.3">
      <c r="A674" s="9">
        <v>4131</v>
      </c>
      <c r="B674" s="9" t="s">
        <v>23</v>
      </c>
      <c r="C674" s="9">
        <v>29350</v>
      </c>
      <c r="D674" s="10">
        <v>52.4</v>
      </c>
      <c r="E674" s="11">
        <v>0.05</v>
      </c>
      <c r="F674" s="9">
        <v>85</v>
      </c>
      <c r="G674" s="10">
        <f>'Calculated Metrics'!$D674*'Calculated Metrics'!$F674*(1-'Calculated Metrics'!$E674)</f>
        <v>4231.3</v>
      </c>
      <c r="H674" s="9">
        <v>1193</v>
      </c>
      <c r="I674" s="9" t="s">
        <v>1403</v>
      </c>
      <c r="J674" s="9" t="str">
        <f t="shared" si="10"/>
        <v>Returning Customer</v>
      </c>
      <c r="K674" s="9" t="s">
        <v>74</v>
      </c>
      <c r="L674" s="9" t="s">
        <v>35</v>
      </c>
      <c r="M674" s="12">
        <v>42060</v>
      </c>
      <c r="N674" s="12">
        <v>42062</v>
      </c>
      <c r="O674" s="47">
        <f>'Calculated Metrics'!$N674-'Calculated Metrics'!$M674</f>
        <v>2</v>
      </c>
      <c r="P674" s="12" t="str">
        <f>TEXT('Calculated Metrics'!$M674,"mmmm")</f>
        <v>February</v>
      </c>
      <c r="Q674" s="12" t="str">
        <f>TEXT('Calculated Metrics'!$M674,"dddd")</f>
        <v>Wednesday</v>
      </c>
      <c r="R674" s="9" t="str">
        <f>_xlfn.XLOOKUP('Calculated Metrics'!$T674,'Product Lookup'!A:A,'Product Lookup'!B:B, ,0)</f>
        <v>Binders</v>
      </c>
      <c r="S674" s="9" t="s">
        <v>26</v>
      </c>
      <c r="T674" s="9" t="s">
        <v>72</v>
      </c>
      <c r="U674" s="9" t="s">
        <v>49</v>
      </c>
      <c r="V674" s="9" t="s">
        <v>29</v>
      </c>
      <c r="W674" s="9" t="s">
        <v>44</v>
      </c>
      <c r="X674" s="9" t="s">
        <v>353</v>
      </c>
      <c r="Y674" s="9" t="s">
        <v>31</v>
      </c>
      <c r="Z674" s="9">
        <v>20016</v>
      </c>
      <c r="AA674" s="1"/>
      <c r="AB674" s="1"/>
      <c r="AC674" s="1"/>
      <c r="AD674" s="1"/>
      <c r="AE674" s="1"/>
      <c r="AF674" s="1"/>
    </row>
    <row r="675" spans="1:32" x14ac:dyDescent="0.3">
      <c r="A675" s="13">
        <v>4133</v>
      </c>
      <c r="B675" s="13" t="s">
        <v>23</v>
      </c>
      <c r="C675" s="13">
        <v>29350</v>
      </c>
      <c r="D675" s="14">
        <v>36.549999999999997</v>
      </c>
      <c r="E675" s="15">
        <v>0.05</v>
      </c>
      <c r="F675" s="13">
        <v>83</v>
      </c>
      <c r="G675" s="14">
        <f>'Calculated Metrics'!$D675*'Calculated Metrics'!$F675*(1-'Calculated Metrics'!$E675)</f>
        <v>2881.9674999999997</v>
      </c>
      <c r="H675" s="13">
        <v>1193</v>
      </c>
      <c r="I675" s="13" t="s">
        <v>1403</v>
      </c>
      <c r="J675" s="13" t="str">
        <f t="shared" si="10"/>
        <v>Returning Customer</v>
      </c>
      <c r="K675" s="13" t="s">
        <v>74</v>
      </c>
      <c r="L675" s="13" t="s">
        <v>25</v>
      </c>
      <c r="M675" s="16">
        <v>42060</v>
      </c>
      <c r="N675" s="16">
        <v>42061</v>
      </c>
      <c r="O675" s="48">
        <f>'Calculated Metrics'!$N675-'Calculated Metrics'!$M675</f>
        <v>1</v>
      </c>
      <c r="P675" s="16" t="str">
        <f>TEXT('Calculated Metrics'!$M675,"mmmm")</f>
        <v>February</v>
      </c>
      <c r="Q675" s="16" t="str">
        <f>TEXT('Calculated Metrics'!$M675,"dddd")</f>
        <v>Wednesday</v>
      </c>
      <c r="R675" s="13" t="str">
        <f>_xlfn.XLOOKUP('Calculated Metrics'!$T675,'Product Lookup'!A:A,'Product Lookup'!B:B, ,0)</f>
        <v>Pens</v>
      </c>
      <c r="S675" s="13" t="s">
        <v>26</v>
      </c>
      <c r="T675" s="13" t="s">
        <v>27</v>
      </c>
      <c r="U675" s="13" t="s">
        <v>28</v>
      </c>
      <c r="V675" s="13" t="s">
        <v>29</v>
      </c>
      <c r="W675" s="13" t="s">
        <v>44</v>
      </c>
      <c r="X675" s="13" t="s">
        <v>353</v>
      </c>
      <c r="Y675" s="13" t="s">
        <v>31</v>
      </c>
      <c r="Z675" s="13">
        <v>20016</v>
      </c>
      <c r="AA675" s="1"/>
      <c r="AB675" s="1"/>
      <c r="AC675" s="1"/>
      <c r="AD675" s="1"/>
      <c r="AE675" s="1"/>
      <c r="AF675" s="1"/>
    </row>
    <row r="676" spans="1:32" x14ac:dyDescent="0.3">
      <c r="A676" s="9">
        <v>5468</v>
      </c>
      <c r="B676" s="9" t="s">
        <v>33</v>
      </c>
      <c r="C676" s="9">
        <v>38852</v>
      </c>
      <c r="D676" s="10">
        <v>5.98</v>
      </c>
      <c r="E676" s="11">
        <v>0.05</v>
      </c>
      <c r="F676" s="9">
        <v>85</v>
      </c>
      <c r="G676" s="10">
        <f>'Calculated Metrics'!$D676*'Calculated Metrics'!$F676*(1-'Calculated Metrics'!$E676)</f>
        <v>482.88499999999999</v>
      </c>
      <c r="H676" s="9">
        <v>1193</v>
      </c>
      <c r="I676" s="9" t="s">
        <v>1403</v>
      </c>
      <c r="J676" s="9" t="str">
        <f t="shared" si="10"/>
        <v>Returning Customer</v>
      </c>
      <c r="K676" s="9" t="s">
        <v>48</v>
      </c>
      <c r="L676" s="9" t="s">
        <v>35</v>
      </c>
      <c r="M676" s="12">
        <v>42125</v>
      </c>
      <c r="N676" s="12">
        <v>42127</v>
      </c>
      <c r="O676" s="47">
        <f>'Calculated Metrics'!$N676-'Calculated Metrics'!$M676</f>
        <v>2</v>
      </c>
      <c r="P676" s="12" t="str">
        <f>TEXT('Calculated Metrics'!$M676,"mmmm")</f>
        <v>May</v>
      </c>
      <c r="Q676" s="12" t="str">
        <f>TEXT('Calculated Metrics'!$M676,"dddd")</f>
        <v>Friday</v>
      </c>
      <c r="R676" s="9" t="str">
        <f>_xlfn.XLOOKUP('Calculated Metrics'!$T676,'Product Lookup'!A:A,'Product Lookup'!B:B, ,0)</f>
        <v>Binders</v>
      </c>
      <c r="S676" s="9" t="s">
        <v>26</v>
      </c>
      <c r="T676" s="9" t="s">
        <v>72</v>
      </c>
      <c r="U676" s="9" t="s">
        <v>49</v>
      </c>
      <c r="V676" s="9" t="s">
        <v>29</v>
      </c>
      <c r="W676" s="9" t="s">
        <v>44</v>
      </c>
      <c r="X676" s="9" t="s">
        <v>353</v>
      </c>
      <c r="Y676" s="9" t="s">
        <v>31</v>
      </c>
      <c r="Z676" s="9">
        <v>20016</v>
      </c>
      <c r="AA676" s="1"/>
      <c r="AB676" s="1"/>
      <c r="AC676" s="1"/>
      <c r="AD676" s="1"/>
      <c r="AE676" s="1"/>
      <c r="AF676" s="1"/>
    </row>
    <row r="677" spans="1:32" x14ac:dyDescent="0.3">
      <c r="A677" s="13">
        <v>1552</v>
      </c>
      <c r="B677" s="13" t="s">
        <v>71</v>
      </c>
      <c r="C677" s="13">
        <v>11206</v>
      </c>
      <c r="D677" s="14">
        <v>49.99</v>
      </c>
      <c r="E677" s="15">
        <v>0.05</v>
      </c>
      <c r="F677" s="13">
        <v>48</v>
      </c>
      <c r="G677" s="14">
        <f>'Calculated Metrics'!$D677*'Calculated Metrics'!$F677*(1-'Calculated Metrics'!$E677)</f>
        <v>2279.5439999999999</v>
      </c>
      <c r="H677" s="13">
        <v>1193</v>
      </c>
      <c r="I677" s="13" t="s">
        <v>1403</v>
      </c>
      <c r="J677" s="13" t="str">
        <f t="shared" si="10"/>
        <v>Returning Customer</v>
      </c>
      <c r="K677" s="13" t="s">
        <v>48</v>
      </c>
      <c r="L677" s="13" t="s">
        <v>35</v>
      </c>
      <c r="M677" s="16">
        <v>42183</v>
      </c>
      <c r="N677" s="16">
        <v>42185</v>
      </c>
      <c r="O677" s="48">
        <f>'Calculated Metrics'!$N677-'Calculated Metrics'!$M677</f>
        <v>2</v>
      </c>
      <c r="P677" s="16" t="str">
        <f>TEXT('Calculated Metrics'!$M677,"mmmm")</f>
        <v>June</v>
      </c>
      <c r="Q677" s="16" t="str">
        <f>TEXT('Calculated Metrics'!$M677,"dddd")</f>
        <v>Sunday</v>
      </c>
      <c r="R677" s="13" t="str">
        <f>_xlfn.XLOOKUP('Calculated Metrics'!$T677,'Product Lookup'!A:A,'Product Lookup'!B:B, ,0)</f>
        <v>Computer Peripherals</v>
      </c>
      <c r="S677" s="13" t="s">
        <v>58</v>
      </c>
      <c r="T677" s="13" t="s">
        <v>100</v>
      </c>
      <c r="U677" s="13" t="s">
        <v>49</v>
      </c>
      <c r="V677" s="13" t="s">
        <v>29</v>
      </c>
      <c r="W677" s="13" t="s">
        <v>44</v>
      </c>
      <c r="X677" s="13" t="s">
        <v>353</v>
      </c>
      <c r="Y677" s="13" t="s">
        <v>31</v>
      </c>
      <c r="Z677" s="13">
        <v>20016</v>
      </c>
      <c r="AA677" s="1"/>
      <c r="AB677" s="1"/>
      <c r="AC677" s="1"/>
      <c r="AD677" s="1"/>
      <c r="AE677" s="1"/>
      <c r="AF677" s="1"/>
    </row>
    <row r="678" spans="1:32" x14ac:dyDescent="0.3">
      <c r="A678" s="9">
        <v>1553</v>
      </c>
      <c r="B678" s="9" t="s">
        <v>71</v>
      </c>
      <c r="C678" s="9">
        <v>11206</v>
      </c>
      <c r="D678" s="10">
        <v>28.53</v>
      </c>
      <c r="E678" s="11">
        <v>0.05</v>
      </c>
      <c r="F678" s="9">
        <v>11</v>
      </c>
      <c r="G678" s="10">
        <f>'Calculated Metrics'!$D678*'Calculated Metrics'!$F678*(1-'Calculated Metrics'!$E678)</f>
        <v>298.13850000000002</v>
      </c>
      <c r="H678" s="9">
        <v>1193</v>
      </c>
      <c r="I678" s="9" t="s">
        <v>1403</v>
      </c>
      <c r="J678" s="9" t="str">
        <f t="shared" si="10"/>
        <v>Returning Customer</v>
      </c>
      <c r="K678" s="9" t="s">
        <v>48</v>
      </c>
      <c r="L678" s="9" t="s">
        <v>35</v>
      </c>
      <c r="M678" s="12">
        <v>42183</v>
      </c>
      <c r="N678" s="12">
        <v>42186</v>
      </c>
      <c r="O678" s="47">
        <f>'Calculated Metrics'!$N678-'Calculated Metrics'!$M678</f>
        <v>3</v>
      </c>
      <c r="P678" s="12" t="str">
        <f>TEXT('Calculated Metrics'!$M678,"mmmm")</f>
        <v>June</v>
      </c>
      <c r="Q678" s="12" t="str">
        <f>TEXT('Calculated Metrics'!$M678,"dddd")</f>
        <v>Sunday</v>
      </c>
      <c r="R678" s="9" t="str">
        <f>_xlfn.XLOOKUP('Calculated Metrics'!$T678,'Product Lookup'!A:A,'Product Lookup'!B:B, ,0)</f>
        <v>Binders</v>
      </c>
      <c r="S678" s="9" t="s">
        <v>26</v>
      </c>
      <c r="T678" s="9" t="s">
        <v>72</v>
      </c>
      <c r="U678" s="9" t="s">
        <v>49</v>
      </c>
      <c r="V678" s="9" t="s">
        <v>29</v>
      </c>
      <c r="W678" s="9" t="s">
        <v>81</v>
      </c>
      <c r="X678" s="9" t="s">
        <v>353</v>
      </c>
      <c r="Y678" s="9" t="s">
        <v>31</v>
      </c>
      <c r="Z678" s="9">
        <v>20016</v>
      </c>
      <c r="AA678" s="1"/>
      <c r="AB678" s="1"/>
      <c r="AC678" s="1"/>
      <c r="AD678" s="1"/>
      <c r="AE678" s="1"/>
      <c r="AF678" s="1"/>
    </row>
    <row r="679" spans="1:32" x14ac:dyDescent="0.3">
      <c r="A679" s="13">
        <v>23468</v>
      </c>
      <c r="B679" s="13" t="s">
        <v>33</v>
      </c>
      <c r="C679" s="13">
        <v>87586</v>
      </c>
      <c r="D679" s="14">
        <v>5.98</v>
      </c>
      <c r="E679" s="15">
        <v>0.05</v>
      </c>
      <c r="F679" s="13">
        <v>21</v>
      </c>
      <c r="G679" s="14">
        <f>'Calculated Metrics'!$D679*'Calculated Metrics'!$F679*(1-'Calculated Metrics'!$E679)</f>
        <v>119.301</v>
      </c>
      <c r="H679" s="13">
        <v>1194</v>
      </c>
      <c r="I679" s="13" t="s">
        <v>1404</v>
      </c>
      <c r="J679" s="13" t="str">
        <f t="shared" si="10"/>
        <v>New Customer</v>
      </c>
      <c r="K679" s="13" t="s">
        <v>48</v>
      </c>
      <c r="L679" s="13" t="s">
        <v>35</v>
      </c>
      <c r="M679" s="16">
        <v>42125</v>
      </c>
      <c r="N679" s="16">
        <v>42127</v>
      </c>
      <c r="O679" s="48">
        <f>'Calculated Metrics'!$N679-'Calculated Metrics'!$M679</f>
        <v>2</v>
      </c>
      <c r="P679" s="16" t="str">
        <f>TEXT('Calculated Metrics'!$M679,"mmmm")</f>
        <v>May</v>
      </c>
      <c r="Q679" s="16" t="str">
        <f>TEXT('Calculated Metrics'!$M679,"dddd")</f>
        <v>Friday</v>
      </c>
      <c r="R679" s="13" t="str">
        <f>_xlfn.XLOOKUP('Calculated Metrics'!$T679,'Product Lookup'!A:A,'Product Lookup'!B:B, ,0)</f>
        <v>Binders</v>
      </c>
      <c r="S679" s="13" t="s">
        <v>26</v>
      </c>
      <c r="T679" s="13" t="s">
        <v>72</v>
      </c>
      <c r="U679" s="13" t="s">
        <v>49</v>
      </c>
      <c r="V679" s="13" t="s">
        <v>29</v>
      </c>
      <c r="W679" s="13" t="s">
        <v>44</v>
      </c>
      <c r="X679" s="13" t="s">
        <v>162</v>
      </c>
      <c r="Y679" s="13" t="s">
        <v>431</v>
      </c>
      <c r="Z679" s="13">
        <v>34142</v>
      </c>
      <c r="AA679" s="1"/>
      <c r="AB679" s="1"/>
      <c r="AC679" s="1"/>
      <c r="AD679" s="1"/>
      <c r="AE679" s="1"/>
      <c r="AF679" s="1"/>
    </row>
    <row r="680" spans="1:32" x14ac:dyDescent="0.3">
      <c r="A680" s="9">
        <v>19358</v>
      </c>
      <c r="B680" s="9" t="s">
        <v>23</v>
      </c>
      <c r="C680" s="9">
        <v>87583</v>
      </c>
      <c r="D680" s="10">
        <v>355.98</v>
      </c>
      <c r="E680" s="11">
        <v>0.1</v>
      </c>
      <c r="F680" s="9">
        <v>4</v>
      </c>
      <c r="G680" s="10">
        <f>'Calculated Metrics'!$D680*'Calculated Metrics'!$F680*(1-'Calculated Metrics'!$E680)</f>
        <v>1281.528</v>
      </c>
      <c r="H680" s="9">
        <v>1197</v>
      </c>
      <c r="I680" s="9" t="s">
        <v>1405</v>
      </c>
      <c r="J680" s="9" t="str">
        <f t="shared" si="10"/>
        <v>New Customer</v>
      </c>
      <c r="K680" s="9" t="s">
        <v>48</v>
      </c>
      <c r="L680" s="9" t="s">
        <v>25</v>
      </c>
      <c r="M680" s="12">
        <v>42081</v>
      </c>
      <c r="N680" s="12">
        <v>42083</v>
      </c>
      <c r="O680" s="47">
        <f>'Calculated Metrics'!$N680-'Calculated Metrics'!$M680</f>
        <v>2</v>
      </c>
      <c r="P680" s="12" t="str">
        <f>TEXT('Calculated Metrics'!$M680,"mmmm")</f>
        <v>March</v>
      </c>
      <c r="Q680" s="12" t="str">
        <f>TEXT('Calculated Metrics'!$M680,"dddd")</f>
        <v>Wednesday</v>
      </c>
      <c r="R680" s="9" t="str">
        <f>_xlfn.XLOOKUP('Calculated Metrics'!$T680,'Product Lookup'!A:A,'Product Lookup'!B:B, ,0)</f>
        <v>Chairs</v>
      </c>
      <c r="S680" s="9" t="s">
        <v>36</v>
      </c>
      <c r="T680" s="9" t="s">
        <v>37</v>
      </c>
      <c r="U680" s="9" t="s">
        <v>38</v>
      </c>
      <c r="V680" s="9" t="s">
        <v>29</v>
      </c>
      <c r="W680" s="9" t="s">
        <v>44</v>
      </c>
      <c r="X680" s="9" t="s">
        <v>106</v>
      </c>
      <c r="Y680" s="9" t="s">
        <v>432</v>
      </c>
      <c r="Z680" s="9">
        <v>1776</v>
      </c>
      <c r="AA680" s="1"/>
      <c r="AB680" s="1"/>
      <c r="AC680" s="1"/>
      <c r="AD680" s="1"/>
      <c r="AE680" s="1"/>
      <c r="AF680" s="1"/>
    </row>
    <row r="681" spans="1:32" x14ac:dyDescent="0.3">
      <c r="A681" s="13">
        <v>22132</v>
      </c>
      <c r="B681" s="13" t="s">
        <v>23</v>
      </c>
      <c r="C681" s="13">
        <v>87585</v>
      </c>
      <c r="D681" s="14">
        <v>15.14</v>
      </c>
      <c r="E681" s="15">
        <v>0.05</v>
      </c>
      <c r="F681" s="13">
        <v>5</v>
      </c>
      <c r="G681" s="14">
        <f>'Calculated Metrics'!$D681*'Calculated Metrics'!$F681*(1-'Calculated Metrics'!$E681)</f>
        <v>71.915000000000006</v>
      </c>
      <c r="H681" s="13">
        <v>1199</v>
      </c>
      <c r="I681" s="13" t="s">
        <v>1406</v>
      </c>
      <c r="J681" s="13" t="str">
        <f t="shared" si="10"/>
        <v>New Customer</v>
      </c>
      <c r="K681" s="13" t="s">
        <v>74</v>
      </c>
      <c r="L681" s="13" t="s">
        <v>35</v>
      </c>
      <c r="M681" s="16">
        <v>42060</v>
      </c>
      <c r="N681" s="16">
        <v>42063</v>
      </c>
      <c r="O681" s="48">
        <f>'Calculated Metrics'!$N681-'Calculated Metrics'!$M681</f>
        <v>3</v>
      </c>
      <c r="P681" s="16" t="str">
        <f>TEXT('Calculated Metrics'!$M681,"mmmm")</f>
        <v>February</v>
      </c>
      <c r="Q681" s="16" t="str">
        <f>TEXT('Calculated Metrics'!$M681,"dddd")</f>
        <v>Wednesday</v>
      </c>
      <c r="R681" s="13" t="str">
        <f>_xlfn.XLOOKUP('Calculated Metrics'!$T681,'Product Lookup'!A:A,'Product Lookup'!B:B, ,0)</f>
        <v>Storage</v>
      </c>
      <c r="S681" s="13" t="s">
        <v>26</v>
      </c>
      <c r="T681" s="13" t="s">
        <v>85</v>
      </c>
      <c r="U681" s="13" t="s">
        <v>49</v>
      </c>
      <c r="V681" s="13" t="s">
        <v>29</v>
      </c>
      <c r="W681" s="13" t="s">
        <v>44</v>
      </c>
      <c r="X681" s="13" t="s">
        <v>108</v>
      </c>
      <c r="Y681" s="13" t="s">
        <v>433</v>
      </c>
      <c r="Z681" s="13">
        <v>3060</v>
      </c>
      <c r="AA681" s="1"/>
      <c r="AB681" s="1"/>
      <c r="AC681" s="1"/>
      <c r="AD681" s="1"/>
      <c r="AE681" s="1"/>
      <c r="AF681" s="1"/>
    </row>
    <row r="682" spans="1:32" x14ac:dyDescent="0.3">
      <c r="A682" s="9">
        <v>22131</v>
      </c>
      <c r="B682" s="9" t="s">
        <v>23</v>
      </c>
      <c r="C682" s="9">
        <v>87585</v>
      </c>
      <c r="D682" s="10">
        <v>52.4</v>
      </c>
      <c r="E682" s="11">
        <v>0.05</v>
      </c>
      <c r="F682" s="9">
        <v>21</v>
      </c>
      <c r="G682" s="10">
        <f>'Calculated Metrics'!$D682*'Calculated Metrics'!$F682*(1-'Calculated Metrics'!$E682)</f>
        <v>1045.3799999999999</v>
      </c>
      <c r="H682" s="9">
        <v>1200</v>
      </c>
      <c r="I682" s="9" t="s">
        <v>1407</v>
      </c>
      <c r="J682" s="9" t="str">
        <f t="shared" si="10"/>
        <v>New Customer</v>
      </c>
      <c r="K682" s="9" t="s">
        <v>74</v>
      </c>
      <c r="L682" s="9" t="s">
        <v>35</v>
      </c>
      <c r="M682" s="12">
        <v>42060</v>
      </c>
      <c r="N682" s="12">
        <v>42062</v>
      </c>
      <c r="O682" s="47">
        <f>'Calculated Metrics'!$N682-'Calculated Metrics'!$M682</f>
        <v>2</v>
      </c>
      <c r="P682" s="12" t="str">
        <f>TEXT('Calculated Metrics'!$M682,"mmmm")</f>
        <v>February</v>
      </c>
      <c r="Q682" s="12" t="str">
        <f>TEXT('Calculated Metrics'!$M682,"dddd")</f>
        <v>Wednesday</v>
      </c>
      <c r="R682" s="9" t="str">
        <f>_xlfn.XLOOKUP('Calculated Metrics'!$T682,'Product Lookup'!A:A,'Product Lookup'!B:B, ,0)</f>
        <v>Binders</v>
      </c>
      <c r="S682" s="9" t="s">
        <v>26</v>
      </c>
      <c r="T682" s="9" t="s">
        <v>72</v>
      </c>
      <c r="U682" s="9" t="s">
        <v>49</v>
      </c>
      <c r="V682" s="9" t="s">
        <v>29</v>
      </c>
      <c r="W682" s="9" t="s">
        <v>44</v>
      </c>
      <c r="X682" s="9" t="s">
        <v>45</v>
      </c>
      <c r="Y682" s="9" t="s">
        <v>434</v>
      </c>
      <c r="Z682" s="9">
        <v>7407</v>
      </c>
      <c r="AA682" s="1"/>
      <c r="AB682" s="1"/>
      <c r="AC682" s="1"/>
      <c r="AD682" s="1"/>
      <c r="AE682" s="1"/>
      <c r="AF682" s="1"/>
    </row>
    <row r="683" spans="1:32" x14ac:dyDescent="0.3">
      <c r="A683" s="13">
        <v>22133</v>
      </c>
      <c r="B683" s="13" t="s">
        <v>23</v>
      </c>
      <c r="C683" s="13">
        <v>87585</v>
      </c>
      <c r="D683" s="14">
        <v>36.549999999999997</v>
      </c>
      <c r="E683" s="15">
        <v>0.05</v>
      </c>
      <c r="F683" s="13">
        <v>21</v>
      </c>
      <c r="G683" s="14">
        <f>'Calculated Metrics'!$D683*'Calculated Metrics'!$F683*(1-'Calculated Metrics'!$E683)</f>
        <v>729.1724999999999</v>
      </c>
      <c r="H683" s="13">
        <v>1202</v>
      </c>
      <c r="I683" s="13" t="s">
        <v>1408</v>
      </c>
      <c r="J683" s="13" t="str">
        <f t="shared" si="10"/>
        <v>New Customer</v>
      </c>
      <c r="K683" s="13" t="s">
        <v>74</v>
      </c>
      <c r="L683" s="13" t="s">
        <v>25</v>
      </c>
      <c r="M683" s="16">
        <v>42060</v>
      </c>
      <c r="N683" s="16">
        <v>42061</v>
      </c>
      <c r="O683" s="48">
        <f>'Calculated Metrics'!$N683-'Calculated Metrics'!$M683</f>
        <v>1</v>
      </c>
      <c r="P683" s="16" t="str">
        <f>TEXT('Calculated Metrics'!$M683,"mmmm")</f>
        <v>February</v>
      </c>
      <c r="Q683" s="16" t="str">
        <f>TEXT('Calculated Metrics'!$M683,"dddd")</f>
        <v>Wednesday</v>
      </c>
      <c r="R683" s="13" t="str">
        <f>_xlfn.XLOOKUP('Calculated Metrics'!$T683,'Product Lookup'!A:A,'Product Lookup'!B:B, ,0)</f>
        <v>Pens</v>
      </c>
      <c r="S683" s="13" t="s">
        <v>26</v>
      </c>
      <c r="T683" s="13" t="s">
        <v>27</v>
      </c>
      <c r="U683" s="13" t="s">
        <v>28</v>
      </c>
      <c r="V683" s="13" t="s">
        <v>29</v>
      </c>
      <c r="W683" s="13" t="s">
        <v>44</v>
      </c>
      <c r="X683" s="13" t="s">
        <v>45</v>
      </c>
      <c r="Y683" s="13" t="s">
        <v>435</v>
      </c>
      <c r="Z683" s="13">
        <v>7079</v>
      </c>
      <c r="AA683" s="1"/>
      <c r="AB683" s="1"/>
      <c r="AC683" s="1"/>
      <c r="AD683" s="1"/>
      <c r="AE683" s="1"/>
      <c r="AF683" s="1"/>
    </row>
    <row r="684" spans="1:32" x14ac:dyDescent="0.3">
      <c r="A684" s="9">
        <v>19552</v>
      </c>
      <c r="B684" s="9" t="s">
        <v>71</v>
      </c>
      <c r="C684" s="9">
        <v>87587</v>
      </c>
      <c r="D684" s="10">
        <v>49.99</v>
      </c>
      <c r="E684" s="11">
        <v>0.05</v>
      </c>
      <c r="F684" s="9">
        <v>12</v>
      </c>
      <c r="G684" s="10">
        <f>'Calculated Metrics'!$D684*'Calculated Metrics'!$F684*(1-'Calculated Metrics'!$E684)</f>
        <v>569.88599999999997</v>
      </c>
      <c r="H684" s="9">
        <v>1203</v>
      </c>
      <c r="I684" s="9" t="s">
        <v>1409</v>
      </c>
      <c r="J684" s="9" t="str">
        <f t="shared" si="10"/>
        <v>New Customer</v>
      </c>
      <c r="K684" s="9" t="s">
        <v>48</v>
      </c>
      <c r="L684" s="9" t="s">
        <v>35</v>
      </c>
      <c r="M684" s="12">
        <v>42183</v>
      </c>
      <c r="N684" s="12">
        <v>42185</v>
      </c>
      <c r="O684" s="47">
        <f>'Calculated Metrics'!$N684-'Calculated Metrics'!$M684</f>
        <v>2</v>
      </c>
      <c r="P684" s="12" t="str">
        <f>TEXT('Calculated Metrics'!$M684,"mmmm")</f>
        <v>June</v>
      </c>
      <c r="Q684" s="12" t="str">
        <f>TEXT('Calculated Metrics'!$M684,"dddd")</f>
        <v>Sunday</v>
      </c>
      <c r="R684" s="9" t="str">
        <f>_xlfn.XLOOKUP('Calculated Metrics'!$T684,'Product Lookup'!A:A,'Product Lookup'!B:B, ,0)</f>
        <v>Computer Peripherals</v>
      </c>
      <c r="S684" s="9" t="s">
        <v>58</v>
      </c>
      <c r="T684" s="9" t="s">
        <v>100</v>
      </c>
      <c r="U684" s="9" t="s">
        <v>49</v>
      </c>
      <c r="V684" s="9" t="s">
        <v>29</v>
      </c>
      <c r="W684" s="9" t="s">
        <v>50</v>
      </c>
      <c r="X684" s="9" t="s">
        <v>198</v>
      </c>
      <c r="Y684" s="9" t="s">
        <v>199</v>
      </c>
      <c r="Z684" s="9">
        <v>2920</v>
      </c>
      <c r="AA684" s="1"/>
      <c r="AB684" s="1"/>
      <c r="AC684" s="1"/>
      <c r="AD684" s="1"/>
      <c r="AE684" s="1"/>
      <c r="AF684" s="1"/>
    </row>
    <row r="685" spans="1:32" x14ac:dyDescent="0.3">
      <c r="A685" s="13">
        <v>18636</v>
      </c>
      <c r="B685" s="13" t="s">
        <v>71</v>
      </c>
      <c r="C685" s="13">
        <v>88598</v>
      </c>
      <c r="D685" s="14">
        <v>3.08</v>
      </c>
      <c r="E685" s="15">
        <v>0.05</v>
      </c>
      <c r="F685" s="13">
        <v>4</v>
      </c>
      <c r="G685" s="14">
        <f>'Calculated Metrics'!$D685*'Calculated Metrics'!$F685*(1-'Calculated Metrics'!$E685)</f>
        <v>11.703999999999999</v>
      </c>
      <c r="H685" s="13">
        <v>1211</v>
      </c>
      <c r="I685" s="13" t="s">
        <v>1410</v>
      </c>
      <c r="J685" s="13" t="str">
        <f t="shared" si="10"/>
        <v>New Customer</v>
      </c>
      <c r="K685" s="13" t="s">
        <v>24</v>
      </c>
      <c r="L685" s="13" t="s">
        <v>35</v>
      </c>
      <c r="M685" s="16">
        <v>42036</v>
      </c>
      <c r="N685" s="16">
        <v>42041</v>
      </c>
      <c r="O685" s="48">
        <f>'Calculated Metrics'!$N685-'Calculated Metrics'!$M685</f>
        <v>5</v>
      </c>
      <c r="P685" s="16" t="str">
        <f>TEXT('Calculated Metrics'!$M685,"mmmm")</f>
        <v>February</v>
      </c>
      <c r="Q685" s="16" t="str">
        <f>TEXT('Calculated Metrics'!$M685,"dddd")</f>
        <v>Sunday</v>
      </c>
      <c r="R685" s="13" t="str">
        <f>_xlfn.XLOOKUP('Calculated Metrics'!$T685,'Product Lookup'!A:A,'Product Lookup'!B:B, ,0)</f>
        <v>Labels</v>
      </c>
      <c r="S685" s="13" t="s">
        <v>26</v>
      </c>
      <c r="T685" s="13" t="s">
        <v>82</v>
      </c>
      <c r="U685" s="13" t="s">
        <v>49</v>
      </c>
      <c r="V685" s="13" t="s">
        <v>29</v>
      </c>
      <c r="W685" s="13" t="s">
        <v>50</v>
      </c>
      <c r="X685" s="13" t="s">
        <v>270</v>
      </c>
      <c r="Y685" s="13" t="s">
        <v>436</v>
      </c>
      <c r="Z685" s="13">
        <v>46806</v>
      </c>
      <c r="AA685" s="1"/>
      <c r="AB685" s="1"/>
      <c r="AC685" s="1"/>
      <c r="AD685" s="1"/>
      <c r="AE685" s="1"/>
      <c r="AF685" s="1"/>
    </row>
    <row r="686" spans="1:32" x14ac:dyDescent="0.3">
      <c r="A686" s="9">
        <v>22528</v>
      </c>
      <c r="B686" s="9" t="s">
        <v>23</v>
      </c>
      <c r="C686" s="9">
        <v>88600</v>
      </c>
      <c r="D686" s="10">
        <v>4.91</v>
      </c>
      <c r="E686" s="11">
        <v>0.05</v>
      </c>
      <c r="F686" s="9">
        <v>12</v>
      </c>
      <c r="G686" s="10">
        <f>'Calculated Metrics'!$D686*'Calculated Metrics'!$F686*(1-'Calculated Metrics'!$E686)</f>
        <v>55.973999999999997</v>
      </c>
      <c r="H686" s="9">
        <v>1212</v>
      </c>
      <c r="I686" s="9" t="s">
        <v>1411</v>
      </c>
      <c r="J686" s="9" t="str">
        <f t="shared" si="10"/>
        <v>Returning Customer</v>
      </c>
      <c r="K686" s="9" t="s">
        <v>24</v>
      </c>
      <c r="L686" s="9" t="s">
        <v>35</v>
      </c>
      <c r="M686" s="12">
        <v>42019</v>
      </c>
      <c r="N686" s="12">
        <v>42020</v>
      </c>
      <c r="O686" s="47">
        <f>'Calculated Metrics'!$N686-'Calculated Metrics'!$M686</f>
        <v>1</v>
      </c>
      <c r="P686" s="12" t="str">
        <f>TEXT('Calculated Metrics'!$M686,"mmmm")</f>
        <v>January</v>
      </c>
      <c r="Q686" s="12" t="str">
        <f>TEXT('Calculated Metrics'!$M686,"dddd")</f>
        <v>Thursday</v>
      </c>
      <c r="R686" s="9" t="str">
        <f>_xlfn.XLOOKUP('Calculated Metrics'!$T686,'Product Lookup'!A:A,'Product Lookup'!B:B, ,0)</f>
        <v>Binders</v>
      </c>
      <c r="S686" s="9" t="s">
        <v>26</v>
      </c>
      <c r="T686" s="9" t="s">
        <v>72</v>
      </c>
      <c r="U686" s="9" t="s">
        <v>49</v>
      </c>
      <c r="V686" s="9" t="s">
        <v>29</v>
      </c>
      <c r="W686" s="9" t="s">
        <v>50</v>
      </c>
      <c r="X686" s="9" t="s">
        <v>270</v>
      </c>
      <c r="Y686" s="9" t="s">
        <v>437</v>
      </c>
      <c r="Z686" s="9">
        <v>46404</v>
      </c>
      <c r="AA686" s="1"/>
      <c r="AB686" s="1"/>
      <c r="AC686" s="1"/>
      <c r="AD686" s="1"/>
      <c r="AE686" s="1"/>
      <c r="AF686" s="1"/>
    </row>
    <row r="687" spans="1:32" x14ac:dyDescent="0.3">
      <c r="A687" s="13">
        <v>22529</v>
      </c>
      <c r="B687" s="13" t="s">
        <v>23</v>
      </c>
      <c r="C687" s="13">
        <v>88600</v>
      </c>
      <c r="D687" s="14">
        <v>3499.99</v>
      </c>
      <c r="E687" s="15">
        <v>0.15</v>
      </c>
      <c r="F687" s="13">
        <v>1</v>
      </c>
      <c r="G687" s="14">
        <f>'Calculated Metrics'!$D687*'Calculated Metrics'!$F687*(1-'Calculated Metrics'!$E687)</f>
        <v>2974.9914999999996</v>
      </c>
      <c r="H687" s="13">
        <v>1212</v>
      </c>
      <c r="I687" s="13" t="s">
        <v>1411</v>
      </c>
      <c r="J687" s="13" t="str">
        <f t="shared" si="10"/>
        <v>Returning Customer</v>
      </c>
      <c r="K687" s="13" t="s">
        <v>24</v>
      </c>
      <c r="L687" s="13" t="s">
        <v>35</v>
      </c>
      <c r="M687" s="16">
        <v>42019</v>
      </c>
      <c r="N687" s="16">
        <v>42020</v>
      </c>
      <c r="O687" s="48">
        <f>'Calculated Metrics'!$N687-'Calculated Metrics'!$M687</f>
        <v>1</v>
      </c>
      <c r="P687" s="16" t="str">
        <f>TEXT('Calculated Metrics'!$M687,"mmmm")</f>
        <v>January</v>
      </c>
      <c r="Q687" s="16" t="str">
        <f>TEXT('Calculated Metrics'!$M687,"dddd")</f>
        <v>Thursday</v>
      </c>
      <c r="R687" s="13" t="str">
        <f>_xlfn.XLOOKUP('Calculated Metrics'!$T687,'Product Lookup'!A:A,'Product Lookup'!B:B, ,0)</f>
        <v>Copiers</v>
      </c>
      <c r="S687" s="13" t="s">
        <v>58</v>
      </c>
      <c r="T687" s="13" t="s">
        <v>238</v>
      </c>
      <c r="U687" s="13" t="s">
        <v>124</v>
      </c>
      <c r="V687" s="13" t="s">
        <v>29</v>
      </c>
      <c r="W687" s="13" t="s">
        <v>50</v>
      </c>
      <c r="X687" s="13" t="s">
        <v>270</v>
      </c>
      <c r="Y687" s="13" t="s">
        <v>437</v>
      </c>
      <c r="Z687" s="13">
        <v>46404</v>
      </c>
      <c r="AA687" s="1"/>
      <c r="AB687" s="1"/>
      <c r="AC687" s="1"/>
      <c r="AD687" s="1"/>
      <c r="AE687" s="1"/>
      <c r="AF687" s="1"/>
    </row>
    <row r="688" spans="1:32" x14ac:dyDescent="0.3">
      <c r="A688" s="9">
        <v>24270</v>
      </c>
      <c r="B688" s="9" t="s">
        <v>71</v>
      </c>
      <c r="C688" s="9">
        <v>88599</v>
      </c>
      <c r="D688" s="10">
        <v>29.89</v>
      </c>
      <c r="E688" s="11">
        <v>0.05</v>
      </c>
      <c r="F688" s="9">
        <v>13</v>
      </c>
      <c r="G688" s="10">
        <f>'Calculated Metrics'!$D688*'Calculated Metrics'!$F688*(1-'Calculated Metrics'!$E688)</f>
        <v>369.14149999999995</v>
      </c>
      <c r="H688" s="9">
        <v>1213</v>
      </c>
      <c r="I688" s="9" t="s">
        <v>1412</v>
      </c>
      <c r="J688" s="9" t="str">
        <f t="shared" si="10"/>
        <v>Returning Customer</v>
      </c>
      <c r="K688" s="9" t="s">
        <v>24</v>
      </c>
      <c r="L688" s="9" t="s">
        <v>25</v>
      </c>
      <c r="M688" s="12">
        <v>42039</v>
      </c>
      <c r="N688" s="12">
        <v>42044</v>
      </c>
      <c r="O688" s="47">
        <f>'Calculated Metrics'!$N688-'Calculated Metrics'!$M688</f>
        <v>5</v>
      </c>
      <c r="P688" s="12" t="str">
        <f>TEXT('Calculated Metrics'!$M688,"mmmm")</f>
        <v>February</v>
      </c>
      <c r="Q688" s="12" t="str">
        <f>TEXT('Calculated Metrics'!$M688,"dddd")</f>
        <v>Wednesday</v>
      </c>
      <c r="R688" s="9" t="str">
        <f>_xlfn.XLOOKUP('Calculated Metrics'!$T688,'Product Lookup'!A:A,'Product Lookup'!B:B, ,0)</f>
        <v>Computer Peripherals</v>
      </c>
      <c r="S688" s="9" t="s">
        <v>58</v>
      </c>
      <c r="T688" s="9" t="s">
        <v>100</v>
      </c>
      <c r="U688" s="9" t="s">
        <v>43</v>
      </c>
      <c r="V688" s="9" t="s">
        <v>29</v>
      </c>
      <c r="W688" s="9" t="s">
        <v>50</v>
      </c>
      <c r="X688" s="9" t="s">
        <v>270</v>
      </c>
      <c r="Y688" s="9" t="s">
        <v>438</v>
      </c>
      <c r="Z688" s="9">
        <v>46530</v>
      </c>
      <c r="AA688" s="1"/>
      <c r="AB688" s="1"/>
      <c r="AC688" s="1"/>
      <c r="AD688" s="1"/>
      <c r="AE688" s="1"/>
      <c r="AF688" s="1"/>
    </row>
    <row r="689" spans="1:32" x14ac:dyDescent="0.3">
      <c r="A689" s="13">
        <v>24271</v>
      </c>
      <c r="B689" s="13" t="s">
        <v>71</v>
      </c>
      <c r="C689" s="13">
        <v>88599</v>
      </c>
      <c r="D689" s="14">
        <v>8.34</v>
      </c>
      <c r="E689" s="15">
        <v>0.05</v>
      </c>
      <c r="F689" s="13">
        <v>5</v>
      </c>
      <c r="G689" s="14">
        <f>'Calculated Metrics'!$D689*'Calculated Metrics'!$F689*(1-'Calculated Metrics'!$E689)</f>
        <v>39.615000000000002</v>
      </c>
      <c r="H689" s="13">
        <v>1213</v>
      </c>
      <c r="I689" s="13" t="s">
        <v>1412</v>
      </c>
      <c r="J689" s="13" t="str">
        <f t="shared" si="10"/>
        <v>Returning Customer</v>
      </c>
      <c r="K689" s="13" t="s">
        <v>24</v>
      </c>
      <c r="L689" s="13" t="s">
        <v>35</v>
      </c>
      <c r="M689" s="16">
        <v>42039</v>
      </c>
      <c r="N689" s="16">
        <v>42043</v>
      </c>
      <c r="O689" s="48">
        <f>'Calculated Metrics'!$N689-'Calculated Metrics'!$M689</f>
        <v>4</v>
      </c>
      <c r="P689" s="16" t="str">
        <f>TEXT('Calculated Metrics'!$M689,"mmmm")</f>
        <v>February</v>
      </c>
      <c r="Q689" s="16" t="str">
        <f>TEXT('Calculated Metrics'!$M689,"dddd")</f>
        <v>Wednesday</v>
      </c>
      <c r="R689" s="13" t="str">
        <f>_xlfn.XLOOKUP('Calculated Metrics'!$T689,'Product Lookup'!A:A,'Product Lookup'!B:B, ,0)</f>
        <v>Paper</v>
      </c>
      <c r="S689" s="13" t="s">
        <v>26</v>
      </c>
      <c r="T689" s="13" t="s">
        <v>66</v>
      </c>
      <c r="U689" s="13" t="s">
        <v>49</v>
      </c>
      <c r="V689" s="13" t="s">
        <v>29</v>
      </c>
      <c r="W689" s="13" t="s">
        <v>50</v>
      </c>
      <c r="X689" s="13" t="s">
        <v>270</v>
      </c>
      <c r="Y689" s="13" t="s">
        <v>438</v>
      </c>
      <c r="Z689" s="13">
        <v>46530</v>
      </c>
      <c r="AA689" s="1"/>
      <c r="AB689" s="1"/>
      <c r="AC689" s="1"/>
      <c r="AD689" s="1"/>
      <c r="AE689" s="1"/>
      <c r="AF689" s="1"/>
    </row>
    <row r="690" spans="1:32" x14ac:dyDescent="0.3">
      <c r="A690" s="9">
        <v>22530</v>
      </c>
      <c r="B690" s="9" t="s">
        <v>23</v>
      </c>
      <c r="C690" s="9">
        <v>88600</v>
      </c>
      <c r="D690" s="10">
        <v>5.84</v>
      </c>
      <c r="E690" s="11">
        <v>0.05</v>
      </c>
      <c r="F690" s="9">
        <v>2</v>
      </c>
      <c r="G690" s="10">
        <f>'Calculated Metrics'!$D690*'Calculated Metrics'!$F690*(1-'Calculated Metrics'!$E690)</f>
        <v>11.096</v>
      </c>
      <c r="H690" s="9">
        <v>1213</v>
      </c>
      <c r="I690" s="9" t="s">
        <v>1412</v>
      </c>
      <c r="J690" s="9" t="str">
        <f t="shared" si="10"/>
        <v>Returning Customer</v>
      </c>
      <c r="K690" s="9" t="s">
        <v>24</v>
      </c>
      <c r="L690" s="9" t="s">
        <v>35</v>
      </c>
      <c r="M690" s="12">
        <v>42019</v>
      </c>
      <c r="N690" s="12">
        <v>42021</v>
      </c>
      <c r="O690" s="47">
        <f>'Calculated Metrics'!$N690-'Calculated Metrics'!$M690</f>
        <v>2</v>
      </c>
      <c r="P690" s="12" t="str">
        <f>TEXT('Calculated Metrics'!$M690,"mmmm")</f>
        <v>January</v>
      </c>
      <c r="Q690" s="12" t="str">
        <f>TEXT('Calculated Metrics'!$M690,"dddd")</f>
        <v>Thursday</v>
      </c>
      <c r="R690" s="9" t="str">
        <f>_xlfn.XLOOKUP('Calculated Metrics'!$T690,'Product Lookup'!A:A,'Product Lookup'!B:B, ,0)</f>
        <v>Pens</v>
      </c>
      <c r="S690" s="9" t="s">
        <v>26</v>
      </c>
      <c r="T690" s="9" t="s">
        <v>27</v>
      </c>
      <c r="U690" s="9" t="s">
        <v>28</v>
      </c>
      <c r="V690" s="9" t="s">
        <v>29</v>
      </c>
      <c r="W690" s="9" t="s">
        <v>44</v>
      </c>
      <c r="X690" s="9" t="s">
        <v>270</v>
      </c>
      <c r="Y690" s="9" t="s">
        <v>438</v>
      </c>
      <c r="Z690" s="9">
        <v>46530</v>
      </c>
      <c r="AA690" s="1"/>
      <c r="AB690" s="1"/>
      <c r="AC690" s="1"/>
      <c r="AD690" s="1"/>
      <c r="AE690" s="1"/>
      <c r="AF690" s="1"/>
    </row>
    <row r="691" spans="1:32" x14ac:dyDescent="0.3">
      <c r="A691" s="13">
        <v>7632</v>
      </c>
      <c r="B691" s="13" t="s">
        <v>47</v>
      </c>
      <c r="C691" s="13">
        <v>54595</v>
      </c>
      <c r="D691" s="14">
        <v>130.97999999999999</v>
      </c>
      <c r="E691" s="15">
        <v>0.1</v>
      </c>
      <c r="F691" s="13">
        <v>41</v>
      </c>
      <c r="G691" s="14">
        <f>'Calculated Metrics'!$D691*'Calculated Metrics'!$F691*(1-'Calculated Metrics'!$E691)</f>
        <v>4833.1619999999994</v>
      </c>
      <c r="H691" s="13">
        <v>1217</v>
      </c>
      <c r="I691" s="13" t="s">
        <v>1413</v>
      </c>
      <c r="J691" s="13" t="str">
        <f t="shared" si="10"/>
        <v>New Customer</v>
      </c>
      <c r="K691" s="13" t="s">
        <v>48</v>
      </c>
      <c r="L691" s="13" t="s">
        <v>25</v>
      </c>
      <c r="M691" s="16">
        <v>42122</v>
      </c>
      <c r="N691" s="16">
        <v>42125</v>
      </c>
      <c r="O691" s="48">
        <f>'Calculated Metrics'!$N691-'Calculated Metrics'!$M691</f>
        <v>3</v>
      </c>
      <c r="P691" s="16" t="str">
        <f>TEXT('Calculated Metrics'!$M691,"mmmm")</f>
        <v>April</v>
      </c>
      <c r="Q691" s="16" t="str">
        <f>TEXT('Calculated Metrics'!$M691,"dddd")</f>
        <v>Tuesday</v>
      </c>
      <c r="R691" s="13" t="str">
        <f>_xlfn.XLOOKUP('Calculated Metrics'!$T691,'Product Lookup'!A:A,'Product Lookup'!B:B, ,0)</f>
        <v>Chairs</v>
      </c>
      <c r="S691" s="13" t="s">
        <v>36</v>
      </c>
      <c r="T691" s="13" t="s">
        <v>37</v>
      </c>
      <c r="U691" s="13" t="s">
        <v>38</v>
      </c>
      <c r="V691" s="13" t="s">
        <v>29</v>
      </c>
      <c r="W691" s="13" t="s">
        <v>44</v>
      </c>
      <c r="X691" s="13" t="s">
        <v>106</v>
      </c>
      <c r="Y691" s="13" t="s">
        <v>107</v>
      </c>
      <c r="Z691" s="13">
        <v>2112</v>
      </c>
      <c r="AA691" s="1"/>
      <c r="AB691" s="1"/>
      <c r="AC691" s="1"/>
      <c r="AD691" s="1"/>
      <c r="AE691" s="1"/>
      <c r="AF691" s="1"/>
    </row>
    <row r="692" spans="1:32" x14ac:dyDescent="0.3">
      <c r="A692" s="9">
        <v>25631</v>
      </c>
      <c r="B692" s="9" t="s">
        <v>47</v>
      </c>
      <c r="C692" s="9">
        <v>90800</v>
      </c>
      <c r="D692" s="10">
        <v>8.34</v>
      </c>
      <c r="E692" s="11">
        <v>0.05</v>
      </c>
      <c r="F692" s="9">
        <v>8</v>
      </c>
      <c r="G692" s="10">
        <f>'Calculated Metrics'!$D692*'Calculated Metrics'!$F692*(1-'Calculated Metrics'!$E692)</f>
        <v>63.383999999999993</v>
      </c>
      <c r="H692" s="9">
        <v>1226</v>
      </c>
      <c r="I692" s="9" t="s">
        <v>1414</v>
      </c>
      <c r="J692" s="9" t="str">
        <f t="shared" si="10"/>
        <v>New Customer</v>
      </c>
      <c r="K692" s="9" t="s">
        <v>48</v>
      </c>
      <c r="L692" s="9" t="s">
        <v>35</v>
      </c>
      <c r="M692" s="12">
        <v>42122</v>
      </c>
      <c r="N692" s="12">
        <v>42124</v>
      </c>
      <c r="O692" s="47">
        <f>'Calculated Metrics'!$N692-'Calculated Metrics'!$M692</f>
        <v>2</v>
      </c>
      <c r="P692" s="12" t="str">
        <f>TEXT('Calculated Metrics'!$M692,"mmmm")</f>
        <v>April</v>
      </c>
      <c r="Q692" s="12" t="str">
        <f>TEXT('Calculated Metrics'!$M692,"dddd")</f>
        <v>Tuesday</v>
      </c>
      <c r="R692" s="9" t="str">
        <f>_xlfn.XLOOKUP('Calculated Metrics'!$T692,'Product Lookup'!A:A,'Product Lookup'!B:B, ,0)</f>
        <v>Scissors</v>
      </c>
      <c r="S692" s="9" t="s">
        <v>26</v>
      </c>
      <c r="T692" s="9" t="s">
        <v>97</v>
      </c>
      <c r="U692" s="9" t="s">
        <v>43</v>
      </c>
      <c r="V692" s="9" t="s">
        <v>29</v>
      </c>
      <c r="W692" s="9" t="s">
        <v>44</v>
      </c>
      <c r="X692" s="9" t="s">
        <v>198</v>
      </c>
      <c r="Y692" s="9" t="s">
        <v>439</v>
      </c>
      <c r="Z692" s="9">
        <v>2861</v>
      </c>
      <c r="AA692" s="1"/>
      <c r="AB692" s="1"/>
      <c r="AC692" s="1"/>
      <c r="AD692" s="1"/>
      <c r="AE692" s="1"/>
      <c r="AF692" s="1"/>
    </row>
    <row r="693" spans="1:32" x14ac:dyDescent="0.3">
      <c r="A693" s="13">
        <v>25632</v>
      </c>
      <c r="B693" s="13" t="s">
        <v>47</v>
      </c>
      <c r="C693" s="13">
        <v>90800</v>
      </c>
      <c r="D693" s="14">
        <v>130.97999999999999</v>
      </c>
      <c r="E693" s="15">
        <v>0.1</v>
      </c>
      <c r="F693" s="13">
        <v>10</v>
      </c>
      <c r="G693" s="14">
        <f>'Calculated Metrics'!$D693*'Calculated Metrics'!$F693*(1-'Calculated Metrics'!$E693)</f>
        <v>1178.82</v>
      </c>
      <c r="H693" s="13">
        <v>1227</v>
      </c>
      <c r="I693" s="13" t="s">
        <v>1415</v>
      </c>
      <c r="J693" s="13" t="str">
        <f t="shared" si="10"/>
        <v>New Customer</v>
      </c>
      <c r="K693" s="13" t="s">
        <v>48</v>
      </c>
      <c r="L693" s="13" t="s">
        <v>25</v>
      </c>
      <c r="M693" s="16">
        <v>42122</v>
      </c>
      <c r="N693" s="16">
        <v>42125</v>
      </c>
      <c r="O693" s="48">
        <f>'Calculated Metrics'!$N693-'Calculated Metrics'!$M693</f>
        <v>3</v>
      </c>
      <c r="P693" s="16" t="str">
        <f>TEXT('Calculated Metrics'!$M693,"mmmm")</f>
        <v>April</v>
      </c>
      <c r="Q693" s="16" t="str">
        <f>TEXT('Calculated Metrics'!$M693,"dddd")</f>
        <v>Tuesday</v>
      </c>
      <c r="R693" s="13" t="str">
        <f>_xlfn.XLOOKUP('Calculated Metrics'!$T693,'Product Lookup'!A:A,'Product Lookup'!B:B, ,0)</f>
        <v>Chairs</v>
      </c>
      <c r="S693" s="13" t="s">
        <v>36</v>
      </c>
      <c r="T693" s="13" t="s">
        <v>37</v>
      </c>
      <c r="U693" s="13" t="s">
        <v>38</v>
      </c>
      <c r="V693" s="13" t="s">
        <v>29</v>
      </c>
      <c r="W693" s="13" t="s">
        <v>44</v>
      </c>
      <c r="X693" s="13" t="s">
        <v>87</v>
      </c>
      <c r="Y693" s="13" t="s">
        <v>291</v>
      </c>
      <c r="Z693" s="13">
        <v>5403</v>
      </c>
      <c r="AA693" s="1"/>
      <c r="AB693" s="1"/>
      <c r="AC693" s="1"/>
      <c r="AD693" s="1"/>
      <c r="AE693" s="1"/>
      <c r="AF693" s="1"/>
    </row>
    <row r="694" spans="1:32" x14ac:dyDescent="0.3">
      <c r="A694" s="9">
        <v>7810</v>
      </c>
      <c r="B694" s="9" t="s">
        <v>47</v>
      </c>
      <c r="C694" s="9">
        <v>55874</v>
      </c>
      <c r="D694" s="10">
        <v>7.1</v>
      </c>
      <c r="E694" s="11">
        <v>0.05</v>
      </c>
      <c r="F694" s="9">
        <v>28</v>
      </c>
      <c r="G694" s="10">
        <f>'Calculated Metrics'!$D694*'Calculated Metrics'!$F694*(1-'Calculated Metrics'!$E694)</f>
        <v>188.85999999999999</v>
      </c>
      <c r="H694" s="9">
        <v>1228</v>
      </c>
      <c r="I694" s="9" t="s">
        <v>1416</v>
      </c>
      <c r="J694" s="9" t="str">
        <f t="shared" si="10"/>
        <v>Returning Customer</v>
      </c>
      <c r="K694" s="9" t="s">
        <v>48</v>
      </c>
      <c r="L694" s="9" t="s">
        <v>35</v>
      </c>
      <c r="M694" s="12">
        <v>42051</v>
      </c>
      <c r="N694" s="12">
        <v>42052</v>
      </c>
      <c r="O694" s="47">
        <f>'Calculated Metrics'!$N694-'Calculated Metrics'!$M694</f>
        <v>1</v>
      </c>
      <c r="P694" s="12" t="str">
        <f>TEXT('Calculated Metrics'!$M694,"mmmm")</f>
        <v>February</v>
      </c>
      <c r="Q694" s="12" t="str">
        <f>TEXT('Calculated Metrics'!$M694,"dddd")</f>
        <v>Monday</v>
      </c>
      <c r="R694" s="9" t="str">
        <f>_xlfn.XLOOKUP('Calculated Metrics'!$T694,'Product Lookup'!A:A,'Product Lookup'!B:B, ,0)</f>
        <v>Binders</v>
      </c>
      <c r="S694" s="9" t="s">
        <v>26</v>
      </c>
      <c r="T694" s="9" t="s">
        <v>72</v>
      </c>
      <c r="U694" s="9" t="s">
        <v>49</v>
      </c>
      <c r="V694" s="9" t="s">
        <v>29</v>
      </c>
      <c r="W694" s="9" t="s">
        <v>44</v>
      </c>
      <c r="X694" s="9" t="s">
        <v>122</v>
      </c>
      <c r="Y694" s="9" t="s">
        <v>440</v>
      </c>
      <c r="Z694" s="9">
        <v>19140</v>
      </c>
      <c r="AA694" s="1"/>
      <c r="AB694" s="1"/>
      <c r="AC694" s="1"/>
      <c r="AD694" s="1"/>
      <c r="AE694" s="1"/>
      <c r="AF694" s="1"/>
    </row>
    <row r="695" spans="1:32" x14ac:dyDescent="0.3">
      <c r="A695" s="13">
        <v>7811</v>
      </c>
      <c r="B695" s="13" t="s">
        <v>47</v>
      </c>
      <c r="C695" s="13">
        <v>55874</v>
      </c>
      <c r="D695" s="14">
        <v>4.9800000000000004</v>
      </c>
      <c r="E695" s="15">
        <v>0.05</v>
      </c>
      <c r="F695" s="13">
        <v>41</v>
      </c>
      <c r="G695" s="14">
        <f>'Calculated Metrics'!$D695*'Calculated Metrics'!$F695*(1-'Calculated Metrics'!$E695)</f>
        <v>193.971</v>
      </c>
      <c r="H695" s="13">
        <v>1228</v>
      </c>
      <c r="I695" s="13" t="s">
        <v>1416</v>
      </c>
      <c r="J695" s="13" t="str">
        <f t="shared" si="10"/>
        <v>Returning Customer</v>
      </c>
      <c r="K695" s="13" t="s">
        <v>48</v>
      </c>
      <c r="L695" s="13" t="s">
        <v>25</v>
      </c>
      <c r="M695" s="16">
        <v>42051</v>
      </c>
      <c r="N695" s="16">
        <v>42053</v>
      </c>
      <c r="O695" s="48">
        <f>'Calculated Metrics'!$N695-'Calculated Metrics'!$M695</f>
        <v>2</v>
      </c>
      <c r="P695" s="16" t="str">
        <f>TEXT('Calculated Metrics'!$M695,"mmmm")</f>
        <v>February</v>
      </c>
      <c r="Q695" s="16" t="str">
        <f>TEXT('Calculated Metrics'!$M695,"dddd")</f>
        <v>Monday</v>
      </c>
      <c r="R695" s="13" t="str">
        <f>_xlfn.XLOOKUP('Calculated Metrics'!$T695,'Product Lookup'!A:A,'Product Lookup'!B:B, ,0)</f>
        <v>Computer Peripherals</v>
      </c>
      <c r="S695" s="13" t="s">
        <v>58</v>
      </c>
      <c r="T695" s="13" t="s">
        <v>100</v>
      </c>
      <c r="U695" s="13" t="s">
        <v>43</v>
      </c>
      <c r="V695" s="13" t="s">
        <v>29</v>
      </c>
      <c r="W695" s="13" t="s">
        <v>44</v>
      </c>
      <c r="X695" s="13" t="s">
        <v>122</v>
      </c>
      <c r="Y695" s="13" t="s">
        <v>440</v>
      </c>
      <c r="Z695" s="13">
        <v>19140</v>
      </c>
      <c r="AA695" s="1"/>
      <c r="AB695" s="1"/>
      <c r="AC695" s="1"/>
      <c r="AD695" s="1"/>
      <c r="AE695" s="1"/>
      <c r="AF695" s="1"/>
    </row>
    <row r="696" spans="1:32" x14ac:dyDescent="0.3">
      <c r="A696" s="9">
        <v>7812</v>
      </c>
      <c r="B696" s="9" t="s">
        <v>47</v>
      </c>
      <c r="C696" s="9">
        <v>55874</v>
      </c>
      <c r="D696" s="10">
        <v>5.68</v>
      </c>
      <c r="E696" s="11">
        <v>0.05</v>
      </c>
      <c r="F696" s="9">
        <v>24</v>
      </c>
      <c r="G696" s="10">
        <f>'Calculated Metrics'!$D696*'Calculated Metrics'!$F696*(1-'Calculated Metrics'!$E696)</f>
        <v>129.50399999999999</v>
      </c>
      <c r="H696" s="9">
        <v>1228</v>
      </c>
      <c r="I696" s="9" t="s">
        <v>1416</v>
      </c>
      <c r="J696" s="9" t="str">
        <f t="shared" si="10"/>
        <v>Returning Customer</v>
      </c>
      <c r="K696" s="9" t="s">
        <v>48</v>
      </c>
      <c r="L696" s="9" t="s">
        <v>35</v>
      </c>
      <c r="M696" s="12">
        <v>42051</v>
      </c>
      <c r="N696" s="12">
        <v>42051</v>
      </c>
      <c r="O696" s="47">
        <f>'Calculated Metrics'!$N696-'Calculated Metrics'!$M696</f>
        <v>0</v>
      </c>
      <c r="P696" s="12" t="str">
        <f>TEXT('Calculated Metrics'!$M696,"mmmm")</f>
        <v>February</v>
      </c>
      <c r="Q696" s="12" t="str">
        <f>TEXT('Calculated Metrics'!$M696,"dddd")</f>
        <v>Monday</v>
      </c>
      <c r="R696" s="9" t="str">
        <f>_xlfn.XLOOKUP('Calculated Metrics'!$T696,'Product Lookup'!A:A,'Product Lookup'!B:B, ,0)</f>
        <v>Envelopes</v>
      </c>
      <c r="S696" s="9" t="s">
        <v>26</v>
      </c>
      <c r="T696" s="9" t="s">
        <v>54</v>
      </c>
      <c r="U696" s="9" t="s">
        <v>49</v>
      </c>
      <c r="V696" s="9" t="s">
        <v>29</v>
      </c>
      <c r="W696" s="9" t="s">
        <v>50</v>
      </c>
      <c r="X696" s="9" t="s">
        <v>122</v>
      </c>
      <c r="Y696" s="9" t="s">
        <v>440</v>
      </c>
      <c r="Z696" s="9">
        <v>19140</v>
      </c>
      <c r="AA696" s="1"/>
      <c r="AB696" s="1"/>
      <c r="AC696" s="1"/>
      <c r="AD696" s="1"/>
      <c r="AE696" s="1"/>
      <c r="AF696" s="1"/>
    </row>
    <row r="697" spans="1:32" x14ac:dyDescent="0.3">
      <c r="A697" s="13">
        <v>25811</v>
      </c>
      <c r="B697" s="13" t="s">
        <v>47</v>
      </c>
      <c r="C697" s="13">
        <v>90378</v>
      </c>
      <c r="D697" s="14">
        <v>4.9800000000000004</v>
      </c>
      <c r="E697" s="15">
        <v>0.05</v>
      </c>
      <c r="F697" s="13">
        <v>10</v>
      </c>
      <c r="G697" s="14">
        <f>'Calculated Metrics'!$D697*'Calculated Metrics'!$F697*(1-'Calculated Metrics'!$E697)</f>
        <v>47.31</v>
      </c>
      <c r="H697" s="13">
        <v>1229</v>
      </c>
      <c r="I697" s="13" t="s">
        <v>1417</v>
      </c>
      <c r="J697" s="13" t="str">
        <f t="shared" si="10"/>
        <v>New Customer</v>
      </c>
      <c r="K697" s="13" t="s">
        <v>48</v>
      </c>
      <c r="L697" s="13" t="s">
        <v>25</v>
      </c>
      <c r="M697" s="16">
        <v>42051</v>
      </c>
      <c r="N697" s="16">
        <v>42053</v>
      </c>
      <c r="O697" s="48">
        <f>'Calculated Metrics'!$N697-'Calculated Metrics'!$M697</f>
        <v>2</v>
      </c>
      <c r="P697" s="16" t="str">
        <f>TEXT('Calculated Metrics'!$M697,"mmmm")</f>
        <v>February</v>
      </c>
      <c r="Q697" s="16" t="str">
        <f>TEXT('Calculated Metrics'!$M697,"dddd")</f>
        <v>Monday</v>
      </c>
      <c r="R697" s="13" t="str">
        <f>_xlfn.XLOOKUP('Calculated Metrics'!$T697,'Product Lookup'!A:A,'Product Lookup'!B:B, ,0)</f>
        <v>Computer Peripherals</v>
      </c>
      <c r="S697" s="13" t="s">
        <v>58</v>
      </c>
      <c r="T697" s="13" t="s">
        <v>100</v>
      </c>
      <c r="U697" s="13" t="s">
        <v>43</v>
      </c>
      <c r="V697" s="13" t="s">
        <v>29</v>
      </c>
      <c r="W697" s="13" t="s">
        <v>50</v>
      </c>
      <c r="X697" s="13" t="s">
        <v>79</v>
      </c>
      <c r="Y697" s="13" t="s">
        <v>441</v>
      </c>
      <c r="Z697" s="13">
        <v>75482</v>
      </c>
      <c r="AA697" s="1"/>
      <c r="AB697" s="1"/>
      <c r="AC697" s="1"/>
      <c r="AD697" s="1"/>
      <c r="AE697" s="1"/>
      <c r="AF697" s="1"/>
    </row>
    <row r="698" spans="1:32" x14ac:dyDescent="0.3">
      <c r="A698" s="9">
        <v>21206</v>
      </c>
      <c r="B698" s="9" t="s">
        <v>41</v>
      </c>
      <c r="C698" s="9">
        <v>89375</v>
      </c>
      <c r="D698" s="10">
        <v>120.98</v>
      </c>
      <c r="E698" s="11">
        <v>0.1</v>
      </c>
      <c r="F698" s="9">
        <v>5</v>
      </c>
      <c r="G698" s="10">
        <f>'Calculated Metrics'!$D698*'Calculated Metrics'!$F698*(1-'Calculated Metrics'!$E698)</f>
        <v>544.41</v>
      </c>
      <c r="H698" s="9">
        <v>1233</v>
      </c>
      <c r="I698" s="9" t="s">
        <v>1418</v>
      </c>
      <c r="J698" s="9" t="str">
        <f t="shared" si="10"/>
        <v>Returning Customer</v>
      </c>
      <c r="K698" s="9" t="s">
        <v>74</v>
      </c>
      <c r="L698" s="9" t="s">
        <v>25</v>
      </c>
      <c r="M698" s="12">
        <v>42103</v>
      </c>
      <c r="N698" s="12">
        <v>42105</v>
      </c>
      <c r="O698" s="47">
        <f>'Calculated Metrics'!$N698-'Calculated Metrics'!$M698</f>
        <v>2</v>
      </c>
      <c r="P698" s="12" t="str">
        <f>TEXT('Calculated Metrics'!$M698,"mmmm")</f>
        <v>April</v>
      </c>
      <c r="Q698" s="12" t="str">
        <f>TEXT('Calculated Metrics'!$M698,"dddd")</f>
        <v>Thursday</v>
      </c>
      <c r="R698" s="9" t="str">
        <f>_xlfn.XLOOKUP('Calculated Metrics'!$T698,'Product Lookup'!A:A,'Product Lookup'!B:B, ,0)</f>
        <v>Binders</v>
      </c>
      <c r="S698" s="9" t="s">
        <v>26</v>
      </c>
      <c r="T698" s="9" t="s">
        <v>72</v>
      </c>
      <c r="U698" s="9" t="s">
        <v>49</v>
      </c>
      <c r="V698" s="9" t="s">
        <v>29</v>
      </c>
      <c r="W698" s="9" t="s">
        <v>50</v>
      </c>
      <c r="X698" s="9" t="s">
        <v>79</v>
      </c>
      <c r="Y698" s="9" t="s">
        <v>442</v>
      </c>
      <c r="Z698" s="9">
        <v>75028</v>
      </c>
      <c r="AA698" s="1"/>
      <c r="AB698" s="1"/>
      <c r="AC698" s="1"/>
      <c r="AD698" s="1"/>
      <c r="AE698" s="1"/>
      <c r="AF698" s="1"/>
    </row>
    <row r="699" spans="1:32" x14ac:dyDescent="0.3">
      <c r="A699" s="13">
        <v>21207</v>
      </c>
      <c r="B699" s="13" t="s">
        <v>41</v>
      </c>
      <c r="C699" s="13">
        <v>89375</v>
      </c>
      <c r="D699" s="14">
        <v>152.47999999999999</v>
      </c>
      <c r="E699" s="15">
        <v>0.1</v>
      </c>
      <c r="F699" s="13">
        <v>1</v>
      </c>
      <c r="G699" s="14">
        <f>'Calculated Metrics'!$D699*'Calculated Metrics'!$F699*(1-'Calculated Metrics'!$E699)</f>
        <v>137.232</v>
      </c>
      <c r="H699" s="13">
        <v>1233</v>
      </c>
      <c r="I699" s="13" t="s">
        <v>1418</v>
      </c>
      <c r="J699" s="13" t="str">
        <f t="shared" si="10"/>
        <v>Returning Customer</v>
      </c>
      <c r="K699" s="13" t="s">
        <v>74</v>
      </c>
      <c r="L699" s="13" t="s">
        <v>25</v>
      </c>
      <c r="M699" s="16">
        <v>42103</v>
      </c>
      <c r="N699" s="16">
        <v>42105</v>
      </c>
      <c r="O699" s="48">
        <f>'Calculated Metrics'!$N699-'Calculated Metrics'!$M699</f>
        <v>2</v>
      </c>
      <c r="P699" s="16" t="str">
        <f>TEXT('Calculated Metrics'!$M699,"mmmm")</f>
        <v>April</v>
      </c>
      <c r="Q699" s="16" t="str">
        <f>TEXT('Calculated Metrics'!$M699,"dddd")</f>
        <v>Thursday</v>
      </c>
      <c r="R699" s="13" t="str">
        <f>_xlfn.XLOOKUP('Calculated Metrics'!$T699,'Product Lookup'!A:A,'Product Lookup'!B:B, ,0)</f>
        <v>Computer Peripherals</v>
      </c>
      <c r="S699" s="13" t="s">
        <v>58</v>
      </c>
      <c r="T699" s="13" t="s">
        <v>100</v>
      </c>
      <c r="U699" s="13" t="s">
        <v>49</v>
      </c>
      <c r="V699" s="13" t="s">
        <v>29</v>
      </c>
      <c r="W699" s="13" t="s">
        <v>50</v>
      </c>
      <c r="X699" s="13" t="s">
        <v>79</v>
      </c>
      <c r="Y699" s="13" t="s">
        <v>442</v>
      </c>
      <c r="Z699" s="13">
        <v>75028</v>
      </c>
      <c r="AA699" s="1"/>
      <c r="AB699" s="1"/>
      <c r="AC699" s="1"/>
      <c r="AD699" s="1"/>
      <c r="AE699" s="1"/>
      <c r="AF699" s="1"/>
    </row>
    <row r="700" spans="1:32" x14ac:dyDescent="0.3">
      <c r="A700" s="9">
        <v>19874</v>
      </c>
      <c r="B700" s="9" t="s">
        <v>23</v>
      </c>
      <c r="C700" s="9">
        <v>89376</v>
      </c>
      <c r="D700" s="10">
        <v>99.99</v>
      </c>
      <c r="E700" s="11">
        <v>0.05</v>
      </c>
      <c r="F700" s="9">
        <v>1</v>
      </c>
      <c r="G700" s="10">
        <f>'Calculated Metrics'!$D700*'Calculated Metrics'!$F700*(1-'Calculated Metrics'!$E700)</f>
        <v>94.990499999999997</v>
      </c>
      <c r="H700" s="9">
        <v>1233</v>
      </c>
      <c r="I700" s="9" t="s">
        <v>1418</v>
      </c>
      <c r="J700" s="9" t="str">
        <f t="shared" si="10"/>
        <v>Returning Customer</v>
      </c>
      <c r="K700" s="9" t="s">
        <v>74</v>
      </c>
      <c r="L700" s="9" t="s">
        <v>35</v>
      </c>
      <c r="M700" s="12">
        <v>42159</v>
      </c>
      <c r="N700" s="12">
        <v>42161</v>
      </c>
      <c r="O700" s="47">
        <f>'Calculated Metrics'!$N700-'Calculated Metrics'!$M700</f>
        <v>2</v>
      </c>
      <c r="P700" s="12" t="str">
        <f>TEXT('Calculated Metrics'!$M700,"mmmm")</f>
        <v>June</v>
      </c>
      <c r="Q700" s="12" t="str">
        <f>TEXT('Calculated Metrics'!$M700,"dddd")</f>
        <v>Thursday</v>
      </c>
      <c r="R700" s="9" t="str">
        <f>_xlfn.XLOOKUP('Calculated Metrics'!$T700,'Product Lookup'!A:A,'Product Lookup'!B:B, ,0)</f>
        <v>Computer Peripherals</v>
      </c>
      <c r="S700" s="9" t="s">
        <v>58</v>
      </c>
      <c r="T700" s="9" t="s">
        <v>100</v>
      </c>
      <c r="U700" s="9" t="s">
        <v>49</v>
      </c>
      <c r="V700" s="9" t="s">
        <v>29</v>
      </c>
      <c r="W700" s="9" t="s">
        <v>50</v>
      </c>
      <c r="X700" s="9" t="s">
        <v>79</v>
      </c>
      <c r="Y700" s="9" t="s">
        <v>442</v>
      </c>
      <c r="Z700" s="9">
        <v>75028</v>
      </c>
      <c r="AA700" s="1"/>
      <c r="AB700" s="1"/>
      <c r="AC700" s="1"/>
      <c r="AD700" s="1"/>
      <c r="AE700" s="1"/>
      <c r="AF700" s="1"/>
    </row>
    <row r="701" spans="1:32" x14ac:dyDescent="0.3">
      <c r="A701" s="13">
        <v>19875</v>
      </c>
      <c r="B701" s="13" t="s">
        <v>23</v>
      </c>
      <c r="C701" s="13">
        <v>89376</v>
      </c>
      <c r="D701" s="14">
        <v>205.99</v>
      </c>
      <c r="E701" s="15">
        <v>0.1</v>
      </c>
      <c r="F701" s="13">
        <v>6</v>
      </c>
      <c r="G701" s="14">
        <f>'Calculated Metrics'!$D701*'Calculated Metrics'!$F701*(1-'Calculated Metrics'!$E701)</f>
        <v>1112.346</v>
      </c>
      <c r="H701" s="13">
        <v>1233</v>
      </c>
      <c r="I701" s="13" t="s">
        <v>1418</v>
      </c>
      <c r="J701" s="13" t="str">
        <f t="shared" si="10"/>
        <v>Returning Customer</v>
      </c>
      <c r="K701" s="13" t="s">
        <v>74</v>
      </c>
      <c r="L701" s="13" t="s">
        <v>35</v>
      </c>
      <c r="M701" s="16">
        <v>42159</v>
      </c>
      <c r="N701" s="16">
        <v>42160</v>
      </c>
      <c r="O701" s="48">
        <f>'Calculated Metrics'!$N701-'Calculated Metrics'!$M701</f>
        <v>1</v>
      </c>
      <c r="P701" s="16" t="str">
        <f>TEXT('Calculated Metrics'!$M701,"mmmm")</f>
        <v>June</v>
      </c>
      <c r="Q701" s="16" t="str">
        <f>TEXT('Calculated Metrics'!$M701,"dddd")</f>
        <v>Thursday</v>
      </c>
      <c r="R701" s="13" t="str">
        <f>_xlfn.XLOOKUP('Calculated Metrics'!$T701,'Product Lookup'!A:A,'Product Lookup'!B:B, ,0)</f>
        <v>Telephones</v>
      </c>
      <c r="S701" s="13" t="s">
        <v>58</v>
      </c>
      <c r="T701" s="13" t="s">
        <v>59</v>
      </c>
      <c r="U701" s="13" t="s">
        <v>49</v>
      </c>
      <c r="V701" s="13" t="s">
        <v>29</v>
      </c>
      <c r="W701" s="13" t="s">
        <v>50</v>
      </c>
      <c r="X701" s="13" t="s">
        <v>79</v>
      </c>
      <c r="Y701" s="13" t="s">
        <v>442</v>
      </c>
      <c r="Z701" s="13">
        <v>75028</v>
      </c>
      <c r="AA701" s="1"/>
      <c r="AB701" s="1"/>
      <c r="AC701" s="1"/>
      <c r="AD701" s="1"/>
      <c r="AE701" s="1"/>
      <c r="AF701" s="1"/>
    </row>
    <row r="702" spans="1:32" x14ac:dyDescent="0.3">
      <c r="A702" s="9">
        <v>20592</v>
      </c>
      <c r="B702" s="9" t="s">
        <v>47</v>
      </c>
      <c r="C702" s="9">
        <v>86075</v>
      </c>
      <c r="D702" s="10">
        <v>128.24</v>
      </c>
      <c r="E702" s="11">
        <v>0.1</v>
      </c>
      <c r="F702" s="9">
        <v>9</v>
      </c>
      <c r="G702" s="10">
        <f>'Calculated Metrics'!$D702*'Calculated Metrics'!$F702*(1-'Calculated Metrics'!$E702)</f>
        <v>1038.7440000000001</v>
      </c>
      <c r="H702" s="9">
        <v>1237</v>
      </c>
      <c r="I702" s="9" t="s">
        <v>1419</v>
      </c>
      <c r="J702" s="9" t="str">
        <f t="shared" si="10"/>
        <v>Returning Customer</v>
      </c>
      <c r="K702" s="9" t="s">
        <v>24</v>
      </c>
      <c r="L702" s="9" t="s">
        <v>35</v>
      </c>
      <c r="M702" s="12">
        <v>42035</v>
      </c>
      <c r="N702" s="12">
        <v>42037</v>
      </c>
      <c r="O702" s="47">
        <f>'Calculated Metrics'!$N702-'Calculated Metrics'!$M702</f>
        <v>2</v>
      </c>
      <c r="P702" s="12" t="str">
        <f>TEXT('Calculated Metrics'!$M702,"mmmm")</f>
        <v>January</v>
      </c>
      <c r="Q702" s="12" t="str">
        <f>TEXT('Calculated Metrics'!$M702,"dddd")</f>
        <v>Saturday</v>
      </c>
      <c r="R702" s="9" t="str">
        <f>_xlfn.XLOOKUP('Calculated Metrics'!$T702,'Product Lookup'!A:A,'Product Lookup'!B:B, ,0)</f>
        <v>Chairs</v>
      </c>
      <c r="S702" s="9" t="s">
        <v>36</v>
      </c>
      <c r="T702" s="9" t="s">
        <v>37</v>
      </c>
      <c r="U702" s="9" t="s">
        <v>63</v>
      </c>
      <c r="V702" s="9" t="s">
        <v>29</v>
      </c>
      <c r="W702" s="9" t="s">
        <v>50</v>
      </c>
      <c r="X702" s="9" t="s">
        <v>79</v>
      </c>
      <c r="Y702" s="9" t="s">
        <v>443</v>
      </c>
      <c r="Z702" s="9">
        <v>75007</v>
      </c>
      <c r="AA702" s="1"/>
      <c r="AB702" s="1"/>
      <c r="AC702" s="1"/>
      <c r="AD702" s="1"/>
      <c r="AE702" s="1"/>
      <c r="AF702" s="1"/>
    </row>
    <row r="703" spans="1:32" x14ac:dyDescent="0.3">
      <c r="A703" s="13">
        <v>18625</v>
      </c>
      <c r="B703" s="13" t="s">
        <v>33</v>
      </c>
      <c r="C703" s="13">
        <v>86076</v>
      </c>
      <c r="D703" s="14">
        <v>7.38</v>
      </c>
      <c r="E703" s="15">
        <v>0.05</v>
      </c>
      <c r="F703" s="13">
        <v>3</v>
      </c>
      <c r="G703" s="14">
        <f>'Calculated Metrics'!$D703*'Calculated Metrics'!$F703*(1-'Calculated Metrics'!$E703)</f>
        <v>21.033000000000001</v>
      </c>
      <c r="H703" s="13">
        <v>1237</v>
      </c>
      <c r="I703" s="13" t="s">
        <v>1419</v>
      </c>
      <c r="J703" s="13" t="str">
        <f t="shared" si="10"/>
        <v>Returning Customer</v>
      </c>
      <c r="K703" s="13" t="s">
        <v>24</v>
      </c>
      <c r="L703" s="13" t="s">
        <v>35</v>
      </c>
      <c r="M703" s="16">
        <v>42092</v>
      </c>
      <c r="N703" s="16">
        <v>42093</v>
      </c>
      <c r="O703" s="48">
        <f>'Calculated Metrics'!$N703-'Calculated Metrics'!$M703</f>
        <v>1</v>
      </c>
      <c r="P703" s="16" t="str">
        <f>TEXT('Calculated Metrics'!$M703,"mmmm")</f>
        <v>March</v>
      </c>
      <c r="Q703" s="16" t="str">
        <f>TEXT('Calculated Metrics'!$M703,"dddd")</f>
        <v>Sunday</v>
      </c>
      <c r="R703" s="13" t="str">
        <f>_xlfn.XLOOKUP('Calculated Metrics'!$T703,'Product Lookup'!A:A,'Product Lookup'!B:B, ,0)</f>
        <v>Furnishings</v>
      </c>
      <c r="S703" s="13" t="s">
        <v>36</v>
      </c>
      <c r="T703" s="13" t="s">
        <v>42</v>
      </c>
      <c r="U703" s="13" t="s">
        <v>49</v>
      </c>
      <c r="V703" s="13" t="s">
        <v>29</v>
      </c>
      <c r="W703" s="13" t="s">
        <v>50</v>
      </c>
      <c r="X703" s="13" t="s">
        <v>79</v>
      </c>
      <c r="Y703" s="13" t="s">
        <v>443</v>
      </c>
      <c r="Z703" s="13">
        <v>75007</v>
      </c>
      <c r="AA703" s="1"/>
      <c r="AB703" s="1"/>
      <c r="AC703" s="1"/>
      <c r="AD703" s="1"/>
      <c r="AE703" s="1"/>
      <c r="AF703" s="1"/>
    </row>
    <row r="704" spans="1:32" x14ac:dyDescent="0.3">
      <c r="A704" s="9">
        <v>20432</v>
      </c>
      <c r="B704" s="9" t="s">
        <v>47</v>
      </c>
      <c r="C704" s="9">
        <v>86077</v>
      </c>
      <c r="D704" s="10">
        <v>300.98</v>
      </c>
      <c r="E704" s="11">
        <v>0.1</v>
      </c>
      <c r="F704" s="9">
        <v>20</v>
      </c>
      <c r="G704" s="10">
        <f>'Calculated Metrics'!$D704*'Calculated Metrics'!$F704*(1-'Calculated Metrics'!$E704)</f>
        <v>5417.64</v>
      </c>
      <c r="H704" s="9">
        <v>1237</v>
      </c>
      <c r="I704" s="9" t="s">
        <v>1419</v>
      </c>
      <c r="J704" s="9" t="str">
        <f t="shared" si="10"/>
        <v>Returning Customer</v>
      </c>
      <c r="K704" s="9" t="s">
        <v>24</v>
      </c>
      <c r="L704" s="9" t="s">
        <v>35</v>
      </c>
      <c r="M704" s="12">
        <v>42149</v>
      </c>
      <c r="N704" s="12">
        <v>42150</v>
      </c>
      <c r="O704" s="47">
        <f>'Calculated Metrics'!$N704-'Calculated Metrics'!$M704</f>
        <v>1</v>
      </c>
      <c r="P704" s="12" t="str">
        <f>TEXT('Calculated Metrics'!$M704,"mmmm")</f>
        <v>May</v>
      </c>
      <c r="Q704" s="12" t="str">
        <f>TEXT('Calculated Metrics'!$M704,"dddd")</f>
        <v>Monday</v>
      </c>
      <c r="R704" s="9" t="str">
        <f>_xlfn.XLOOKUP('Calculated Metrics'!$T704,'Product Lookup'!A:A,'Product Lookup'!B:B, ,0)</f>
        <v>Office Machines</v>
      </c>
      <c r="S704" s="9" t="s">
        <v>58</v>
      </c>
      <c r="T704" s="9" t="s">
        <v>62</v>
      </c>
      <c r="U704" s="9" t="s">
        <v>63</v>
      </c>
      <c r="V704" s="9" t="s">
        <v>29</v>
      </c>
      <c r="W704" s="9" t="s">
        <v>50</v>
      </c>
      <c r="X704" s="9" t="s">
        <v>79</v>
      </c>
      <c r="Y704" s="9" t="s">
        <v>443</v>
      </c>
      <c r="Z704" s="9">
        <v>75007</v>
      </c>
      <c r="AA704" s="1"/>
      <c r="AB704" s="1"/>
      <c r="AC704" s="1"/>
      <c r="AD704" s="1"/>
      <c r="AE704" s="1"/>
      <c r="AF704" s="1"/>
    </row>
    <row r="705" spans="1:32" x14ac:dyDescent="0.3">
      <c r="A705" s="13">
        <v>20433</v>
      </c>
      <c r="B705" s="13" t="s">
        <v>47</v>
      </c>
      <c r="C705" s="13">
        <v>86077</v>
      </c>
      <c r="D705" s="14">
        <v>205.99</v>
      </c>
      <c r="E705" s="15">
        <v>0.1</v>
      </c>
      <c r="F705" s="13">
        <v>11</v>
      </c>
      <c r="G705" s="14">
        <f>'Calculated Metrics'!$D705*'Calculated Metrics'!$F705*(1-'Calculated Metrics'!$E705)</f>
        <v>2039.3010000000004</v>
      </c>
      <c r="H705" s="13">
        <v>1237</v>
      </c>
      <c r="I705" s="13" t="s">
        <v>1419</v>
      </c>
      <c r="J705" s="13" t="str">
        <f t="shared" si="10"/>
        <v>Returning Customer</v>
      </c>
      <c r="K705" s="13" t="s">
        <v>24</v>
      </c>
      <c r="L705" s="13" t="s">
        <v>25</v>
      </c>
      <c r="M705" s="16">
        <v>42149</v>
      </c>
      <c r="N705" s="16">
        <v>42150</v>
      </c>
      <c r="O705" s="48">
        <f>'Calculated Metrics'!$N705-'Calculated Metrics'!$M705</f>
        <v>1</v>
      </c>
      <c r="P705" s="16" t="str">
        <f>TEXT('Calculated Metrics'!$M705,"mmmm")</f>
        <v>May</v>
      </c>
      <c r="Q705" s="16" t="str">
        <f>TEXT('Calculated Metrics'!$M705,"dddd")</f>
        <v>Monday</v>
      </c>
      <c r="R705" s="13" t="str">
        <f>_xlfn.XLOOKUP('Calculated Metrics'!$T705,'Product Lookup'!A:A,'Product Lookup'!B:B, ,0)</f>
        <v>Telephones</v>
      </c>
      <c r="S705" s="13" t="s">
        <v>58</v>
      </c>
      <c r="T705" s="13" t="s">
        <v>59</v>
      </c>
      <c r="U705" s="13" t="s">
        <v>49</v>
      </c>
      <c r="V705" s="13" t="s">
        <v>29</v>
      </c>
      <c r="W705" s="13" t="s">
        <v>50</v>
      </c>
      <c r="X705" s="13" t="s">
        <v>79</v>
      </c>
      <c r="Y705" s="13" t="s">
        <v>443</v>
      </c>
      <c r="Z705" s="13">
        <v>75007</v>
      </c>
      <c r="AA705" s="1"/>
      <c r="AB705" s="1"/>
      <c r="AC705" s="1"/>
      <c r="AD705" s="1"/>
      <c r="AE705" s="1"/>
      <c r="AF705" s="1"/>
    </row>
    <row r="706" spans="1:32" x14ac:dyDescent="0.3">
      <c r="A706" s="9">
        <v>20593</v>
      </c>
      <c r="B706" s="9" t="s">
        <v>47</v>
      </c>
      <c r="C706" s="9">
        <v>86075</v>
      </c>
      <c r="D706" s="10">
        <v>160.97999999999999</v>
      </c>
      <c r="E706" s="11">
        <v>0.1</v>
      </c>
      <c r="F706" s="9">
        <v>10</v>
      </c>
      <c r="G706" s="10">
        <f>'Calculated Metrics'!$D706*'Calculated Metrics'!$F706*(1-'Calculated Metrics'!$E706)</f>
        <v>1448.82</v>
      </c>
      <c r="H706" s="9">
        <v>1238</v>
      </c>
      <c r="I706" s="9" t="s">
        <v>1420</v>
      </c>
      <c r="J706" s="9" t="str">
        <f t="shared" ref="J706:J769" si="11">IF(COUNTIF(I:I,I706)&gt;1,"Returning Customer","New Customer")</f>
        <v>New Customer</v>
      </c>
      <c r="K706" s="9" t="s">
        <v>24</v>
      </c>
      <c r="L706" s="9" t="s">
        <v>25</v>
      </c>
      <c r="M706" s="12">
        <v>42035</v>
      </c>
      <c r="N706" s="12">
        <v>42037</v>
      </c>
      <c r="O706" s="47">
        <f>'Calculated Metrics'!$N706-'Calculated Metrics'!$M706</f>
        <v>2</v>
      </c>
      <c r="P706" s="12" t="str">
        <f>TEXT('Calculated Metrics'!$M706,"mmmm")</f>
        <v>January</v>
      </c>
      <c r="Q706" s="12" t="str">
        <f>TEXT('Calculated Metrics'!$M706,"dddd")</f>
        <v>Saturday</v>
      </c>
      <c r="R706" s="9" t="str">
        <f>_xlfn.XLOOKUP('Calculated Metrics'!$T706,'Product Lookup'!A:A,'Product Lookup'!B:B, ,0)</f>
        <v>Chairs</v>
      </c>
      <c r="S706" s="9" t="s">
        <v>36</v>
      </c>
      <c r="T706" s="9" t="s">
        <v>37</v>
      </c>
      <c r="U706" s="9" t="s">
        <v>38</v>
      </c>
      <c r="V706" s="9" t="s">
        <v>29</v>
      </c>
      <c r="W706" s="9" t="s">
        <v>81</v>
      </c>
      <c r="X706" s="9" t="s">
        <v>79</v>
      </c>
      <c r="Y706" s="9" t="s">
        <v>444</v>
      </c>
      <c r="Z706" s="9">
        <v>75104</v>
      </c>
      <c r="AA706" s="1"/>
      <c r="AB706" s="1"/>
      <c r="AC706" s="1"/>
      <c r="AD706" s="1"/>
      <c r="AE706" s="1"/>
      <c r="AF706" s="1"/>
    </row>
    <row r="707" spans="1:32" x14ac:dyDescent="0.3">
      <c r="A707" s="13">
        <v>20920</v>
      </c>
      <c r="B707" s="13" t="s">
        <v>33</v>
      </c>
      <c r="C707" s="13">
        <v>90880</v>
      </c>
      <c r="D707" s="14">
        <v>387.99</v>
      </c>
      <c r="E707" s="15">
        <v>0.1</v>
      </c>
      <c r="F707" s="13">
        <v>23</v>
      </c>
      <c r="G707" s="14">
        <f>'Calculated Metrics'!$D707*'Calculated Metrics'!$F707*(1-'Calculated Metrics'!$E707)</f>
        <v>8031.3930000000009</v>
      </c>
      <c r="H707" s="13">
        <v>1241</v>
      </c>
      <c r="I707" s="13" t="s">
        <v>1421</v>
      </c>
      <c r="J707" s="13" t="str">
        <f t="shared" si="11"/>
        <v>Returning Customer</v>
      </c>
      <c r="K707" s="13" t="s">
        <v>24</v>
      </c>
      <c r="L707" s="13" t="s">
        <v>35</v>
      </c>
      <c r="M707" s="16">
        <v>42079</v>
      </c>
      <c r="N707" s="16">
        <v>42080</v>
      </c>
      <c r="O707" s="48">
        <f>'Calculated Metrics'!$N707-'Calculated Metrics'!$M707</f>
        <v>1</v>
      </c>
      <c r="P707" s="16" t="str">
        <f>TEXT('Calculated Metrics'!$M707,"mmmm")</f>
        <v>March</v>
      </c>
      <c r="Q707" s="16" t="str">
        <f>TEXT('Calculated Metrics'!$M707,"dddd")</f>
        <v>Monday</v>
      </c>
      <c r="R707" s="13" t="str">
        <f>_xlfn.XLOOKUP('Calculated Metrics'!$T707,'Product Lookup'!A:A,'Product Lookup'!B:B, ,0)</f>
        <v>Binders</v>
      </c>
      <c r="S707" s="13" t="s">
        <v>26</v>
      </c>
      <c r="T707" s="13" t="s">
        <v>72</v>
      </c>
      <c r="U707" s="13" t="s">
        <v>49</v>
      </c>
      <c r="V707" s="13" t="s">
        <v>29</v>
      </c>
      <c r="W707" s="13" t="s">
        <v>81</v>
      </c>
      <c r="X707" s="13" t="s">
        <v>427</v>
      </c>
      <c r="Y707" s="13" t="s">
        <v>212</v>
      </c>
      <c r="Z707" s="13">
        <v>36830</v>
      </c>
      <c r="AA707" s="1"/>
      <c r="AB707" s="1"/>
      <c r="AC707" s="1"/>
      <c r="AD707" s="1"/>
      <c r="AE707" s="1"/>
      <c r="AF707" s="1"/>
    </row>
    <row r="708" spans="1:32" x14ac:dyDescent="0.3">
      <c r="A708" s="9">
        <v>20233</v>
      </c>
      <c r="B708" s="9" t="s">
        <v>41</v>
      </c>
      <c r="C708" s="9">
        <v>90881</v>
      </c>
      <c r="D708" s="10">
        <v>200.97</v>
      </c>
      <c r="E708" s="11">
        <v>0.1</v>
      </c>
      <c r="F708" s="9">
        <v>7</v>
      </c>
      <c r="G708" s="10">
        <f>'Calculated Metrics'!$D708*'Calculated Metrics'!$F708*(1-'Calculated Metrics'!$E708)</f>
        <v>1266.1110000000001</v>
      </c>
      <c r="H708" s="9">
        <v>1241</v>
      </c>
      <c r="I708" s="9" t="s">
        <v>1421</v>
      </c>
      <c r="J708" s="9" t="str">
        <f t="shared" si="11"/>
        <v>Returning Customer</v>
      </c>
      <c r="K708" s="9" t="s">
        <v>48</v>
      </c>
      <c r="L708" s="9" t="s">
        <v>25</v>
      </c>
      <c r="M708" s="12">
        <v>42088</v>
      </c>
      <c r="N708" s="12">
        <v>42088</v>
      </c>
      <c r="O708" s="47">
        <f>'Calculated Metrics'!$N708-'Calculated Metrics'!$M708</f>
        <v>0</v>
      </c>
      <c r="P708" s="12" t="str">
        <f>TEXT('Calculated Metrics'!$M708,"mmmm")</f>
        <v>March</v>
      </c>
      <c r="Q708" s="12" t="str">
        <f>TEXT('Calculated Metrics'!$M708,"dddd")</f>
        <v>Wednesday</v>
      </c>
      <c r="R708" s="9" t="str">
        <f>_xlfn.XLOOKUP('Calculated Metrics'!$T708,'Product Lookup'!A:A,'Product Lookup'!B:B, ,0)</f>
        <v>Office Machines</v>
      </c>
      <c r="S708" s="9" t="s">
        <v>58</v>
      </c>
      <c r="T708" s="9" t="s">
        <v>62</v>
      </c>
      <c r="U708" s="9" t="s">
        <v>38</v>
      </c>
      <c r="V708" s="9" t="s">
        <v>29</v>
      </c>
      <c r="W708" s="9" t="s">
        <v>44</v>
      </c>
      <c r="X708" s="9" t="s">
        <v>427</v>
      </c>
      <c r="Y708" s="9" t="s">
        <v>212</v>
      </c>
      <c r="Z708" s="9">
        <v>36830</v>
      </c>
      <c r="AA708" s="1"/>
      <c r="AB708" s="1"/>
      <c r="AC708" s="1"/>
      <c r="AD708" s="1"/>
      <c r="AE708" s="1"/>
      <c r="AF708" s="1"/>
    </row>
    <row r="709" spans="1:32" x14ac:dyDescent="0.3">
      <c r="A709" s="13">
        <v>5117</v>
      </c>
      <c r="B709" s="13" t="s">
        <v>23</v>
      </c>
      <c r="C709" s="13">
        <v>36452</v>
      </c>
      <c r="D709" s="14">
        <v>22.38</v>
      </c>
      <c r="E709" s="15">
        <v>0.05</v>
      </c>
      <c r="F709" s="13">
        <v>26</v>
      </c>
      <c r="G709" s="14">
        <f>'Calculated Metrics'!$D709*'Calculated Metrics'!$F709*(1-'Calculated Metrics'!$E709)</f>
        <v>552.78599999999994</v>
      </c>
      <c r="H709" s="13">
        <v>1246</v>
      </c>
      <c r="I709" s="13" t="s">
        <v>1422</v>
      </c>
      <c r="J709" s="13" t="str">
        <f t="shared" si="11"/>
        <v>Returning Customer</v>
      </c>
      <c r="K709" s="13" t="s">
        <v>34</v>
      </c>
      <c r="L709" s="13" t="s">
        <v>35</v>
      </c>
      <c r="M709" s="16">
        <v>42099</v>
      </c>
      <c r="N709" s="16">
        <v>42100</v>
      </c>
      <c r="O709" s="48">
        <f>'Calculated Metrics'!$N709-'Calculated Metrics'!$M709</f>
        <v>1</v>
      </c>
      <c r="P709" s="16" t="str">
        <f>TEXT('Calculated Metrics'!$M709,"mmmm")</f>
        <v>April</v>
      </c>
      <c r="Q709" s="16" t="str">
        <f>TEXT('Calculated Metrics'!$M709,"dddd")</f>
        <v>Sunday</v>
      </c>
      <c r="R709" s="13" t="str">
        <f>_xlfn.XLOOKUP('Calculated Metrics'!$T709,'Product Lookup'!A:A,'Product Lookup'!B:B, ,0)</f>
        <v>Binders</v>
      </c>
      <c r="S709" s="13" t="s">
        <v>26</v>
      </c>
      <c r="T709" s="13" t="s">
        <v>72</v>
      </c>
      <c r="U709" s="13" t="s">
        <v>49</v>
      </c>
      <c r="V709" s="13" t="s">
        <v>29</v>
      </c>
      <c r="W709" s="13" t="s">
        <v>44</v>
      </c>
      <c r="X709" s="13" t="s">
        <v>55</v>
      </c>
      <c r="Y709" s="13" t="s">
        <v>65</v>
      </c>
      <c r="Z709" s="13">
        <v>10009</v>
      </c>
      <c r="AA709" s="1"/>
      <c r="AB709" s="1"/>
      <c r="AC709" s="1"/>
      <c r="AD709" s="1"/>
      <c r="AE709" s="1"/>
      <c r="AF709" s="1"/>
    </row>
    <row r="710" spans="1:32" x14ac:dyDescent="0.3">
      <c r="A710" s="9">
        <v>5118</v>
      </c>
      <c r="B710" s="9" t="s">
        <v>23</v>
      </c>
      <c r="C710" s="9">
        <v>36452</v>
      </c>
      <c r="D710" s="10">
        <v>6.98</v>
      </c>
      <c r="E710" s="11">
        <v>0.05</v>
      </c>
      <c r="F710" s="9">
        <v>18</v>
      </c>
      <c r="G710" s="10">
        <f>'Calculated Metrics'!$D710*'Calculated Metrics'!$F710*(1-'Calculated Metrics'!$E710)</f>
        <v>119.358</v>
      </c>
      <c r="H710" s="9">
        <v>1246</v>
      </c>
      <c r="I710" s="9" t="s">
        <v>1422</v>
      </c>
      <c r="J710" s="9" t="str">
        <f t="shared" si="11"/>
        <v>Returning Customer</v>
      </c>
      <c r="K710" s="9" t="s">
        <v>34</v>
      </c>
      <c r="L710" s="9" t="s">
        <v>35</v>
      </c>
      <c r="M710" s="12">
        <v>42099</v>
      </c>
      <c r="N710" s="12">
        <v>42101</v>
      </c>
      <c r="O710" s="47">
        <f>'Calculated Metrics'!$N710-'Calculated Metrics'!$M710</f>
        <v>2</v>
      </c>
      <c r="P710" s="12" t="str">
        <f>TEXT('Calculated Metrics'!$M710,"mmmm")</f>
        <v>April</v>
      </c>
      <c r="Q710" s="12" t="str">
        <f>TEXT('Calculated Metrics'!$M710,"dddd")</f>
        <v>Sunday</v>
      </c>
      <c r="R710" s="9" t="str">
        <f>_xlfn.XLOOKUP('Calculated Metrics'!$T710,'Product Lookup'!A:A,'Product Lookup'!B:B, ,0)</f>
        <v>Furnishings</v>
      </c>
      <c r="S710" s="9" t="s">
        <v>36</v>
      </c>
      <c r="T710" s="9" t="s">
        <v>42</v>
      </c>
      <c r="U710" s="9" t="s">
        <v>43</v>
      </c>
      <c r="V710" s="9" t="s">
        <v>29</v>
      </c>
      <c r="W710" s="9" t="s">
        <v>44</v>
      </c>
      <c r="X710" s="9" t="s">
        <v>55</v>
      </c>
      <c r="Y710" s="9" t="s">
        <v>65</v>
      </c>
      <c r="Z710" s="9">
        <v>10009</v>
      </c>
      <c r="AA710" s="1"/>
      <c r="AB710" s="1"/>
      <c r="AC710" s="1"/>
      <c r="AD710" s="1"/>
      <c r="AE710" s="1"/>
      <c r="AF710" s="1"/>
    </row>
    <row r="711" spans="1:32" x14ac:dyDescent="0.3">
      <c r="A711" s="13">
        <v>6581</v>
      </c>
      <c r="B711" s="13" t="s">
        <v>71</v>
      </c>
      <c r="C711" s="13">
        <v>46853</v>
      </c>
      <c r="D711" s="14">
        <v>256.99</v>
      </c>
      <c r="E711" s="15">
        <v>0.1</v>
      </c>
      <c r="F711" s="13">
        <v>32</v>
      </c>
      <c r="G711" s="14">
        <f>'Calculated Metrics'!$D711*'Calculated Metrics'!$F711*(1-'Calculated Metrics'!$E711)</f>
        <v>7401.3120000000008</v>
      </c>
      <c r="H711" s="13">
        <v>1246</v>
      </c>
      <c r="I711" s="13" t="s">
        <v>1422</v>
      </c>
      <c r="J711" s="13" t="str">
        <f t="shared" si="11"/>
        <v>Returning Customer</v>
      </c>
      <c r="K711" s="13" t="s">
        <v>34</v>
      </c>
      <c r="L711" s="13" t="s">
        <v>35</v>
      </c>
      <c r="M711" s="16">
        <v>42146</v>
      </c>
      <c r="N711" s="16">
        <v>42146</v>
      </c>
      <c r="O711" s="48">
        <f>'Calculated Metrics'!$N711-'Calculated Metrics'!$M711</f>
        <v>0</v>
      </c>
      <c r="P711" s="16" t="str">
        <f>TEXT('Calculated Metrics'!$M711,"mmmm")</f>
        <v>May</v>
      </c>
      <c r="Q711" s="16" t="str">
        <f>TEXT('Calculated Metrics'!$M711,"dddd")</f>
        <v>Friday</v>
      </c>
      <c r="R711" s="13" t="str">
        <f>_xlfn.XLOOKUP('Calculated Metrics'!$T711,'Product Lookup'!A:A,'Product Lookup'!B:B, ,0)</f>
        <v>Computer Peripherals</v>
      </c>
      <c r="S711" s="13" t="s">
        <v>58</v>
      </c>
      <c r="T711" s="13" t="s">
        <v>100</v>
      </c>
      <c r="U711" s="13" t="s">
        <v>49</v>
      </c>
      <c r="V711" s="13" t="s">
        <v>29</v>
      </c>
      <c r="W711" s="13" t="s">
        <v>50</v>
      </c>
      <c r="X711" s="13" t="s">
        <v>55</v>
      </c>
      <c r="Y711" s="13" t="s">
        <v>65</v>
      </c>
      <c r="Z711" s="13">
        <v>10009</v>
      </c>
      <c r="AA711" s="1"/>
      <c r="AB711" s="1"/>
      <c r="AC711" s="1"/>
      <c r="AD711" s="1"/>
      <c r="AE711" s="1"/>
      <c r="AF711" s="1"/>
    </row>
    <row r="712" spans="1:32" x14ac:dyDescent="0.3">
      <c r="A712" s="9">
        <v>23117</v>
      </c>
      <c r="B712" s="9" t="s">
        <v>23</v>
      </c>
      <c r="C712" s="9">
        <v>91555</v>
      </c>
      <c r="D712" s="10">
        <v>22.38</v>
      </c>
      <c r="E712" s="11">
        <v>0.05</v>
      </c>
      <c r="F712" s="9">
        <v>7</v>
      </c>
      <c r="G712" s="10">
        <f>'Calculated Metrics'!$D712*'Calculated Metrics'!$F712*(1-'Calculated Metrics'!$E712)</f>
        <v>148.827</v>
      </c>
      <c r="H712" s="9">
        <v>1247</v>
      </c>
      <c r="I712" s="9" t="s">
        <v>1423</v>
      </c>
      <c r="J712" s="9" t="str">
        <f t="shared" si="11"/>
        <v>Returning Customer</v>
      </c>
      <c r="K712" s="9" t="s">
        <v>34</v>
      </c>
      <c r="L712" s="9" t="s">
        <v>35</v>
      </c>
      <c r="M712" s="12">
        <v>42099</v>
      </c>
      <c r="N712" s="12">
        <v>42100</v>
      </c>
      <c r="O712" s="47">
        <f>'Calculated Metrics'!$N712-'Calculated Metrics'!$M712</f>
        <v>1</v>
      </c>
      <c r="P712" s="12" t="str">
        <f>TEXT('Calculated Metrics'!$M712,"mmmm")</f>
        <v>April</v>
      </c>
      <c r="Q712" s="12" t="str">
        <f>TEXT('Calculated Metrics'!$M712,"dddd")</f>
        <v>Sunday</v>
      </c>
      <c r="R712" s="9" t="str">
        <f>_xlfn.XLOOKUP('Calculated Metrics'!$T712,'Product Lookup'!A:A,'Product Lookup'!B:B, ,0)</f>
        <v>Binders</v>
      </c>
      <c r="S712" s="9" t="s">
        <v>26</v>
      </c>
      <c r="T712" s="9" t="s">
        <v>72</v>
      </c>
      <c r="U712" s="9" t="s">
        <v>49</v>
      </c>
      <c r="V712" s="9" t="s">
        <v>29</v>
      </c>
      <c r="W712" s="9" t="s">
        <v>50</v>
      </c>
      <c r="X712" s="9" t="s">
        <v>79</v>
      </c>
      <c r="Y712" s="9" t="s">
        <v>445</v>
      </c>
      <c r="Z712" s="9">
        <v>78641</v>
      </c>
      <c r="AA712" s="1"/>
      <c r="AB712" s="1"/>
      <c r="AC712" s="1"/>
      <c r="AD712" s="1"/>
      <c r="AE712" s="1"/>
      <c r="AF712" s="1"/>
    </row>
    <row r="713" spans="1:32" x14ac:dyDescent="0.3">
      <c r="A713" s="13">
        <v>23118</v>
      </c>
      <c r="B713" s="13" t="s">
        <v>23</v>
      </c>
      <c r="C713" s="13">
        <v>91555</v>
      </c>
      <c r="D713" s="14">
        <v>6.98</v>
      </c>
      <c r="E713" s="15">
        <v>0.05</v>
      </c>
      <c r="F713" s="13">
        <v>5</v>
      </c>
      <c r="G713" s="14">
        <f>'Calculated Metrics'!$D713*'Calculated Metrics'!$F713*(1-'Calculated Metrics'!$E713)</f>
        <v>33.155000000000001</v>
      </c>
      <c r="H713" s="13">
        <v>1247</v>
      </c>
      <c r="I713" s="13" t="s">
        <v>1423</v>
      </c>
      <c r="J713" s="13" t="str">
        <f t="shared" si="11"/>
        <v>Returning Customer</v>
      </c>
      <c r="K713" s="13" t="s">
        <v>34</v>
      </c>
      <c r="L713" s="13" t="s">
        <v>35</v>
      </c>
      <c r="M713" s="16">
        <v>42099</v>
      </c>
      <c r="N713" s="16">
        <v>42101</v>
      </c>
      <c r="O713" s="48">
        <f>'Calculated Metrics'!$N713-'Calculated Metrics'!$M713</f>
        <v>2</v>
      </c>
      <c r="P713" s="16" t="str">
        <f>TEXT('Calculated Metrics'!$M713,"mmmm")</f>
        <v>April</v>
      </c>
      <c r="Q713" s="16" t="str">
        <f>TEXT('Calculated Metrics'!$M713,"dddd")</f>
        <v>Sunday</v>
      </c>
      <c r="R713" s="13" t="str">
        <f>_xlfn.XLOOKUP('Calculated Metrics'!$T713,'Product Lookup'!A:A,'Product Lookup'!B:B, ,0)</f>
        <v>Furnishings</v>
      </c>
      <c r="S713" s="13" t="s">
        <v>36</v>
      </c>
      <c r="T713" s="13" t="s">
        <v>42</v>
      </c>
      <c r="U713" s="13" t="s">
        <v>43</v>
      </c>
      <c r="V713" s="13" t="s">
        <v>29</v>
      </c>
      <c r="W713" s="13" t="s">
        <v>50</v>
      </c>
      <c r="X713" s="13" t="s">
        <v>79</v>
      </c>
      <c r="Y713" s="13" t="s">
        <v>445</v>
      </c>
      <c r="Z713" s="13">
        <v>78641</v>
      </c>
      <c r="AA713" s="1"/>
      <c r="AB713" s="1"/>
      <c r="AC713" s="1"/>
      <c r="AD713" s="1"/>
      <c r="AE713" s="1"/>
      <c r="AF713" s="1"/>
    </row>
    <row r="714" spans="1:32" x14ac:dyDescent="0.3">
      <c r="A714" s="9">
        <v>18413</v>
      </c>
      <c r="B714" s="9" t="s">
        <v>23</v>
      </c>
      <c r="C714" s="9">
        <v>87877</v>
      </c>
      <c r="D714" s="10">
        <v>3.89</v>
      </c>
      <c r="E714" s="11">
        <v>0.05</v>
      </c>
      <c r="F714" s="9">
        <v>21</v>
      </c>
      <c r="G714" s="10">
        <f>'Calculated Metrics'!$D714*'Calculated Metrics'!$F714*(1-'Calculated Metrics'!$E714)</f>
        <v>77.605499999999992</v>
      </c>
      <c r="H714" s="9">
        <v>1250</v>
      </c>
      <c r="I714" s="9" t="s">
        <v>1424</v>
      </c>
      <c r="J714" s="9" t="str">
        <f t="shared" si="11"/>
        <v>Returning Customer</v>
      </c>
      <c r="K714" s="9" t="s">
        <v>24</v>
      </c>
      <c r="L714" s="9" t="s">
        <v>35</v>
      </c>
      <c r="M714" s="12">
        <v>42103</v>
      </c>
      <c r="N714" s="12">
        <v>42103</v>
      </c>
      <c r="O714" s="47">
        <f>'Calculated Metrics'!$N714-'Calculated Metrics'!$M714</f>
        <v>0</v>
      </c>
      <c r="P714" s="12" t="str">
        <f>TEXT('Calculated Metrics'!$M714,"mmmm")</f>
        <v>April</v>
      </c>
      <c r="Q714" s="12" t="str">
        <f>TEXT('Calculated Metrics'!$M714,"dddd")</f>
        <v>Thursday</v>
      </c>
      <c r="R714" s="9" t="str">
        <f>_xlfn.XLOOKUP('Calculated Metrics'!$T714,'Product Lookup'!A:A,'Product Lookup'!B:B, ,0)</f>
        <v>Binders</v>
      </c>
      <c r="S714" s="9" t="s">
        <v>26</v>
      </c>
      <c r="T714" s="9" t="s">
        <v>72</v>
      </c>
      <c r="U714" s="9" t="s">
        <v>49</v>
      </c>
      <c r="V714" s="9" t="s">
        <v>29</v>
      </c>
      <c r="W714" s="9" t="s">
        <v>50</v>
      </c>
      <c r="X714" s="9" t="s">
        <v>98</v>
      </c>
      <c r="Y714" s="9" t="s">
        <v>446</v>
      </c>
      <c r="Z714" s="9">
        <v>60110</v>
      </c>
      <c r="AA714" s="1"/>
      <c r="AB714" s="1"/>
      <c r="AC714" s="1"/>
      <c r="AD714" s="1"/>
      <c r="AE714" s="1"/>
      <c r="AF714" s="1"/>
    </row>
    <row r="715" spans="1:32" x14ac:dyDescent="0.3">
      <c r="A715" s="13">
        <v>18414</v>
      </c>
      <c r="B715" s="13" t="s">
        <v>23</v>
      </c>
      <c r="C715" s="13">
        <v>87877</v>
      </c>
      <c r="D715" s="14">
        <v>120.98</v>
      </c>
      <c r="E715" s="15">
        <v>0.1</v>
      </c>
      <c r="F715" s="13">
        <v>22</v>
      </c>
      <c r="G715" s="14">
        <f>'Calculated Metrics'!$D715*'Calculated Metrics'!$F715*(1-'Calculated Metrics'!$E715)</f>
        <v>2395.404</v>
      </c>
      <c r="H715" s="13">
        <v>1250</v>
      </c>
      <c r="I715" s="13" t="s">
        <v>1424</v>
      </c>
      <c r="J715" s="13" t="str">
        <f t="shared" si="11"/>
        <v>Returning Customer</v>
      </c>
      <c r="K715" s="13" t="s">
        <v>24</v>
      </c>
      <c r="L715" s="13" t="s">
        <v>25</v>
      </c>
      <c r="M715" s="16">
        <v>42103</v>
      </c>
      <c r="N715" s="16">
        <v>42105</v>
      </c>
      <c r="O715" s="48">
        <f>'Calculated Metrics'!$N715-'Calculated Metrics'!$M715</f>
        <v>2</v>
      </c>
      <c r="P715" s="16" t="str">
        <f>TEXT('Calculated Metrics'!$M715,"mmmm")</f>
        <v>April</v>
      </c>
      <c r="Q715" s="16" t="str">
        <f>TEXT('Calculated Metrics'!$M715,"dddd")</f>
        <v>Thursday</v>
      </c>
      <c r="R715" s="13" t="str">
        <f>_xlfn.XLOOKUP('Calculated Metrics'!$T715,'Product Lookup'!A:A,'Product Lookup'!B:B, ,0)</f>
        <v>Chairs</v>
      </c>
      <c r="S715" s="13" t="s">
        <v>36</v>
      </c>
      <c r="T715" s="13" t="s">
        <v>37</v>
      </c>
      <c r="U715" s="13" t="s">
        <v>38</v>
      </c>
      <c r="V715" s="13" t="s">
        <v>29</v>
      </c>
      <c r="W715" s="13" t="s">
        <v>50</v>
      </c>
      <c r="X715" s="13" t="s">
        <v>98</v>
      </c>
      <c r="Y715" s="13" t="s">
        <v>446</v>
      </c>
      <c r="Z715" s="13">
        <v>60110</v>
      </c>
      <c r="AA715" s="1"/>
      <c r="AB715" s="1"/>
      <c r="AC715" s="1"/>
      <c r="AD715" s="1"/>
      <c r="AE715" s="1"/>
      <c r="AF715" s="1"/>
    </row>
    <row r="716" spans="1:32" x14ac:dyDescent="0.3">
      <c r="A716" s="9">
        <v>18415</v>
      </c>
      <c r="B716" s="9" t="s">
        <v>23</v>
      </c>
      <c r="C716" s="9">
        <v>87877</v>
      </c>
      <c r="D716" s="10">
        <v>30.98</v>
      </c>
      <c r="E716" s="11">
        <v>0.05</v>
      </c>
      <c r="F716" s="9">
        <v>8</v>
      </c>
      <c r="G716" s="10">
        <f>'Calculated Metrics'!$D716*'Calculated Metrics'!$F716*(1-'Calculated Metrics'!$E716)</f>
        <v>235.44799999999998</v>
      </c>
      <c r="H716" s="9">
        <v>1250</v>
      </c>
      <c r="I716" s="9" t="s">
        <v>1424</v>
      </c>
      <c r="J716" s="9" t="str">
        <f t="shared" si="11"/>
        <v>Returning Customer</v>
      </c>
      <c r="K716" s="9" t="s">
        <v>24</v>
      </c>
      <c r="L716" s="9" t="s">
        <v>35</v>
      </c>
      <c r="M716" s="12">
        <v>42103</v>
      </c>
      <c r="N716" s="12">
        <v>42104</v>
      </c>
      <c r="O716" s="47">
        <f>'Calculated Metrics'!$N716-'Calculated Metrics'!$M716</f>
        <v>1</v>
      </c>
      <c r="P716" s="12" t="str">
        <f>TEXT('Calculated Metrics'!$M716,"mmmm")</f>
        <v>April</v>
      </c>
      <c r="Q716" s="12" t="str">
        <f>TEXT('Calculated Metrics'!$M716,"dddd")</f>
        <v>Thursday</v>
      </c>
      <c r="R716" s="9" t="str">
        <f>_xlfn.XLOOKUP('Calculated Metrics'!$T716,'Product Lookup'!A:A,'Product Lookup'!B:B, ,0)</f>
        <v>Paper</v>
      </c>
      <c r="S716" s="9" t="s">
        <v>26</v>
      </c>
      <c r="T716" s="9" t="s">
        <v>66</v>
      </c>
      <c r="U716" s="9" t="s">
        <v>49</v>
      </c>
      <c r="V716" s="9" t="s">
        <v>29</v>
      </c>
      <c r="W716" s="9" t="s">
        <v>50</v>
      </c>
      <c r="X716" s="9" t="s">
        <v>98</v>
      </c>
      <c r="Y716" s="9" t="s">
        <v>446</v>
      </c>
      <c r="Z716" s="9">
        <v>60110</v>
      </c>
      <c r="AA716" s="1"/>
      <c r="AB716" s="1"/>
      <c r="AC716" s="1"/>
      <c r="AD716" s="1"/>
      <c r="AE716" s="1"/>
      <c r="AF716" s="1"/>
    </row>
    <row r="717" spans="1:32" x14ac:dyDescent="0.3">
      <c r="A717" s="13">
        <v>19322</v>
      </c>
      <c r="B717" s="13" t="s">
        <v>71</v>
      </c>
      <c r="C717" s="13">
        <v>89981</v>
      </c>
      <c r="D717" s="14">
        <v>46.89</v>
      </c>
      <c r="E717" s="15">
        <v>0.05</v>
      </c>
      <c r="F717" s="13">
        <v>13</v>
      </c>
      <c r="G717" s="14">
        <f>'Calculated Metrics'!$D717*'Calculated Metrics'!$F717*(1-'Calculated Metrics'!$E717)</f>
        <v>579.0915</v>
      </c>
      <c r="H717" s="13">
        <v>1253</v>
      </c>
      <c r="I717" s="13" t="s">
        <v>1425</v>
      </c>
      <c r="J717" s="13" t="str">
        <f t="shared" si="11"/>
        <v>Returning Customer</v>
      </c>
      <c r="K717" s="13" t="s">
        <v>34</v>
      </c>
      <c r="L717" s="13" t="s">
        <v>35</v>
      </c>
      <c r="M717" s="16">
        <v>42117</v>
      </c>
      <c r="N717" s="16">
        <v>42117</v>
      </c>
      <c r="O717" s="48">
        <f>'Calculated Metrics'!$N717-'Calculated Metrics'!$M717</f>
        <v>0</v>
      </c>
      <c r="P717" s="16" t="str">
        <f>TEXT('Calculated Metrics'!$M717,"mmmm")</f>
        <v>April</v>
      </c>
      <c r="Q717" s="16" t="str">
        <f>TEXT('Calculated Metrics'!$M717,"dddd")</f>
        <v>Thursday</v>
      </c>
      <c r="R717" s="13" t="str">
        <f>_xlfn.XLOOKUP('Calculated Metrics'!$T717,'Product Lookup'!A:A,'Product Lookup'!B:B, ,0)</f>
        <v>Appliances</v>
      </c>
      <c r="S717" s="13" t="s">
        <v>26</v>
      </c>
      <c r="T717" s="13" t="s">
        <v>131</v>
      </c>
      <c r="U717" s="13" t="s">
        <v>63</v>
      </c>
      <c r="V717" s="13" t="s">
        <v>29</v>
      </c>
      <c r="W717" s="13" t="s">
        <v>50</v>
      </c>
      <c r="X717" s="13" t="s">
        <v>79</v>
      </c>
      <c r="Y717" s="13" t="s">
        <v>447</v>
      </c>
      <c r="Z717" s="13">
        <v>78613</v>
      </c>
      <c r="AA717" s="1"/>
      <c r="AB717" s="1"/>
      <c r="AC717" s="1"/>
      <c r="AD717" s="1"/>
      <c r="AE717" s="1"/>
      <c r="AF717" s="1"/>
    </row>
    <row r="718" spans="1:32" x14ac:dyDescent="0.3">
      <c r="A718" s="9">
        <v>19323</v>
      </c>
      <c r="B718" s="9" t="s">
        <v>71</v>
      </c>
      <c r="C718" s="9">
        <v>89981</v>
      </c>
      <c r="D718" s="10">
        <v>140.97999999999999</v>
      </c>
      <c r="E718" s="11">
        <v>0.1</v>
      </c>
      <c r="F718" s="9">
        <v>5</v>
      </c>
      <c r="G718" s="10">
        <f>'Calculated Metrics'!$D718*'Calculated Metrics'!$F718*(1-'Calculated Metrics'!$E718)</f>
        <v>634.41</v>
      </c>
      <c r="H718" s="9">
        <v>1253</v>
      </c>
      <c r="I718" s="9" t="s">
        <v>1425</v>
      </c>
      <c r="J718" s="9" t="str">
        <f t="shared" si="11"/>
        <v>Returning Customer</v>
      </c>
      <c r="K718" s="9" t="s">
        <v>34</v>
      </c>
      <c r="L718" s="9" t="s">
        <v>25</v>
      </c>
      <c r="M718" s="12">
        <v>42117</v>
      </c>
      <c r="N718" s="12">
        <v>42119</v>
      </c>
      <c r="O718" s="47">
        <f>'Calculated Metrics'!$N718-'Calculated Metrics'!$M718</f>
        <v>2</v>
      </c>
      <c r="P718" s="12" t="str">
        <f>TEXT('Calculated Metrics'!$M718,"mmmm")</f>
        <v>April</v>
      </c>
      <c r="Q718" s="12" t="str">
        <f>TEXT('Calculated Metrics'!$M718,"dddd")</f>
        <v>Thursday</v>
      </c>
      <c r="R718" s="9" t="str">
        <f>_xlfn.XLOOKUP('Calculated Metrics'!$T718,'Product Lookup'!A:A,'Product Lookup'!B:B, ,0)</f>
        <v>Bookcases</v>
      </c>
      <c r="S718" s="9" t="s">
        <v>36</v>
      </c>
      <c r="T718" s="9" t="s">
        <v>105</v>
      </c>
      <c r="U718" s="9" t="s">
        <v>77</v>
      </c>
      <c r="V718" s="9" t="s">
        <v>29</v>
      </c>
      <c r="W718" s="9" t="s">
        <v>50</v>
      </c>
      <c r="X718" s="9" t="s">
        <v>79</v>
      </c>
      <c r="Y718" s="9" t="s">
        <v>447</v>
      </c>
      <c r="Z718" s="9">
        <v>78613</v>
      </c>
      <c r="AA718" s="1"/>
      <c r="AB718" s="1"/>
      <c r="AC718" s="1"/>
      <c r="AD718" s="1"/>
      <c r="AE718" s="1"/>
      <c r="AF718" s="1"/>
    </row>
    <row r="719" spans="1:32" x14ac:dyDescent="0.3">
      <c r="A719" s="13">
        <v>19324</v>
      </c>
      <c r="B719" s="13" t="s">
        <v>71</v>
      </c>
      <c r="C719" s="13">
        <v>89981</v>
      </c>
      <c r="D719" s="14">
        <v>212.6</v>
      </c>
      <c r="E719" s="15">
        <v>0.1</v>
      </c>
      <c r="F719" s="13">
        <v>12</v>
      </c>
      <c r="G719" s="14">
        <f>'Calculated Metrics'!$D719*'Calculated Metrics'!$F719*(1-'Calculated Metrics'!$E719)</f>
        <v>2296.08</v>
      </c>
      <c r="H719" s="13">
        <v>1253</v>
      </c>
      <c r="I719" s="13" t="s">
        <v>1425</v>
      </c>
      <c r="J719" s="13" t="str">
        <f t="shared" si="11"/>
        <v>Returning Customer</v>
      </c>
      <c r="K719" s="13" t="s">
        <v>34</v>
      </c>
      <c r="L719" s="13" t="s">
        <v>25</v>
      </c>
      <c r="M719" s="16">
        <v>42117</v>
      </c>
      <c r="N719" s="16">
        <v>42119</v>
      </c>
      <c r="O719" s="48">
        <f>'Calculated Metrics'!$N719-'Calculated Metrics'!$M719</f>
        <v>2</v>
      </c>
      <c r="P719" s="16" t="str">
        <f>TEXT('Calculated Metrics'!$M719,"mmmm")</f>
        <v>April</v>
      </c>
      <c r="Q719" s="16" t="str">
        <f>TEXT('Calculated Metrics'!$M719,"dddd")</f>
        <v>Thursday</v>
      </c>
      <c r="R719" s="13" t="str">
        <f>_xlfn.XLOOKUP('Calculated Metrics'!$T719,'Product Lookup'!A:A,'Product Lookup'!B:B, ,0)</f>
        <v>Tables</v>
      </c>
      <c r="S719" s="13" t="s">
        <v>36</v>
      </c>
      <c r="T719" s="13" t="s">
        <v>89</v>
      </c>
      <c r="U719" s="13" t="s">
        <v>77</v>
      </c>
      <c r="V719" s="13" t="s">
        <v>29</v>
      </c>
      <c r="W719" s="13" t="s">
        <v>50</v>
      </c>
      <c r="X719" s="13" t="s">
        <v>79</v>
      </c>
      <c r="Y719" s="13" t="s">
        <v>447</v>
      </c>
      <c r="Z719" s="13">
        <v>78613</v>
      </c>
      <c r="AA719" s="1"/>
      <c r="AB719" s="1"/>
      <c r="AC719" s="1"/>
      <c r="AD719" s="1"/>
      <c r="AE719" s="1"/>
      <c r="AF719" s="1"/>
    </row>
    <row r="720" spans="1:32" x14ac:dyDescent="0.3">
      <c r="A720" s="9">
        <v>23455</v>
      </c>
      <c r="B720" s="9" t="s">
        <v>47</v>
      </c>
      <c r="C720" s="9">
        <v>89982</v>
      </c>
      <c r="D720" s="10">
        <v>2.08</v>
      </c>
      <c r="E720" s="11">
        <v>0.05</v>
      </c>
      <c r="F720" s="9">
        <v>16</v>
      </c>
      <c r="G720" s="10">
        <f>'Calculated Metrics'!$D720*'Calculated Metrics'!$F720*(1-'Calculated Metrics'!$E720)</f>
        <v>31.616</v>
      </c>
      <c r="H720" s="9">
        <v>1254</v>
      </c>
      <c r="I720" s="9" t="s">
        <v>1426</v>
      </c>
      <c r="J720" s="9" t="str">
        <f t="shared" si="11"/>
        <v>Returning Customer</v>
      </c>
      <c r="K720" s="9" t="s">
        <v>34</v>
      </c>
      <c r="L720" s="9" t="s">
        <v>35</v>
      </c>
      <c r="M720" s="12">
        <v>42145</v>
      </c>
      <c r="N720" s="12">
        <v>42147</v>
      </c>
      <c r="O720" s="47">
        <f>'Calculated Metrics'!$N720-'Calculated Metrics'!$M720</f>
        <v>2</v>
      </c>
      <c r="P720" s="12" t="str">
        <f>TEXT('Calculated Metrics'!$M720,"mmmm")</f>
        <v>May</v>
      </c>
      <c r="Q720" s="12" t="str">
        <f>TEXT('Calculated Metrics'!$M720,"dddd")</f>
        <v>Thursday</v>
      </c>
      <c r="R720" s="9" t="str">
        <f>_xlfn.XLOOKUP('Calculated Metrics'!$T720,'Product Lookup'!A:A,'Product Lookup'!B:B, ,0)</f>
        <v>Binders</v>
      </c>
      <c r="S720" s="9" t="s">
        <v>26</v>
      </c>
      <c r="T720" s="9" t="s">
        <v>72</v>
      </c>
      <c r="U720" s="9" t="s">
        <v>49</v>
      </c>
      <c r="V720" s="9" t="s">
        <v>29</v>
      </c>
      <c r="W720" s="9" t="s">
        <v>50</v>
      </c>
      <c r="X720" s="9" t="s">
        <v>79</v>
      </c>
      <c r="Y720" s="9" t="s">
        <v>448</v>
      </c>
      <c r="Z720" s="9">
        <v>77530</v>
      </c>
      <c r="AA720" s="1"/>
      <c r="AB720" s="1"/>
      <c r="AC720" s="1"/>
      <c r="AD720" s="1"/>
      <c r="AE720" s="1"/>
      <c r="AF720" s="1"/>
    </row>
    <row r="721" spans="1:32" x14ac:dyDescent="0.3">
      <c r="A721" s="13">
        <v>23815</v>
      </c>
      <c r="B721" s="13" t="s">
        <v>41</v>
      </c>
      <c r="C721" s="13">
        <v>89983</v>
      </c>
      <c r="D721" s="14">
        <v>80.98</v>
      </c>
      <c r="E721" s="15">
        <v>0.05</v>
      </c>
      <c r="F721" s="13">
        <v>2</v>
      </c>
      <c r="G721" s="14">
        <f>'Calculated Metrics'!$D721*'Calculated Metrics'!$F721*(1-'Calculated Metrics'!$E721)</f>
        <v>153.86199999999999</v>
      </c>
      <c r="H721" s="13">
        <v>1254</v>
      </c>
      <c r="I721" s="13" t="s">
        <v>1426</v>
      </c>
      <c r="J721" s="13" t="str">
        <f t="shared" si="11"/>
        <v>Returning Customer</v>
      </c>
      <c r="K721" s="13" t="s">
        <v>34</v>
      </c>
      <c r="L721" s="13" t="s">
        <v>35</v>
      </c>
      <c r="M721" s="16">
        <v>42075</v>
      </c>
      <c r="N721" s="16">
        <v>42076</v>
      </c>
      <c r="O721" s="48">
        <f>'Calculated Metrics'!$N721-'Calculated Metrics'!$M721</f>
        <v>1</v>
      </c>
      <c r="P721" s="16" t="str">
        <f>TEXT('Calculated Metrics'!$M721,"mmmm")</f>
        <v>March</v>
      </c>
      <c r="Q721" s="16" t="str">
        <f>TEXT('Calculated Metrics'!$M721,"dddd")</f>
        <v>Thursday</v>
      </c>
      <c r="R721" s="13" t="str">
        <f>_xlfn.XLOOKUP('Calculated Metrics'!$T721,'Product Lookup'!A:A,'Product Lookup'!B:B, ,0)</f>
        <v>Storage</v>
      </c>
      <c r="S721" s="13" t="s">
        <v>26</v>
      </c>
      <c r="T721" s="13" t="s">
        <v>85</v>
      </c>
      <c r="U721" s="13" t="s">
        <v>124</v>
      </c>
      <c r="V721" s="13" t="s">
        <v>29</v>
      </c>
      <c r="W721" s="13" t="s">
        <v>50</v>
      </c>
      <c r="X721" s="13" t="s">
        <v>79</v>
      </c>
      <c r="Y721" s="13" t="s">
        <v>448</v>
      </c>
      <c r="Z721" s="13">
        <v>77530</v>
      </c>
      <c r="AA721" s="1"/>
      <c r="AB721" s="1"/>
      <c r="AC721" s="1"/>
      <c r="AD721" s="1"/>
      <c r="AE721" s="1"/>
      <c r="AF721" s="1"/>
    </row>
    <row r="722" spans="1:32" x14ac:dyDescent="0.3">
      <c r="A722" s="9">
        <v>23926</v>
      </c>
      <c r="B722" s="9" t="s">
        <v>47</v>
      </c>
      <c r="C722" s="9">
        <v>89984</v>
      </c>
      <c r="D722" s="10">
        <v>3.95</v>
      </c>
      <c r="E722" s="11">
        <v>0.05</v>
      </c>
      <c r="F722" s="9">
        <v>5</v>
      </c>
      <c r="G722" s="10">
        <f>'Calculated Metrics'!$D722*'Calculated Metrics'!$F722*(1-'Calculated Metrics'!$E722)</f>
        <v>18.762499999999999</v>
      </c>
      <c r="H722" s="9">
        <v>1254</v>
      </c>
      <c r="I722" s="9" t="s">
        <v>1426</v>
      </c>
      <c r="J722" s="9" t="str">
        <f t="shared" si="11"/>
        <v>Returning Customer</v>
      </c>
      <c r="K722" s="9" t="s">
        <v>34</v>
      </c>
      <c r="L722" s="9" t="s">
        <v>35</v>
      </c>
      <c r="M722" s="12">
        <v>42087</v>
      </c>
      <c r="N722" s="12">
        <v>42088</v>
      </c>
      <c r="O722" s="47">
        <f>'Calculated Metrics'!$N722-'Calculated Metrics'!$M722</f>
        <v>1</v>
      </c>
      <c r="P722" s="12" t="str">
        <f>TEXT('Calculated Metrics'!$M722,"mmmm")</f>
        <v>March</v>
      </c>
      <c r="Q722" s="12" t="str">
        <f>TEXT('Calculated Metrics'!$M722,"dddd")</f>
        <v>Tuesday</v>
      </c>
      <c r="R722" s="9" t="str">
        <f>_xlfn.XLOOKUP('Calculated Metrics'!$T722,'Product Lookup'!A:A,'Product Lookup'!B:B, ,0)</f>
        <v>Rubber Bands</v>
      </c>
      <c r="S722" s="9" t="s">
        <v>26</v>
      </c>
      <c r="T722" s="9" t="s">
        <v>53</v>
      </c>
      <c r="U722" s="9" t="s">
        <v>28</v>
      </c>
      <c r="V722" s="9" t="s">
        <v>29</v>
      </c>
      <c r="W722" s="9" t="s">
        <v>30</v>
      </c>
      <c r="X722" s="9" t="s">
        <v>79</v>
      </c>
      <c r="Y722" s="9" t="s">
        <v>448</v>
      </c>
      <c r="Z722" s="9">
        <v>77530</v>
      </c>
      <c r="AA722" s="1"/>
      <c r="AB722" s="1"/>
      <c r="AC722" s="1"/>
      <c r="AD722" s="1"/>
      <c r="AE722" s="1"/>
      <c r="AF722" s="1"/>
    </row>
    <row r="723" spans="1:32" x14ac:dyDescent="0.3">
      <c r="A723" s="13">
        <v>18131</v>
      </c>
      <c r="B723" s="13" t="s">
        <v>47</v>
      </c>
      <c r="C723" s="13">
        <v>86535</v>
      </c>
      <c r="D723" s="14">
        <v>115.99</v>
      </c>
      <c r="E723" s="15">
        <v>0.1</v>
      </c>
      <c r="F723" s="13">
        <v>5</v>
      </c>
      <c r="G723" s="14">
        <f>'Calculated Metrics'!$D723*'Calculated Metrics'!$F723*(1-'Calculated Metrics'!$E723)</f>
        <v>521.95499999999993</v>
      </c>
      <c r="H723" s="13">
        <v>1257</v>
      </c>
      <c r="I723" s="13" t="s">
        <v>1427</v>
      </c>
      <c r="J723" s="13" t="str">
        <f t="shared" si="11"/>
        <v>Returning Customer</v>
      </c>
      <c r="K723" s="13" t="s">
        <v>34</v>
      </c>
      <c r="L723" s="13" t="s">
        <v>25</v>
      </c>
      <c r="M723" s="16">
        <v>42146</v>
      </c>
      <c r="N723" s="16">
        <v>42147</v>
      </c>
      <c r="O723" s="48">
        <f>'Calculated Metrics'!$N723-'Calculated Metrics'!$M723</f>
        <v>1</v>
      </c>
      <c r="P723" s="16" t="str">
        <f>TEXT('Calculated Metrics'!$M723,"mmmm")</f>
        <v>May</v>
      </c>
      <c r="Q723" s="16" t="str">
        <f>TEXT('Calculated Metrics'!$M723,"dddd")</f>
        <v>Friday</v>
      </c>
      <c r="R723" s="13" t="str">
        <f>_xlfn.XLOOKUP('Calculated Metrics'!$T723,'Product Lookup'!A:A,'Product Lookup'!B:B, ,0)</f>
        <v>Office Machines</v>
      </c>
      <c r="S723" s="13" t="s">
        <v>58</v>
      </c>
      <c r="T723" s="13" t="s">
        <v>62</v>
      </c>
      <c r="U723" s="13" t="s">
        <v>38</v>
      </c>
      <c r="V723" s="13" t="s">
        <v>29</v>
      </c>
      <c r="W723" s="13" t="s">
        <v>30</v>
      </c>
      <c r="X723" s="13" t="s">
        <v>129</v>
      </c>
      <c r="Y723" s="13" t="s">
        <v>140</v>
      </c>
      <c r="Z723" s="13">
        <v>80013</v>
      </c>
      <c r="AA723" s="1"/>
      <c r="AB723" s="1"/>
      <c r="AC723" s="1"/>
      <c r="AD723" s="1"/>
      <c r="AE723" s="1"/>
      <c r="AF723" s="1"/>
    </row>
    <row r="724" spans="1:32" x14ac:dyDescent="0.3">
      <c r="A724" s="9">
        <v>18693</v>
      </c>
      <c r="B724" s="9" t="s">
        <v>41</v>
      </c>
      <c r="C724" s="9">
        <v>86536</v>
      </c>
      <c r="D724" s="10">
        <v>2.52</v>
      </c>
      <c r="E724" s="11">
        <v>0.05</v>
      </c>
      <c r="F724" s="9">
        <v>1</v>
      </c>
      <c r="G724" s="10">
        <f>'Calculated Metrics'!$D724*'Calculated Metrics'!$F724*(1-'Calculated Metrics'!$E724)</f>
        <v>2.3939999999999997</v>
      </c>
      <c r="H724" s="9">
        <v>1257</v>
      </c>
      <c r="I724" s="9" t="s">
        <v>1427</v>
      </c>
      <c r="J724" s="9" t="str">
        <f t="shared" si="11"/>
        <v>Returning Customer</v>
      </c>
      <c r="K724" s="9" t="s">
        <v>34</v>
      </c>
      <c r="L724" s="9" t="s">
        <v>35</v>
      </c>
      <c r="M724" s="12">
        <v>42118</v>
      </c>
      <c r="N724" s="12">
        <v>42118</v>
      </c>
      <c r="O724" s="47">
        <f>'Calculated Metrics'!$N724-'Calculated Metrics'!$M724</f>
        <v>0</v>
      </c>
      <c r="P724" s="12" t="str">
        <f>TEXT('Calculated Metrics'!$M724,"mmmm")</f>
        <v>April</v>
      </c>
      <c r="Q724" s="12" t="str">
        <f>TEXT('Calculated Metrics'!$M724,"dddd")</f>
        <v>Friday</v>
      </c>
      <c r="R724" s="9" t="str">
        <f>_xlfn.XLOOKUP('Calculated Metrics'!$T724,'Product Lookup'!A:A,'Product Lookup'!B:B, ,0)</f>
        <v>Scissors</v>
      </c>
      <c r="S724" s="9" t="s">
        <v>26</v>
      </c>
      <c r="T724" s="9" t="s">
        <v>97</v>
      </c>
      <c r="U724" s="9" t="s">
        <v>28</v>
      </c>
      <c r="V724" s="9" t="s">
        <v>29</v>
      </c>
      <c r="W724" s="9" t="s">
        <v>81</v>
      </c>
      <c r="X724" s="9" t="s">
        <v>129</v>
      </c>
      <c r="Y724" s="9" t="s">
        <v>140</v>
      </c>
      <c r="Z724" s="9">
        <v>80013</v>
      </c>
      <c r="AA724" s="1"/>
      <c r="AB724" s="1"/>
      <c r="AC724" s="1"/>
      <c r="AD724" s="1"/>
      <c r="AE724" s="1"/>
      <c r="AF724" s="1"/>
    </row>
    <row r="725" spans="1:32" x14ac:dyDescent="0.3">
      <c r="A725" s="13">
        <v>24939</v>
      </c>
      <c r="B725" s="13" t="s">
        <v>23</v>
      </c>
      <c r="C725" s="13">
        <v>86534</v>
      </c>
      <c r="D725" s="14">
        <v>3.69</v>
      </c>
      <c r="E725" s="15">
        <v>0.05</v>
      </c>
      <c r="F725" s="13">
        <v>9</v>
      </c>
      <c r="G725" s="14">
        <f>'Calculated Metrics'!$D725*'Calculated Metrics'!$F725*(1-'Calculated Metrics'!$E725)</f>
        <v>31.549499999999998</v>
      </c>
      <c r="H725" s="13">
        <v>1259</v>
      </c>
      <c r="I725" s="13" t="s">
        <v>1428</v>
      </c>
      <c r="J725" s="13" t="str">
        <f t="shared" si="11"/>
        <v>New Customer</v>
      </c>
      <c r="K725" s="13" t="s">
        <v>34</v>
      </c>
      <c r="L725" s="13" t="s">
        <v>25</v>
      </c>
      <c r="M725" s="16">
        <v>42114</v>
      </c>
      <c r="N725" s="16">
        <v>42114</v>
      </c>
      <c r="O725" s="48">
        <f>'Calculated Metrics'!$N725-'Calculated Metrics'!$M725</f>
        <v>0</v>
      </c>
      <c r="P725" s="16" t="str">
        <f>TEXT('Calculated Metrics'!$M725,"mmmm")</f>
        <v>April</v>
      </c>
      <c r="Q725" s="16" t="str">
        <f>TEXT('Calculated Metrics'!$M725,"dddd")</f>
        <v>Monday</v>
      </c>
      <c r="R725" s="13" t="str">
        <f>_xlfn.XLOOKUP('Calculated Metrics'!$T725,'Product Lookup'!A:A,'Product Lookup'!B:B, ,0)</f>
        <v>Envelopes</v>
      </c>
      <c r="S725" s="13" t="s">
        <v>26</v>
      </c>
      <c r="T725" s="13" t="s">
        <v>54</v>
      </c>
      <c r="U725" s="13" t="s">
        <v>49</v>
      </c>
      <c r="V725" s="13" t="s">
        <v>29</v>
      </c>
      <c r="W725" s="13" t="s">
        <v>30</v>
      </c>
      <c r="X725" s="13" t="s">
        <v>244</v>
      </c>
      <c r="Y725" s="13" t="s">
        <v>449</v>
      </c>
      <c r="Z725" s="13">
        <v>40422</v>
      </c>
      <c r="AA725" s="1"/>
      <c r="AB725" s="1"/>
      <c r="AC725" s="1"/>
      <c r="AD725" s="1"/>
      <c r="AE725" s="1"/>
      <c r="AF725" s="1"/>
    </row>
    <row r="726" spans="1:32" x14ac:dyDescent="0.3">
      <c r="A726" s="9">
        <v>21771</v>
      </c>
      <c r="B726" s="9" t="s">
        <v>41</v>
      </c>
      <c r="C726" s="9">
        <v>89730</v>
      </c>
      <c r="D726" s="10">
        <v>73.98</v>
      </c>
      <c r="E726" s="11">
        <v>0.05</v>
      </c>
      <c r="F726" s="9">
        <v>5</v>
      </c>
      <c r="G726" s="10">
        <f>'Calculated Metrics'!$D726*'Calculated Metrics'!$F726*(1-'Calculated Metrics'!$E726)</f>
        <v>351.40500000000003</v>
      </c>
      <c r="H726" s="9">
        <v>1261</v>
      </c>
      <c r="I726" s="9" t="s">
        <v>1429</v>
      </c>
      <c r="J726" s="9" t="str">
        <f t="shared" si="11"/>
        <v>New Customer</v>
      </c>
      <c r="K726" s="9" t="s">
        <v>34</v>
      </c>
      <c r="L726" s="9" t="s">
        <v>35</v>
      </c>
      <c r="M726" s="12">
        <v>42131</v>
      </c>
      <c r="N726" s="12">
        <v>42134</v>
      </c>
      <c r="O726" s="47">
        <f>'Calculated Metrics'!$N726-'Calculated Metrics'!$M726</f>
        <v>3</v>
      </c>
      <c r="P726" s="12" t="str">
        <f>TEXT('Calculated Metrics'!$M726,"mmmm")</f>
        <v>May</v>
      </c>
      <c r="Q726" s="12" t="str">
        <f>TEXT('Calculated Metrics'!$M726,"dddd")</f>
        <v>Thursday</v>
      </c>
      <c r="R726" s="9" t="str">
        <f>_xlfn.XLOOKUP('Calculated Metrics'!$T726,'Product Lookup'!A:A,'Product Lookup'!B:B, ,0)</f>
        <v>Computer Peripherals</v>
      </c>
      <c r="S726" s="9" t="s">
        <v>58</v>
      </c>
      <c r="T726" s="9" t="s">
        <v>100</v>
      </c>
      <c r="U726" s="9" t="s">
        <v>49</v>
      </c>
      <c r="V726" s="9" t="s">
        <v>29</v>
      </c>
      <c r="W726" s="9" t="s">
        <v>50</v>
      </c>
      <c r="X726" s="9" t="s">
        <v>129</v>
      </c>
      <c r="Y726" s="9" t="s">
        <v>450</v>
      </c>
      <c r="Z726" s="9">
        <v>80020</v>
      </c>
      <c r="AA726" s="1"/>
      <c r="AB726" s="1"/>
      <c r="AC726" s="1"/>
      <c r="AD726" s="1"/>
      <c r="AE726" s="1"/>
      <c r="AF726" s="1"/>
    </row>
    <row r="727" spans="1:32" x14ac:dyDescent="0.3">
      <c r="A727" s="13">
        <v>24559</v>
      </c>
      <c r="B727" s="13" t="s">
        <v>41</v>
      </c>
      <c r="C727" s="13">
        <v>89729</v>
      </c>
      <c r="D727" s="14">
        <v>5.28</v>
      </c>
      <c r="E727" s="15">
        <v>0.05</v>
      </c>
      <c r="F727" s="13">
        <v>1</v>
      </c>
      <c r="G727" s="14">
        <f>'Calculated Metrics'!$D727*'Calculated Metrics'!$F727*(1-'Calculated Metrics'!$E727)</f>
        <v>5.016</v>
      </c>
      <c r="H727" s="13">
        <v>1265</v>
      </c>
      <c r="I727" s="13" t="s">
        <v>1430</v>
      </c>
      <c r="J727" s="13" t="str">
        <f t="shared" si="11"/>
        <v>New Customer</v>
      </c>
      <c r="K727" s="13" t="s">
        <v>34</v>
      </c>
      <c r="L727" s="13" t="s">
        <v>35</v>
      </c>
      <c r="M727" s="16">
        <v>42166</v>
      </c>
      <c r="N727" s="16">
        <v>42167</v>
      </c>
      <c r="O727" s="48">
        <f>'Calculated Metrics'!$N727-'Calculated Metrics'!$M727</f>
        <v>1</v>
      </c>
      <c r="P727" s="16" t="str">
        <f>TEXT('Calculated Metrics'!$M727,"mmmm")</f>
        <v>June</v>
      </c>
      <c r="Q727" s="16" t="str">
        <f>TEXT('Calculated Metrics'!$M727,"dddd")</f>
        <v>Thursday</v>
      </c>
      <c r="R727" s="13" t="str">
        <f>_xlfn.XLOOKUP('Calculated Metrics'!$T727,'Product Lookup'!A:A,'Product Lookup'!B:B, ,0)</f>
        <v>Paper</v>
      </c>
      <c r="S727" s="13" t="s">
        <v>26</v>
      </c>
      <c r="T727" s="13" t="s">
        <v>66</v>
      </c>
      <c r="U727" s="13" t="s">
        <v>49</v>
      </c>
      <c r="V727" s="13" t="s">
        <v>29</v>
      </c>
      <c r="W727" s="13" t="s">
        <v>81</v>
      </c>
      <c r="X727" s="13" t="s">
        <v>145</v>
      </c>
      <c r="Y727" s="13" t="s">
        <v>451</v>
      </c>
      <c r="Z727" s="13">
        <v>73521</v>
      </c>
      <c r="AA727" s="1"/>
      <c r="AB727" s="1"/>
      <c r="AC727" s="1"/>
      <c r="AD727" s="1"/>
      <c r="AE727" s="1"/>
      <c r="AF727" s="1"/>
    </row>
    <row r="728" spans="1:32" x14ac:dyDescent="0.3">
      <c r="A728" s="9">
        <v>22363</v>
      </c>
      <c r="B728" s="9" t="s">
        <v>41</v>
      </c>
      <c r="C728" s="9">
        <v>89514</v>
      </c>
      <c r="D728" s="10">
        <v>13.99</v>
      </c>
      <c r="E728" s="11">
        <v>0.05</v>
      </c>
      <c r="F728" s="9">
        <v>2</v>
      </c>
      <c r="G728" s="10">
        <f>'Calculated Metrics'!$D728*'Calculated Metrics'!$F728*(1-'Calculated Metrics'!$E728)</f>
        <v>26.581</v>
      </c>
      <c r="H728" s="9">
        <v>1267</v>
      </c>
      <c r="I728" s="9" t="s">
        <v>1431</v>
      </c>
      <c r="J728" s="9" t="str">
        <f t="shared" si="11"/>
        <v>Returning Customer</v>
      </c>
      <c r="K728" s="9" t="s">
        <v>24</v>
      </c>
      <c r="L728" s="9" t="s">
        <v>35</v>
      </c>
      <c r="M728" s="12">
        <v>42045</v>
      </c>
      <c r="N728" s="12">
        <v>42046</v>
      </c>
      <c r="O728" s="47">
        <f>'Calculated Metrics'!$N728-'Calculated Metrics'!$M728</f>
        <v>1</v>
      </c>
      <c r="P728" s="12" t="str">
        <f>TEXT('Calculated Metrics'!$M728,"mmmm")</f>
        <v>February</v>
      </c>
      <c r="Q728" s="12" t="str">
        <f>TEXT('Calculated Metrics'!$M728,"dddd")</f>
        <v>Tuesday</v>
      </c>
      <c r="R728" s="9" t="str">
        <f>_xlfn.XLOOKUP('Calculated Metrics'!$T728,'Product Lookup'!A:A,'Product Lookup'!B:B, ,0)</f>
        <v>Office Machines</v>
      </c>
      <c r="S728" s="9" t="s">
        <v>58</v>
      </c>
      <c r="T728" s="9" t="s">
        <v>62</v>
      </c>
      <c r="U728" s="9" t="s">
        <v>63</v>
      </c>
      <c r="V728" s="9" t="s">
        <v>29</v>
      </c>
      <c r="W728" s="9" t="s">
        <v>81</v>
      </c>
      <c r="X728" s="9" t="s">
        <v>162</v>
      </c>
      <c r="Y728" s="9" t="s">
        <v>452</v>
      </c>
      <c r="Z728" s="9">
        <v>33433</v>
      </c>
      <c r="AA728" s="1"/>
      <c r="AB728" s="1"/>
      <c r="AC728" s="1"/>
      <c r="AD728" s="1"/>
      <c r="AE728" s="1"/>
      <c r="AF728" s="1"/>
    </row>
    <row r="729" spans="1:32" x14ac:dyDescent="0.3">
      <c r="A729" s="13">
        <v>21848</v>
      </c>
      <c r="B729" s="13" t="s">
        <v>33</v>
      </c>
      <c r="C729" s="13">
        <v>89515</v>
      </c>
      <c r="D729" s="14">
        <v>128.24</v>
      </c>
      <c r="E729" s="15">
        <v>0.1</v>
      </c>
      <c r="F729" s="13">
        <v>3</v>
      </c>
      <c r="G729" s="14">
        <f>'Calculated Metrics'!$D729*'Calculated Metrics'!$F729*(1-'Calculated Metrics'!$E729)</f>
        <v>346.24800000000005</v>
      </c>
      <c r="H729" s="13">
        <v>1267</v>
      </c>
      <c r="I729" s="13" t="s">
        <v>1431</v>
      </c>
      <c r="J729" s="13" t="str">
        <f t="shared" si="11"/>
        <v>Returning Customer</v>
      </c>
      <c r="K729" s="13" t="s">
        <v>24</v>
      </c>
      <c r="L729" s="13" t="s">
        <v>35</v>
      </c>
      <c r="M729" s="16">
        <v>42136</v>
      </c>
      <c r="N729" s="16">
        <v>42137</v>
      </c>
      <c r="O729" s="48">
        <f>'Calculated Metrics'!$N729-'Calculated Metrics'!$M729</f>
        <v>1</v>
      </c>
      <c r="P729" s="16" t="str">
        <f>TEXT('Calculated Metrics'!$M729,"mmmm")</f>
        <v>May</v>
      </c>
      <c r="Q729" s="16" t="str">
        <f>TEXT('Calculated Metrics'!$M729,"dddd")</f>
        <v>Tuesday</v>
      </c>
      <c r="R729" s="13" t="str">
        <f>_xlfn.XLOOKUP('Calculated Metrics'!$T729,'Product Lookup'!A:A,'Product Lookup'!B:B, ,0)</f>
        <v>Chairs</v>
      </c>
      <c r="S729" s="13" t="s">
        <v>36</v>
      </c>
      <c r="T729" s="13" t="s">
        <v>37</v>
      </c>
      <c r="U729" s="13" t="s">
        <v>63</v>
      </c>
      <c r="V729" s="13" t="s">
        <v>29</v>
      </c>
      <c r="W729" s="13" t="s">
        <v>81</v>
      </c>
      <c r="X729" s="13" t="s">
        <v>162</v>
      </c>
      <c r="Y729" s="13" t="s">
        <v>452</v>
      </c>
      <c r="Z729" s="13">
        <v>33433</v>
      </c>
      <c r="AA729" s="1"/>
      <c r="AB729" s="1"/>
      <c r="AC729" s="1"/>
      <c r="AD729" s="1"/>
      <c r="AE729" s="1"/>
      <c r="AF729" s="1"/>
    </row>
    <row r="730" spans="1:32" x14ac:dyDescent="0.3">
      <c r="A730" s="9">
        <v>21849</v>
      </c>
      <c r="B730" s="9" t="s">
        <v>33</v>
      </c>
      <c r="C730" s="9">
        <v>89515</v>
      </c>
      <c r="D730" s="10">
        <v>5.98</v>
      </c>
      <c r="E730" s="11">
        <v>0.05</v>
      </c>
      <c r="F730" s="9">
        <v>11</v>
      </c>
      <c r="G730" s="10">
        <f>'Calculated Metrics'!$D730*'Calculated Metrics'!$F730*(1-'Calculated Metrics'!$E730)</f>
        <v>62.491</v>
      </c>
      <c r="H730" s="9">
        <v>1267</v>
      </c>
      <c r="I730" s="9" t="s">
        <v>1431</v>
      </c>
      <c r="J730" s="9" t="str">
        <f t="shared" si="11"/>
        <v>Returning Customer</v>
      </c>
      <c r="K730" s="9" t="s">
        <v>24</v>
      </c>
      <c r="L730" s="9" t="s">
        <v>35</v>
      </c>
      <c r="M730" s="12">
        <v>42136</v>
      </c>
      <c r="N730" s="12">
        <v>42138</v>
      </c>
      <c r="O730" s="47">
        <f>'Calculated Metrics'!$N730-'Calculated Metrics'!$M730</f>
        <v>2</v>
      </c>
      <c r="P730" s="12" t="str">
        <f>TEXT('Calculated Metrics'!$M730,"mmmm")</f>
        <v>May</v>
      </c>
      <c r="Q730" s="12" t="str">
        <f>TEXT('Calculated Metrics'!$M730,"dddd")</f>
        <v>Tuesday</v>
      </c>
      <c r="R730" s="9" t="str">
        <f>_xlfn.XLOOKUP('Calculated Metrics'!$T730,'Product Lookup'!A:A,'Product Lookup'!B:B, ,0)</f>
        <v>Computer Peripherals</v>
      </c>
      <c r="S730" s="9" t="s">
        <v>58</v>
      </c>
      <c r="T730" s="9" t="s">
        <v>100</v>
      </c>
      <c r="U730" s="9" t="s">
        <v>43</v>
      </c>
      <c r="V730" s="9" t="s">
        <v>29</v>
      </c>
      <c r="W730" s="9" t="s">
        <v>30</v>
      </c>
      <c r="X730" s="9" t="s">
        <v>162</v>
      </c>
      <c r="Y730" s="9" t="s">
        <v>452</v>
      </c>
      <c r="Z730" s="9">
        <v>33433</v>
      </c>
      <c r="AA730" s="1"/>
      <c r="AB730" s="1"/>
      <c r="AC730" s="1"/>
      <c r="AD730" s="1"/>
      <c r="AE730" s="1"/>
      <c r="AF730" s="1"/>
    </row>
    <row r="731" spans="1:32" x14ac:dyDescent="0.3">
      <c r="A731" s="13">
        <v>19550</v>
      </c>
      <c r="B731" s="13" t="s">
        <v>47</v>
      </c>
      <c r="C731" s="13">
        <v>88410</v>
      </c>
      <c r="D731" s="14">
        <v>125.99</v>
      </c>
      <c r="E731" s="15">
        <v>0.1</v>
      </c>
      <c r="F731" s="13">
        <v>8</v>
      </c>
      <c r="G731" s="14">
        <f>'Calculated Metrics'!$D731*'Calculated Metrics'!$F731*(1-'Calculated Metrics'!$E731)</f>
        <v>907.12799999999993</v>
      </c>
      <c r="H731" s="13">
        <v>1271</v>
      </c>
      <c r="I731" s="13" t="s">
        <v>1432</v>
      </c>
      <c r="J731" s="13" t="str">
        <f t="shared" si="11"/>
        <v>Returning Customer</v>
      </c>
      <c r="K731" s="13" t="s">
        <v>24</v>
      </c>
      <c r="L731" s="13" t="s">
        <v>35</v>
      </c>
      <c r="M731" s="16">
        <v>42103</v>
      </c>
      <c r="N731" s="16">
        <v>42104</v>
      </c>
      <c r="O731" s="48">
        <f>'Calculated Metrics'!$N731-'Calculated Metrics'!$M731</f>
        <v>1</v>
      </c>
      <c r="P731" s="16" t="str">
        <f>TEXT('Calculated Metrics'!$M731,"mmmm")</f>
        <v>April</v>
      </c>
      <c r="Q731" s="16" t="str">
        <f>TEXT('Calculated Metrics'!$M731,"dddd")</f>
        <v>Thursday</v>
      </c>
      <c r="R731" s="13" t="str">
        <f>_xlfn.XLOOKUP('Calculated Metrics'!$T731,'Product Lookup'!A:A,'Product Lookup'!B:B, ,0)</f>
        <v>Telephones</v>
      </c>
      <c r="S731" s="13" t="s">
        <v>58</v>
      </c>
      <c r="T731" s="13" t="s">
        <v>59</v>
      </c>
      <c r="U731" s="13" t="s">
        <v>49</v>
      </c>
      <c r="V731" s="13" t="s">
        <v>29</v>
      </c>
      <c r="W731" s="13" t="s">
        <v>30</v>
      </c>
      <c r="X731" s="13" t="s">
        <v>39</v>
      </c>
      <c r="Y731" s="13" t="s">
        <v>453</v>
      </c>
      <c r="Z731" s="13">
        <v>91941</v>
      </c>
      <c r="AA731" s="1"/>
      <c r="AB731" s="1"/>
      <c r="AC731" s="1"/>
      <c r="AD731" s="1"/>
      <c r="AE731" s="1"/>
      <c r="AF731" s="1"/>
    </row>
    <row r="732" spans="1:32" x14ac:dyDescent="0.3">
      <c r="A732" s="9">
        <v>19398</v>
      </c>
      <c r="B732" s="9" t="s">
        <v>71</v>
      </c>
      <c r="C732" s="9">
        <v>88411</v>
      </c>
      <c r="D732" s="10">
        <v>34.229999999999997</v>
      </c>
      <c r="E732" s="11">
        <v>0.05</v>
      </c>
      <c r="F732" s="9">
        <v>7</v>
      </c>
      <c r="G732" s="10">
        <f>'Calculated Metrics'!$D732*'Calculated Metrics'!$F732*(1-'Calculated Metrics'!$E732)</f>
        <v>227.62949999999998</v>
      </c>
      <c r="H732" s="9">
        <v>1271</v>
      </c>
      <c r="I732" s="9" t="s">
        <v>1432</v>
      </c>
      <c r="J732" s="9" t="str">
        <f t="shared" si="11"/>
        <v>Returning Customer</v>
      </c>
      <c r="K732" s="9" t="s">
        <v>24</v>
      </c>
      <c r="L732" s="9" t="s">
        <v>35</v>
      </c>
      <c r="M732" s="12">
        <v>42125</v>
      </c>
      <c r="N732" s="12">
        <v>42130</v>
      </c>
      <c r="O732" s="47">
        <f>'Calculated Metrics'!$N732-'Calculated Metrics'!$M732</f>
        <v>5</v>
      </c>
      <c r="P732" s="12" t="str">
        <f>TEXT('Calculated Metrics'!$M732,"mmmm")</f>
        <v>May</v>
      </c>
      <c r="Q732" s="12" t="str">
        <f>TEXT('Calculated Metrics'!$M732,"dddd")</f>
        <v>Friday</v>
      </c>
      <c r="R732" s="9" t="str">
        <f>_xlfn.XLOOKUP('Calculated Metrics'!$T732,'Product Lookup'!A:A,'Product Lookup'!B:B, ,0)</f>
        <v>Furnishings</v>
      </c>
      <c r="S732" s="9" t="s">
        <v>36</v>
      </c>
      <c r="T732" s="9" t="s">
        <v>42</v>
      </c>
      <c r="U732" s="9" t="s">
        <v>49</v>
      </c>
      <c r="V732" s="9" t="s">
        <v>29</v>
      </c>
      <c r="W732" s="9" t="s">
        <v>50</v>
      </c>
      <c r="X732" s="9" t="s">
        <v>39</v>
      </c>
      <c r="Y732" s="9" t="s">
        <v>453</v>
      </c>
      <c r="Z732" s="9">
        <v>91941</v>
      </c>
      <c r="AA732" s="1"/>
      <c r="AB732" s="1"/>
      <c r="AC732" s="1"/>
      <c r="AD732" s="1"/>
      <c r="AE732" s="1"/>
      <c r="AF732" s="1"/>
    </row>
    <row r="733" spans="1:32" x14ac:dyDescent="0.3">
      <c r="A733" s="13">
        <v>20628</v>
      </c>
      <c r="B733" s="13" t="s">
        <v>41</v>
      </c>
      <c r="C733" s="13">
        <v>90114</v>
      </c>
      <c r="D733" s="14">
        <v>40.98</v>
      </c>
      <c r="E733" s="15">
        <v>0.05</v>
      </c>
      <c r="F733" s="13">
        <v>2</v>
      </c>
      <c r="G733" s="14">
        <f>'Calculated Metrics'!$D733*'Calculated Metrics'!$F733*(1-'Calculated Metrics'!$E733)</f>
        <v>77.861999999999995</v>
      </c>
      <c r="H733" s="13">
        <v>1279</v>
      </c>
      <c r="I733" s="13" t="s">
        <v>1433</v>
      </c>
      <c r="J733" s="13" t="str">
        <f t="shared" si="11"/>
        <v>Returning Customer</v>
      </c>
      <c r="K733" s="13" t="s">
        <v>24</v>
      </c>
      <c r="L733" s="13" t="s">
        <v>35</v>
      </c>
      <c r="M733" s="16">
        <v>42064</v>
      </c>
      <c r="N733" s="16">
        <v>42065</v>
      </c>
      <c r="O733" s="48">
        <f>'Calculated Metrics'!$N733-'Calculated Metrics'!$M733</f>
        <v>1</v>
      </c>
      <c r="P733" s="16" t="str">
        <f>TEXT('Calculated Metrics'!$M733,"mmmm")</f>
        <v>March</v>
      </c>
      <c r="Q733" s="16" t="str">
        <f>TEXT('Calculated Metrics'!$M733,"dddd")</f>
        <v>Sunday</v>
      </c>
      <c r="R733" s="13" t="str">
        <f>_xlfn.XLOOKUP('Calculated Metrics'!$T733,'Product Lookup'!A:A,'Product Lookup'!B:B, ,0)</f>
        <v>Binders</v>
      </c>
      <c r="S733" s="13" t="s">
        <v>26</v>
      </c>
      <c r="T733" s="13" t="s">
        <v>72</v>
      </c>
      <c r="U733" s="13" t="s">
        <v>49</v>
      </c>
      <c r="V733" s="13" t="s">
        <v>29</v>
      </c>
      <c r="W733" s="13" t="s">
        <v>50</v>
      </c>
      <c r="X733" s="13" t="s">
        <v>270</v>
      </c>
      <c r="Y733" s="13" t="s">
        <v>454</v>
      </c>
      <c r="Z733" s="13">
        <v>46324</v>
      </c>
      <c r="AA733" s="1"/>
      <c r="AB733" s="1"/>
      <c r="AC733" s="1"/>
      <c r="AD733" s="1"/>
      <c r="AE733" s="1"/>
      <c r="AF733" s="1"/>
    </row>
    <row r="734" spans="1:32" x14ac:dyDescent="0.3">
      <c r="A734" s="9">
        <v>25005</v>
      </c>
      <c r="B734" s="9" t="s">
        <v>33</v>
      </c>
      <c r="C734" s="9">
        <v>90115</v>
      </c>
      <c r="D734" s="10">
        <v>442.14</v>
      </c>
      <c r="E734" s="11">
        <v>0.1</v>
      </c>
      <c r="F734" s="9">
        <v>5</v>
      </c>
      <c r="G734" s="10">
        <f>'Calculated Metrics'!$D734*'Calculated Metrics'!$F734*(1-'Calculated Metrics'!$E734)</f>
        <v>1989.6299999999999</v>
      </c>
      <c r="H734" s="9">
        <v>1279</v>
      </c>
      <c r="I734" s="9" t="s">
        <v>1433</v>
      </c>
      <c r="J734" s="9" t="str">
        <f t="shared" si="11"/>
        <v>Returning Customer</v>
      </c>
      <c r="K734" s="9" t="s">
        <v>24</v>
      </c>
      <c r="L734" s="9" t="s">
        <v>25</v>
      </c>
      <c r="M734" s="12">
        <v>42068</v>
      </c>
      <c r="N734" s="12">
        <v>42068</v>
      </c>
      <c r="O734" s="47">
        <f>'Calculated Metrics'!$N734-'Calculated Metrics'!$M734</f>
        <v>0</v>
      </c>
      <c r="P734" s="12" t="str">
        <f>TEXT('Calculated Metrics'!$M734,"mmmm")</f>
        <v>March</v>
      </c>
      <c r="Q734" s="12" t="str">
        <f>TEXT('Calculated Metrics'!$M734,"dddd")</f>
        <v>Thursday</v>
      </c>
      <c r="R734" s="9" t="str">
        <f>_xlfn.XLOOKUP('Calculated Metrics'!$T734,'Product Lookup'!A:A,'Product Lookup'!B:B, ,0)</f>
        <v>Office Machines</v>
      </c>
      <c r="S734" s="9" t="s">
        <v>58</v>
      </c>
      <c r="T734" s="9" t="s">
        <v>62</v>
      </c>
      <c r="U734" s="9" t="s">
        <v>38</v>
      </c>
      <c r="V734" s="9" t="s">
        <v>29</v>
      </c>
      <c r="W734" s="9" t="s">
        <v>30</v>
      </c>
      <c r="X734" s="9" t="s">
        <v>270</v>
      </c>
      <c r="Y734" s="9" t="s">
        <v>454</v>
      </c>
      <c r="Z734" s="9">
        <v>46324</v>
      </c>
      <c r="AA734" s="1"/>
      <c r="AB734" s="1"/>
      <c r="AC734" s="1"/>
      <c r="AD734" s="1"/>
      <c r="AE734" s="1"/>
      <c r="AF734" s="1"/>
    </row>
    <row r="735" spans="1:32" x14ac:dyDescent="0.3">
      <c r="A735" s="13">
        <v>2628</v>
      </c>
      <c r="B735" s="13" t="s">
        <v>41</v>
      </c>
      <c r="C735" s="13">
        <v>19042</v>
      </c>
      <c r="D735" s="14">
        <v>40.98</v>
      </c>
      <c r="E735" s="15">
        <v>0.05</v>
      </c>
      <c r="F735" s="13">
        <v>8</v>
      </c>
      <c r="G735" s="14">
        <f>'Calculated Metrics'!$D735*'Calculated Metrics'!$F735*(1-'Calculated Metrics'!$E735)</f>
        <v>311.44799999999998</v>
      </c>
      <c r="H735" s="13">
        <v>1280</v>
      </c>
      <c r="I735" s="13" t="s">
        <v>1434</v>
      </c>
      <c r="J735" s="13" t="str">
        <f t="shared" si="11"/>
        <v>New Customer</v>
      </c>
      <c r="K735" s="13" t="s">
        <v>24</v>
      </c>
      <c r="L735" s="13" t="s">
        <v>35</v>
      </c>
      <c r="M735" s="16">
        <v>42064</v>
      </c>
      <c r="N735" s="16">
        <v>42065</v>
      </c>
      <c r="O735" s="48">
        <f>'Calculated Metrics'!$N735-'Calculated Metrics'!$M735</f>
        <v>1</v>
      </c>
      <c r="P735" s="16" t="str">
        <f>TEXT('Calculated Metrics'!$M735,"mmmm")</f>
        <v>March</v>
      </c>
      <c r="Q735" s="16" t="str">
        <f>TEXT('Calculated Metrics'!$M735,"dddd")</f>
        <v>Sunday</v>
      </c>
      <c r="R735" s="13" t="str">
        <f>_xlfn.XLOOKUP('Calculated Metrics'!$T735,'Product Lookup'!A:A,'Product Lookup'!B:B, ,0)</f>
        <v>Binders</v>
      </c>
      <c r="S735" s="13" t="s">
        <v>26</v>
      </c>
      <c r="T735" s="13" t="s">
        <v>72</v>
      </c>
      <c r="U735" s="13" t="s">
        <v>49</v>
      </c>
      <c r="V735" s="13" t="s">
        <v>29</v>
      </c>
      <c r="W735" s="13" t="s">
        <v>50</v>
      </c>
      <c r="X735" s="13" t="s">
        <v>31</v>
      </c>
      <c r="Y735" s="13" t="s">
        <v>113</v>
      </c>
      <c r="Z735" s="13">
        <v>98119</v>
      </c>
      <c r="AA735" s="1"/>
      <c r="AB735" s="1"/>
      <c r="AC735" s="1"/>
      <c r="AD735" s="1"/>
      <c r="AE735" s="1"/>
      <c r="AF735" s="1"/>
    </row>
    <row r="736" spans="1:32" x14ac:dyDescent="0.3">
      <c r="A736" s="9">
        <v>22125</v>
      </c>
      <c r="B736" s="9" t="s">
        <v>71</v>
      </c>
      <c r="C736" s="9">
        <v>89112</v>
      </c>
      <c r="D736" s="10">
        <v>238.4</v>
      </c>
      <c r="E736" s="11">
        <v>0.1</v>
      </c>
      <c r="F736" s="9">
        <v>8</v>
      </c>
      <c r="G736" s="10">
        <f>'Calculated Metrics'!$D736*'Calculated Metrics'!$F736*(1-'Calculated Metrics'!$E736)</f>
        <v>1716.48</v>
      </c>
      <c r="H736" s="9">
        <v>1281</v>
      </c>
      <c r="I736" s="9" t="s">
        <v>1435</v>
      </c>
      <c r="J736" s="9" t="str">
        <f t="shared" si="11"/>
        <v>Returning Customer</v>
      </c>
      <c r="K736" s="9" t="s">
        <v>48</v>
      </c>
      <c r="L736" s="9" t="s">
        <v>35</v>
      </c>
      <c r="M736" s="12">
        <v>42028</v>
      </c>
      <c r="N736" s="12">
        <v>42030</v>
      </c>
      <c r="O736" s="47">
        <f>'Calculated Metrics'!$N736-'Calculated Metrics'!$M736</f>
        <v>2</v>
      </c>
      <c r="P736" s="12" t="str">
        <f>TEXT('Calculated Metrics'!$M736,"mmmm")</f>
        <v>January</v>
      </c>
      <c r="Q736" s="12" t="str">
        <f>TEXT('Calculated Metrics'!$M736,"dddd")</f>
        <v>Saturday</v>
      </c>
      <c r="R736" s="9" t="str">
        <f>_xlfn.XLOOKUP('Calculated Metrics'!$T736,'Product Lookup'!A:A,'Product Lookup'!B:B, ,0)</f>
        <v>Chairs</v>
      </c>
      <c r="S736" s="9" t="s">
        <v>36</v>
      </c>
      <c r="T736" s="9" t="s">
        <v>37</v>
      </c>
      <c r="U736" s="9" t="s">
        <v>124</v>
      </c>
      <c r="V736" s="9" t="s">
        <v>29</v>
      </c>
      <c r="W736" s="9" t="s">
        <v>50</v>
      </c>
      <c r="X736" s="9" t="s">
        <v>270</v>
      </c>
      <c r="Y736" s="9" t="s">
        <v>455</v>
      </c>
      <c r="Z736" s="9">
        <v>47591</v>
      </c>
      <c r="AA736" s="1"/>
      <c r="AB736" s="1"/>
      <c r="AC736" s="1"/>
      <c r="AD736" s="1"/>
      <c r="AE736" s="1"/>
      <c r="AF736" s="1"/>
    </row>
    <row r="737" spans="1:32" x14ac:dyDescent="0.3">
      <c r="A737" s="13">
        <v>22126</v>
      </c>
      <c r="B737" s="13" t="s">
        <v>71</v>
      </c>
      <c r="C737" s="13">
        <v>89112</v>
      </c>
      <c r="D737" s="14">
        <v>199.99</v>
      </c>
      <c r="E737" s="15">
        <v>0.1</v>
      </c>
      <c r="F737" s="13">
        <v>5</v>
      </c>
      <c r="G737" s="14">
        <f>'Calculated Metrics'!$D737*'Calculated Metrics'!$F737*(1-'Calculated Metrics'!$E737)</f>
        <v>899.95500000000004</v>
      </c>
      <c r="H737" s="13">
        <v>1281</v>
      </c>
      <c r="I737" s="13" t="s">
        <v>1435</v>
      </c>
      <c r="J737" s="13" t="str">
        <f t="shared" si="11"/>
        <v>Returning Customer</v>
      </c>
      <c r="K737" s="13" t="s">
        <v>48</v>
      </c>
      <c r="L737" s="13" t="s">
        <v>25</v>
      </c>
      <c r="M737" s="16">
        <v>42028</v>
      </c>
      <c r="N737" s="16">
        <v>42030</v>
      </c>
      <c r="O737" s="48">
        <f>'Calculated Metrics'!$N737-'Calculated Metrics'!$M737</f>
        <v>2</v>
      </c>
      <c r="P737" s="16" t="str">
        <f>TEXT('Calculated Metrics'!$M737,"mmmm")</f>
        <v>January</v>
      </c>
      <c r="Q737" s="16" t="str">
        <f>TEXT('Calculated Metrics'!$M737,"dddd")</f>
        <v>Saturday</v>
      </c>
      <c r="R737" s="13" t="str">
        <f>_xlfn.XLOOKUP('Calculated Metrics'!$T737,'Product Lookup'!A:A,'Product Lookup'!B:B, ,0)</f>
        <v>Copiers</v>
      </c>
      <c r="S737" s="13" t="s">
        <v>58</v>
      </c>
      <c r="T737" s="13" t="s">
        <v>238</v>
      </c>
      <c r="U737" s="13" t="s">
        <v>124</v>
      </c>
      <c r="V737" s="13" t="s">
        <v>29</v>
      </c>
      <c r="W737" s="13" t="s">
        <v>44</v>
      </c>
      <c r="X737" s="13" t="s">
        <v>270</v>
      </c>
      <c r="Y737" s="13" t="s">
        <v>455</v>
      </c>
      <c r="Z737" s="13">
        <v>47591</v>
      </c>
      <c r="AA737" s="1"/>
      <c r="AB737" s="1"/>
      <c r="AC737" s="1"/>
      <c r="AD737" s="1"/>
      <c r="AE737" s="1"/>
      <c r="AF737" s="1"/>
    </row>
    <row r="738" spans="1:32" x14ac:dyDescent="0.3">
      <c r="A738" s="9">
        <v>4125</v>
      </c>
      <c r="B738" s="9" t="s">
        <v>71</v>
      </c>
      <c r="C738" s="9">
        <v>29319</v>
      </c>
      <c r="D738" s="10">
        <v>238.4</v>
      </c>
      <c r="E738" s="11">
        <v>0.1</v>
      </c>
      <c r="F738" s="9">
        <v>30</v>
      </c>
      <c r="G738" s="10">
        <f>'Calculated Metrics'!$D738*'Calculated Metrics'!$F738*(1-'Calculated Metrics'!$E738)</f>
        <v>6436.8</v>
      </c>
      <c r="H738" s="9">
        <v>1282</v>
      </c>
      <c r="I738" s="9" t="s">
        <v>1436</v>
      </c>
      <c r="J738" s="9" t="str">
        <f t="shared" si="11"/>
        <v>Returning Customer</v>
      </c>
      <c r="K738" s="9" t="s">
        <v>48</v>
      </c>
      <c r="L738" s="9" t="s">
        <v>35</v>
      </c>
      <c r="M738" s="12">
        <v>42028</v>
      </c>
      <c r="N738" s="12">
        <v>42030</v>
      </c>
      <c r="O738" s="47">
        <f>'Calculated Metrics'!$N738-'Calculated Metrics'!$M738</f>
        <v>2</v>
      </c>
      <c r="P738" s="12" t="str">
        <f>TEXT('Calculated Metrics'!$M738,"mmmm")</f>
        <v>January</v>
      </c>
      <c r="Q738" s="12" t="str">
        <f>TEXT('Calculated Metrics'!$M738,"dddd")</f>
        <v>Saturday</v>
      </c>
      <c r="R738" s="9" t="str">
        <f>_xlfn.XLOOKUP('Calculated Metrics'!$T738,'Product Lookup'!A:A,'Product Lookup'!B:B, ,0)</f>
        <v>Chairs</v>
      </c>
      <c r="S738" s="9" t="s">
        <v>36</v>
      </c>
      <c r="T738" s="9" t="s">
        <v>37</v>
      </c>
      <c r="U738" s="9" t="s">
        <v>124</v>
      </c>
      <c r="V738" s="9" t="s">
        <v>29</v>
      </c>
      <c r="W738" s="9" t="s">
        <v>44</v>
      </c>
      <c r="X738" s="9" t="s">
        <v>122</v>
      </c>
      <c r="Y738" s="9" t="s">
        <v>440</v>
      </c>
      <c r="Z738" s="9">
        <v>19134</v>
      </c>
      <c r="AA738" s="1"/>
      <c r="AB738" s="1"/>
      <c r="AC738" s="1"/>
      <c r="AD738" s="1"/>
      <c r="AE738" s="1"/>
      <c r="AF738" s="1"/>
    </row>
    <row r="739" spans="1:32" x14ac:dyDescent="0.3">
      <c r="A739" s="13">
        <v>4126</v>
      </c>
      <c r="B739" s="13" t="s">
        <v>71</v>
      </c>
      <c r="C739" s="13">
        <v>29319</v>
      </c>
      <c r="D739" s="14">
        <v>199.99</v>
      </c>
      <c r="E739" s="15">
        <v>0.1</v>
      </c>
      <c r="F739" s="13">
        <v>21</v>
      </c>
      <c r="G739" s="14">
        <f>'Calculated Metrics'!$D739*'Calculated Metrics'!$F739*(1-'Calculated Metrics'!$E739)</f>
        <v>3779.8110000000001</v>
      </c>
      <c r="H739" s="13">
        <v>1282</v>
      </c>
      <c r="I739" s="13" t="s">
        <v>1436</v>
      </c>
      <c r="J739" s="13" t="str">
        <f t="shared" si="11"/>
        <v>Returning Customer</v>
      </c>
      <c r="K739" s="13" t="s">
        <v>48</v>
      </c>
      <c r="L739" s="13" t="s">
        <v>25</v>
      </c>
      <c r="M739" s="16">
        <v>42028</v>
      </c>
      <c r="N739" s="16">
        <v>42030</v>
      </c>
      <c r="O739" s="48">
        <f>'Calculated Metrics'!$N739-'Calculated Metrics'!$M739</f>
        <v>2</v>
      </c>
      <c r="P739" s="16" t="str">
        <f>TEXT('Calculated Metrics'!$M739,"mmmm")</f>
        <v>January</v>
      </c>
      <c r="Q739" s="16" t="str">
        <f>TEXT('Calculated Metrics'!$M739,"dddd")</f>
        <v>Saturday</v>
      </c>
      <c r="R739" s="13" t="str">
        <f>_xlfn.XLOOKUP('Calculated Metrics'!$T739,'Product Lookup'!A:A,'Product Lookup'!B:B, ,0)</f>
        <v>Copiers</v>
      </c>
      <c r="S739" s="13" t="s">
        <v>58</v>
      </c>
      <c r="T739" s="13" t="s">
        <v>238</v>
      </c>
      <c r="U739" s="13" t="s">
        <v>124</v>
      </c>
      <c r="V739" s="13" t="s">
        <v>29</v>
      </c>
      <c r="W739" s="13" t="s">
        <v>50</v>
      </c>
      <c r="X739" s="13" t="s">
        <v>122</v>
      </c>
      <c r="Y739" s="13" t="s">
        <v>440</v>
      </c>
      <c r="Z739" s="13">
        <v>19134</v>
      </c>
      <c r="AA739" s="1"/>
      <c r="AB739" s="1"/>
      <c r="AC739" s="1"/>
      <c r="AD739" s="1"/>
      <c r="AE739" s="1"/>
      <c r="AF739" s="1"/>
    </row>
    <row r="740" spans="1:32" x14ac:dyDescent="0.3">
      <c r="A740" s="9">
        <v>19990</v>
      </c>
      <c r="B740" s="9" t="s">
        <v>33</v>
      </c>
      <c r="C740" s="9">
        <v>90662</v>
      </c>
      <c r="D740" s="10">
        <v>150.97999999999999</v>
      </c>
      <c r="E740" s="11">
        <v>0.1</v>
      </c>
      <c r="F740" s="9">
        <v>6</v>
      </c>
      <c r="G740" s="10">
        <f>'Calculated Metrics'!$D740*'Calculated Metrics'!$F740*(1-'Calculated Metrics'!$E740)</f>
        <v>815.29199999999992</v>
      </c>
      <c r="H740" s="9">
        <v>1298</v>
      </c>
      <c r="I740" s="9" t="s">
        <v>1437</v>
      </c>
      <c r="J740" s="9" t="str">
        <f t="shared" si="11"/>
        <v>Returning Customer</v>
      </c>
      <c r="K740" s="9" t="s">
        <v>34</v>
      </c>
      <c r="L740" s="9" t="s">
        <v>35</v>
      </c>
      <c r="M740" s="12">
        <v>42047</v>
      </c>
      <c r="N740" s="12">
        <v>42050</v>
      </c>
      <c r="O740" s="47">
        <f>'Calculated Metrics'!$N740-'Calculated Metrics'!$M740</f>
        <v>3</v>
      </c>
      <c r="P740" s="12" t="str">
        <f>TEXT('Calculated Metrics'!$M740,"mmmm")</f>
        <v>February</v>
      </c>
      <c r="Q740" s="12" t="str">
        <f>TEXT('Calculated Metrics'!$M740,"dddd")</f>
        <v>Thursday</v>
      </c>
      <c r="R740" s="9" t="str">
        <f>_xlfn.XLOOKUP('Calculated Metrics'!$T740,'Product Lookup'!A:A,'Product Lookup'!B:B, ,0)</f>
        <v>Office Machines</v>
      </c>
      <c r="S740" s="9" t="s">
        <v>58</v>
      </c>
      <c r="T740" s="9" t="s">
        <v>62</v>
      </c>
      <c r="U740" s="9" t="s">
        <v>63</v>
      </c>
      <c r="V740" s="9" t="s">
        <v>29</v>
      </c>
      <c r="W740" s="9" t="s">
        <v>50</v>
      </c>
      <c r="X740" s="9" t="s">
        <v>79</v>
      </c>
      <c r="Y740" s="9" t="s">
        <v>441</v>
      </c>
      <c r="Z740" s="9">
        <v>75482</v>
      </c>
      <c r="AA740" s="1"/>
      <c r="AB740" s="1"/>
      <c r="AC740" s="1"/>
      <c r="AD740" s="1"/>
      <c r="AE740" s="1"/>
      <c r="AF740" s="1"/>
    </row>
    <row r="741" spans="1:32" x14ac:dyDescent="0.3">
      <c r="A741" s="13">
        <v>19991</v>
      </c>
      <c r="B741" s="13" t="s">
        <v>33</v>
      </c>
      <c r="C741" s="13">
        <v>90662</v>
      </c>
      <c r="D741" s="14">
        <v>176.19</v>
      </c>
      <c r="E741" s="15">
        <v>0.1</v>
      </c>
      <c r="F741" s="13">
        <v>4</v>
      </c>
      <c r="G741" s="14">
        <f>'Calculated Metrics'!$D741*'Calculated Metrics'!$F741*(1-'Calculated Metrics'!$E741)</f>
        <v>634.28399999999999</v>
      </c>
      <c r="H741" s="13">
        <v>1298</v>
      </c>
      <c r="I741" s="13" t="s">
        <v>1437</v>
      </c>
      <c r="J741" s="13" t="str">
        <f t="shared" si="11"/>
        <v>Returning Customer</v>
      </c>
      <c r="K741" s="13" t="s">
        <v>34</v>
      </c>
      <c r="L741" s="13" t="s">
        <v>35</v>
      </c>
      <c r="M741" s="16">
        <v>42047</v>
      </c>
      <c r="N741" s="16">
        <v>42049</v>
      </c>
      <c r="O741" s="48">
        <f>'Calculated Metrics'!$N741-'Calculated Metrics'!$M741</f>
        <v>2</v>
      </c>
      <c r="P741" s="16" t="str">
        <f>TEXT('Calculated Metrics'!$M741,"mmmm")</f>
        <v>February</v>
      </c>
      <c r="Q741" s="16" t="str">
        <f>TEXT('Calculated Metrics'!$M741,"dddd")</f>
        <v>Thursday</v>
      </c>
      <c r="R741" s="13" t="str">
        <f>_xlfn.XLOOKUP('Calculated Metrics'!$T741,'Product Lookup'!A:A,'Product Lookup'!B:B, ,0)</f>
        <v>Storage</v>
      </c>
      <c r="S741" s="13" t="s">
        <v>26</v>
      </c>
      <c r="T741" s="13" t="s">
        <v>85</v>
      </c>
      <c r="U741" s="13" t="s">
        <v>49</v>
      </c>
      <c r="V741" s="13" t="s">
        <v>29</v>
      </c>
      <c r="W741" s="13" t="s">
        <v>30</v>
      </c>
      <c r="X741" s="13" t="s">
        <v>79</v>
      </c>
      <c r="Y741" s="13" t="s">
        <v>441</v>
      </c>
      <c r="Z741" s="13">
        <v>75482</v>
      </c>
      <c r="AA741" s="1"/>
      <c r="AB741" s="1"/>
      <c r="AC741" s="1"/>
      <c r="AD741" s="1"/>
      <c r="AE741" s="1"/>
      <c r="AF741" s="1"/>
    </row>
    <row r="742" spans="1:32" x14ac:dyDescent="0.3">
      <c r="A742" s="9">
        <v>23120</v>
      </c>
      <c r="B742" s="9" t="s">
        <v>23</v>
      </c>
      <c r="C742" s="9">
        <v>87003</v>
      </c>
      <c r="D742" s="10">
        <v>39.479999999999997</v>
      </c>
      <c r="E742" s="11">
        <v>0.05</v>
      </c>
      <c r="F742" s="9">
        <v>12</v>
      </c>
      <c r="G742" s="10">
        <f>'Calculated Metrics'!$D742*'Calculated Metrics'!$F742*(1-'Calculated Metrics'!$E742)</f>
        <v>450.07199999999995</v>
      </c>
      <c r="H742" s="9">
        <v>1303</v>
      </c>
      <c r="I742" s="9" t="s">
        <v>1438</v>
      </c>
      <c r="J742" s="9" t="str">
        <f t="shared" si="11"/>
        <v>Returning Customer</v>
      </c>
      <c r="K742" s="9" t="s">
        <v>74</v>
      </c>
      <c r="L742" s="9" t="s">
        <v>35</v>
      </c>
      <c r="M742" s="12">
        <v>42054</v>
      </c>
      <c r="N742" s="12">
        <v>42056</v>
      </c>
      <c r="O742" s="47">
        <f>'Calculated Metrics'!$N742-'Calculated Metrics'!$M742</f>
        <v>2</v>
      </c>
      <c r="P742" s="12" t="str">
        <f>TEXT('Calculated Metrics'!$M742,"mmmm")</f>
        <v>February</v>
      </c>
      <c r="Q742" s="12" t="str">
        <f>TEXT('Calculated Metrics'!$M742,"dddd")</f>
        <v>Thursday</v>
      </c>
      <c r="R742" s="9" t="str">
        <f>_xlfn.XLOOKUP('Calculated Metrics'!$T742,'Product Lookup'!A:A,'Product Lookup'!B:B, ,0)</f>
        <v>Computer Peripherals</v>
      </c>
      <c r="S742" s="9" t="s">
        <v>58</v>
      </c>
      <c r="T742" s="9" t="s">
        <v>100</v>
      </c>
      <c r="U742" s="9" t="s">
        <v>43</v>
      </c>
      <c r="V742" s="9" t="s">
        <v>29</v>
      </c>
      <c r="W742" s="9" t="s">
        <v>30</v>
      </c>
      <c r="X742" s="9" t="s">
        <v>114</v>
      </c>
      <c r="Y742" s="9" t="s">
        <v>456</v>
      </c>
      <c r="Z742" s="9">
        <v>84074</v>
      </c>
      <c r="AA742" s="1"/>
      <c r="AB742" s="1"/>
      <c r="AC742" s="1"/>
      <c r="AD742" s="1"/>
      <c r="AE742" s="1"/>
      <c r="AF742" s="1"/>
    </row>
    <row r="743" spans="1:32" x14ac:dyDescent="0.3">
      <c r="A743" s="13">
        <v>20652</v>
      </c>
      <c r="B743" s="13" t="s">
        <v>71</v>
      </c>
      <c r="C743" s="13">
        <v>87005</v>
      </c>
      <c r="D743" s="14">
        <v>65.989999999999995</v>
      </c>
      <c r="E743" s="15">
        <v>0.05</v>
      </c>
      <c r="F743" s="13">
        <v>9</v>
      </c>
      <c r="G743" s="14">
        <f>'Calculated Metrics'!$D743*'Calculated Metrics'!$F743*(1-'Calculated Metrics'!$E743)</f>
        <v>564.21449999999993</v>
      </c>
      <c r="H743" s="13">
        <v>1303</v>
      </c>
      <c r="I743" s="13" t="s">
        <v>1438</v>
      </c>
      <c r="J743" s="13" t="str">
        <f t="shared" si="11"/>
        <v>Returning Customer</v>
      </c>
      <c r="K743" s="13" t="s">
        <v>74</v>
      </c>
      <c r="L743" s="13" t="s">
        <v>35</v>
      </c>
      <c r="M743" s="16">
        <v>42054</v>
      </c>
      <c r="N743" s="16">
        <v>42061</v>
      </c>
      <c r="O743" s="48">
        <f>'Calculated Metrics'!$N743-'Calculated Metrics'!$M743</f>
        <v>7</v>
      </c>
      <c r="P743" s="16" t="str">
        <f>TEXT('Calculated Metrics'!$M743,"mmmm")</f>
        <v>February</v>
      </c>
      <c r="Q743" s="16" t="str">
        <f>TEXT('Calculated Metrics'!$M743,"dddd")</f>
        <v>Thursday</v>
      </c>
      <c r="R743" s="13" t="str">
        <f>_xlfn.XLOOKUP('Calculated Metrics'!$T743,'Product Lookup'!A:A,'Product Lookup'!B:B, ,0)</f>
        <v>Telephones</v>
      </c>
      <c r="S743" s="13" t="s">
        <v>58</v>
      </c>
      <c r="T743" s="13" t="s">
        <v>59</v>
      </c>
      <c r="U743" s="13" t="s">
        <v>49</v>
      </c>
      <c r="V743" s="13" t="s">
        <v>29</v>
      </c>
      <c r="W743" s="13" t="s">
        <v>30</v>
      </c>
      <c r="X743" s="13" t="s">
        <v>114</v>
      </c>
      <c r="Y743" s="13" t="s">
        <v>456</v>
      </c>
      <c r="Z743" s="13">
        <v>84074</v>
      </c>
      <c r="AA743" s="1"/>
      <c r="AB743" s="1"/>
      <c r="AC743" s="1"/>
      <c r="AD743" s="1"/>
      <c r="AE743" s="1"/>
      <c r="AF743" s="1"/>
    </row>
    <row r="744" spans="1:32" x14ac:dyDescent="0.3">
      <c r="A744" s="9">
        <v>25092</v>
      </c>
      <c r="B744" s="9" t="s">
        <v>47</v>
      </c>
      <c r="C744" s="9">
        <v>87004</v>
      </c>
      <c r="D744" s="10">
        <v>2.88</v>
      </c>
      <c r="E744" s="11">
        <v>0.05</v>
      </c>
      <c r="F744" s="9">
        <v>3</v>
      </c>
      <c r="G744" s="10">
        <f>'Calculated Metrics'!$D744*'Calculated Metrics'!$F744*(1-'Calculated Metrics'!$E744)</f>
        <v>8.2080000000000002</v>
      </c>
      <c r="H744" s="9">
        <v>1304</v>
      </c>
      <c r="I744" s="9" t="s">
        <v>1439</v>
      </c>
      <c r="J744" s="9" t="str">
        <f t="shared" si="11"/>
        <v>New Customer</v>
      </c>
      <c r="K744" s="9" t="s">
        <v>74</v>
      </c>
      <c r="L744" s="9" t="s">
        <v>35</v>
      </c>
      <c r="M744" s="12">
        <v>42117</v>
      </c>
      <c r="N744" s="12">
        <v>42118</v>
      </c>
      <c r="O744" s="47">
        <f>'Calculated Metrics'!$N744-'Calculated Metrics'!$M744</f>
        <v>1</v>
      </c>
      <c r="P744" s="12" t="str">
        <f>TEXT('Calculated Metrics'!$M744,"mmmm")</f>
        <v>April</v>
      </c>
      <c r="Q744" s="12" t="str">
        <f>TEXT('Calculated Metrics'!$M744,"dddd")</f>
        <v>Thursday</v>
      </c>
      <c r="R744" s="9" t="str">
        <f>_xlfn.XLOOKUP('Calculated Metrics'!$T744,'Product Lookup'!A:A,'Product Lookup'!B:B, ,0)</f>
        <v>Labels</v>
      </c>
      <c r="S744" s="9" t="s">
        <v>26</v>
      </c>
      <c r="T744" s="9" t="s">
        <v>82</v>
      </c>
      <c r="U744" s="9" t="s">
        <v>49</v>
      </c>
      <c r="V744" s="9" t="s">
        <v>29</v>
      </c>
      <c r="W744" s="9" t="s">
        <v>30</v>
      </c>
      <c r="X744" s="9" t="s">
        <v>114</v>
      </c>
      <c r="Y744" s="9" t="s">
        <v>457</v>
      </c>
      <c r="Z744" s="9">
        <v>84084</v>
      </c>
      <c r="AA744" s="1"/>
      <c r="AB744" s="1"/>
      <c r="AC744" s="1"/>
      <c r="AD744" s="1"/>
      <c r="AE744" s="1"/>
      <c r="AF744" s="1"/>
    </row>
    <row r="745" spans="1:32" x14ac:dyDescent="0.3">
      <c r="A745" s="13">
        <v>26274</v>
      </c>
      <c r="B745" s="13" t="s">
        <v>23</v>
      </c>
      <c r="C745" s="13">
        <v>87002</v>
      </c>
      <c r="D745" s="14">
        <v>62.18</v>
      </c>
      <c r="E745" s="15">
        <v>0.05</v>
      </c>
      <c r="F745" s="13">
        <v>3</v>
      </c>
      <c r="G745" s="14">
        <f>'Calculated Metrics'!$D745*'Calculated Metrics'!$F745*(1-'Calculated Metrics'!$E745)</f>
        <v>177.21299999999999</v>
      </c>
      <c r="H745" s="13">
        <v>1305</v>
      </c>
      <c r="I745" s="13" t="s">
        <v>1440</v>
      </c>
      <c r="J745" s="13" t="str">
        <f t="shared" si="11"/>
        <v>New Customer</v>
      </c>
      <c r="K745" s="13" t="s">
        <v>74</v>
      </c>
      <c r="L745" s="13" t="s">
        <v>35</v>
      </c>
      <c r="M745" s="16">
        <v>42052</v>
      </c>
      <c r="N745" s="16">
        <v>42054</v>
      </c>
      <c r="O745" s="48">
        <f>'Calculated Metrics'!$N745-'Calculated Metrics'!$M745</f>
        <v>2</v>
      </c>
      <c r="P745" s="16" t="str">
        <f>TEXT('Calculated Metrics'!$M745,"mmmm")</f>
        <v>February</v>
      </c>
      <c r="Q745" s="16" t="str">
        <f>TEXT('Calculated Metrics'!$M745,"dddd")</f>
        <v>Tuesday</v>
      </c>
      <c r="R745" s="13" t="str">
        <f>_xlfn.XLOOKUP('Calculated Metrics'!$T745,'Product Lookup'!A:A,'Product Lookup'!B:B, ,0)</f>
        <v>Furnishings</v>
      </c>
      <c r="S745" s="13" t="s">
        <v>36</v>
      </c>
      <c r="T745" s="13" t="s">
        <v>42</v>
      </c>
      <c r="U745" s="13" t="s">
        <v>63</v>
      </c>
      <c r="V745" s="13" t="s">
        <v>29</v>
      </c>
      <c r="W745" s="13" t="s">
        <v>30</v>
      </c>
      <c r="X745" s="13" t="s">
        <v>114</v>
      </c>
      <c r="Y745" s="13" t="s">
        <v>458</v>
      </c>
      <c r="Z745" s="13">
        <v>84120</v>
      </c>
      <c r="AA745" s="1"/>
      <c r="AB745" s="1"/>
      <c r="AC745" s="1"/>
      <c r="AD745" s="1"/>
      <c r="AE745" s="1"/>
      <c r="AF745" s="1"/>
    </row>
    <row r="746" spans="1:32" x14ac:dyDescent="0.3">
      <c r="A746" s="9">
        <v>22832</v>
      </c>
      <c r="B746" s="9" t="s">
        <v>71</v>
      </c>
      <c r="C746" s="9">
        <v>91451</v>
      </c>
      <c r="D746" s="10">
        <v>8.33</v>
      </c>
      <c r="E746" s="11">
        <v>0.05</v>
      </c>
      <c r="F746" s="9">
        <v>16</v>
      </c>
      <c r="G746" s="10">
        <f>'Calculated Metrics'!$D746*'Calculated Metrics'!$F746*(1-'Calculated Metrics'!$E746)</f>
        <v>126.616</v>
      </c>
      <c r="H746" s="9">
        <v>1307</v>
      </c>
      <c r="I746" s="9" t="s">
        <v>1441</v>
      </c>
      <c r="J746" s="9" t="str">
        <f t="shared" si="11"/>
        <v>New Customer</v>
      </c>
      <c r="K746" s="9" t="s">
        <v>48</v>
      </c>
      <c r="L746" s="9" t="s">
        <v>35</v>
      </c>
      <c r="M746" s="12">
        <v>42185</v>
      </c>
      <c r="N746" s="12">
        <v>42192</v>
      </c>
      <c r="O746" s="47">
        <f>'Calculated Metrics'!$N746-'Calculated Metrics'!$M746</f>
        <v>7</v>
      </c>
      <c r="P746" s="12" t="str">
        <f>TEXT('Calculated Metrics'!$M746,"mmmm")</f>
        <v>June</v>
      </c>
      <c r="Q746" s="12" t="str">
        <f>TEXT('Calculated Metrics'!$M746,"dddd")</f>
        <v>Tuesday</v>
      </c>
      <c r="R746" s="9" t="str">
        <f>_xlfn.XLOOKUP('Calculated Metrics'!$T746,'Product Lookup'!A:A,'Product Lookup'!B:B, ,0)</f>
        <v>Computer Peripherals</v>
      </c>
      <c r="S746" s="9" t="s">
        <v>58</v>
      </c>
      <c r="T746" s="9" t="s">
        <v>100</v>
      </c>
      <c r="U746" s="9" t="s">
        <v>43</v>
      </c>
      <c r="V746" s="9" t="s">
        <v>29</v>
      </c>
      <c r="W746" s="9" t="s">
        <v>30</v>
      </c>
      <c r="X746" s="9" t="s">
        <v>69</v>
      </c>
      <c r="Y746" s="9" t="s">
        <v>459</v>
      </c>
      <c r="Z746" s="9">
        <v>97420</v>
      </c>
      <c r="AA746" s="1"/>
      <c r="AB746" s="1"/>
      <c r="AC746" s="1"/>
      <c r="AD746" s="1"/>
      <c r="AE746" s="1"/>
      <c r="AF746" s="1"/>
    </row>
    <row r="747" spans="1:32" x14ac:dyDescent="0.3">
      <c r="A747" s="13">
        <v>3167</v>
      </c>
      <c r="B747" s="13" t="s">
        <v>47</v>
      </c>
      <c r="C747" s="13">
        <v>22755</v>
      </c>
      <c r="D747" s="14">
        <v>5.34</v>
      </c>
      <c r="E747" s="15">
        <v>0.05</v>
      </c>
      <c r="F747" s="13">
        <v>45</v>
      </c>
      <c r="G747" s="14">
        <f>'Calculated Metrics'!$D747*'Calculated Metrics'!$F747*(1-'Calculated Metrics'!$E747)</f>
        <v>228.28499999999997</v>
      </c>
      <c r="H747" s="13">
        <v>1314</v>
      </c>
      <c r="I747" s="13" t="s">
        <v>1442</v>
      </c>
      <c r="J747" s="13" t="str">
        <f t="shared" si="11"/>
        <v>Returning Customer</v>
      </c>
      <c r="K747" s="13" t="s">
        <v>34</v>
      </c>
      <c r="L747" s="13" t="s">
        <v>35</v>
      </c>
      <c r="M747" s="16">
        <v>42093</v>
      </c>
      <c r="N747" s="16">
        <v>42095</v>
      </c>
      <c r="O747" s="48">
        <f>'Calculated Metrics'!$N747-'Calculated Metrics'!$M747</f>
        <v>2</v>
      </c>
      <c r="P747" s="16" t="str">
        <f>TEXT('Calculated Metrics'!$M747,"mmmm")</f>
        <v>March</v>
      </c>
      <c r="Q747" s="16" t="str">
        <f>TEXT('Calculated Metrics'!$M747,"dddd")</f>
        <v>Monday</v>
      </c>
      <c r="R747" s="13" t="str">
        <f>_xlfn.XLOOKUP('Calculated Metrics'!$T747,'Product Lookup'!A:A,'Product Lookup'!B:B, ,0)</f>
        <v>Binders</v>
      </c>
      <c r="S747" s="13" t="s">
        <v>26</v>
      </c>
      <c r="T747" s="13" t="s">
        <v>72</v>
      </c>
      <c r="U747" s="13" t="s">
        <v>49</v>
      </c>
      <c r="V747" s="13" t="s">
        <v>29</v>
      </c>
      <c r="W747" s="13" t="s">
        <v>30</v>
      </c>
      <c r="X747" s="13" t="s">
        <v>39</v>
      </c>
      <c r="Y747" s="13" t="s">
        <v>257</v>
      </c>
      <c r="Z747" s="13">
        <v>90058</v>
      </c>
      <c r="AA747" s="1"/>
      <c r="AB747" s="1"/>
      <c r="AC747" s="1"/>
      <c r="AD747" s="1"/>
      <c r="AE747" s="1"/>
      <c r="AF747" s="1"/>
    </row>
    <row r="748" spans="1:32" x14ac:dyDescent="0.3">
      <c r="A748" s="9">
        <v>3168</v>
      </c>
      <c r="B748" s="9" t="s">
        <v>47</v>
      </c>
      <c r="C748" s="9">
        <v>22755</v>
      </c>
      <c r="D748" s="10">
        <v>55.99</v>
      </c>
      <c r="E748" s="11">
        <v>0.05</v>
      </c>
      <c r="F748" s="9">
        <v>5</v>
      </c>
      <c r="G748" s="10">
        <f>'Calculated Metrics'!$D748*'Calculated Metrics'!$F748*(1-'Calculated Metrics'!$E748)</f>
        <v>265.95249999999999</v>
      </c>
      <c r="H748" s="9">
        <v>1314</v>
      </c>
      <c r="I748" s="9" t="s">
        <v>1442</v>
      </c>
      <c r="J748" s="9" t="str">
        <f t="shared" si="11"/>
        <v>Returning Customer</v>
      </c>
      <c r="K748" s="9" t="s">
        <v>34</v>
      </c>
      <c r="L748" s="9" t="s">
        <v>35</v>
      </c>
      <c r="M748" s="12">
        <v>42093</v>
      </c>
      <c r="N748" s="12">
        <v>42095</v>
      </c>
      <c r="O748" s="47">
        <f>'Calculated Metrics'!$N748-'Calculated Metrics'!$M748</f>
        <v>2</v>
      </c>
      <c r="P748" s="12" t="str">
        <f>TEXT('Calculated Metrics'!$M748,"mmmm")</f>
        <v>March</v>
      </c>
      <c r="Q748" s="12" t="str">
        <f>TEXT('Calculated Metrics'!$M748,"dddd")</f>
        <v>Monday</v>
      </c>
      <c r="R748" s="9" t="str">
        <f>_xlfn.XLOOKUP('Calculated Metrics'!$T748,'Product Lookup'!A:A,'Product Lookup'!B:B, ,0)</f>
        <v>Telephones</v>
      </c>
      <c r="S748" s="9" t="s">
        <v>58</v>
      </c>
      <c r="T748" s="9" t="s">
        <v>59</v>
      </c>
      <c r="U748" s="9" t="s">
        <v>43</v>
      </c>
      <c r="V748" s="9" t="s">
        <v>29</v>
      </c>
      <c r="W748" s="9" t="s">
        <v>30</v>
      </c>
      <c r="X748" s="9" t="s">
        <v>39</v>
      </c>
      <c r="Y748" s="9" t="s">
        <v>257</v>
      </c>
      <c r="Z748" s="9">
        <v>90058</v>
      </c>
      <c r="AA748" s="1"/>
      <c r="AB748" s="1"/>
      <c r="AC748" s="1"/>
      <c r="AD748" s="1"/>
      <c r="AE748" s="1"/>
      <c r="AF748" s="1"/>
    </row>
    <row r="749" spans="1:32" x14ac:dyDescent="0.3">
      <c r="A749" s="13">
        <v>3791</v>
      </c>
      <c r="B749" s="13" t="s">
        <v>71</v>
      </c>
      <c r="C749" s="13">
        <v>27013</v>
      </c>
      <c r="D749" s="14">
        <v>80.98</v>
      </c>
      <c r="E749" s="15">
        <v>0.05</v>
      </c>
      <c r="F749" s="13">
        <v>34</v>
      </c>
      <c r="G749" s="14">
        <f>'Calculated Metrics'!$D749*'Calculated Metrics'!$F749*(1-'Calculated Metrics'!$E749)</f>
        <v>2615.654</v>
      </c>
      <c r="H749" s="13">
        <v>1314</v>
      </c>
      <c r="I749" s="13" t="s">
        <v>1442</v>
      </c>
      <c r="J749" s="13" t="str">
        <f t="shared" si="11"/>
        <v>Returning Customer</v>
      </c>
      <c r="K749" s="13" t="s">
        <v>34</v>
      </c>
      <c r="L749" s="13" t="s">
        <v>35</v>
      </c>
      <c r="M749" s="16">
        <v>42009</v>
      </c>
      <c r="N749" s="16">
        <v>42013</v>
      </c>
      <c r="O749" s="48">
        <f>'Calculated Metrics'!$N749-'Calculated Metrics'!$M749</f>
        <v>4</v>
      </c>
      <c r="P749" s="16" t="str">
        <f>TEXT('Calculated Metrics'!$M749,"mmmm")</f>
        <v>January</v>
      </c>
      <c r="Q749" s="16" t="str">
        <f>TEXT('Calculated Metrics'!$M749,"dddd")</f>
        <v>Monday</v>
      </c>
      <c r="R749" s="13" t="str">
        <f>_xlfn.XLOOKUP('Calculated Metrics'!$T749,'Product Lookup'!A:A,'Product Lookup'!B:B, ,0)</f>
        <v>Storage</v>
      </c>
      <c r="S749" s="13" t="s">
        <v>26</v>
      </c>
      <c r="T749" s="13" t="s">
        <v>85</v>
      </c>
      <c r="U749" s="13" t="s">
        <v>124</v>
      </c>
      <c r="V749" s="13" t="s">
        <v>29</v>
      </c>
      <c r="W749" s="13" t="s">
        <v>30</v>
      </c>
      <c r="X749" s="13" t="s">
        <v>39</v>
      </c>
      <c r="Y749" s="13" t="s">
        <v>257</v>
      </c>
      <c r="Z749" s="13">
        <v>90058</v>
      </c>
      <c r="AA749" s="1"/>
      <c r="AB749" s="1"/>
      <c r="AC749" s="1"/>
      <c r="AD749" s="1"/>
      <c r="AE749" s="1"/>
      <c r="AF749" s="1"/>
    </row>
    <row r="750" spans="1:32" x14ac:dyDescent="0.3">
      <c r="A750" s="9">
        <v>3792</v>
      </c>
      <c r="B750" s="9" t="s">
        <v>71</v>
      </c>
      <c r="C750" s="9">
        <v>27013</v>
      </c>
      <c r="D750" s="10">
        <v>279.48</v>
      </c>
      <c r="E750" s="11">
        <v>0.1</v>
      </c>
      <c r="F750" s="9">
        <v>31</v>
      </c>
      <c r="G750" s="10">
        <f>'Calculated Metrics'!$D750*'Calculated Metrics'!$F750*(1-'Calculated Metrics'!$E750)</f>
        <v>7797.4920000000011</v>
      </c>
      <c r="H750" s="9">
        <v>1314</v>
      </c>
      <c r="I750" s="9" t="s">
        <v>1442</v>
      </c>
      <c r="J750" s="9" t="str">
        <f t="shared" si="11"/>
        <v>Returning Customer</v>
      </c>
      <c r="K750" s="9" t="s">
        <v>34</v>
      </c>
      <c r="L750" s="9" t="s">
        <v>35</v>
      </c>
      <c r="M750" s="12">
        <v>42009</v>
      </c>
      <c r="N750" s="12">
        <v>42009</v>
      </c>
      <c r="O750" s="47">
        <f>'Calculated Metrics'!$N750-'Calculated Metrics'!$M750</f>
        <v>0</v>
      </c>
      <c r="P750" s="12" t="str">
        <f>TEXT('Calculated Metrics'!$M750,"mmmm")</f>
        <v>January</v>
      </c>
      <c r="Q750" s="12" t="str">
        <f>TEXT('Calculated Metrics'!$M750,"dddd")</f>
        <v>Monday</v>
      </c>
      <c r="R750" s="9" t="str">
        <f>_xlfn.XLOOKUP('Calculated Metrics'!$T750,'Product Lookup'!A:A,'Product Lookup'!B:B, ,0)</f>
        <v>Storage</v>
      </c>
      <c r="S750" s="9" t="s">
        <v>26</v>
      </c>
      <c r="T750" s="9" t="s">
        <v>85</v>
      </c>
      <c r="U750" s="9" t="s">
        <v>124</v>
      </c>
      <c r="V750" s="9" t="s">
        <v>29</v>
      </c>
      <c r="W750" s="9" t="s">
        <v>30</v>
      </c>
      <c r="X750" s="9" t="s">
        <v>39</v>
      </c>
      <c r="Y750" s="9" t="s">
        <v>257</v>
      </c>
      <c r="Z750" s="9">
        <v>90058</v>
      </c>
      <c r="AA750" s="1"/>
      <c r="AB750" s="1"/>
      <c r="AC750" s="1"/>
      <c r="AD750" s="1"/>
      <c r="AE750" s="1"/>
      <c r="AF750" s="1"/>
    </row>
    <row r="751" spans="1:32" x14ac:dyDescent="0.3">
      <c r="A751" s="13">
        <v>21166</v>
      </c>
      <c r="B751" s="13" t="s">
        <v>47</v>
      </c>
      <c r="C751" s="13">
        <v>87602</v>
      </c>
      <c r="D751" s="14">
        <v>4.91</v>
      </c>
      <c r="E751" s="15">
        <v>0.05</v>
      </c>
      <c r="F751" s="13">
        <v>9</v>
      </c>
      <c r="G751" s="14">
        <f>'Calculated Metrics'!$D751*'Calculated Metrics'!$F751*(1-'Calculated Metrics'!$E751)</f>
        <v>41.980499999999999</v>
      </c>
      <c r="H751" s="13">
        <v>1315</v>
      </c>
      <c r="I751" s="13" t="s">
        <v>1443</v>
      </c>
      <c r="J751" s="13" t="str">
        <f t="shared" si="11"/>
        <v>New Customer</v>
      </c>
      <c r="K751" s="13" t="s">
        <v>34</v>
      </c>
      <c r="L751" s="13" t="s">
        <v>35</v>
      </c>
      <c r="M751" s="16">
        <v>42093</v>
      </c>
      <c r="N751" s="16">
        <v>42094</v>
      </c>
      <c r="O751" s="48">
        <f>'Calculated Metrics'!$N751-'Calculated Metrics'!$M751</f>
        <v>1</v>
      </c>
      <c r="P751" s="16" t="str">
        <f>TEXT('Calculated Metrics'!$M751,"mmmm")</f>
        <v>March</v>
      </c>
      <c r="Q751" s="16" t="str">
        <f>TEXT('Calculated Metrics'!$M751,"dddd")</f>
        <v>Monday</v>
      </c>
      <c r="R751" s="13" t="str">
        <f>_xlfn.XLOOKUP('Calculated Metrics'!$T751,'Product Lookup'!A:A,'Product Lookup'!B:B, ,0)</f>
        <v>Binders</v>
      </c>
      <c r="S751" s="13" t="s">
        <v>26</v>
      </c>
      <c r="T751" s="13" t="s">
        <v>72</v>
      </c>
      <c r="U751" s="13" t="s">
        <v>49</v>
      </c>
      <c r="V751" s="13" t="s">
        <v>29</v>
      </c>
      <c r="W751" s="13" t="s">
        <v>30</v>
      </c>
      <c r="X751" s="13" t="s">
        <v>129</v>
      </c>
      <c r="Y751" s="13" t="s">
        <v>460</v>
      </c>
      <c r="Z751" s="13">
        <v>80906</v>
      </c>
      <c r="AA751" s="1"/>
      <c r="AB751" s="1"/>
      <c r="AC751" s="1"/>
      <c r="AD751" s="1"/>
      <c r="AE751" s="1"/>
      <c r="AF751" s="1"/>
    </row>
    <row r="752" spans="1:32" x14ac:dyDescent="0.3">
      <c r="A752" s="9">
        <v>21167</v>
      </c>
      <c r="B752" s="9" t="s">
        <v>47</v>
      </c>
      <c r="C752" s="9">
        <v>87602</v>
      </c>
      <c r="D752" s="10">
        <v>5.34</v>
      </c>
      <c r="E752" s="11">
        <v>0.05</v>
      </c>
      <c r="F752" s="9">
        <v>11</v>
      </c>
      <c r="G752" s="10">
        <f>'Calculated Metrics'!$D752*'Calculated Metrics'!$F752*(1-'Calculated Metrics'!$E752)</f>
        <v>55.80299999999999</v>
      </c>
      <c r="H752" s="9">
        <v>1316</v>
      </c>
      <c r="I752" s="9" t="s">
        <v>1444</v>
      </c>
      <c r="J752" s="9" t="str">
        <f t="shared" si="11"/>
        <v>Returning Customer</v>
      </c>
      <c r="K752" s="9" t="s">
        <v>34</v>
      </c>
      <c r="L752" s="9" t="s">
        <v>35</v>
      </c>
      <c r="M752" s="12">
        <v>42093</v>
      </c>
      <c r="N752" s="12">
        <v>42095</v>
      </c>
      <c r="O752" s="47">
        <f>'Calculated Metrics'!$N752-'Calculated Metrics'!$M752</f>
        <v>2</v>
      </c>
      <c r="P752" s="12" t="str">
        <f>TEXT('Calculated Metrics'!$M752,"mmmm")</f>
        <v>March</v>
      </c>
      <c r="Q752" s="12" t="str">
        <f>TEXT('Calculated Metrics'!$M752,"dddd")</f>
        <v>Monday</v>
      </c>
      <c r="R752" s="9" t="str">
        <f>_xlfn.XLOOKUP('Calculated Metrics'!$T752,'Product Lookup'!A:A,'Product Lookup'!B:B, ,0)</f>
        <v>Binders</v>
      </c>
      <c r="S752" s="9" t="s">
        <v>26</v>
      </c>
      <c r="T752" s="9" t="s">
        <v>72</v>
      </c>
      <c r="U752" s="9" t="s">
        <v>49</v>
      </c>
      <c r="V752" s="9" t="s">
        <v>29</v>
      </c>
      <c r="W752" s="9" t="s">
        <v>30</v>
      </c>
      <c r="X752" s="9" t="s">
        <v>129</v>
      </c>
      <c r="Y752" s="9" t="s">
        <v>461</v>
      </c>
      <c r="Z752" s="9">
        <v>80022</v>
      </c>
      <c r="AA752" s="1"/>
      <c r="AB752" s="1"/>
      <c r="AC752" s="1"/>
      <c r="AD752" s="1"/>
      <c r="AE752" s="1"/>
      <c r="AF752" s="1"/>
    </row>
    <row r="753" spans="1:32" x14ac:dyDescent="0.3">
      <c r="A753" s="13">
        <v>21168</v>
      </c>
      <c r="B753" s="13" t="s">
        <v>47</v>
      </c>
      <c r="C753" s="13">
        <v>87602</v>
      </c>
      <c r="D753" s="14">
        <v>55.99</v>
      </c>
      <c r="E753" s="15">
        <v>0.05</v>
      </c>
      <c r="F753" s="13">
        <v>1</v>
      </c>
      <c r="G753" s="14">
        <f>'Calculated Metrics'!$D753*'Calculated Metrics'!$F753*(1-'Calculated Metrics'!$E753)</f>
        <v>53.1905</v>
      </c>
      <c r="H753" s="13">
        <v>1316</v>
      </c>
      <c r="I753" s="13" t="s">
        <v>1444</v>
      </c>
      <c r="J753" s="13" t="str">
        <f t="shared" si="11"/>
        <v>Returning Customer</v>
      </c>
      <c r="K753" s="13" t="s">
        <v>34</v>
      </c>
      <c r="L753" s="13" t="s">
        <v>35</v>
      </c>
      <c r="M753" s="16">
        <v>42093</v>
      </c>
      <c r="N753" s="16">
        <v>42095</v>
      </c>
      <c r="O753" s="48">
        <f>'Calculated Metrics'!$N753-'Calculated Metrics'!$M753</f>
        <v>2</v>
      </c>
      <c r="P753" s="16" t="str">
        <f>TEXT('Calculated Metrics'!$M753,"mmmm")</f>
        <v>March</v>
      </c>
      <c r="Q753" s="16" t="str">
        <f>TEXT('Calculated Metrics'!$M753,"dddd")</f>
        <v>Monday</v>
      </c>
      <c r="R753" s="13" t="str">
        <f>_xlfn.XLOOKUP('Calculated Metrics'!$T753,'Product Lookup'!A:A,'Product Lookup'!B:B, ,0)</f>
        <v>Telephones</v>
      </c>
      <c r="S753" s="13" t="s">
        <v>58</v>
      </c>
      <c r="T753" s="13" t="s">
        <v>59</v>
      </c>
      <c r="U753" s="13" t="s">
        <v>43</v>
      </c>
      <c r="V753" s="13" t="s">
        <v>29</v>
      </c>
      <c r="W753" s="13" t="s">
        <v>30</v>
      </c>
      <c r="X753" s="13" t="s">
        <v>129</v>
      </c>
      <c r="Y753" s="13" t="s">
        <v>461</v>
      </c>
      <c r="Z753" s="13">
        <v>80022</v>
      </c>
      <c r="AA753" s="1"/>
      <c r="AB753" s="1"/>
      <c r="AC753" s="1"/>
      <c r="AD753" s="1"/>
      <c r="AE753" s="1"/>
      <c r="AF753" s="1"/>
    </row>
    <row r="754" spans="1:32" x14ac:dyDescent="0.3">
      <c r="A754" s="9">
        <v>21791</v>
      </c>
      <c r="B754" s="9" t="s">
        <v>71</v>
      </c>
      <c r="C754" s="9">
        <v>87603</v>
      </c>
      <c r="D754" s="10">
        <v>80.98</v>
      </c>
      <c r="E754" s="11">
        <v>0.05</v>
      </c>
      <c r="F754" s="9">
        <v>8</v>
      </c>
      <c r="G754" s="10">
        <f>'Calculated Metrics'!$D754*'Calculated Metrics'!$F754*(1-'Calculated Metrics'!$E754)</f>
        <v>615.44799999999998</v>
      </c>
      <c r="H754" s="9">
        <v>1316</v>
      </c>
      <c r="I754" s="9" t="s">
        <v>1444</v>
      </c>
      <c r="J754" s="9" t="str">
        <f t="shared" si="11"/>
        <v>Returning Customer</v>
      </c>
      <c r="K754" s="9" t="s">
        <v>34</v>
      </c>
      <c r="L754" s="9" t="s">
        <v>35</v>
      </c>
      <c r="M754" s="12">
        <v>42009</v>
      </c>
      <c r="N754" s="12">
        <v>42013</v>
      </c>
      <c r="O754" s="47">
        <f>'Calculated Metrics'!$N754-'Calculated Metrics'!$M754</f>
        <v>4</v>
      </c>
      <c r="P754" s="12" t="str">
        <f>TEXT('Calculated Metrics'!$M754,"mmmm")</f>
        <v>January</v>
      </c>
      <c r="Q754" s="12" t="str">
        <f>TEXT('Calculated Metrics'!$M754,"dddd")</f>
        <v>Monday</v>
      </c>
      <c r="R754" s="9" t="str">
        <f>_xlfn.XLOOKUP('Calculated Metrics'!$T754,'Product Lookup'!A:A,'Product Lookup'!B:B, ,0)</f>
        <v>Storage</v>
      </c>
      <c r="S754" s="9" t="s">
        <v>26</v>
      </c>
      <c r="T754" s="9" t="s">
        <v>85</v>
      </c>
      <c r="U754" s="9" t="s">
        <v>124</v>
      </c>
      <c r="V754" s="9" t="s">
        <v>29</v>
      </c>
      <c r="W754" s="9" t="s">
        <v>30</v>
      </c>
      <c r="X754" s="9" t="s">
        <v>129</v>
      </c>
      <c r="Y754" s="9" t="s">
        <v>461</v>
      </c>
      <c r="Z754" s="9">
        <v>80022</v>
      </c>
      <c r="AA754" s="1"/>
      <c r="AB754" s="1"/>
      <c r="AC754" s="1"/>
      <c r="AD754" s="1"/>
      <c r="AE754" s="1"/>
      <c r="AF754" s="1"/>
    </row>
    <row r="755" spans="1:32" x14ac:dyDescent="0.3">
      <c r="A755" s="13">
        <v>21792</v>
      </c>
      <c r="B755" s="13" t="s">
        <v>71</v>
      </c>
      <c r="C755" s="13">
        <v>87603</v>
      </c>
      <c r="D755" s="14">
        <v>279.48</v>
      </c>
      <c r="E755" s="15">
        <v>0.1</v>
      </c>
      <c r="F755" s="13">
        <v>8</v>
      </c>
      <c r="G755" s="14">
        <f>'Calculated Metrics'!$D755*'Calculated Metrics'!$F755*(1-'Calculated Metrics'!$E755)</f>
        <v>2012.2560000000001</v>
      </c>
      <c r="H755" s="13">
        <v>1316</v>
      </c>
      <c r="I755" s="13" t="s">
        <v>1444</v>
      </c>
      <c r="J755" s="13" t="str">
        <f t="shared" si="11"/>
        <v>Returning Customer</v>
      </c>
      <c r="K755" s="13" t="s">
        <v>34</v>
      </c>
      <c r="L755" s="13" t="s">
        <v>35</v>
      </c>
      <c r="M755" s="16">
        <v>42009</v>
      </c>
      <c r="N755" s="16">
        <v>42009</v>
      </c>
      <c r="O755" s="48">
        <f>'Calculated Metrics'!$N755-'Calculated Metrics'!$M755</f>
        <v>0</v>
      </c>
      <c r="P755" s="16" t="str">
        <f>TEXT('Calculated Metrics'!$M755,"mmmm")</f>
        <v>January</v>
      </c>
      <c r="Q755" s="16" t="str">
        <f>TEXT('Calculated Metrics'!$M755,"dddd")</f>
        <v>Monday</v>
      </c>
      <c r="R755" s="13" t="str">
        <f>_xlfn.XLOOKUP('Calculated Metrics'!$T755,'Product Lookup'!A:A,'Product Lookup'!B:B, ,0)</f>
        <v>Storage</v>
      </c>
      <c r="S755" s="13" t="s">
        <v>26</v>
      </c>
      <c r="T755" s="13" t="s">
        <v>85</v>
      </c>
      <c r="U755" s="13" t="s">
        <v>124</v>
      </c>
      <c r="V755" s="13" t="s">
        <v>29</v>
      </c>
      <c r="W755" s="13" t="s">
        <v>50</v>
      </c>
      <c r="X755" s="13" t="s">
        <v>129</v>
      </c>
      <c r="Y755" s="13" t="s">
        <v>461</v>
      </c>
      <c r="Z755" s="13">
        <v>80022</v>
      </c>
      <c r="AA755" s="1"/>
      <c r="AB755" s="1"/>
      <c r="AC755" s="1"/>
      <c r="AD755" s="1"/>
      <c r="AE755" s="1"/>
      <c r="AF755" s="1"/>
    </row>
    <row r="756" spans="1:32" x14ac:dyDescent="0.3">
      <c r="A756" s="9">
        <v>21006</v>
      </c>
      <c r="B756" s="9" t="s">
        <v>71</v>
      </c>
      <c r="C756" s="9">
        <v>91244</v>
      </c>
      <c r="D756" s="10">
        <v>55.99</v>
      </c>
      <c r="E756" s="11">
        <v>0.05</v>
      </c>
      <c r="F756" s="9">
        <v>16</v>
      </c>
      <c r="G756" s="10">
        <f>'Calculated Metrics'!$D756*'Calculated Metrics'!$F756*(1-'Calculated Metrics'!$E756)</f>
        <v>851.048</v>
      </c>
      <c r="H756" s="9">
        <v>1338</v>
      </c>
      <c r="I756" s="9" t="s">
        <v>1445</v>
      </c>
      <c r="J756" s="9" t="str">
        <f t="shared" si="11"/>
        <v>New Customer</v>
      </c>
      <c r="K756" s="9" t="s">
        <v>34</v>
      </c>
      <c r="L756" s="9" t="s">
        <v>35</v>
      </c>
      <c r="M756" s="12">
        <v>42045</v>
      </c>
      <c r="N756" s="12">
        <v>42045</v>
      </c>
      <c r="O756" s="47">
        <f>'Calculated Metrics'!$N756-'Calculated Metrics'!$M756</f>
        <v>0</v>
      </c>
      <c r="P756" s="12" t="str">
        <f>TEXT('Calculated Metrics'!$M756,"mmmm")</f>
        <v>February</v>
      </c>
      <c r="Q756" s="12" t="str">
        <f>TEXT('Calculated Metrics'!$M756,"dddd")</f>
        <v>Tuesday</v>
      </c>
      <c r="R756" s="9" t="str">
        <f>_xlfn.XLOOKUP('Calculated Metrics'!$T756,'Product Lookup'!A:A,'Product Lookup'!B:B, ,0)</f>
        <v>Telephones</v>
      </c>
      <c r="S756" s="9" t="s">
        <v>58</v>
      </c>
      <c r="T756" s="9" t="s">
        <v>59</v>
      </c>
      <c r="U756" s="9" t="s">
        <v>43</v>
      </c>
      <c r="V756" s="9" t="s">
        <v>29</v>
      </c>
      <c r="W756" s="9" t="s">
        <v>44</v>
      </c>
      <c r="X756" s="9" t="s">
        <v>98</v>
      </c>
      <c r="Y756" s="9" t="s">
        <v>99</v>
      </c>
      <c r="Z756" s="9">
        <v>60623</v>
      </c>
      <c r="AA756" s="1"/>
      <c r="AB756" s="1"/>
      <c r="AC756" s="1"/>
      <c r="AD756" s="1"/>
      <c r="AE756" s="1"/>
      <c r="AF756" s="1"/>
    </row>
    <row r="757" spans="1:32" x14ac:dyDescent="0.3">
      <c r="A757" s="13">
        <v>3004</v>
      </c>
      <c r="B757" s="13" t="s">
        <v>71</v>
      </c>
      <c r="C757" s="13">
        <v>21636</v>
      </c>
      <c r="D757" s="14">
        <v>22.38</v>
      </c>
      <c r="E757" s="15">
        <v>0.05</v>
      </c>
      <c r="F757" s="13">
        <v>29</v>
      </c>
      <c r="G757" s="14">
        <f>'Calculated Metrics'!$D757*'Calculated Metrics'!$F757*(1-'Calculated Metrics'!$E757)</f>
        <v>616.56899999999996</v>
      </c>
      <c r="H757" s="13">
        <v>1340</v>
      </c>
      <c r="I757" s="13" t="s">
        <v>1446</v>
      </c>
      <c r="J757" s="13" t="str">
        <f t="shared" si="11"/>
        <v>Returning Customer</v>
      </c>
      <c r="K757" s="13" t="s">
        <v>34</v>
      </c>
      <c r="L757" s="13" t="s">
        <v>25</v>
      </c>
      <c r="M757" s="16">
        <v>42045</v>
      </c>
      <c r="N757" s="16">
        <v>42052</v>
      </c>
      <c r="O757" s="48">
        <f>'Calculated Metrics'!$N757-'Calculated Metrics'!$M757</f>
        <v>7</v>
      </c>
      <c r="P757" s="16" t="str">
        <f>TEXT('Calculated Metrics'!$M757,"mmmm")</f>
        <v>February</v>
      </c>
      <c r="Q757" s="16" t="str">
        <f>TEXT('Calculated Metrics'!$M757,"dddd")</f>
        <v>Tuesday</v>
      </c>
      <c r="R757" s="13" t="str">
        <f>_xlfn.XLOOKUP('Calculated Metrics'!$T757,'Product Lookup'!A:A,'Product Lookup'!B:B, ,0)</f>
        <v>Binders</v>
      </c>
      <c r="S757" s="13" t="s">
        <v>26</v>
      </c>
      <c r="T757" s="13" t="s">
        <v>72</v>
      </c>
      <c r="U757" s="13" t="s">
        <v>49</v>
      </c>
      <c r="V757" s="13" t="s">
        <v>29</v>
      </c>
      <c r="W757" s="13" t="s">
        <v>44</v>
      </c>
      <c r="X757" s="13" t="s">
        <v>55</v>
      </c>
      <c r="Y757" s="13" t="s">
        <v>65</v>
      </c>
      <c r="Z757" s="13">
        <v>10170</v>
      </c>
      <c r="AA757" s="1"/>
      <c r="AB757" s="1"/>
      <c r="AC757" s="1"/>
      <c r="AD757" s="1"/>
      <c r="AE757" s="1"/>
      <c r="AF757" s="1"/>
    </row>
    <row r="758" spans="1:32" x14ac:dyDescent="0.3">
      <c r="A758" s="9">
        <v>3005</v>
      </c>
      <c r="B758" s="9" t="s">
        <v>71</v>
      </c>
      <c r="C758" s="9">
        <v>21636</v>
      </c>
      <c r="D758" s="10">
        <v>5.98</v>
      </c>
      <c r="E758" s="11">
        <v>0.05</v>
      </c>
      <c r="F758" s="9">
        <v>11</v>
      </c>
      <c r="G758" s="10">
        <f>'Calculated Metrics'!$D758*'Calculated Metrics'!$F758*(1-'Calculated Metrics'!$E758)</f>
        <v>62.491</v>
      </c>
      <c r="H758" s="9">
        <v>1340</v>
      </c>
      <c r="I758" s="9" t="s">
        <v>1446</v>
      </c>
      <c r="J758" s="9" t="str">
        <f t="shared" si="11"/>
        <v>Returning Customer</v>
      </c>
      <c r="K758" s="9" t="s">
        <v>34</v>
      </c>
      <c r="L758" s="9" t="s">
        <v>35</v>
      </c>
      <c r="M758" s="12">
        <v>42045</v>
      </c>
      <c r="N758" s="12">
        <v>42050</v>
      </c>
      <c r="O758" s="47">
        <f>'Calculated Metrics'!$N758-'Calculated Metrics'!$M758</f>
        <v>5</v>
      </c>
      <c r="P758" s="12" t="str">
        <f>TEXT('Calculated Metrics'!$M758,"mmmm")</f>
        <v>February</v>
      </c>
      <c r="Q758" s="12" t="str">
        <f>TEXT('Calculated Metrics'!$M758,"dddd")</f>
        <v>Tuesday</v>
      </c>
      <c r="R758" s="9" t="str">
        <f>_xlfn.XLOOKUP('Calculated Metrics'!$T758,'Product Lookup'!A:A,'Product Lookup'!B:B, ,0)</f>
        <v>Storage</v>
      </c>
      <c r="S758" s="9" t="s">
        <v>26</v>
      </c>
      <c r="T758" s="9" t="s">
        <v>85</v>
      </c>
      <c r="U758" s="9" t="s">
        <v>49</v>
      </c>
      <c r="V758" s="9" t="s">
        <v>29</v>
      </c>
      <c r="W758" s="9" t="s">
        <v>44</v>
      </c>
      <c r="X758" s="9" t="s">
        <v>55</v>
      </c>
      <c r="Y758" s="9" t="s">
        <v>65</v>
      </c>
      <c r="Z758" s="9">
        <v>10170</v>
      </c>
      <c r="AA758" s="1"/>
      <c r="AB758" s="1"/>
      <c r="AC758" s="1"/>
      <c r="AD758" s="1"/>
      <c r="AE758" s="1"/>
      <c r="AF758" s="1"/>
    </row>
    <row r="759" spans="1:32" x14ac:dyDescent="0.3">
      <c r="A759" s="13">
        <v>3006</v>
      </c>
      <c r="B759" s="13" t="s">
        <v>71</v>
      </c>
      <c r="C759" s="13">
        <v>21636</v>
      </c>
      <c r="D759" s="14">
        <v>55.99</v>
      </c>
      <c r="E759" s="15">
        <v>0.05</v>
      </c>
      <c r="F759" s="13">
        <v>63</v>
      </c>
      <c r="G759" s="14">
        <f>'Calculated Metrics'!$D759*'Calculated Metrics'!$F759*(1-'Calculated Metrics'!$E759)</f>
        <v>3351.0015000000003</v>
      </c>
      <c r="H759" s="13">
        <v>1340</v>
      </c>
      <c r="I759" s="13" t="s">
        <v>1446</v>
      </c>
      <c r="J759" s="13" t="str">
        <f t="shared" si="11"/>
        <v>Returning Customer</v>
      </c>
      <c r="K759" s="13" t="s">
        <v>34</v>
      </c>
      <c r="L759" s="13" t="s">
        <v>35</v>
      </c>
      <c r="M759" s="16">
        <v>42045</v>
      </c>
      <c r="N759" s="16">
        <v>42045</v>
      </c>
      <c r="O759" s="48">
        <f>'Calculated Metrics'!$N759-'Calculated Metrics'!$M759</f>
        <v>0</v>
      </c>
      <c r="P759" s="16" t="str">
        <f>TEXT('Calculated Metrics'!$M759,"mmmm")</f>
        <v>February</v>
      </c>
      <c r="Q759" s="16" t="str">
        <f>TEXT('Calculated Metrics'!$M759,"dddd")</f>
        <v>Tuesday</v>
      </c>
      <c r="R759" s="13" t="str">
        <f>_xlfn.XLOOKUP('Calculated Metrics'!$T759,'Product Lookup'!A:A,'Product Lookup'!B:B, ,0)</f>
        <v>Telephones</v>
      </c>
      <c r="S759" s="13" t="s">
        <v>58</v>
      </c>
      <c r="T759" s="13" t="s">
        <v>59</v>
      </c>
      <c r="U759" s="13" t="s">
        <v>43</v>
      </c>
      <c r="V759" s="13" t="s">
        <v>29</v>
      </c>
      <c r="W759" s="13" t="s">
        <v>44</v>
      </c>
      <c r="X759" s="13" t="s">
        <v>55</v>
      </c>
      <c r="Y759" s="13" t="s">
        <v>65</v>
      </c>
      <c r="Z759" s="13">
        <v>10170</v>
      </c>
      <c r="AA759" s="1"/>
      <c r="AB759" s="1"/>
      <c r="AC759" s="1"/>
      <c r="AD759" s="1"/>
      <c r="AE759" s="1"/>
      <c r="AF759" s="1"/>
    </row>
    <row r="760" spans="1:32" x14ac:dyDescent="0.3">
      <c r="A760" s="9">
        <v>3431</v>
      </c>
      <c r="B760" s="9" t="s">
        <v>33</v>
      </c>
      <c r="C760" s="9">
        <v>24455</v>
      </c>
      <c r="D760" s="10">
        <v>3.98</v>
      </c>
      <c r="E760" s="11">
        <v>0.05</v>
      </c>
      <c r="F760" s="9">
        <v>76</v>
      </c>
      <c r="G760" s="10">
        <f>'Calculated Metrics'!$D760*'Calculated Metrics'!$F760*(1-'Calculated Metrics'!$E760)</f>
        <v>287.35599999999999</v>
      </c>
      <c r="H760" s="9">
        <v>1340</v>
      </c>
      <c r="I760" s="9" t="s">
        <v>1446</v>
      </c>
      <c r="J760" s="9" t="str">
        <f t="shared" si="11"/>
        <v>Returning Customer</v>
      </c>
      <c r="K760" s="9" t="s">
        <v>34</v>
      </c>
      <c r="L760" s="9" t="s">
        <v>35</v>
      </c>
      <c r="M760" s="12">
        <v>42161</v>
      </c>
      <c r="N760" s="12">
        <v>42164</v>
      </c>
      <c r="O760" s="47">
        <f>'Calculated Metrics'!$N760-'Calculated Metrics'!$M760</f>
        <v>3</v>
      </c>
      <c r="P760" s="12" t="str">
        <f>TEXT('Calculated Metrics'!$M760,"mmmm")</f>
        <v>June</v>
      </c>
      <c r="Q760" s="12" t="str">
        <f>TEXT('Calculated Metrics'!$M760,"dddd")</f>
        <v>Saturday</v>
      </c>
      <c r="R760" s="9" t="str">
        <f>_xlfn.XLOOKUP('Calculated Metrics'!$T760,'Product Lookup'!A:A,'Product Lookup'!B:B, ,0)</f>
        <v>Pens</v>
      </c>
      <c r="S760" s="9" t="s">
        <v>26</v>
      </c>
      <c r="T760" s="9" t="s">
        <v>27</v>
      </c>
      <c r="U760" s="9" t="s">
        <v>28</v>
      </c>
      <c r="V760" s="9" t="s">
        <v>29</v>
      </c>
      <c r="W760" s="9" t="s">
        <v>44</v>
      </c>
      <c r="X760" s="9" t="s">
        <v>55</v>
      </c>
      <c r="Y760" s="9" t="s">
        <v>65</v>
      </c>
      <c r="Z760" s="9">
        <v>10170</v>
      </c>
      <c r="AA760" s="1"/>
      <c r="AB760" s="1"/>
      <c r="AC760" s="1"/>
      <c r="AD760" s="1"/>
      <c r="AE760" s="1"/>
      <c r="AF760" s="1"/>
    </row>
    <row r="761" spans="1:32" x14ac:dyDescent="0.3">
      <c r="A761" s="13">
        <v>21005</v>
      </c>
      <c r="B761" s="13" t="s">
        <v>71</v>
      </c>
      <c r="C761" s="13">
        <v>91244</v>
      </c>
      <c r="D761" s="14">
        <v>5.98</v>
      </c>
      <c r="E761" s="15">
        <v>0.05</v>
      </c>
      <c r="F761" s="13">
        <v>3</v>
      </c>
      <c r="G761" s="14">
        <f>'Calculated Metrics'!$D761*'Calculated Metrics'!$F761*(1-'Calculated Metrics'!$E761)</f>
        <v>17.042999999999999</v>
      </c>
      <c r="H761" s="13">
        <v>1341</v>
      </c>
      <c r="I761" s="13" t="s">
        <v>1447</v>
      </c>
      <c r="J761" s="13" t="str">
        <f t="shared" si="11"/>
        <v>Returning Customer</v>
      </c>
      <c r="K761" s="13" t="s">
        <v>34</v>
      </c>
      <c r="L761" s="13" t="s">
        <v>35</v>
      </c>
      <c r="M761" s="16">
        <v>42045</v>
      </c>
      <c r="N761" s="16">
        <v>42050</v>
      </c>
      <c r="O761" s="48">
        <f>'Calculated Metrics'!$N761-'Calculated Metrics'!$M761</f>
        <v>5</v>
      </c>
      <c r="P761" s="16" t="str">
        <f>TEXT('Calculated Metrics'!$M761,"mmmm")</f>
        <v>February</v>
      </c>
      <c r="Q761" s="16" t="str">
        <f>TEXT('Calculated Metrics'!$M761,"dddd")</f>
        <v>Tuesday</v>
      </c>
      <c r="R761" s="13" t="str">
        <f>_xlfn.XLOOKUP('Calculated Metrics'!$T761,'Product Lookup'!A:A,'Product Lookup'!B:B, ,0)</f>
        <v>Storage</v>
      </c>
      <c r="S761" s="13" t="s">
        <v>26</v>
      </c>
      <c r="T761" s="13" t="s">
        <v>85</v>
      </c>
      <c r="U761" s="13" t="s">
        <v>49</v>
      </c>
      <c r="V761" s="13" t="s">
        <v>29</v>
      </c>
      <c r="W761" s="13" t="s">
        <v>44</v>
      </c>
      <c r="X761" s="13" t="s">
        <v>122</v>
      </c>
      <c r="Y761" s="13" t="s">
        <v>462</v>
      </c>
      <c r="Z761" s="13">
        <v>17201</v>
      </c>
      <c r="AA761" s="1"/>
      <c r="AB761" s="1"/>
      <c r="AC761" s="1"/>
      <c r="AD761" s="1"/>
      <c r="AE761" s="1"/>
      <c r="AF761" s="1"/>
    </row>
    <row r="762" spans="1:32" x14ac:dyDescent="0.3">
      <c r="A762" s="9">
        <v>21430</v>
      </c>
      <c r="B762" s="9" t="s">
        <v>33</v>
      </c>
      <c r="C762" s="9">
        <v>91245</v>
      </c>
      <c r="D762" s="10">
        <v>20.89</v>
      </c>
      <c r="E762" s="11">
        <v>0.05</v>
      </c>
      <c r="F762" s="9">
        <v>4</v>
      </c>
      <c r="G762" s="10">
        <f>'Calculated Metrics'!$D762*'Calculated Metrics'!$F762*(1-'Calculated Metrics'!$E762)</f>
        <v>79.382000000000005</v>
      </c>
      <c r="H762" s="9">
        <v>1341</v>
      </c>
      <c r="I762" s="9" t="s">
        <v>1447</v>
      </c>
      <c r="J762" s="9" t="str">
        <f t="shared" si="11"/>
        <v>Returning Customer</v>
      </c>
      <c r="K762" s="9" t="s">
        <v>34</v>
      </c>
      <c r="L762" s="9" t="s">
        <v>35</v>
      </c>
      <c r="M762" s="12">
        <v>42161</v>
      </c>
      <c r="N762" s="12">
        <v>42163</v>
      </c>
      <c r="O762" s="47">
        <f>'Calculated Metrics'!$N762-'Calculated Metrics'!$M762</f>
        <v>2</v>
      </c>
      <c r="P762" s="12" t="str">
        <f>TEXT('Calculated Metrics'!$M762,"mmmm")</f>
        <v>June</v>
      </c>
      <c r="Q762" s="12" t="str">
        <f>TEXT('Calculated Metrics'!$M762,"dddd")</f>
        <v>Saturday</v>
      </c>
      <c r="R762" s="9" t="str">
        <f>_xlfn.XLOOKUP('Calculated Metrics'!$T762,'Product Lookup'!A:A,'Product Lookup'!B:B, ,0)</f>
        <v>Computer Peripherals</v>
      </c>
      <c r="S762" s="9" t="s">
        <v>58</v>
      </c>
      <c r="T762" s="9" t="s">
        <v>100</v>
      </c>
      <c r="U762" s="9" t="s">
        <v>43</v>
      </c>
      <c r="V762" s="9" t="s">
        <v>29</v>
      </c>
      <c r="W762" s="9" t="s">
        <v>44</v>
      </c>
      <c r="X762" s="9" t="s">
        <v>122</v>
      </c>
      <c r="Y762" s="9" t="s">
        <v>462</v>
      </c>
      <c r="Z762" s="9">
        <v>17201</v>
      </c>
      <c r="AA762" s="1"/>
      <c r="AB762" s="1"/>
      <c r="AC762" s="1"/>
      <c r="AD762" s="1"/>
      <c r="AE762" s="1"/>
      <c r="AF762" s="1"/>
    </row>
    <row r="763" spans="1:32" x14ac:dyDescent="0.3">
      <c r="A763" s="13">
        <v>21431</v>
      </c>
      <c r="B763" s="13" t="s">
        <v>33</v>
      </c>
      <c r="C763" s="13">
        <v>91245</v>
      </c>
      <c r="D763" s="14">
        <v>3.98</v>
      </c>
      <c r="E763" s="15">
        <v>0.05</v>
      </c>
      <c r="F763" s="13">
        <v>19</v>
      </c>
      <c r="G763" s="14">
        <f>'Calculated Metrics'!$D763*'Calculated Metrics'!$F763*(1-'Calculated Metrics'!$E763)</f>
        <v>71.838999999999999</v>
      </c>
      <c r="H763" s="13">
        <v>1341</v>
      </c>
      <c r="I763" s="13" t="s">
        <v>1447</v>
      </c>
      <c r="J763" s="13" t="str">
        <f t="shared" si="11"/>
        <v>Returning Customer</v>
      </c>
      <c r="K763" s="13" t="s">
        <v>34</v>
      </c>
      <c r="L763" s="13" t="s">
        <v>35</v>
      </c>
      <c r="M763" s="16">
        <v>42161</v>
      </c>
      <c r="N763" s="16">
        <v>42164</v>
      </c>
      <c r="O763" s="48">
        <f>'Calculated Metrics'!$N763-'Calculated Metrics'!$M763</f>
        <v>3</v>
      </c>
      <c r="P763" s="16" t="str">
        <f>TEXT('Calculated Metrics'!$M763,"mmmm")</f>
        <v>June</v>
      </c>
      <c r="Q763" s="16" t="str">
        <f>TEXT('Calculated Metrics'!$M763,"dddd")</f>
        <v>Saturday</v>
      </c>
      <c r="R763" s="13" t="str">
        <f>_xlfn.XLOOKUP('Calculated Metrics'!$T763,'Product Lookup'!A:A,'Product Lookup'!B:B, ,0)</f>
        <v>Pens</v>
      </c>
      <c r="S763" s="13" t="s">
        <v>26</v>
      </c>
      <c r="T763" s="13" t="s">
        <v>27</v>
      </c>
      <c r="U763" s="13" t="s">
        <v>28</v>
      </c>
      <c r="V763" s="13" t="s">
        <v>29</v>
      </c>
      <c r="W763" s="13" t="s">
        <v>81</v>
      </c>
      <c r="X763" s="13" t="s">
        <v>122</v>
      </c>
      <c r="Y763" s="13" t="s">
        <v>462</v>
      </c>
      <c r="Z763" s="13">
        <v>17201</v>
      </c>
      <c r="AA763" s="1"/>
      <c r="AB763" s="1"/>
      <c r="AC763" s="1"/>
      <c r="AD763" s="1"/>
      <c r="AE763" s="1"/>
      <c r="AF763" s="1"/>
    </row>
    <row r="764" spans="1:32" x14ac:dyDescent="0.3">
      <c r="A764" s="9">
        <v>20804</v>
      </c>
      <c r="B764" s="9" t="s">
        <v>71</v>
      </c>
      <c r="C764" s="9">
        <v>89686</v>
      </c>
      <c r="D764" s="10">
        <v>2.62</v>
      </c>
      <c r="E764" s="11">
        <v>0.05</v>
      </c>
      <c r="F764" s="9">
        <v>21</v>
      </c>
      <c r="G764" s="10">
        <f>'Calculated Metrics'!$D764*'Calculated Metrics'!$F764*(1-'Calculated Metrics'!$E764)</f>
        <v>52.268999999999998</v>
      </c>
      <c r="H764" s="9">
        <v>1347</v>
      </c>
      <c r="I764" s="9" t="s">
        <v>1448</v>
      </c>
      <c r="J764" s="9" t="str">
        <f t="shared" si="11"/>
        <v>New Customer</v>
      </c>
      <c r="K764" s="9" t="s">
        <v>34</v>
      </c>
      <c r="L764" s="9" t="s">
        <v>35</v>
      </c>
      <c r="M764" s="12">
        <v>42124</v>
      </c>
      <c r="N764" s="12">
        <v>42130</v>
      </c>
      <c r="O764" s="47">
        <f>'Calculated Metrics'!$N764-'Calculated Metrics'!$M764</f>
        <v>6</v>
      </c>
      <c r="P764" s="12" t="str">
        <f>TEXT('Calculated Metrics'!$M764,"mmmm")</f>
        <v>April</v>
      </c>
      <c r="Q764" s="12" t="str">
        <f>TEXT('Calculated Metrics'!$M764,"dddd")</f>
        <v>Thursday</v>
      </c>
      <c r="R764" s="9" t="str">
        <f>_xlfn.XLOOKUP('Calculated Metrics'!$T764,'Product Lookup'!A:A,'Product Lookup'!B:B, ,0)</f>
        <v>Rubber Bands</v>
      </c>
      <c r="S764" s="9" t="s">
        <v>26</v>
      </c>
      <c r="T764" s="9" t="s">
        <v>53</v>
      </c>
      <c r="U764" s="9" t="s">
        <v>28</v>
      </c>
      <c r="V764" s="9" t="s">
        <v>29</v>
      </c>
      <c r="W764" s="9" t="s">
        <v>81</v>
      </c>
      <c r="X764" s="9" t="s">
        <v>162</v>
      </c>
      <c r="Y764" s="9" t="s">
        <v>463</v>
      </c>
      <c r="Z764" s="9">
        <v>33511</v>
      </c>
      <c r="AA764" s="1"/>
      <c r="AB764" s="1"/>
      <c r="AC764" s="1"/>
      <c r="AD764" s="1"/>
      <c r="AE764" s="1"/>
      <c r="AF764" s="1"/>
    </row>
    <row r="765" spans="1:32" x14ac:dyDescent="0.3">
      <c r="A765" s="13">
        <v>22414</v>
      </c>
      <c r="B765" s="13" t="s">
        <v>23</v>
      </c>
      <c r="C765" s="13">
        <v>88233</v>
      </c>
      <c r="D765" s="14">
        <v>12.2</v>
      </c>
      <c r="E765" s="15">
        <v>0.05</v>
      </c>
      <c r="F765" s="13">
        <v>4</v>
      </c>
      <c r="G765" s="14">
        <f>'Calculated Metrics'!$D765*'Calculated Metrics'!$F765*(1-'Calculated Metrics'!$E765)</f>
        <v>46.359999999999992</v>
      </c>
      <c r="H765" s="13">
        <v>1350</v>
      </c>
      <c r="I765" s="13" t="s">
        <v>1449</v>
      </c>
      <c r="J765" s="13" t="str">
        <f t="shared" si="11"/>
        <v>New Customer</v>
      </c>
      <c r="K765" s="13" t="s">
        <v>34</v>
      </c>
      <c r="L765" s="13" t="s">
        <v>25</v>
      </c>
      <c r="M765" s="16">
        <v>42111</v>
      </c>
      <c r="N765" s="16">
        <v>42112</v>
      </c>
      <c r="O765" s="48">
        <f>'Calculated Metrics'!$N765-'Calculated Metrics'!$M765</f>
        <v>1</v>
      </c>
      <c r="P765" s="16" t="str">
        <f>TEXT('Calculated Metrics'!$M765,"mmmm")</f>
        <v>April</v>
      </c>
      <c r="Q765" s="16" t="str">
        <f>TEXT('Calculated Metrics'!$M765,"dddd")</f>
        <v>Friday</v>
      </c>
      <c r="R765" s="13" t="str">
        <f>_xlfn.XLOOKUP('Calculated Metrics'!$T765,'Product Lookup'!A:A,'Product Lookup'!B:B, ,0)</f>
        <v>Furnishings</v>
      </c>
      <c r="S765" s="13" t="s">
        <v>36</v>
      </c>
      <c r="T765" s="13" t="s">
        <v>42</v>
      </c>
      <c r="U765" s="13" t="s">
        <v>43</v>
      </c>
      <c r="V765" s="13" t="s">
        <v>29</v>
      </c>
      <c r="W765" s="13" t="s">
        <v>81</v>
      </c>
      <c r="X765" s="13" t="s">
        <v>162</v>
      </c>
      <c r="Y765" s="13" t="s">
        <v>464</v>
      </c>
      <c r="Z765" s="13">
        <v>33055</v>
      </c>
      <c r="AA765" s="1"/>
      <c r="AB765" s="1"/>
      <c r="AC765" s="1"/>
      <c r="AD765" s="1"/>
      <c r="AE765" s="1"/>
      <c r="AF765" s="1"/>
    </row>
    <row r="766" spans="1:32" x14ac:dyDescent="0.3">
      <c r="A766" s="9">
        <v>18499</v>
      </c>
      <c r="B766" s="9" t="s">
        <v>33</v>
      </c>
      <c r="C766" s="9">
        <v>88232</v>
      </c>
      <c r="D766" s="10">
        <v>110.99</v>
      </c>
      <c r="E766" s="11">
        <v>0.1</v>
      </c>
      <c r="F766" s="9">
        <v>7</v>
      </c>
      <c r="G766" s="10">
        <f>'Calculated Metrics'!$D766*'Calculated Metrics'!$F766*(1-'Calculated Metrics'!$E766)</f>
        <v>699.23699999999997</v>
      </c>
      <c r="H766" s="9">
        <v>1351</v>
      </c>
      <c r="I766" s="9" t="s">
        <v>1450</v>
      </c>
      <c r="J766" s="9" t="str">
        <f t="shared" si="11"/>
        <v>New Customer</v>
      </c>
      <c r="K766" s="9" t="s">
        <v>34</v>
      </c>
      <c r="L766" s="9" t="s">
        <v>25</v>
      </c>
      <c r="M766" s="12">
        <v>42031</v>
      </c>
      <c r="N766" s="12">
        <v>42033</v>
      </c>
      <c r="O766" s="47">
        <f>'Calculated Metrics'!$N766-'Calculated Metrics'!$M766</f>
        <v>2</v>
      </c>
      <c r="P766" s="12" t="str">
        <f>TEXT('Calculated Metrics'!$M766,"mmmm")</f>
        <v>January</v>
      </c>
      <c r="Q766" s="12" t="str">
        <f>TEXT('Calculated Metrics'!$M766,"dddd")</f>
        <v>Tuesday</v>
      </c>
      <c r="R766" s="9" t="str">
        <f>_xlfn.XLOOKUP('Calculated Metrics'!$T766,'Product Lookup'!A:A,'Product Lookup'!B:B, ,0)</f>
        <v>Telephones</v>
      </c>
      <c r="S766" s="9" t="s">
        <v>58</v>
      </c>
      <c r="T766" s="9" t="s">
        <v>59</v>
      </c>
      <c r="U766" s="9" t="s">
        <v>49</v>
      </c>
      <c r="V766" s="9" t="s">
        <v>29</v>
      </c>
      <c r="W766" s="9" t="s">
        <v>44</v>
      </c>
      <c r="X766" s="9" t="s">
        <v>162</v>
      </c>
      <c r="Y766" s="9" t="s">
        <v>465</v>
      </c>
      <c r="Z766" s="9">
        <v>33063</v>
      </c>
      <c r="AA766" s="1"/>
      <c r="AB766" s="1"/>
      <c r="AC766" s="1"/>
      <c r="AD766" s="1"/>
      <c r="AE766" s="1"/>
      <c r="AF766" s="1"/>
    </row>
    <row r="767" spans="1:32" x14ac:dyDescent="0.3">
      <c r="A767" s="13">
        <v>24232</v>
      </c>
      <c r="B767" s="13" t="s">
        <v>23</v>
      </c>
      <c r="C767" s="13">
        <v>88234</v>
      </c>
      <c r="D767" s="14">
        <v>17.670000000000002</v>
      </c>
      <c r="E767" s="15">
        <v>0.05</v>
      </c>
      <c r="F767" s="13">
        <v>16</v>
      </c>
      <c r="G767" s="14">
        <f>'Calculated Metrics'!$D767*'Calculated Metrics'!$F767*(1-'Calculated Metrics'!$E767)</f>
        <v>268.584</v>
      </c>
      <c r="H767" s="13">
        <v>1352</v>
      </c>
      <c r="I767" s="13" t="s">
        <v>1451</v>
      </c>
      <c r="J767" s="13" t="str">
        <f t="shared" si="11"/>
        <v>New Customer</v>
      </c>
      <c r="K767" s="13" t="s">
        <v>34</v>
      </c>
      <c r="L767" s="13" t="s">
        <v>35</v>
      </c>
      <c r="M767" s="16">
        <v>42124</v>
      </c>
      <c r="N767" s="16">
        <v>42125</v>
      </c>
      <c r="O767" s="48">
        <f>'Calculated Metrics'!$N767-'Calculated Metrics'!$M767</f>
        <v>1</v>
      </c>
      <c r="P767" s="16" t="str">
        <f>TEXT('Calculated Metrics'!$M767,"mmmm")</f>
        <v>April</v>
      </c>
      <c r="Q767" s="16" t="str">
        <f>TEXT('Calculated Metrics'!$M767,"dddd")</f>
        <v>Thursday</v>
      </c>
      <c r="R767" s="13" t="str">
        <f>_xlfn.XLOOKUP('Calculated Metrics'!$T767,'Product Lookup'!A:A,'Product Lookup'!B:B, ,0)</f>
        <v>Furnishings</v>
      </c>
      <c r="S767" s="13" t="s">
        <v>36</v>
      </c>
      <c r="T767" s="13" t="s">
        <v>42</v>
      </c>
      <c r="U767" s="13" t="s">
        <v>43</v>
      </c>
      <c r="V767" s="13" t="s">
        <v>29</v>
      </c>
      <c r="W767" s="13" t="s">
        <v>50</v>
      </c>
      <c r="X767" s="13" t="s">
        <v>181</v>
      </c>
      <c r="Y767" s="13" t="s">
        <v>466</v>
      </c>
      <c r="Z767" s="13">
        <v>20746</v>
      </c>
      <c r="AA767" s="1"/>
      <c r="AB767" s="1"/>
      <c r="AC767" s="1"/>
      <c r="AD767" s="1"/>
      <c r="AE767" s="1"/>
      <c r="AF767" s="1"/>
    </row>
    <row r="768" spans="1:32" x14ac:dyDescent="0.3">
      <c r="A768" s="9">
        <v>20870</v>
      </c>
      <c r="B768" s="9" t="s">
        <v>23</v>
      </c>
      <c r="C768" s="9">
        <v>91209</v>
      </c>
      <c r="D768" s="10">
        <v>4.13</v>
      </c>
      <c r="E768" s="11">
        <v>0.05</v>
      </c>
      <c r="F768" s="9">
        <v>2</v>
      </c>
      <c r="G768" s="10">
        <f>'Calculated Metrics'!$D768*'Calculated Metrics'!$F768*(1-'Calculated Metrics'!$E768)</f>
        <v>7.8469999999999995</v>
      </c>
      <c r="H768" s="9">
        <v>1354</v>
      </c>
      <c r="I768" s="9" t="s">
        <v>1452</v>
      </c>
      <c r="J768" s="9" t="str">
        <f t="shared" si="11"/>
        <v>Returning Customer</v>
      </c>
      <c r="K768" s="9" t="s">
        <v>74</v>
      </c>
      <c r="L768" s="9" t="s">
        <v>35</v>
      </c>
      <c r="M768" s="12">
        <v>42046</v>
      </c>
      <c r="N768" s="12">
        <v>42046</v>
      </c>
      <c r="O768" s="47">
        <f>'Calculated Metrics'!$N768-'Calculated Metrics'!$M768</f>
        <v>0</v>
      </c>
      <c r="P768" s="12" t="str">
        <f>TEXT('Calculated Metrics'!$M768,"mmmm")</f>
        <v>February</v>
      </c>
      <c r="Q768" s="12" t="str">
        <f>TEXT('Calculated Metrics'!$M768,"dddd")</f>
        <v>Wednesday</v>
      </c>
      <c r="R768" s="9" t="str">
        <f>_xlfn.XLOOKUP('Calculated Metrics'!$T768,'Product Lookup'!A:A,'Product Lookup'!B:B, ,0)</f>
        <v>Labels</v>
      </c>
      <c r="S768" s="9" t="s">
        <v>26</v>
      </c>
      <c r="T768" s="9" t="s">
        <v>82</v>
      </c>
      <c r="U768" s="9" t="s">
        <v>49</v>
      </c>
      <c r="V768" s="9" t="s">
        <v>29</v>
      </c>
      <c r="W768" s="9" t="s">
        <v>50</v>
      </c>
      <c r="X768" s="9" t="s">
        <v>79</v>
      </c>
      <c r="Y768" s="9" t="s">
        <v>467</v>
      </c>
      <c r="Z768" s="9">
        <v>76086</v>
      </c>
      <c r="AA768" s="1"/>
      <c r="AB768" s="1"/>
      <c r="AC768" s="1"/>
      <c r="AD768" s="1"/>
      <c r="AE768" s="1"/>
      <c r="AF768" s="1"/>
    </row>
    <row r="769" spans="1:32" x14ac:dyDescent="0.3">
      <c r="A769" s="13">
        <v>20871</v>
      </c>
      <c r="B769" s="13" t="s">
        <v>23</v>
      </c>
      <c r="C769" s="13">
        <v>91209</v>
      </c>
      <c r="D769" s="14">
        <v>4.9800000000000004</v>
      </c>
      <c r="E769" s="15">
        <v>0.05</v>
      </c>
      <c r="F769" s="13">
        <v>2</v>
      </c>
      <c r="G769" s="14">
        <f>'Calculated Metrics'!$D769*'Calculated Metrics'!$F769*(1-'Calculated Metrics'!$E769)</f>
        <v>9.4619999999999997</v>
      </c>
      <c r="H769" s="13">
        <v>1354</v>
      </c>
      <c r="I769" s="13" t="s">
        <v>1452</v>
      </c>
      <c r="J769" s="13" t="str">
        <f t="shared" si="11"/>
        <v>Returning Customer</v>
      </c>
      <c r="K769" s="13" t="s">
        <v>74</v>
      </c>
      <c r="L769" s="13" t="s">
        <v>35</v>
      </c>
      <c r="M769" s="16">
        <v>42046</v>
      </c>
      <c r="N769" s="16">
        <v>42048</v>
      </c>
      <c r="O769" s="48">
        <f>'Calculated Metrics'!$N769-'Calculated Metrics'!$M769</f>
        <v>2</v>
      </c>
      <c r="P769" s="16" t="str">
        <f>TEXT('Calculated Metrics'!$M769,"mmmm")</f>
        <v>February</v>
      </c>
      <c r="Q769" s="16" t="str">
        <f>TEXT('Calculated Metrics'!$M769,"dddd")</f>
        <v>Wednesday</v>
      </c>
      <c r="R769" s="13" t="str">
        <f>_xlfn.XLOOKUP('Calculated Metrics'!$T769,'Product Lookup'!A:A,'Product Lookup'!B:B, ,0)</f>
        <v>Labels</v>
      </c>
      <c r="S769" s="13" t="s">
        <v>26</v>
      </c>
      <c r="T769" s="13" t="s">
        <v>82</v>
      </c>
      <c r="U769" s="13" t="s">
        <v>49</v>
      </c>
      <c r="V769" s="13" t="s">
        <v>29</v>
      </c>
      <c r="W769" s="13" t="s">
        <v>50</v>
      </c>
      <c r="X769" s="13" t="s">
        <v>79</v>
      </c>
      <c r="Y769" s="13" t="s">
        <v>467</v>
      </c>
      <c r="Z769" s="13">
        <v>76086</v>
      </c>
      <c r="AA769" s="1"/>
      <c r="AB769" s="1"/>
      <c r="AC769" s="1"/>
      <c r="AD769" s="1"/>
      <c r="AE769" s="1"/>
      <c r="AF769" s="1"/>
    </row>
    <row r="770" spans="1:32" x14ac:dyDescent="0.3">
      <c r="A770" s="9">
        <v>18733</v>
      </c>
      <c r="B770" s="9" t="s">
        <v>47</v>
      </c>
      <c r="C770" s="9">
        <v>88184</v>
      </c>
      <c r="D770" s="10">
        <v>125.99</v>
      </c>
      <c r="E770" s="11">
        <v>0.1</v>
      </c>
      <c r="F770" s="9">
        <v>9</v>
      </c>
      <c r="G770" s="10">
        <f>'Calculated Metrics'!$D770*'Calculated Metrics'!$F770*(1-'Calculated Metrics'!$E770)</f>
        <v>1020.5189999999999</v>
      </c>
      <c r="H770" s="9">
        <v>1357</v>
      </c>
      <c r="I770" s="9" t="s">
        <v>1453</v>
      </c>
      <c r="J770" s="9" t="str">
        <f t="shared" ref="J770:J833" si="12">IF(COUNTIF(I:I,I770)&gt;1,"Returning Customer","New Customer")</f>
        <v>Returning Customer</v>
      </c>
      <c r="K770" s="9" t="s">
        <v>34</v>
      </c>
      <c r="L770" s="9" t="s">
        <v>35</v>
      </c>
      <c r="M770" s="12">
        <v>42158</v>
      </c>
      <c r="N770" s="12">
        <v>42160</v>
      </c>
      <c r="O770" s="47">
        <f>'Calculated Metrics'!$N770-'Calculated Metrics'!$M770</f>
        <v>2</v>
      </c>
      <c r="P770" s="12" t="str">
        <f>TEXT('Calculated Metrics'!$M770,"mmmm")</f>
        <v>June</v>
      </c>
      <c r="Q770" s="12" t="str">
        <f>TEXT('Calculated Metrics'!$M770,"dddd")</f>
        <v>Wednesday</v>
      </c>
      <c r="R770" s="9" t="str">
        <f>_xlfn.XLOOKUP('Calculated Metrics'!$T770,'Product Lookup'!A:A,'Product Lookup'!B:B, ,0)</f>
        <v>Telephones</v>
      </c>
      <c r="S770" s="9" t="s">
        <v>58</v>
      </c>
      <c r="T770" s="9" t="s">
        <v>59</v>
      </c>
      <c r="U770" s="9" t="s">
        <v>49</v>
      </c>
      <c r="V770" s="9" t="s">
        <v>29</v>
      </c>
      <c r="W770" s="9" t="s">
        <v>50</v>
      </c>
      <c r="X770" s="9" t="s">
        <v>79</v>
      </c>
      <c r="Y770" s="9" t="s">
        <v>468</v>
      </c>
      <c r="Z770" s="9">
        <v>78596</v>
      </c>
      <c r="AA770" s="1"/>
      <c r="AB770" s="1"/>
      <c r="AC770" s="1"/>
      <c r="AD770" s="1"/>
      <c r="AE770" s="1"/>
      <c r="AF770" s="1"/>
    </row>
    <row r="771" spans="1:32" x14ac:dyDescent="0.3">
      <c r="A771" s="13">
        <v>18645</v>
      </c>
      <c r="B771" s="13" t="s">
        <v>23</v>
      </c>
      <c r="C771" s="13">
        <v>88185</v>
      </c>
      <c r="D771" s="14">
        <v>119.99</v>
      </c>
      <c r="E771" s="15">
        <v>0.1</v>
      </c>
      <c r="F771" s="13">
        <v>15</v>
      </c>
      <c r="G771" s="14">
        <f>'Calculated Metrics'!$D771*'Calculated Metrics'!$F771*(1-'Calculated Metrics'!$E771)</f>
        <v>1619.865</v>
      </c>
      <c r="H771" s="13">
        <v>1357</v>
      </c>
      <c r="I771" s="13" t="s">
        <v>1453</v>
      </c>
      <c r="J771" s="13" t="str">
        <f t="shared" si="12"/>
        <v>Returning Customer</v>
      </c>
      <c r="K771" s="13" t="s">
        <v>34</v>
      </c>
      <c r="L771" s="13" t="s">
        <v>25</v>
      </c>
      <c r="M771" s="16">
        <v>42183</v>
      </c>
      <c r="N771" s="16">
        <v>42185</v>
      </c>
      <c r="O771" s="48">
        <f>'Calculated Metrics'!$N771-'Calculated Metrics'!$M771</f>
        <v>2</v>
      </c>
      <c r="P771" s="16" t="str">
        <f>TEXT('Calculated Metrics'!$M771,"mmmm")</f>
        <v>June</v>
      </c>
      <c r="Q771" s="16" t="str">
        <f>TEXT('Calculated Metrics'!$M771,"dddd")</f>
        <v>Sunday</v>
      </c>
      <c r="R771" s="13" t="str">
        <f>_xlfn.XLOOKUP('Calculated Metrics'!$T771,'Product Lookup'!A:A,'Product Lookup'!B:B, ,0)</f>
        <v>Office Machines</v>
      </c>
      <c r="S771" s="13" t="s">
        <v>58</v>
      </c>
      <c r="T771" s="13" t="s">
        <v>62</v>
      </c>
      <c r="U771" s="13" t="s">
        <v>77</v>
      </c>
      <c r="V771" s="13" t="s">
        <v>29</v>
      </c>
      <c r="W771" s="13" t="s">
        <v>50</v>
      </c>
      <c r="X771" s="13" t="s">
        <v>79</v>
      </c>
      <c r="Y771" s="13" t="s">
        <v>468</v>
      </c>
      <c r="Z771" s="13">
        <v>78596</v>
      </c>
      <c r="AA771" s="1"/>
      <c r="AB771" s="1"/>
      <c r="AC771" s="1"/>
      <c r="AD771" s="1"/>
      <c r="AE771" s="1"/>
      <c r="AF771" s="1"/>
    </row>
    <row r="772" spans="1:32" x14ac:dyDescent="0.3">
      <c r="A772" s="9">
        <v>20830</v>
      </c>
      <c r="B772" s="9" t="s">
        <v>23</v>
      </c>
      <c r="C772" s="9">
        <v>89595</v>
      </c>
      <c r="D772" s="10">
        <v>14.34</v>
      </c>
      <c r="E772" s="11">
        <v>0.05</v>
      </c>
      <c r="F772" s="9">
        <v>8</v>
      </c>
      <c r="G772" s="10">
        <f>'Calculated Metrics'!$D772*'Calculated Metrics'!$F772*(1-'Calculated Metrics'!$E772)</f>
        <v>108.98399999999999</v>
      </c>
      <c r="H772" s="9">
        <v>1360</v>
      </c>
      <c r="I772" s="9" t="s">
        <v>1454</v>
      </c>
      <c r="J772" s="9" t="str">
        <f t="shared" si="12"/>
        <v>New Customer</v>
      </c>
      <c r="K772" s="9" t="s">
        <v>74</v>
      </c>
      <c r="L772" s="9" t="s">
        <v>35</v>
      </c>
      <c r="M772" s="12">
        <v>42030</v>
      </c>
      <c r="N772" s="12">
        <v>42031</v>
      </c>
      <c r="O772" s="47">
        <f>'Calculated Metrics'!$N772-'Calculated Metrics'!$M772</f>
        <v>1</v>
      </c>
      <c r="P772" s="12" t="str">
        <f>TEXT('Calculated Metrics'!$M772,"mmmm")</f>
        <v>January</v>
      </c>
      <c r="Q772" s="12" t="str">
        <f>TEXT('Calculated Metrics'!$M772,"dddd")</f>
        <v>Monday</v>
      </c>
      <c r="R772" s="9" t="str">
        <f>_xlfn.XLOOKUP('Calculated Metrics'!$T772,'Product Lookup'!A:A,'Product Lookup'!B:B, ,0)</f>
        <v>Furnishings</v>
      </c>
      <c r="S772" s="9" t="s">
        <v>36</v>
      </c>
      <c r="T772" s="9" t="s">
        <v>42</v>
      </c>
      <c r="U772" s="9" t="s">
        <v>43</v>
      </c>
      <c r="V772" s="9" t="s">
        <v>29</v>
      </c>
      <c r="W772" s="9" t="s">
        <v>50</v>
      </c>
      <c r="X772" s="9" t="s">
        <v>153</v>
      </c>
      <c r="Y772" s="9" t="s">
        <v>469</v>
      </c>
      <c r="Z772" s="9">
        <v>52761</v>
      </c>
      <c r="AA772" s="1"/>
      <c r="AB772" s="1"/>
      <c r="AC772" s="1"/>
      <c r="AD772" s="1"/>
      <c r="AE772" s="1"/>
      <c r="AF772" s="1"/>
    </row>
    <row r="773" spans="1:32" x14ac:dyDescent="0.3">
      <c r="A773" s="13">
        <v>20829</v>
      </c>
      <c r="B773" s="13" t="s">
        <v>23</v>
      </c>
      <c r="C773" s="13">
        <v>89595</v>
      </c>
      <c r="D773" s="14">
        <v>2.89</v>
      </c>
      <c r="E773" s="15">
        <v>0.05</v>
      </c>
      <c r="F773" s="13">
        <v>1</v>
      </c>
      <c r="G773" s="14">
        <f>'Calculated Metrics'!$D773*'Calculated Metrics'!$F773*(1-'Calculated Metrics'!$E773)</f>
        <v>2.7454999999999998</v>
      </c>
      <c r="H773" s="13">
        <v>1361</v>
      </c>
      <c r="I773" s="13" t="s">
        <v>1455</v>
      </c>
      <c r="J773" s="13" t="str">
        <f t="shared" si="12"/>
        <v>Returning Customer</v>
      </c>
      <c r="K773" s="13" t="s">
        <v>74</v>
      </c>
      <c r="L773" s="13" t="s">
        <v>35</v>
      </c>
      <c r="M773" s="16">
        <v>42030</v>
      </c>
      <c r="N773" s="16">
        <v>42032</v>
      </c>
      <c r="O773" s="48">
        <f>'Calculated Metrics'!$N773-'Calculated Metrics'!$M773</f>
        <v>2</v>
      </c>
      <c r="P773" s="16" t="str">
        <f>TEXT('Calculated Metrics'!$M773,"mmmm")</f>
        <v>January</v>
      </c>
      <c r="Q773" s="16" t="str">
        <f>TEXT('Calculated Metrics'!$M773,"dddd")</f>
        <v>Monday</v>
      </c>
      <c r="R773" s="13" t="str">
        <f>_xlfn.XLOOKUP('Calculated Metrics'!$T773,'Product Lookup'!A:A,'Product Lookup'!B:B, ,0)</f>
        <v>Labels</v>
      </c>
      <c r="S773" s="13" t="s">
        <v>26</v>
      </c>
      <c r="T773" s="13" t="s">
        <v>82</v>
      </c>
      <c r="U773" s="13" t="s">
        <v>49</v>
      </c>
      <c r="V773" s="13" t="s">
        <v>29</v>
      </c>
      <c r="W773" s="13" t="s">
        <v>50</v>
      </c>
      <c r="X773" s="13" t="s">
        <v>143</v>
      </c>
      <c r="Y773" s="13" t="s">
        <v>470</v>
      </c>
      <c r="Z773" s="13">
        <v>48101</v>
      </c>
      <c r="AA773" s="1"/>
      <c r="AB773" s="1"/>
      <c r="AC773" s="1"/>
      <c r="AD773" s="1"/>
      <c r="AE773" s="1"/>
      <c r="AF773" s="1"/>
    </row>
    <row r="774" spans="1:32" x14ac:dyDescent="0.3">
      <c r="A774" s="9">
        <v>24432</v>
      </c>
      <c r="B774" s="9" t="s">
        <v>41</v>
      </c>
      <c r="C774" s="9">
        <v>89596</v>
      </c>
      <c r="D774" s="10">
        <v>6.48</v>
      </c>
      <c r="E774" s="11">
        <v>0.05</v>
      </c>
      <c r="F774" s="9">
        <v>9</v>
      </c>
      <c r="G774" s="10">
        <f>'Calculated Metrics'!$D774*'Calculated Metrics'!$F774*(1-'Calculated Metrics'!$E774)</f>
        <v>55.404000000000003</v>
      </c>
      <c r="H774" s="9">
        <v>1361</v>
      </c>
      <c r="I774" s="9" t="s">
        <v>1455</v>
      </c>
      <c r="J774" s="9" t="str">
        <f t="shared" si="12"/>
        <v>Returning Customer</v>
      </c>
      <c r="K774" s="9" t="s">
        <v>74</v>
      </c>
      <c r="L774" s="9" t="s">
        <v>25</v>
      </c>
      <c r="M774" s="12">
        <v>42045</v>
      </c>
      <c r="N774" s="12">
        <v>42046</v>
      </c>
      <c r="O774" s="47">
        <f>'Calculated Metrics'!$N774-'Calculated Metrics'!$M774</f>
        <v>1</v>
      </c>
      <c r="P774" s="12" t="str">
        <f>TEXT('Calculated Metrics'!$M774,"mmmm")</f>
        <v>February</v>
      </c>
      <c r="Q774" s="12" t="str">
        <f>TEXT('Calculated Metrics'!$M774,"dddd")</f>
        <v>Tuesday</v>
      </c>
      <c r="R774" s="9" t="str">
        <f>_xlfn.XLOOKUP('Calculated Metrics'!$T774,'Product Lookup'!A:A,'Product Lookup'!B:B, ,0)</f>
        <v>Paper</v>
      </c>
      <c r="S774" s="9" t="s">
        <v>26</v>
      </c>
      <c r="T774" s="9" t="s">
        <v>66</v>
      </c>
      <c r="U774" s="9" t="s">
        <v>49</v>
      </c>
      <c r="V774" s="9" t="s">
        <v>29</v>
      </c>
      <c r="W774" s="9" t="s">
        <v>50</v>
      </c>
      <c r="X774" s="9" t="s">
        <v>143</v>
      </c>
      <c r="Y774" s="9" t="s">
        <v>470</v>
      </c>
      <c r="Z774" s="9">
        <v>48101</v>
      </c>
      <c r="AA774" s="1"/>
      <c r="AB774" s="1"/>
      <c r="AC774" s="1"/>
      <c r="AD774" s="1"/>
      <c r="AE774" s="1"/>
      <c r="AF774" s="1"/>
    </row>
    <row r="775" spans="1:32" x14ac:dyDescent="0.3">
      <c r="A775" s="13">
        <v>24433</v>
      </c>
      <c r="B775" s="13" t="s">
        <v>41</v>
      </c>
      <c r="C775" s="13">
        <v>89596</v>
      </c>
      <c r="D775" s="14">
        <v>85.99</v>
      </c>
      <c r="E775" s="15">
        <v>0.05</v>
      </c>
      <c r="F775" s="13">
        <v>16</v>
      </c>
      <c r="G775" s="14">
        <f>'Calculated Metrics'!$D775*'Calculated Metrics'!$F775*(1-'Calculated Metrics'!$E775)</f>
        <v>1307.0479999999998</v>
      </c>
      <c r="H775" s="13">
        <v>1361</v>
      </c>
      <c r="I775" s="13" t="s">
        <v>1455</v>
      </c>
      <c r="J775" s="13" t="str">
        <f t="shared" si="12"/>
        <v>Returning Customer</v>
      </c>
      <c r="K775" s="13" t="s">
        <v>74</v>
      </c>
      <c r="L775" s="13" t="s">
        <v>35</v>
      </c>
      <c r="M775" s="16">
        <v>42045</v>
      </c>
      <c r="N775" s="16">
        <v>42047</v>
      </c>
      <c r="O775" s="48">
        <f>'Calculated Metrics'!$N775-'Calculated Metrics'!$M775</f>
        <v>2</v>
      </c>
      <c r="P775" s="16" t="str">
        <f>TEXT('Calculated Metrics'!$M775,"mmmm")</f>
        <v>February</v>
      </c>
      <c r="Q775" s="16" t="str">
        <f>TEXT('Calculated Metrics'!$M775,"dddd")</f>
        <v>Tuesday</v>
      </c>
      <c r="R775" s="13" t="str">
        <f>_xlfn.XLOOKUP('Calculated Metrics'!$T775,'Product Lookup'!A:A,'Product Lookup'!B:B, ,0)</f>
        <v>Telephones</v>
      </c>
      <c r="S775" s="13" t="s">
        <v>58</v>
      </c>
      <c r="T775" s="13" t="s">
        <v>59</v>
      </c>
      <c r="U775" s="13" t="s">
        <v>43</v>
      </c>
      <c r="V775" s="13" t="s">
        <v>29</v>
      </c>
      <c r="W775" s="13" t="s">
        <v>81</v>
      </c>
      <c r="X775" s="13" t="s">
        <v>143</v>
      </c>
      <c r="Y775" s="13" t="s">
        <v>470</v>
      </c>
      <c r="Z775" s="13">
        <v>48101</v>
      </c>
      <c r="AA775" s="1"/>
      <c r="AB775" s="1"/>
      <c r="AC775" s="1"/>
      <c r="AD775" s="1"/>
      <c r="AE775" s="1"/>
      <c r="AF775" s="1"/>
    </row>
    <row r="776" spans="1:32" x14ac:dyDescent="0.3">
      <c r="A776" s="9">
        <v>23011</v>
      </c>
      <c r="B776" s="9" t="s">
        <v>47</v>
      </c>
      <c r="C776" s="9">
        <v>89993</v>
      </c>
      <c r="D776" s="10">
        <v>12.97</v>
      </c>
      <c r="E776" s="11">
        <v>0.05</v>
      </c>
      <c r="F776" s="9">
        <v>2</v>
      </c>
      <c r="G776" s="10">
        <f>'Calculated Metrics'!$D776*'Calculated Metrics'!$F776*(1-'Calculated Metrics'!$E776)</f>
        <v>24.643000000000001</v>
      </c>
      <c r="H776" s="9">
        <v>1363</v>
      </c>
      <c r="I776" s="9" t="s">
        <v>1456</v>
      </c>
      <c r="J776" s="9" t="str">
        <f t="shared" si="12"/>
        <v>Returning Customer</v>
      </c>
      <c r="K776" s="9" t="s">
        <v>74</v>
      </c>
      <c r="L776" s="9" t="s">
        <v>35</v>
      </c>
      <c r="M776" s="12">
        <v>42039</v>
      </c>
      <c r="N776" s="12">
        <v>42041</v>
      </c>
      <c r="O776" s="47">
        <f>'Calculated Metrics'!$N776-'Calculated Metrics'!$M776</f>
        <v>2</v>
      </c>
      <c r="P776" s="12" t="str">
        <f>TEXT('Calculated Metrics'!$M776,"mmmm")</f>
        <v>February</v>
      </c>
      <c r="Q776" s="12" t="str">
        <f>TEXT('Calculated Metrics'!$M776,"dddd")</f>
        <v>Wednesday</v>
      </c>
      <c r="R776" s="9" t="str">
        <f>_xlfn.XLOOKUP('Calculated Metrics'!$T776,'Product Lookup'!A:A,'Product Lookup'!B:B, ,0)</f>
        <v>Binders</v>
      </c>
      <c r="S776" s="9" t="s">
        <v>26</v>
      </c>
      <c r="T776" s="9" t="s">
        <v>72</v>
      </c>
      <c r="U776" s="9" t="s">
        <v>49</v>
      </c>
      <c r="V776" s="9" t="s">
        <v>29</v>
      </c>
      <c r="W776" s="9" t="s">
        <v>81</v>
      </c>
      <c r="X776" s="9" t="s">
        <v>162</v>
      </c>
      <c r="Y776" s="9" t="s">
        <v>471</v>
      </c>
      <c r="Z776" s="9">
        <v>32707</v>
      </c>
      <c r="AA776" s="1"/>
      <c r="AB776" s="1"/>
      <c r="AC776" s="1"/>
      <c r="AD776" s="1"/>
      <c r="AE776" s="1"/>
      <c r="AF776" s="1"/>
    </row>
    <row r="777" spans="1:32" x14ac:dyDescent="0.3">
      <c r="A777" s="13">
        <v>23012</v>
      </c>
      <c r="B777" s="13" t="s">
        <v>47</v>
      </c>
      <c r="C777" s="13">
        <v>89993</v>
      </c>
      <c r="D777" s="14">
        <v>5.81</v>
      </c>
      <c r="E777" s="15">
        <v>0.05</v>
      </c>
      <c r="F777" s="13">
        <v>9</v>
      </c>
      <c r="G777" s="14">
        <f>'Calculated Metrics'!$D777*'Calculated Metrics'!$F777*(1-'Calculated Metrics'!$E777)</f>
        <v>49.6755</v>
      </c>
      <c r="H777" s="13">
        <v>1363</v>
      </c>
      <c r="I777" s="13" t="s">
        <v>1456</v>
      </c>
      <c r="J777" s="13" t="str">
        <f t="shared" si="12"/>
        <v>Returning Customer</v>
      </c>
      <c r="K777" s="13" t="s">
        <v>74</v>
      </c>
      <c r="L777" s="13" t="s">
        <v>35</v>
      </c>
      <c r="M777" s="16">
        <v>42039</v>
      </c>
      <c r="N777" s="16">
        <v>42041</v>
      </c>
      <c r="O777" s="48">
        <f>'Calculated Metrics'!$N777-'Calculated Metrics'!$M777</f>
        <v>2</v>
      </c>
      <c r="P777" s="16" t="str">
        <f>TEXT('Calculated Metrics'!$M777,"mmmm")</f>
        <v>February</v>
      </c>
      <c r="Q777" s="16" t="str">
        <f>TEXT('Calculated Metrics'!$M777,"dddd")</f>
        <v>Wednesday</v>
      </c>
      <c r="R777" s="13" t="str">
        <f>_xlfn.XLOOKUP('Calculated Metrics'!$T777,'Product Lookup'!A:A,'Product Lookup'!B:B, ,0)</f>
        <v>Rubber Bands</v>
      </c>
      <c r="S777" s="13" t="s">
        <v>26</v>
      </c>
      <c r="T777" s="13" t="s">
        <v>53</v>
      </c>
      <c r="U777" s="13" t="s">
        <v>28</v>
      </c>
      <c r="V777" s="13" t="s">
        <v>29</v>
      </c>
      <c r="W777" s="13" t="s">
        <v>44</v>
      </c>
      <c r="X777" s="13" t="s">
        <v>162</v>
      </c>
      <c r="Y777" s="13" t="s">
        <v>471</v>
      </c>
      <c r="Z777" s="13">
        <v>32707</v>
      </c>
      <c r="AA777" s="1"/>
      <c r="AB777" s="1"/>
      <c r="AC777" s="1"/>
      <c r="AD777" s="1"/>
      <c r="AE777" s="1"/>
      <c r="AF777" s="1"/>
    </row>
    <row r="778" spans="1:32" x14ac:dyDescent="0.3">
      <c r="A778" s="9">
        <v>19333</v>
      </c>
      <c r="B778" s="9" t="s">
        <v>33</v>
      </c>
      <c r="C778" s="9">
        <v>89994</v>
      </c>
      <c r="D778" s="10">
        <v>5.98</v>
      </c>
      <c r="E778" s="11">
        <v>0.05</v>
      </c>
      <c r="F778" s="9">
        <v>10</v>
      </c>
      <c r="G778" s="10">
        <f>'Calculated Metrics'!$D778*'Calculated Metrics'!$F778*(1-'Calculated Metrics'!$E778)</f>
        <v>56.81</v>
      </c>
      <c r="H778" s="9">
        <v>1364</v>
      </c>
      <c r="I778" s="9" t="s">
        <v>1457</v>
      </c>
      <c r="J778" s="9" t="str">
        <f t="shared" si="12"/>
        <v>New Customer</v>
      </c>
      <c r="K778" s="9" t="s">
        <v>34</v>
      </c>
      <c r="L778" s="9" t="s">
        <v>35</v>
      </c>
      <c r="M778" s="12">
        <v>42080</v>
      </c>
      <c r="N778" s="12">
        <v>42080</v>
      </c>
      <c r="O778" s="47">
        <f>'Calculated Metrics'!$N778-'Calculated Metrics'!$M778</f>
        <v>0</v>
      </c>
      <c r="P778" s="12" t="str">
        <f>TEXT('Calculated Metrics'!$M778,"mmmm")</f>
        <v>March</v>
      </c>
      <c r="Q778" s="12" t="str">
        <f>TEXT('Calculated Metrics'!$M778,"dddd")</f>
        <v>Tuesday</v>
      </c>
      <c r="R778" s="9" t="str">
        <f>_xlfn.XLOOKUP('Calculated Metrics'!$T778,'Product Lookup'!A:A,'Product Lookup'!B:B, ,0)</f>
        <v>Paper</v>
      </c>
      <c r="S778" s="9" t="s">
        <v>26</v>
      </c>
      <c r="T778" s="9" t="s">
        <v>66</v>
      </c>
      <c r="U778" s="9" t="s">
        <v>49</v>
      </c>
      <c r="V778" s="9" t="s">
        <v>29</v>
      </c>
      <c r="W778" s="9" t="s">
        <v>50</v>
      </c>
      <c r="X778" s="9" t="s">
        <v>181</v>
      </c>
      <c r="Y778" s="9" t="s">
        <v>466</v>
      </c>
      <c r="Z778" s="9">
        <v>20746</v>
      </c>
      <c r="AA778" s="1"/>
      <c r="AB778" s="1"/>
      <c r="AC778" s="1"/>
      <c r="AD778" s="1"/>
      <c r="AE778" s="1"/>
      <c r="AF778" s="1"/>
    </row>
    <row r="779" spans="1:32" x14ac:dyDescent="0.3">
      <c r="A779" s="13">
        <v>20539</v>
      </c>
      <c r="B779" s="13" t="s">
        <v>47</v>
      </c>
      <c r="C779" s="13">
        <v>90513</v>
      </c>
      <c r="D779" s="14">
        <v>73.98</v>
      </c>
      <c r="E779" s="15">
        <v>0.05</v>
      </c>
      <c r="F779" s="13">
        <v>1</v>
      </c>
      <c r="G779" s="14">
        <f>'Calculated Metrics'!$D779*'Calculated Metrics'!$F779*(1-'Calculated Metrics'!$E779)</f>
        <v>70.281000000000006</v>
      </c>
      <c r="H779" s="13">
        <v>1367</v>
      </c>
      <c r="I779" s="13" t="s">
        <v>1458</v>
      </c>
      <c r="J779" s="13" t="str">
        <f t="shared" si="12"/>
        <v>New Customer</v>
      </c>
      <c r="K779" s="13" t="s">
        <v>74</v>
      </c>
      <c r="L779" s="13" t="s">
        <v>35</v>
      </c>
      <c r="M779" s="16">
        <v>42011</v>
      </c>
      <c r="N779" s="16">
        <v>42014</v>
      </c>
      <c r="O779" s="48">
        <f>'Calculated Metrics'!$N779-'Calculated Metrics'!$M779</f>
        <v>3</v>
      </c>
      <c r="P779" s="16" t="str">
        <f>TEXT('Calculated Metrics'!$M779,"mmmm")</f>
        <v>January</v>
      </c>
      <c r="Q779" s="16" t="str">
        <f>TEXT('Calculated Metrics'!$M779,"dddd")</f>
        <v>Wednesday</v>
      </c>
      <c r="R779" s="13" t="str">
        <f>_xlfn.XLOOKUP('Calculated Metrics'!$T779,'Product Lookup'!A:A,'Product Lookup'!B:B, ,0)</f>
        <v>Computer Peripherals</v>
      </c>
      <c r="S779" s="13" t="s">
        <v>58</v>
      </c>
      <c r="T779" s="13" t="s">
        <v>100</v>
      </c>
      <c r="U779" s="13" t="s">
        <v>49</v>
      </c>
      <c r="V779" s="13" t="s">
        <v>29</v>
      </c>
      <c r="W779" s="13" t="s">
        <v>50</v>
      </c>
      <c r="X779" s="13" t="s">
        <v>79</v>
      </c>
      <c r="Y779" s="13" t="s">
        <v>472</v>
      </c>
      <c r="Z779" s="13">
        <v>79424</v>
      </c>
      <c r="AA779" s="1"/>
      <c r="AB779" s="1"/>
      <c r="AC779" s="1"/>
      <c r="AD779" s="1"/>
      <c r="AE779" s="1"/>
      <c r="AF779" s="1"/>
    </row>
    <row r="780" spans="1:32" x14ac:dyDescent="0.3">
      <c r="A780" s="9">
        <v>26034</v>
      </c>
      <c r="B780" s="9" t="s">
        <v>47</v>
      </c>
      <c r="C780" s="9">
        <v>90514</v>
      </c>
      <c r="D780" s="10">
        <v>4.55</v>
      </c>
      <c r="E780" s="11">
        <v>0.05</v>
      </c>
      <c r="F780" s="9">
        <v>6</v>
      </c>
      <c r="G780" s="10">
        <f>'Calculated Metrics'!$D780*'Calculated Metrics'!$F780*(1-'Calculated Metrics'!$E780)</f>
        <v>25.934999999999995</v>
      </c>
      <c r="H780" s="9">
        <v>1368</v>
      </c>
      <c r="I780" s="9" t="s">
        <v>1459</v>
      </c>
      <c r="J780" s="9" t="str">
        <f t="shared" si="12"/>
        <v>New Customer</v>
      </c>
      <c r="K780" s="9" t="s">
        <v>74</v>
      </c>
      <c r="L780" s="9" t="s">
        <v>35</v>
      </c>
      <c r="M780" s="12">
        <v>42086</v>
      </c>
      <c r="N780" s="12">
        <v>42088</v>
      </c>
      <c r="O780" s="47">
        <f>'Calculated Metrics'!$N780-'Calculated Metrics'!$M780</f>
        <v>2</v>
      </c>
      <c r="P780" s="12" t="str">
        <f>TEXT('Calculated Metrics'!$M780,"mmmm")</f>
        <v>March</v>
      </c>
      <c r="Q780" s="12" t="str">
        <f>TEXT('Calculated Metrics'!$M780,"dddd")</f>
        <v>Monday</v>
      </c>
      <c r="R780" s="9" t="str">
        <f>_xlfn.XLOOKUP('Calculated Metrics'!$T780,'Product Lookup'!A:A,'Product Lookup'!B:B, ,0)</f>
        <v>Binders</v>
      </c>
      <c r="S780" s="9" t="s">
        <v>26</v>
      </c>
      <c r="T780" s="9" t="s">
        <v>72</v>
      </c>
      <c r="U780" s="9" t="s">
        <v>49</v>
      </c>
      <c r="V780" s="9" t="s">
        <v>29</v>
      </c>
      <c r="W780" s="9" t="s">
        <v>50</v>
      </c>
      <c r="X780" s="9" t="s">
        <v>79</v>
      </c>
      <c r="Y780" s="9" t="s">
        <v>473</v>
      </c>
      <c r="Z780" s="9">
        <v>75901</v>
      </c>
      <c r="AA780" s="1"/>
      <c r="AB780" s="1"/>
      <c r="AC780" s="1"/>
      <c r="AD780" s="1"/>
      <c r="AE780" s="1"/>
      <c r="AF780" s="1"/>
    </row>
    <row r="781" spans="1:32" x14ac:dyDescent="0.3">
      <c r="A781" s="13">
        <v>26035</v>
      </c>
      <c r="B781" s="13" t="s">
        <v>47</v>
      </c>
      <c r="C781" s="13">
        <v>90514</v>
      </c>
      <c r="D781" s="14">
        <v>9.7799999999999994</v>
      </c>
      <c r="E781" s="15">
        <v>0.05</v>
      </c>
      <c r="F781" s="13">
        <v>11</v>
      </c>
      <c r="G781" s="14">
        <f>'Calculated Metrics'!$D781*'Calculated Metrics'!$F781*(1-'Calculated Metrics'!$E781)</f>
        <v>102.20099999999999</v>
      </c>
      <c r="H781" s="13">
        <v>1369</v>
      </c>
      <c r="I781" s="13" t="s">
        <v>1460</v>
      </c>
      <c r="J781" s="13" t="str">
        <f t="shared" si="12"/>
        <v>New Customer</v>
      </c>
      <c r="K781" s="13" t="s">
        <v>74</v>
      </c>
      <c r="L781" s="13" t="s">
        <v>25</v>
      </c>
      <c r="M781" s="16">
        <v>42086</v>
      </c>
      <c r="N781" s="16">
        <v>42088</v>
      </c>
      <c r="O781" s="48">
        <f>'Calculated Metrics'!$N781-'Calculated Metrics'!$M781</f>
        <v>2</v>
      </c>
      <c r="P781" s="16" t="str">
        <f>TEXT('Calculated Metrics'!$M781,"mmmm")</f>
        <v>March</v>
      </c>
      <c r="Q781" s="16" t="str">
        <f>TEXT('Calculated Metrics'!$M781,"dddd")</f>
        <v>Monday</v>
      </c>
      <c r="R781" s="13" t="str">
        <f>_xlfn.XLOOKUP('Calculated Metrics'!$T781,'Product Lookup'!A:A,'Product Lookup'!B:B, ,0)</f>
        <v>Envelopes</v>
      </c>
      <c r="S781" s="13" t="s">
        <v>26</v>
      </c>
      <c r="T781" s="13" t="s">
        <v>54</v>
      </c>
      <c r="U781" s="13" t="s">
        <v>49</v>
      </c>
      <c r="V781" s="13" t="s">
        <v>29</v>
      </c>
      <c r="W781" s="13" t="s">
        <v>30</v>
      </c>
      <c r="X781" s="13" t="s">
        <v>79</v>
      </c>
      <c r="Y781" s="13" t="s">
        <v>474</v>
      </c>
      <c r="Z781" s="13">
        <v>76063</v>
      </c>
      <c r="AA781" s="1"/>
      <c r="AB781" s="1"/>
      <c r="AC781" s="1"/>
      <c r="AD781" s="1"/>
      <c r="AE781" s="1"/>
      <c r="AF781" s="1"/>
    </row>
    <row r="782" spans="1:32" x14ac:dyDescent="0.3">
      <c r="A782" s="9">
        <v>24534</v>
      </c>
      <c r="B782" s="9" t="s">
        <v>41</v>
      </c>
      <c r="C782" s="9">
        <v>88212</v>
      </c>
      <c r="D782" s="10">
        <v>44.01</v>
      </c>
      <c r="E782" s="11">
        <v>0.05</v>
      </c>
      <c r="F782" s="9">
        <v>1</v>
      </c>
      <c r="G782" s="10">
        <f>'Calculated Metrics'!$D782*'Calculated Metrics'!$F782*(1-'Calculated Metrics'!$E782)</f>
        <v>41.809499999999993</v>
      </c>
      <c r="H782" s="9">
        <v>1374</v>
      </c>
      <c r="I782" s="9" t="s">
        <v>1461</v>
      </c>
      <c r="J782" s="9" t="str">
        <f t="shared" si="12"/>
        <v>New Customer</v>
      </c>
      <c r="K782" s="9" t="s">
        <v>34</v>
      </c>
      <c r="L782" s="9" t="s">
        <v>35</v>
      </c>
      <c r="M782" s="12">
        <v>42162</v>
      </c>
      <c r="N782" s="12">
        <v>42163</v>
      </c>
      <c r="O782" s="47">
        <f>'Calculated Metrics'!$N782-'Calculated Metrics'!$M782</f>
        <v>1</v>
      </c>
      <c r="P782" s="12" t="str">
        <f>TEXT('Calculated Metrics'!$M782,"mmmm")</f>
        <v>June</v>
      </c>
      <c r="Q782" s="12" t="str">
        <f>TEXT('Calculated Metrics'!$M782,"dddd")</f>
        <v>Sunday</v>
      </c>
      <c r="R782" s="9" t="str">
        <f>_xlfn.XLOOKUP('Calculated Metrics'!$T782,'Product Lookup'!A:A,'Product Lookup'!B:B, ,0)</f>
        <v>Appliances</v>
      </c>
      <c r="S782" s="9" t="s">
        <v>26</v>
      </c>
      <c r="T782" s="9" t="s">
        <v>131</v>
      </c>
      <c r="U782" s="9" t="s">
        <v>49</v>
      </c>
      <c r="V782" s="9" t="s">
        <v>29</v>
      </c>
      <c r="W782" s="9" t="s">
        <v>44</v>
      </c>
      <c r="X782" s="9" t="s">
        <v>39</v>
      </c>
      <c r="Y782" s="9" t="s">
        <v>475</v>
      </c>
      <c r="Z782" s="9">
        <v>95207</v>
      </c>
      <c r="AA782" s="1"/>
      <c r="AB782" s="1"/>
      <c r="AC782" s="1"/>
      <c r="AD782" s="1"/>
      <c r="AE782" s="1"/>
      <c r="AF782" s="1"/>
    </row>
    <row r="783" spans="1:32" x14ac:dyDescent="0.3">
      <c r="A783" s="13">
        <v>19932</v>
      </c>
      <c r="B783" s="13" t="s">
        <v>71</v>
      </c>
      <c r="C783" s="13">
        <v>88213</v>
      </c>
      <c r="D783" s="14">
        <v>2.89</v>
      </c>
      <c r="E783" s="15">
        <v>0.05</v>
      </c>
      <c r="F783" s="13">
        <v>9</v>
      </c>
      <c r="G783" s="14">
        <f>'Calculated Metrics'!$D783*'Calculated Metrics'!$F783*(1-'Calculated Metrics'!$E783)</f>
        <v>24.709500000000002</v>
      </c>
      <c r="H783" s="13">
        <v>1380</v>
      </c>
      <c r="I783" s="13" t="s">
        <v>1462</v>
      </c>
      <c r="J783" s="13" t="str">
        <f t="shared" si="12"/>
        <v>New Customer</v>
      </c>
      <c r="K783" s="13" t="s">
        <v>34</v>
      </c>
      <c r="L783" s="13" t="s">
        <v>35</v>
      </c>
      <c r="M783" s="16">
        <v>42182</v>
      </c>
      <c r="N783" s="16">
        <v>42188</v>
      </c>
      <c r="O783" s="48">
        <f>'Calculated Metrics'!$N783-'Calculated Metrics'!$M783</f>
        <v>6</v>
      </c>
      <c r="P783" s="16" t="str">
        <f>TEXT('Calculated Metrics'!$M783,"mmmm")</f>
        <v>June</v>
      </c>
      <c r="Q783" s="16" t="str">
        <f>TEXT('Calculated Metrics'!$M783,"dddd")</f>
        <v>Saturday</v>
      </c>
      <c r="R783" s="13" t="str">
        <f>_xlfn.XLOOKUP('Calculated Metrics'!$T783,'Product Lookup'!A:A,'Product Lookup'!B:B, ,0)</f>
        <v>Labels</v>
      </c>
      <c r="S783" s="13" t="s">
        <v>26</v>
      </c>
      <c r="T783" s="13" t="s">
        <v>82</v>
      </c>
      <c r="U783" s="13" t="s">
        <v>49</v>
      </c>
      <c r="V783" s="13" t="s">
        <v>29</v>
      </c>
      <c r="W783" s="13" t="s">
        <v>30</v>
      </c>
      <c r="X783" s="13" t="s">
        <v>108</v>
      </c>
      <c r="Y783" s="13" t="s">
        <v>476</v>
      </c>
      <c r="Z783" s="13">
        <v>3801</v>
      </c>
      <c r="AA783" s="1"/>
      <c r="AB783" s="1"/>
      <c r="AC783" s="1"/>
      <c r="AD783" s="1"/>
      <c r="AE783" s="1"/>
      <c r="AF783" s="1"/>
    </row>
    <row r="784" spans="1:32" x14ac:dyDescent="0.3">
      <c r="A784" s="9">
        <v>19018</v>
      </c>
      <c r="B784" s="9" t="s">
        <v>47</v>
      </c>
      <c r="C784" s="9">
        <v>89406</v>
      </c>
      <c r="D784" s="10">
        <v>2.23</v>
      </c>
      <c r="E784" s="11">
        <v>0.05</v>
      </c>
      <c r="F784" s="9">
        <v>12</v>
      </c>
      <c r="G784" s="10">
        <f>'Calculated Metrics'!$D784*'Calculated Metrics'!$F784*(1-'Calculated Metrics'!$E784)</f>
        <v>25.421999999999997</v>
      </c>
      <c r="H784" s="9">
        <v>1383</v>
      </c>
      <c r="I784" s="9" t="s">
        <v>1463</v>
      </c>
      <c r="J784" s="9" t="str">
        <f t="shared" si="12"/>
        <v>New Customer</v>
      </c>
      <c r="K784" s="9" t="s">
        <v>74</v>
      </c>
      <c r="L784" s="9" t="s">
        <v>35</v>
      </c>
      <c r="M784" s="12">
        <v>42125</v>
      </c>
      <c r="N784" s="12">
        <v>42126</v>
      </c>
      <c r="O784" s="47">
        <f>'Calculated Metrics'!$N784-'Calculated Metrics'!$M784</f>
        <v>1</v>
      </c>
      <c r="P784" s="12" t="str">
        <f>TEXT('Calculated Metrics'!$M784,"mmmm")</f>
        <v>May</v>
      </c>
      <c r="Q784" s="12" t="str">
        <f>TEXT('Calculated Metrics'!$M784,"dddd")</f>
        <v>Friday</v>
      </c>
      <c r="R784" s="9" t="str">
        <f>_xlfn.XLOOKUP('Calculated Metrics'!$T784,'Product Lookup'!A:A,'Product Lookup'!B:B, ,0)</f>
        <v>Furnishings</v>
      </c>
      <c r="S784" s="9" t="s">
        <v>36</v>
      </c>
      <c r="T784" s="9" t="s">
        <v>42</v>
      </c>
      <c r="U784" s="9" t="s">
        <v>43</v>
      </c>
      <c r="V784" s="9" t="s">
        <v>29</v>
      </c>
      <c r="W784" s="9" t="s">
        <v>81</v>
      </c>
      <c r="X784" s="9" t="s">
        <v>114</v>
      </c>
      <c r="Y784" s="9" t="s">
        <v>458</v>
      </c>
      <c r="Z784" s="9">
        <v>84120</v>
      </c>
      <c r="AA784" s="1"/>
      <c r="AB784" s="1"/>
      <c r="AC784" s="1"/>
      <c r="AD784" s="1"/>
      <c r="AE784" s="1"/>
      <c r="AF784" s="1"/>
    </row>
    <row r="785" spans="1:32" x14ac:dyDescent="0.3">
      <c r="A785" s="13">
        <v>25790</v>
      </c>
      <c r="B785" s="13" t="s">
        <v>33</v>
      </c>
      <c r="C785" s="13">
        <v>89407</v>
      </c>
      <c r="D785" s="14">
        <v>11.29</v>
      </c>
      <c r="E785" s="15">
        <v>0.05</v>
      </c>
      <c r="F785" s="13">
        <v>11</v>
      </c>
      <c r="G785" s="14">
        <f>'Calculated Metrics'!$D785*'Calculated Metrics'!$F785*(1-'Calculated Metrics'!$E785)</f>
        <v>117.98049999999999</v>
      </c>
      <c r="H785" s="13">
        <v>1384</v>
      </c>
      <c r="I785" s="13" t="s">
        <v>1464</v>
      </c>
      <c r="J785" s="13" t="str">
        <f t="shared" si="12"/>
        <v>Returning Customer</v>
      </c>
      <c r="K785" s="13" t="s">
        <v>74</v>
      </c>
      <c r="L785" s="13" t="s">
        <v>35</v>
      </c>
      <c r="M785" s="16">
        <v>42185</v>
      </c>
      <c r="N785" s="16">
        <v>42187</v>
      </c>
      <c r="O785" s="48">
        <f>'Calculated Metrics'!$N785-'Calculated Metrics'!$M785</f>
        <v>2</v>
      </c>
      <c r="P785" s="16" t="str">
        <f>TEXT('Calculated Metrics'!$M785,"mmmm")</f>
        <v>June</v>
      </c>
      <c r="Q785" s="16" t="str">
        <f>TEXT('Calculated Metrics'!$M785,"dddd")</f>
        <v>Tuesday</v>
      </c>
      <c r="R785" s="13" t="str">
        <f>_xlfn.XLOOKUP('Calculated Metrics'!$T785,'Product Lookup'!A:A,'Product Lookup'!B:B, ,0)</f>
        <v>Storage</v>
      </c>
      <c r="S785" s="13" t="s">
        <v>26</v>
      </c>
      <c r="T785" s="13" t="s">
        <v>85</v>
      </c>
      <c r="U785" s="13" t="s">
        <v>49</v>
      </c>
      <c r="V785" s="13" t="s">
        <v>29</v>
      </c>
      <c r="W785" s="13" t="s">
        <v>81</v>
      </c>
      <c r="X785" s="13" t="s">
        <v>83</v>
      </c>
      <c r="Y785" s="13" t="s">
        <v>477</v>
      </c>
      <c r="Z785" s="13">
        <v>22304</v>
      </c>
      <c r="AA785" s="1"/>
      <c r="AB785" s="1"/>
      <c r="AC785" s="1"/>
      <c r="AD785" s="1"/>
      <c r="AE785" s="1"/>
      <c r="AF785" s="1"/>
    </row>
    <row r="786" spans="1:32" x14ac:dyDescent="0.3">
      <c r="A786" s="9">
        <v>22984</v>
      </c>
      <c r="B786" s="9" t="s">
        <v>71</v>
      </c>
      <c r="C786" s="9">
        <v>89408</v>
      </c>
      <c r="D786" s="10">
        <v>70.97</v>
      </c>
      <c r="E786" s="11">
        <v>0.05</v>
      </c>
      <c r="F786" s="9">
        <v>21</v>
      </c>
      <c r="G786" s="10">
        <f>'Calculated Metrics'!$D786*'Calculated Metrics'!$F786*(1-'Calculated Metrics'!$E786)</f>
        <v>1415.8514999999998</v>
      </c>
      <c r="H786" s="9">
        <v>1384</v>
      </c>
      <c r="I786" s="9" t="s">
        <v>1464</v>
      </c>
      <c r="J786" s="9" t="str">
        <f t="shared" si="12"/>
        <v>Returning Customer</v>
      </c>
      <c r="K786" s="9" t="s">
        <v>74</v>
      </c>
      <c r="L786" s="9" t="s">
        <v>35</v>
      </c>
      <c r="M786" s="12">
        <v>42162</v>
      </c>
      <c r="N786" s="12">
        <v>42169</v>
      </c>
      <c r="O786" s="47">
        <f>'Calculated Metrics'!$N786-'Calculated Metrics'!$M786</f>
        <v>7</v>
      </c>
      <c r="P786" s="12" t="str">
        <f>TEXT('Calculated Metrics'!$M786,"mmmm")</f>
        <v>June</v>
      </c>
      <c r="Q786" s="12" t="str">
        <f>TEXT('Calculated Metrics'!$M786,"dddd")</f>
        <v>Sunday</v>
      </c>
      <c r="R786" s="9" t="str">
        <f>_xlfn.XLOOKUP('Calculated Metrics'!$T786,'Product Lookup'!A:A,'Product Lookup'!B:B, ,0)</f>
        <v>Appliances</v>
      </c>
      <c r="S786" s="9" t="s">
        <v>26</v>
      </c>
      <c r="T786" s="9" t="s">
        <v>131</v>
      </c>
      <c r="U786" s="9" t="s">
        <v>49</v>
      </c>
      <c r="V786" s="9" t="s">
        <v>29</v>
      </c>
      <c r="W786" s="9" t="s">
        <v>30</v>
      </c>
      <c r="X786" s="9" t="s">
        <v>83</v>
      </c>
      <c r="Y786" s="9" t="s">
        <v>477</v>
      </c>
      <c r="Z786" s="9">
        <v>22304</v>
      </c>
      <c r="AA786" s="1"/>
      <c r="AB786" s="1"/>
      <c r="AC786" s="1"/>
      <c r="AD786" s="1"/>
      <c r="AE786" s="1"/>
      <c r="AF786" s="1"/>
    </row>
    <row r="787" spans="1:32" x14ac:dyDescent="0.3">
      <c r="A787" s="13">
        <v>18970</v>
      </c>
      <c r="B787" s="13" t="s">
        <v>41</v>
      </c>
      <c r="C787" s="13">
        <v>88726</v>
      </c>
      <c r="D787" s="14">
        <v>1.74</v>
      </c>
      <c r="E787" s="15">
        <v>0.05</v>
      </c>
      <c r="F787" s="13">
        <v>1</v>
      </c>
      <c r="G787" s="14">
        <f>'Calculated Metrics'!$D787*'Calculated Metrics'!$F787*(1-'Calculated Metrics'!$E787)</f>
        <v>1.653</v>
      </c>
      <c r="H787" s="13">
        <v>1389</v>
      </c>
      <c r="I787" s="13" t="s">
        <v>1465</v>
      </c>
      <c r="J787" s="13" t="str">
        <f t="shared" si="12"/>
        <v>Returning Customer</v>
      </c>
      <c r="K787" s="13" t="s">
        <v>24</v>
      </c>
      <c r="L787" s="13" t="s">
        <v>35</v>
      </c>
      <c r="M787" s="16">
        <v>42029</v>
      </c>
      <c r="N787" s="16">
        <v>42030</v>
      </c>
      <c r="O787" s="48">
        <f>'Calculated Metrics'!$N787-'Calculated Metrics'!$M787</f>
        <v>1</v>
      </c>
      <c r="P787" s="16" t="str">
        <f>TEXT('Calculated Metrics'!$M787,"mmmm")</f>
        <v>January</v>
      </c>
      <c r="Q787" s="16" t="str">
        <f>TEXT('Calculated Metrics'!$M787,"dddd")</f>
        <v>Sunday</v>
      </c>
      <c r="R787" s="13" t="str">
        <f>_xlfn.XLOOKUP('Calculated Metrics'!$T787,'Product Lookup'!A:A,'Product Lookup'!B:B, ,0)</f>
        <v>Furnishings</v>
      </c>
      <c r="S787" s="13" t="s">
        <v>36</v>
      </c>
      <c r="T787" s="13" t="s">
        <v>42</v>
      </c>
      <c r="U787" s="13" t="s">
        <v>43</v>
      </c>
      <c r="V787" s="13" t="s">
        <v>29</v>
      </c>
      <c r="W787" s="13" t="s">
        <v>30</v>
      </c>
      <c r="X787" s="13" t="s">
        <v>39</v>
      </c>
      <c r="Y787" s="13" t="s">
        <v>478</v>
      </c>
      <c r="Z787" s="13">
        <v>94025</v>
      </c>
      <c r="AA787" s="1"/>
      <c r="AB787" s="1"/>
      <c r="AC787" s="1"/>
      <c r="AD787" s="1"/>
      <c r="AE787" s="1"/>
      <c r="AF787" s="1"/>
    </row>
    <row r="788" spans="1:32" x14ac:dyDescent="0.3">
      <c r="A788" s="9">
        <v>19852</v>
      </c>
      <c r="B788" s="9" t="s">
        <v>23</v>
      </c>
      <c r="C788" s="9">
        <v>88728</v>
      </c>
      <c r="D788" s="10">
        <v>2.62</v>
      </c>
      <c r="E788" s="11">
        <v>0.05</v>
      </c>
      <c r="F788" s="9">
        <v>12</v>
      </c>
      <c r="G788" s="10">
        <f>'Calculated Metrics'!$D788*'Calculated Metrics'!$F788*(1-'Calculated Metrics'!$E788)</f>
        <v>29.867999999999999</v>
      </c>
      <c r="H788" s="9">
        <v>1389</v>
      </c>
      <c r="I788" s="9" t="s">
        <v>1465</v>
      </c>
      <c r="J788" s="9" t="str">
        <f t="shared" si="12"/>
        <v>Returning Customer</v>
      </c>
      <c r="K788" s="9" t="s">
        <v>48</v>
      </c>
      <c r="L788" s="9" t="s">
        <v>25</v>
      </c>
      <c r="M788" s="12">
        <v>42137</v>
      </c>
      <c r="N788" s="12">
        <v>42139</v>
      </c>
      <c r="O788" s="47">
        <f>'Calculated Metrics'!$N788-'Calculated Metrics'!$M788</f>
        <v>2</v>
      </c>
      <c r="P788" s="12" t="str">
        <f>TEXT('Calculated Metrics'!$M788,"mmmm")</f>
        <v>May</v>
      </c>
      <c r="Q788" s="12" t="str">
        <f>TEXT('Calculated Metrics'!$M788,"dddd")</f>
        <v>Wednesday</v>
      </c>
      <c r="R788" s="9" t="str">
        <f>_xlfn.XLOOKUP('Calculated Metrics'!$T788,'Product Lookup'!A:A,'Product Lookup'!B:B, ,0)</f>
        <v>Rubber Bands</v>
      </c>
      <c r="S788" s="9" t="s">
        <v>26</v>
      </c>
      <c r="T788" s="9" t="s">
        <v>53</v>
      </c>
      <c r="U788" s="9" t="s">
        <v>28</v>
      </c>
      <c r="V788" s="9" t="s">
        <v>29</v>
      </c>
      <c r="W788" s="9" t="s">
        <v>30</v>
      </c>
      <c r="X788" s="9" t="s">
        <v>39</v>
      </c>
      <c r="Y788" s="9" t="s">
        <v>478</v>
      </c>
      <c r="Z788" s="9">
        <v>94025</v>
      </c>
      <c r="AA788" s="1"/>
      <c r="AB788" s="1"/>
      <c r="AC788" s="1"/>
      <c r="AD788" s="1"/>
      <c r="AE788" s="1"/>
      <c r="AF788" s="1"/>
    </row>
    <row r="789" spans="1:32" x14ac:dyDescent="0.3">
      <c r="A789" s="13">
        <v>19111</v>
      </c>
      <c r="B789" s="13" t="s">
        <v>23</v>
      </c>
      <c r="C789" s="13">
        <v>88729</v>
      </c>
      <c r="D789" s="14">
        <v>2.61</v>
      </c>
      <c r="E789" s="15">
        <v>0.05</v>
      </c>
      <c r="F789" s="13">
        <v>17</v>
      </c>
      <c r="G789" s="14">
        <f>'Calculated Metrics'!$D789*'Calculated Metrics'!$F789*(1-'Calculated Metrics'!$E789)</f>
        <v>42.151499999999999</v>
      </c>
      <c r="H789" s="13">
        <v>1389</v>
      </c>
      <c r="I789" s="13" t="s">
        <v>1465</v>
      </c>
      <c r="J789" s="13" t="str">
        <f t="shared" si="12"/>
        <v>Returning Customer</v>
      </c>
      <c r="K789" s="13" t="s">
        <v>74</v>
      </c>
      <c r="L789" s="13" t="s">
        <v>35</v>
      </c>
      <c r="M789" s="16">
        <v>42158</v>
      </c>
      <c r="N789" s="16">
        <v>42160</v>
      </c>
      <c r="O789" s="48">
        <f>'Calculated Metrics'!$N789-'Calculated Metrics'!$M789</f>
        <v>2</v>
      </c>
      <c r="P789" s="16" t="str">
        <f>TEXT('Calculated Metrics'!$M789,"mmmm")</f>
        <v>June</v>
      </c>
      <c r="Q789" s="16" t="str">
        <f>TEXT('Calculated Metrics'!$M789,"dddd")</f>
        <v>Wednesday</v>
      </c>
      <c r="R789" s="13" t="str">
        <f>_xlfn.XLOOKUP('Calculated Metrics'!$T789,'Product Lookup'!A:A,'Product Lookup'!B:B, ,0)</f>
        <v>Labels</v>
      </c>
      <c r="S789" s="13" t="s">
        <v>26</v>
      </c>
      <c r="T789" s="13" t="s">
        <v>82</v>
      </c>
      <c r="U789" s="13" t="s">
        <v>49</v>
      </c>
      <c r="V789" s="13" t="s">
        <v>29</v>
      </c>
      <c r="W789" s="13" t="s">
        <v>30</v>
      </c>
      <c r="X789" s="13" t="s">
        <v>39</v>
      </c>
      <c r="Y789" s="13" t="s">
        <v>478</v>
      </c>
      <c r="Z789" s="13">
        <v>94025</v>
      </c>
      <c r="AA789" s="1"/>
      <c r="AB789" s="1"/>
      <c r="AC789" s="1"/>
      <c r="AD789" s="1"/>
      <c r="AE789" s="1"/>
      <c r="AF789" s="1"/>
    </row>
    <row r="790" spans="1:32" x14ac:dyDescent="0.3">
      <c r="A790" s="9">
        <v>18702</v>
      </c>
      <c r="B790" s="9" t="s">
        <v>41</v>
      </c>
      <c r="C790" s="9">
        <v>88731</v>
      </c>
      <c r="D790" s="10">
        <v>8.17</v>
      </c>
      <c r="E790" s="11">
        <v>0.05</v>
      </c>
      <c r="F790" s="9">
        <v>19</v>
      </c>
      <c r="G790" s="10">
        <f>'Calculated Metrics'!$D790*'Calculated Metrics'!$F790*(1-'Calculated Metrics'!$E790)</f>
        <v>147.46849999999998</v>
      </c>
      <c r="H790" s="9">
        <v>1390</v>
      </c>
      <c r="I790" s="9" t="s">
        <v>1466</v>
      </c>
      <c r="J790" s="9" t="str">
        <f t="shared" si="12"/>
        <v>Returning Customer</v>
      </c>
      <c r="K790" s="9" t="s">
        <v>24</v>
      </c>
      <c r="L790" s="9" t="s">
        <v>35</v>
      </c>
      <c r="M790" s="12">
        <v>42140</v>
      </c>
      <c r="N790" s="12">
        <v>42140</v>
      </c>
      <c r="O790" s="47">
        <f>'Calculated Metrics'!$N790-'Calculated Metrics'!$M790</f>
        <v>0</v>
      </c>
      <c r="P790" s="12" t="str">
        <f>TEXT('Calculated Metrics'!$M790,"mmmm")</f>
        <v>May</v>
      </c>
      <c r="Q790" s="12" t="str">
        <f>TEXT('Calculated Metrics'!$M790,"dddd")</f>
        <v>Saturday</v>
      </c>
      <c r="R790" s="9" t="str">
        <f>_xlfn.XLOOKUP('Calculated Metrics'!$T790,'Product Lookup'!A:A,'Product Lookup'!B:B, ,0)</f>
        <v>Paper</v>
      </c>
      <c r="S790" s="9" t="s">
        <v>26</v>
      </c>
      <c r="T790" s="9" t="s">
        <v>66</v>
      </c>
      <c r="U790" s="9" t="s">
        <v>28</v>
      </c>
      <c r="V790" s="9" t="s">
        <v>29</v>
      </c>
      <c r="W790" s="9" t="s">
        <v>30</v>
      </c>
      <c r="X790" s="9" t="s">
        <v>39</v>
      </c>
      <c r="Y790" s="9" t="s">
        <v>475</v>
      </c>
      <c r="Z790" s="9">
        <v>95207</v>
      </c>
      <c r="AA790" s="1"/>
      <c r="AB790" s="1"/>
      <c r="AC790" s="1"/>
      <c r="AD790" s="1"/>
      <c r="AE790" s="1"/>
      <c r="AF790" s="1"/>
    </row>
    <row r="791" spans="1:32" x14ac:dyDescent="0.3">
      <c r="A791" s="13">
        <v>18703</v>
      </c>
      <c r="B791" s="13" t="s">
        <v>41</v>
      </c>
      <c r="C791" s="13">
        <v>88731</v>
      </c>
      <c r="D791" s="14">
        <v>110.99</v>
      </c>
      <c r="E791" s="15">
        <v>0.1</v>
      </c>
      <c r="F791" s="13">
        <v>38</v>
      </c>
      <c r="G791" s="14">
        <f>'Calculated Metrics'!$D791*'Calculated Metrics'!$F791*(1-'Calculated Metrics'!$E791)</f>
        <v>3795.8580000000002</v>
      </c>
      <c r="H791" s="13">
        <v>1390</v>
      </c>
      <c r="I791" s="13" t="s">
        <v>1466</v>
      </c>
      <c r="J791" s="13" t="str">
        <f t="shared" si="12"/>
        <v>Returning Customer</v>
      </c>
      <c r="K791" s="13" t="s">
        <v>24</v>
      </c>
      <c r="L791" s="13" t="s">
        <v>35</v>
      </c>
      <c r="M791" s="16">
        <v>42140</v>
      </c>
      <c r="N791" s="16">
        <v>42142</v>
      </c>
      <c r="O791" s="48">
        <f>'Calculated Metrics'!$N791-'Calculated Metrics'!$M791</f>
        <v>2</v>
      </c>
      <c r="P791" s="16" t="str">
        <f>TEXT('Calculated Metrics'!$M791,"mmmm")</f>
        <v>May</v>
      </c>
      <c r="Q791" s="16" t="str">
        <f>TEXT('Calculated Metrics'!$M791,"dddd")</f>
        <v>Saturday</v>
      </c>
      <c r="R791" s="13" t="str">
        <f>_xlfn.XLOOKUP('Calculated Metrics'!$T791,'Product Lookup'!A:A,'Product Lookup'!B:B, ,0)</f>
        <v>Telephones</v>
      </c>
      <c r="S791" s="13" t="s">
        <v>58</v>
      </c>
      <c r="T791" s="13" t="s">
        <v>59</v>
      </c>
      <c r="U791" s="13" t="s">
        <v>49</v>
      </c>
      <c r="V791" s="13" t="s">
        <v>29</v>
      </c>
      <c r="W791" s="13" t="s">
        <v>30</v>
      </c>
      <c r="X791" s="13" t="s">
        <v>39</v>
      </c>
      <c r="Y791" s="13" t="s">
        <v>475</v>
      </c>
      <c r="Z791" s="13">
        <v>95207</v>
      </c>
      <c r="AA791" s="1"/>
      <c r="AB791" s="1"/>
      <c r="AC791" s="1"/>
      <c r="AD791" s="1"/>
      <c r="AE791" s="1"/>
      <c r="AF791" s="1"/>
    </row>
    <row r="792" spans="1:32" x14ac:dyDescent="0.3">
      <c r="A792" s="9">
        <v>20523</v>
      </c>
      <c r="B792" s="9" t="s">
        <v>33</v>
      </c>
      <c r="C792" s="9">
        <v>88727</v>
      </c>
      <c r="D792" s="10">
        <v>2.88</v>
      </c>
      <c r="E792" s="11">
        <v>0.05</v>
      </c>
      <c r="F792" s="9">
        <v>1</v>
      </c>
      <c r="G792" s="10">
        <f>'Calculated Metrics'!$D792*'Calculated Metrics'!$F792*(1-'Calculated Metrics'!$E792)</f>
        <v>2.7359999999999998</v>
      </c>
      <c r="H792" s="9">
        <v>1391</v>
      </c>
      <c r="I792" s="9" t="s">
        <v>1467</v>
      </c>
      <c r="J792" s="9" t="str">
        <f t="shared" si="12"/>
        <v>Returning Customer</v>
      </c>
      <c r="K792" s="9" t="s">
        <v>74</v>
      </c>
      <c r="L792" s="9" t="s">
        <v>25</v>
      </c>
      <c r="M792" s="12">
        <v>42118</v>
      </c>
      <c r="N792" s="12">
        <v>42118</v>
      </c>
      <c r="O792" s="47">
        <f>'Calculated Metrics'!$N792-'Calculated Metrics'!$M792</f>
        <v>0</v>
      </c>
      <c r="P792" s="12" t="str">
        <f>TEXT('Calculated Metrics'!$M792,"mmmm")</f>
        <v>April</v>
      </c>
      <c r="Q792" s="12" t="str">
        <f>TEXT('Calculated Metrics'!$M792,"dddd")</f>
        <v>Friday</v>
      </c>
      <c r="R792" s="9" t="str">
        <f>_xlfn.XLOOKUP('Calculated Metrics'!$T792,'Product Lookup'!A:A,'Product Lookup'!B:B, ,0)</f>
        <v>Pens</v>
      </c>
      <c r="S792" s="9" t="s">
        <v>26</v>
      </c>
      <c r="T792" s="9" t="s">
        <v>27</v>
      </c>
      <c r="U792" s="9" t="s">
        <v>28</v>
      </c>
      <c r="V792" s="9" t="s">
        <v>29</v>
      </c>
      <c r="W792" s="9" t="s">
        <v>30</v>
      </c>
      <c r="X792" s="9" t="s">
        <v>39</v>
      </c>
      <c r="Y792" s="9" t="s">
        <v>479</v>
      </c>
      <c r="Z792" s="9">
        <v>94086</v>
      </c>
      <c r="AA792" s="1"/>
      <c r="AB792" s="1"/>
      <c r="AC792" s="1"/>
      <c r="AD792" s="1"/>
      <c r="AE792" s="1"/>
      <c r="AF792" s="1"/>
    </row>
    <row r="793" spans="1:32" x14ac:dyDescent="0.3">
      <c r="A793" s="13">
        <v>20163</v>
      </c>
      <c r="B793" s="13" t="s">
        <v>71</v>
      </c>
      <c r="C793" s="13">
        <v>88730</v>
      </c>
      <c r="D793" s="14">
        <v>12.28</v>
      </c>
      <c r="E793" s="15">
        <v>0.05</v>
      </c>
      <c r="F793" s="13">
        <v>33</v>
      </c>
      <c r="G793" s="14">
        <f>'Calculated Metrics'!$D793*'Calculated Metrics'!$F793*(1-'Calculated Metrics'!$E793)</f>
        <v>384.97799999999995</v>
      </c>
      <c r="H793" s="13">
        <v>1391</v>
      </c>
      <c r="I793" s="13" t="s">
        <v>1467</v>
      </c>
      <c r="J793" s="13" t="str">
        <f t="shared" si="12"/>
        <v>Returning Customer</v>
      </c>
      <c r="K793" s="13" t="s">
        <v>48</v>
      </c>
      <c r="L793" s="13" t="s">
        <v>35</v>
      </c>
      <c r="M793" s="16">
        <v>42127</v>
      </c>
      <c r="N793" s="16">
        <v>42134</v>
      </c>
      <c r="O793" s="48">
        <f>'Calculated Metrics'!$N793-'Calculated Metrics'!$M793</f>
        <v>7</v>
      </c>
      <c r="P793" s="16" t="str">
        <f>TEXT('Calculated Metrics'!$M793,"mmmm")</f>
        <v>May</v>
      </c>
      <c r="Q793" s="16" t="str">
        <f>TEXT('Calculated Metrics'!$M793,"dddd")</f>
        <v>Sunday</v>
      </c>
      <c r="R793" s="13" t="str">
        <f>_xlfn.XLOOKUP('Calculated Metrics'!$T793,'Product Lookup'!A:A,'Product Lookup'!B:B, ,0)</f>
        <v>Storage</v>
      </c>
      <c r="S793" s="13" t="s">
        <v>26</v>
      </c>
      <c r="T793" s="13" t="s">
        <v>85</v>
      </c>
      <c r="U793" s="13" t="s">
        <v>49</v>
      </c>
      <c r="V793" s="13" t="s">
        <v>29</v>
      </c>
      <c r="W793" s="13" t="s">
        <v>50</v>
      </c>
      <c r="X793" s="13" t="s">
        <v>39</v>
      </c>
      <c r="Y793" s="13" t="s">
        <v>479</v>
      </c>
      <c r="Z793" s="13">
        <v>94086</v>
      </c>
      <c r="AA793" s="1"/>
      <c r="AB793" s="1"/>
      <c r="AC793" s="1"/>
      <c r="AD793" s="1"/>
      <c r="AE793" s="1"/>
      <c r="AF793" s="1"/>
    </row>
    <row r="794" spans="1:32" x14ac:dyDescent="0.3">
      <c r="A794" s="9">
        <v>5297</v>
      </c>
      <c r="B794" s="9" t="s">
        <v>33</v>
      </c>
      <c r="C794" s="9">
        <v>37729</v>
      </c>
      <c r="D794" s="10">
        <v>8.6</v>
      </c>
      <c r="E794" s="11">
        <v>0.05</v>
      </c>
      <c r="F794" s="9">
        <v>48</v>
      </c>
      <c r="G794" s="10">
        <f>'Calculated Metrics'!$D794*'Calculated Metrics'!$F794*(1-'Calculated Metrics'!$E794)</f>
        <v>392.15999999999991</v>
      </c>
      <c r="H794" s="9">
        <v>1402</v>
      </c>
      <c r="I794" s="9" t="s">
        <v>1468</v>
      </c>
      <c r="J794" s="9" t="str">
        <f t="shared" si="12"/>
        <v>Returning Customer</v>
      </c>
      <c r="K794" s="9" t="s">
        <v>24</v>
      </c>
      <c r="L794" s="9" t="s">
        <v>35</v>
      </c>
      <c r="M794" s="12">
        <v>42019</v>
      </c>
      <c r="N794" s="12">
        <v>42019</v>
      </c>
      <c r="O794" s="47">
        <f>'Calculated Metrics'!$N794-'Calculated Metrics'!$M794</f>
        <v>0</v>
      </c>
      <c r="P794" s="12" t="str">
        <f>TEXT('Calculated Metrics'!$M794,"mmmm")</f>
        <v>January</v>
      </c>
      <c r="Q794" s="12" t="str">
        <f>TEXT('Calculated Metrics'!$M794,"dddd")</f>
        <v>Thursday</v>
      </c>
      <c r="R794" s="9" t="str">
        <f>_xlfn.XLOOKUP('Calculated Metrics'!$T794,'Product Lookup'!A:A,'Product Lookup'!B:B, ,0)</f>
        <v>Binders</v>
      </c>
      <c r="S794" s="9" t="s">
        <v>26</v>
      </c>
      <c r="T794" s="9" t="s">
        <v>72</v>
      </c>
      <c r="U794" s="9" t="s">
        <v>49</v>
      </c>
      <c r="V794" s="9" t="s">
        <v>29</v>
      </c>
      <c r="W794" s="9" t="s">
        <v>50</v>
      </c>
      <c r="X794" s="9" t="s">
        <v>98</v>
      </c>
      <c r="Y794" s="9" t="s">
        <v>99</v>
      </c>
      <c r="Z794" s="9">
        <v>60653</v>
      </c>
      <c r="AA794" s="1"/>
      <c r="AB794" s="1"/>
      <c r="AC794" s="1"/>
      <c r="AD794" s="1"/>
      <c r="AE794" s="1"/>
      <c r="AF794" s="1"/>
    </row>
    <row r="795" spans="1:32" x14ac:dyDescent="0.3">
      <c r="A795" s="13">
        <v>6080</v>
      </c>
      <c r="B795" s="13" t="s">
        <v>47</v>
      </c>
      <c r="C795" s="13">
        <v>43079</v>
      </c>
      <c r="D795" s="14">
        <v>30.73</v>
      </c>
      <c r="E795" s="15">
        <v>0.05</v>
      </c>
      <c r="F795" s="13">
        <v>48</v>
      </c>
      <c r="G795" s="14">
        <f>'Calculated Metrics'!$D795*'Calculated Metrics'!$F795*(1-'Calculated Metrics'!$E795)</f>
        <v>1401.288</v>
      </c>
      <c r="H795" s="13">
        <v>1402</v>
      </c>
      <c r="I795" s="13" t="s">
        <v>1468</v>
      </c>
      <c r="J795" s="13" t="str">
        <f t="shared" si="12"/>
        <v>Returning Customer</v>
      </c>
      <c r="K795" s="13" t="s">
        <v>34</v>
      </c>
      <c r="L795" s="13" t="s">
        <v>35</v>
      </c>
      <c r="M795" s="16">
        <v>42025</v>
      </c>
      <c r="N795" s="16">
        <v>42026</v>
      </c>
      <c r="O795" s="48">
        <f>'Calculated Metrics'!$N795-'Calculated Metrics'!$M795</f>
        <v>1</v>
      </c>
      <c r="P795" s="16" t="str">
        <f>TEXT('Calculated Metrics'!$M795,"mmmm")</f>
        <v>January</v>
      </c>
      <c r="Q795" s="16" t="str">
        <f>TEXT('Calculated Metrics'!$M795,"dddd")</f>
        <v>Wednesday</v>
      </c>
      <c r="R795" s="13" t="str">
        <f>_xlfn.XLOOKUP('Calculated Metrics'!$T795,'Product Lookup'!A:A,'Product Lookup'!B:B, ,0)</f>
        <v>Computer Peripherals</v>
      </c>
      <c r="S795" s="13" t="s">
        <v>58</v>
      </c>
      <c r="T795" s="13" t="s">
        <v>100</v>
      </c>
      <c r="U795" s="13" t="s">
        <v>49</v>
      </c>
      <c r="V795" s="13" t="s">
        <v>29</v>
      </c>
      <c r="W795" s="13" t="s">
        <v>50</v>
      </c>
      <c r="X795" s="13" t="s">
        <v>98</v>
      </c>
      <c r="Y795" s="13" t="s">
        <v>99</v>
      </c>
      <c r="Z795" s="13">
        <v>60653</v>
      </c>
      <c r="AA795" s="1"/>
      <c r="AB795" s="1"/>
      <c r="AC795" s="1"/>
      <c r="AD795" s="1"/>
      <c r="AE795" s="1"/>
      <c r="AF795" s="1"/>
    </row>
    <row r="796" spans="1:32" x14ac:dyDescent="0.3">
      <c r="A796" s="9">
        <v>23297</v>
      </c>
      <c r="B796" s="9" t="s">
        <v>33</v>
      </c>
      <c r="C796" s="9">
        <v>86144</v>
      </c>
      <c r="D796" s="10">
        <v>8.6</v>
      </c>
      <c r="E796" s="11">
        <v>0.05</v>
      </c>
      <c r="F796" s="9">
        <v>12</v>
      </c>
      <c r="G796" s="10">
        <f>'Calculated Metrics'!$D796*'Calculated Metrics'!$F796*(1-'Calculated Metrics'!$E796)</f>
        <v>98.039999999999978</v>
      </c>
      <c r="H796" s="9">
        <v>1405</v>
      </c>
      <c r="I796" s="9" t="s">
        <v>1469</v>
      </c>
      <c r="J796" s="9" t="str">
        <f t="shared" si="12"/>
        <v>Returning Customer</v>
      </c>
      <c r="K796" s="9" t="s">
        <v>24</v>
      </c>
      <c r="L796" s="9" t="s">
        <v>35</v>
      </c>
      <c r="M796" s="12">
        <v>42019</v>
      </c>
      <c r="N796" s="12">
        <v>42019</v>
      </c>
      <c r="O796" s="47">
        <f>'Calculated Metrics'!$N796-'Calculated Metrics'!$M796</f>
        <v>0</v>
      </c>
      <c r="P796" s="12" t="str">
        <f>TEXT('Calculated Metrics'!$M796,"mmmm")</f>
        <v>January</v>
      </c>
      <c r="Q796" s="12" t="str">
        <f>TEXT('Calculated Metrics'!$M796,"dddd")</f>
        <v>Thursday</v>
      </c>
      <c r="R796" s="9" t="str">
        <f>_xlfn.XLOOKUP('Calculated Metrics'!$T796,'Product Lookup'!A:A,'Product Lookup'!B:B, ,0)</f>
        <v>Binders</v>
      </c>
      <c r="S796" s="9" t="s">
        <v>26</v>
      </c>
      <c r="T796" s="9" t="s">
        <v>72</v>
      </c>
      <c r="U796" s="9" t="s">
        <v>49</v>
      </c>
      <c r="V796" s="9" t="s">
        <v>29</v>
      </c>
      <c r="W796" s="9" t="s">
        <v>50</v>
      </c>
      <c r="X796" s="9" t="s">
        <v>143</v>
      </c>
      <c r="Y796" s="9" t="s">
        <v>480</v>
      </c>
      <c r="Z796" s="9">
        <v>49017</v>
      </c>
      <c r="AA796" s="1"/>
      <c r="AB796" s="1"/>
      <c r="AC796" s="1"/>
      <c r="AD796" s="1"/>
      <c r="AE796" s="1"/>
      <c r="AF796" s="1"/>
    </row>
    <row r="797" spans="1:32" x14ac:dyDescent="0.3">
      <c r="A797" s="13">
        <v>24080</v>
      </c>
      <c r="B797" s="13" t="s">
        <v>47</v>
      </c>
      <c r="C797" s="13">
        <v>86145</v>
      </c>
      <c r="D797" s="14">
        <v>30.73</v>
      </c>
      <c r="E797" s="15">
        <v>0.05</v>
      </c>
      <c r="F797" s="13">
        <v>12</v>
      </c>
      <c r="G797" s="14">
        <f>'Calculated Metrics'!$D797*'Calculated Metrics'!$F797*(1-'Calculated Metrics'!$E797)</f>
        <v>350.322</v>
      </c>
      <c r="H797" s="13">
        <v>1405</v>
      </c>
      <c r="I797" s="13" t="s">
        <v>1469</v>
      </c>
      <c r="J797" s="13" t="str">
        <f t="shared" si="12"/>
        <v>Returning Customer</v>
      </c>
      <c r="K797" s="13" t="s">
        <v>34</v>
      </c>
      <c r="L797" s="13" t="s">
        <v>35</v>
      </c>
      <c r="M797" s="16">
        <v>42025</v>
      </c>
      <c r="N797" s="16">
        <v>42026</v>
      </c>
      <c r="O797" s="48">
        <f>'Calculated Metrics'!$N797-'Calculated Metrics'!$M797</f>
        <v>1</v>
      </c>
      <c r="P797" s="16" t="str">
        <f>TEXT('Calculated Metrics'!$M797,"mmmm")</f>
        <v>January</v>
      </c>
      <c r="Q797" s="16" t="str">
        <f>TEXT('Calculated Metrics'!$M797,"dddd")</f>
        <v>Wednesday</v>
      </c>
      <c r="R797" s="13" t="str">
        <f>_xlfn.XLOOKUP('Calculated Metrics'!$T797,'Product Lookup'!A:A,'Product Lookup'!B:B, ,0)</f>
        <v>Computer Peripherals</v>
      </c>
      <c r="S797" s="13" t="s">
        <v>58</v>
      </c>
      <c r="T797" s="13" t="s">
        <v>100</v>
      </c>
      <c r="U797" s="13" t="s">
        <v>49</v>
      </c>
      <c r="V797" s="13" t="s">
        <v>29</v>
      </c>
      <c r="W797" s="13" t="s">
        <v>30</v>
      </c>
      <c r="X797" s="13" t="s">
        <v>143</v>
      </c>
      <c r="Y797" s="13" t="s">
        <v>480</v>
      </c>
      <c r="Z797" s="13">
        <v>49017</v>
      </c>
      <c r="AA797" s="1"/>
      <c r="AB797" s="1"/>
      <c r="AC797" s="1"/>
      <c r="AD797" s="1"/>
      <c r="AE797" s="1"/>
      <c r="AF797" s="1"/>
    </row>
    <row r="798" spans="1:32" x14ac:dyDescent="0.3">
      <c r="A798" s="9">
        <v>19417</v>
      </c>
      <c r="B798" s="9" t="s">
        <v>47</v>
      </c>
      <c r="C798" s="9">
        <v>87086</v>
      </c>
      <c r="D798" s="10">
        <v>65.989999999999995</v>
      </c>
      <c r="E798" s="11">
        <v>0.05</v>
      </c>
      <c r="F798" s="9">
        <v>9</v>
      </c>
      <c r="G798" s="10">
        <f>'Calculated Metrics'!$D798*'Calculated Metrics'!$F798*(1-'Calculated Metrics'!$E798)</f>
        <v>564.21449999999993</v>
      </c>
      <c r="H798" s="9">
        <v>1410</v>
      </c>
      <c r="I798" s="9" t="s">
        <v>1470</v>
      </c>
      <c r="J798" s="9" t="str">
        <f t="shared" si="12"/>
        <v>New Customer</v>
      </c>
      <c r="K798" s="9" t="s">
        <v>24</v>
      </c>
      <c r="L798" s="9" t="s">
        <v>35</v>
      </c>
      <c r="M798" s="12">
        <v>42101</v>
      </c>
      <c r="N798" s="12">
        <v>42102</v>
      </c>
      <c r="O798" s="47">
        <f>'Calculated Metrics'!$N798-'Calculated Metrics'!$M798</f>
        <v>1</v>
      </c>
      <c r="P798" s="12" t="str">
        <f>TEXT('Calculated Metrics'!$M798,"mmmm")</f>
        <v>April</v>
      </c>
      <c r="Q798" s="12" t="str">
        <f>TEXT('Calculated Metrics'!$M798,"dddd")</f>
        <v>Tuesday</v>
      </c>
      <c r="R798" s="9" t="str">
        <f>_xlfn.XLOOKUP('Calculated Metrics'!$T798,'Product Lookup'!A:A,'Product Lookup'!B:B, ,0)</f>
        <v>Telephones</v>
      </c>
      <c r="S798" s="9" t="s">
        <v>58</v>
      </c>
      <c r="T798" s="9" t="s">
        <v>59</v>
      </c>
      <c r="U798" s="9" t="s">
        <v>49</v>
      </c>
      <c r="V798" s="9" t="s">
        <v>29</v>
      </c>
      <c r="W798" s="9" t="s">
        <v>30</v>
      </c>
      <c r="X798" s="9" t="s">
        <v>39</v>
      </c>
      <c r="Y798" s="9" t="s">
        <v>481</v>
      </c>
      <c r="Z798" s="9">
        <v>92553</v>
      </c>
      <c r="AA798" s="1"/>
      <c r="AB798" s="1"/>
      <c r="AC798" s="1"/>
      <c r="AD798" s="1"/>
      <c r="AE798" s="1"/>
      <c r="AF798" s="1"/>
    </row>
    <row r="799" spans="1:32" x14ac:dyDescent="0.3">
      <c r="A799" s="13">
        <v>24407</v>
      </c>
      <c r="B799" s="13" t="s">
        <v>33</v>
      </c>
      <c r="C799" s="13">
        <v>87087</v>
      </c>
      <c r="D799" s="14">
        <v>3.38</v>
      </c>
      <c r="E799" s="15">
        <v>0.05</v>
      </c>
      <c r="F799" s="13">
        <v>12</v>
      </c>
      <c r="G799" s="14">
        <f>'Calculated Metrics'!$D799*'Calculated Metrics'!$F799*(1-'Calculated Metrics'!$E799)</f>
        <v>38.532000000000004</v>
      </c>
      <c r="H799" s="13">
        <v>1412</v>
      </c>
      <c r="I799" s="13" t="s">
        <v>1471</v>
      </c>
      <c r="J799" s="13" t="str">
        <f t="shared" si="12"/>
        <v>New Customer</v>
      </c>
      <c r="K799" s="13" t="s">
        <v>24</v>
      </c>
      <c r="L799" s="13" t="s">
        <v>35</v>
      </c>
      <c r="M799" s="16">
        <v>42037</v>
      </c>
      <c r="N799" s="16">
        <v>42039</v>
      </c>
      <c r="O799" s="48">
        <f>'Calculated Metrics'!$N799-'Calculated Metrics'!$M799</f>
        <v>2</v>
      </c>
      <c r="P799" s="16" t="str">
        <f>TEXT('Calculated Metrics'!$M799,"mmmm")</f>
        <v>February</v>
      </c>
      <c r="Q799" s="16" t="str">
        <f>TEXT('Calculated Metrics'!$M799,"dddd")</f>
        <v>Monday</v>
      </c>
      <c r="R799" s="13" t="str">
        <f>_xlfn.XLOOKUP('Calculated Metrics'!$T799,'Product Lookup'!A:A,'Product Lookup'!B:B, ,0)</f>
        <v>Pens</v>
      </c>
      <c r="S799" s="13" t="s">
        <v>26</v>
      </c>
      <c r="T799" s="13" t="s">
        <v>27</v>
      </c>
      <c r="U799" s="13" t="s">
        <v>28</v>
      </c>
      <c r="V799" s="13" t="s">
        <v>29</v>
      </c>
      <c r="W799" s="13" t="s">
        <v>44</v>
      </c>
      <c r="X799" s="13" t="s">
        <v>39</v>
      </c>
      <c r="Y799" s="13" t="s">
        <v>482</v>
      </c>
      <c r="Z799" s="13">
        <v>94043</v>
      </c>
      <c r="AA799" s="1"/>
      <c r="AB799" s="1"/>
      <c r="AC799" s="1"/>
      <c r="AD799" s="1"/>
      <c r="AE799" s="1"/>
      <c r="AF799" s="1"/>
    </row>
    <row r="800" spans="1:32" x14ac:dyDescent="0.3">
      <c r="A800" s="9">
        <v>1417</v>
      </c>
      <c r="B800" s="9" t="s">
        <v>47</v>
      </c>
      <c r="C800" s="9">
        <v>10277</v>
      </c>
      <c r="D800" s="10">
        <v>65.989999999999995</v>
      </c>
      <c r="E800" s="11">
        <v>0.05</v>
      </c>
      <c r="F800" s="9">
        <v>36</v>
      </c>
      <c r="G800" s="10">
        <f>'Calculated Metrics'!$D800*'Calculated Metrics'!$F800*(1-'Calculated Metrics'!$E800)</f>
        <v>2256.8579999999997</v>
      </c>
      <c r="H800" s="9">
        <v>1413</v>
      </c>
      <c r="I800" s="9" t="s">
        <v>1472</v>
      </c>
      <c r="J800" s="9" t="str">
        <f t="shared" si="12"/>
        <v>Returning Customer</v>
      </c>
      <c r="K800" s="9" t="s">
        <v>24</v>
      </c>
      <c r="L800" s="9" t="s">
        <v>35</v>
      </c>
      <c r="M800" s="12">
        <v>42101</v>
      </c>
      <c r="N800" s="12">
        <v>42102</v>
      </c>
      <c r="O800" s="47">
        <f>'Calculated Metrics'!$N800-'Calculated Metrics'!$M800</f>
        <v>1</v>
      </c>
      <c r="P800" s="12" t="str">
        <f>TEXT('Calculated Metrics'!$M800,"mmmm")</f>
        <v>April</v>
      </c>
      <c r="Q800" s="12" t="str">
        <f>TEXT('Calculated Metrics'!$M800,"dddd")</f>
        <v>Tuesday</v>
      </c>
      <c r="R800" s="9" t="str">
        <f>_xlfn.XLOOKUP('Calculated Metrics'!$T800,'Product Lookup'!A:A,'Product Lookup'!B:B, ,0)</f>
        <v>Telephones</v>
      </c>
      <c r="S800" s="9" t="s">
        <v>58</v>
      </c>
      <c r="T800" s="9" t="s">
        <v>59</v>
      </c>
      <c r="U800" s="9" t="s">
        <v>49</v>
      </c>
      <c r="V800" s="9" t="s">
        <v>29</v>
      </c>
      <c r="W800" s="9" t="s">
        <v>44</v>
      </c>
      <c r="X800" s="9" t="s">
        <v>106</v>
      </c>
      <c r="Y800" s="9" t="s">
        <v>107</v>
      </c>
      <c r="Z800" s="9">
        <v>2113</v>
      </c>
      <c r="AA800" s="1"/>
      <c r="AB800" s="1"/>
      <c r="AC800" s="1"/>
      <c r="AD800" s="1"/>
      <c r="AE800" s="1"/>
      <c r="AF800" s="1"/>
    </row>
    <row r="801" spans="1:32" x14ac:dyDescent="0.3">
      <c r="A801" s="13">
        <v>6406</v>
      </c>
      <c r="B801" s="13" t="s">
        <v>33</v>
      </c>
      <c r="C801" s="13">
        <v>45539</v>
      </c>
      <c r="D801" s="14">
        <v>16.48</v>
      </c>
      <c r="E801" s="15">
        <v>0.05</v>
      </c>
      <c r="F801" s="13">
        <v>27</v>
      </c>
      <c r="G801" s="14">
        <f>'Calculated Metrics'!$D801*'Calculated Metrics'!$F801*(1-'Calculated Metrics'!$E801)</f>
        <v>422.71199999999999</v>
      </c>
      <c r="H801" s="13">
        <v>1413</v>
      </c>
      <c r="I801" s="13" t="s">
        <v>1472</v>
      </c>
      <c r="J801" s="13" t="str">
        <f t="shared" si="12"/>
        <v>Returning Customer</v>
      </c>
      <c r="K801" s="13" t="s">
        <v>24</v>
      </c>
      <c r="L801" s="13" t="s">
        <v>25</v>
      </c>
      <c r="M801" s="16">
        <v>42037</v>
      </c>
      <c r="N801" s="16">
        <v>42039</v>
      </c>
      <c r="O801" s="48">
        <f>'Calculated Metrics'!$N801-'Calculated Metrics'!$M801</f>
        <v>2</v>
      </c>
      <c r="P801" s="16" t="str">
        <f>TEXT('Calculated Metrics'!$M801,"mmmm")</f>
        <v>February</v>
      </c>
      <c r="Q801" s="16" t="str">
        <f>TEXT('Calculated Metrics'!$M801,"dddd")</f>
        <v>Monday</v>
      </c>
      <c r="R801" s="13" t="str">
        <f>_xlfn.XLOOKUP('Calculated Metrics'!$T801,'Product Lookup'!A:A,'Product Lookup'!B:B, ,0)</f>
        <v>Computer Peripherals</v>
      </c>
      <c r="S801" s="13" t="s">
        <v>58</v>
      </c>
      <c r="T801" s="13" t="s">
        <v>100</v>
      </c>
      <c r="U801" s="13" t="s">
        <v>43</v>
      </c>
      <c r="V801" s="13" t="s">
        <v>29</v>
      </c>
      <c r="W801" s="13" t="s">
        <v>50</v>
      </c>
      <c r="X801" s="13" t="s">
        <v>106</v>
      </c>
      <c r="Y801" s="13" t="s">
        <v>107</v>
      </c>
      <c r="Z801" s="13">
        <v>2113</v>
      </c>
      <c r="AA801" s="1"/>
      <c r="AB801" s="1"/>
      <c r="AC801" s="1"/>
      <c r="AD801" s="1"/>
      <c r="AE801" s="1"/>
      <c r="AF801" s="1"/>
    </row>
    <row r="802" spans="1:32" x14ac:dyDescent="0.3">
      <c r="A802" s="9">
        <v>25129</v>
      </c>
      <c r="B802" s="9" t="s">
        <v>41</v>
      </c>
      <c r="C802" s="9">
        <v>90538</v>
      </c>
      <c r="D802" s="10">
        <v>417.4</v>
      </c>
      <c r="E802" s="11">
        <v>0.1</v>
      </c>
      <c r="F802" s="9">
        <v>1</v>
      </c>
      <c r="G802" s="10">
        <f>'Calculated Metrics'!$D802*'Calculated Metrics'!$F802*(1-'Calculated Metrics'!$E802)</f>
        <v>375.65999999999997</v>
      </c>
      <c r="H802" s="9">
        <v>1416</v>
      </c>
      <c r="I802" s="9" t="s">
        <v>1473</v>
      </c>
      <c r="J802" s="9" t="str">
        <f t="shared" si="12"/>
        <v>Returning Customer</v>
      </c>
      <c r="K802" s="9" t="s">
        <v>48</v>
      </c>
      <c r="L802" s="9" t="s">
        <v>25</v>
      </c>
      <c r="M802" s="12">
        <v>42130</v>
      </c>
      <c r="N802" s="12">
        <v>42131</v>
      </c>
      <c r="O802" s="47">
        <f>'Calculated Metrics'!$N802-'Calculated Metrics'!$M802</f>
        <v>1</v>
      </c>
      <c r="P802" s="12" t="str">
        <f>TEXT('Calculated Metrics'!$M802,"mmmm")</f>
        <v>May</v>
      </c>
      <c r="Q802" s="12" t="str">
        <f>TEXT('Calculated Metrics'!$M802,"dddd")</f>
        <v>Wednesday</v>
      </c>
      <c r="R802" s="9" t="str">
        <f>_xlfn.XLOOKUP('Calculated Metrics'!$T802,'Product Lookup'!A:A,'Product Lookup'!B:B, ,0)</f>
        <v>Tables</v>
      </c>
      <c r="S802" s="9" t="s">
        <v>36</v>
      </c>
      <c r="T802" s="9" t="s">
        <v>89</v>
      </c>
      <c r="U802" s="9" t="s">
        <v>77</v>
      </c>
      <c r="V802" s="9" t="s">
        <v>29</v>
      </c>
      <c r="W802" s="9" t="s">
        <v>50</v>
      </c>
      <c r="X802" s="9" t="s">
        <v>270</v>
      </c>
      <c r="Y802" s="9" t="s">
        <v>483</v>
      </c>
      <c r="Z802" s="9">
        <v>46203</v>
      </c>
      <c r="AA802" s="1"/>
      <c r="AB802" s="1"/>
      <c r="AC802" s="1"/>
      <c r="AD802" s="1"/>
      <c r="AE802" s="1"/>
      <c r="AF802" s="1"/>
    </row>
    <row r="803" spans="1:32" x14ac:dyDescent="0.3">
      <c r="A803" s="13">
        <v>24722</v>
      </c>
      <c r="B803" s="13" t="s">
        <v>23</v>
      </c>
      <c r="C803" s="13">
        <v>90540</v>
      </c>
      <c r="D803" s="14">
        <v>46.89</v>
      </c>
      <c r="E803" s="15">
        <v>0.05</v>
      </c>
      <c r="F803" s="13">
        <v>4</v>
      </c>
      <c r="G803" s="14">
        <f>'Calculated Metrics'!$D803*'Calculated Metrics'!$F803*(1-'Calculated Metrics'!$E803)</f>
        <v>178.18199999999999</v>
      </c>
      <c r="H803" s="13">
        <v>1416</v>
      </c>
      <c r="I803" s="13" t="s">
        <v>1473</v>
      </c>
      <c r="J803" s="13" t="str">
        <f t="shared" si="12"/>
        <v>Returning Customer</v>
      </c>
      <c r="K803" s="13" t="s">
        <v>48</v>
      </c>
      <c r="L803" s="13" t="s">
        <v>35</v>
      </c>
      <c r="M803" s="16">
        <v>42180</v>
      </c>
      <c r="N803" s="16">
        <v>42182</v>
      </c>
      <c r="O803" s="48">
        <f>'Calculated Metrics'!$N803-'Calculated Metrics'!$M803</f>
        <v>2</v>
      </c>
      <c r="P803" s="16" t="str">
        <f>TEXT('Calculated Metrics'!$M803,"mmmm")</f>
        <v>June</v>
      </c>
      <c r="Q803" s="16" t="str">
        <f>TEXT('Calculated Metrics'!$M803,"dddd")</f>
        <v>Thursday</v>
      </c>
      <c r="R803" s="13" t="str">
        <f>_xlfn.XLOOKUP('Calculated Metrics'!$T803,'Product Lookup'!A:A,'Product Lookup'!B:B, ,0)</f>
        <v>Appliances</v>
      </c>
      <c r="S803" s="13" t="s">
        <v>26</v>
      </c>
      <c r="T803" s="13" t="s">
        <v>131</v>
      </c>
      <c r="U803" s="13" t="s">
        <v>63</v>
      </c>
      <c r="V803" s="13" t="s">
        <v>29</v>
      </c>
      <c r="W803" s="13" t="s">
        <v>50</v>
      </c>
      <c r="X803" s="13" t="s">
        <v>270</v>
      </c>
      <c r="Y803" s="13" t="s">
        <v>483</v>
      </c>
      <c r="Z803" s="13">
        <v>46203</v>
      </c>
      <c r="AA803" s="1"/>
      <c r="AB803" s="1"/>
      <c r="AC803" s="1"/>
      <c r="AD803" s="1"/>
      <c r="AE803" s="1"/>
      <c r="AF803" s="1"/>
    </row>
    <row r="804" spans="1:32" x14ac:dyDescent="0.3">
      <c r="A804" s="9">
        <v>22823</v>
      </c>
      <c r="B804" s="9" t="s">
        <v>71</v>
      </c>
      <c r="C804" s="9">
        <v>90539</v>
      </c>
      <c r="D804" s="10">
        <v>4.84</v>
      </c>
      <c r="E804" s="11">
        <v>0.05</v>
      </c>
      <c r="F804" s="9">
        <v>8</v>
      </c>
      <c r="G804" s="10">
        <f>'Calculated Metrics'!$D804*'Calculated Metrics'!$F804*(1-'Calculated Metrics'!$E804)</f>
        <v>36.783999999999999</v>
      </c>
      <c r="H804" s="9">
        <v>1418</v>
      </c>
      <c r="I804" s="9" t="s">
        <v>1474</v>
      </c>
      <c r="J804" s="9" t="str">
        <f t="shared" si="12"/>
        <v>New Customer</v>
      </c>
      <c r="K804" s="9" t="s">
        <v>48</v>
      </c>
      <c r="L804" s="9" t="s">
        <v>35</v>
      </c>
      <c r="M804" s="12">
        <v>42005</v>
      </c>
      <c r="N804" s="12">
        <v>42007</v>
      </c>
      <c r="O804" s="47">
        <f>'Calculated Metrics'!$N804-'Calculated Metrics'!$M804</f>
        <v>2</v>
      </c>
      <c r="P804" s="12" t="str">
        <f>TEXT('Calculated Metrics'!$M804,"mmmm")</f>
        <v>January</v>
      </c>
      <c r="Q804" s="12" t="str">
        <f>TEXT('Calculated Metrics'!$M804,"dddd")</f>
        <v>Thursday</v>
      </c>
      <c r="R804" s="9" t="str">
        <f>_xlfn.XLOOKUP('Calculated Metrics'!$T804,'Product Lookup'!A:A,'Product Lookup'!B:B, ,0)</f>
        <v>Pens</v>
      </c>
      <c r="S804" s="9" t="s">
        <v>26</v>
      </c>
      <c r="T804" s="9" t="s">
        <v>27</v>
      </c>
      <c r="U804" s="9" t="s">
        <v>28</v>
      </c>
      <c r="V804" s="9" t="s">
        <v>29</v>
      </c>
      <c r="W804" s="9" t="s">
        <v>50</v>
      </c>
      <c r="X804" s="9" t="s">
        <v>270</v>
      </c>
      <c r="Y804" s="9" t="s">
        <v>484</v>
      </c>
      <c r="Z804" s="9">
        <v>46901</v>
      </c>
      <c r="AA804" s="1"/>
      <c r="AB804" s="1"/>
      <c r="AC804" s="1"/>
      <c r="AD804" s="1"/>
      <c r="AE804" s="1"/>
      <c r="AF804" s="1"/>
    </row>
    <row r="805" spans="1:32" x14ac:dyDescent="0.3">
      <c r="A805" s="13">
        <v>24295</v>
      </c>
      <c r="B805" s="13" t="s">
        <v>33</v>
      </c>
      <c r="C805" s="13">
        <v>90540</v>
      </c>
      <c r="D805" s="14">
        <v>124.49</v>
      </c>
      <c r="E805" s="15">
        <v>0.1</v>
      </c>
      <c r="F805" s="13">
        <v>18</v>
      </c>
      <c r="G805" s="14">
        <f>'Calculated Metrics'!$D805*'Calculated Metrics'!$F805*(1-'Calculated Metrics'!$E805)</f>
        <v>2016.7379999999998</v>
      </c>
      <c r="H805" s="13">
        <v>1419</v>
      </c>
      <c r="I805" s="13" t="s">
        <v>1475</v>
      </c>
      <c r="J805" s="13" t="str">
        <f t="shared" si="12"/>
        <v>New Customer</v>
      </c>
      <c r="K805" s="13" t="s">
        <v>48</v>
      </c>
      <c r="L805" s="13" t="s">
        <v>25</v>
      </c>
      <c r="M805" s="16">
        <v>42180</v>
      </c>
      <c r="N805" s="16">
        <v>42181</v>
      </c>
      <c r="O805" s="48">
        <f>'Calculated Metrics'!$N805-'Calculated Metrics'!$M805</f>
        <v>1</v>
      </c>
      <c r="P805" s="16" t="str">
        <f>TEXT('Calculated Metrics'!$M805,"mmmm")</f>
        <v>June</v>
      </c>
      <c r="Q805" s="16" t="str">
        <f>TEXT('Calculated Metrics'!$M805,"dddd")</f>
        <v>Thursday</v>
      </c>
      <c r="R805" s="13" t="str">
        <f>_xlfn.XLOOKUP('Calculated Metrics'!$T805,'Product Lookup'!A:A,'Product Lookup'!B:B, ,0)</f>
        <v>Tables</v>
      </c>
      <c r="S805" s="13" t="s">
        <v>36</v>
      </c>
      <c r="T805" s="13" t="s">
        <v>89</v>
      </c>
      <c r="U805" s="13" t="s">
        <v>77</v>
      </c>
      <c r="V805" s="13" t="s">
        <v>29</v>
      </c>
      <c r="W805" s="13" t="s">
        <v>30</v>
      </c>
      <c r="X805" s="13" t="s">
        <v>270</v>
      </c>
      <c r="Y805" s="13" t="s">
        <v>485</v>
      </c>
      <c r="Z805" s="13">
        <v>47905</v>
      </c>
      <c r="AA805" s="1"/>
      <c r="AB805" s="1"/>
      <c r="AC805" s="1"/>
      <c r="AD805" s="1"/>
      <c r="AE805" s="1"/>
      <c r="AF805" s="1"/>
    </row>
    <row r="806" spans="1:32" x14ac:dyDescent="0.3">
      <c r="A806" s="9">
        <v>19024</v>
      </c>
      <c r="B806" s="9" t="s">
        <v>71</v>
      </c>
      <c r="C806" s="9">
        <v>89448</v>
      </c>
      <c r="D806" s="10">
        <v>350.99</v>
      </c>
      <c r="E806" s="11">
        <v>0.1</v>
      </c>
      <c r="F806" s="9">
        <v>3</v>
      </c>
      <c r="G806" s="10">
        <f>'Calculated Metrics'!$D806*'Calculated Metrics'!$F806*(1-'Calculated Metrics'!$E806)</f>
        <v>947.673</v>
      </c>
      <c r="H806" s="9">
        <v>1424</v>
      </c>
      <c r="I806" s="9" t="s">
        <v>1476</v>
      </c>
      <c r="J806" s="9" t="str">
        <f t="shared" si="12"/>
        <v>Returning Customer</v>
      </c>
      <c r="K806" s="9" t="s">
        <v>34</v>
      </c>
      <c r="L806" s="9" t="s">
        <v>25</v>
      </c>
      <c r="M806" s="12">
        <v>42016</v>
      </c>
      <c r="N806" s="12">
        <v>42018</v>
      </c>
      <c r="O806" s="47">
        <f>'Calculated Metrics'!$N806-'Calculated Metrics'!$M806</f>
        <v>2</v>
      </c>
      <c r="P806" s="12" t="str">
        <f>TEXT('Calculated Metrics'!$M806,"mmmm")</f>
        <v>January</v>
      </c>
      <c r="Q806" s="12" t="str">
        <f>TEXT('Calculated Metrics'!$M806,"dddd")</f>
        <v>Monday</v>
      </c>
      <c r="R806" s="9" t="str">
        <f>_xlfn.XLOOKUP('Calculated Metrics'!$T806,'Product Lookup'!A:A,'Product Lookup'!B:B, ,0)</f>
        <v>Chairs</v>
      </c>
      <c r="S806" s="9" t="s">
        <v>36</v>
      </c>
      <c r="T806" s="9" t="s">
        <v>37</v>
      </c>
      <c r="U806" s="9" t="s">
        <v>38</v>
      </c>
      <c r="V806" s="9" t="s">
        <v>29</v>
      </c>
      <c r="W806" s="9" t="s">
        <v>30</v>
      </c>
      <c r="X806" s="9" t="s">
        <v>129</v>
      </c>
      <c r="Y806" s="9" t="s">
        <v>486</v>
      </c>
      <c r="Z806" s="9">
        <v>80112</v>
      </c>
      <c r="AA806" s="1"/>
      <c r="AB806" s="1"/>
      <c r="AC806" s="1"/>
      <c r="AD806" s="1"/>
      <c r="AE806" s="1"/>
      <c r="AF806" s="1"/>
    </row>
    <row r="807" spans="1:32" x14ac:dyDescent="0.3">
      <c r="A807" s="13">
        <v>19025</v>
      </c>
      <c r="B807" s="13" t="s">
        <v>71</v>
      </c>
      <c r="C807" s="13">
        <v>89448</v>
      </c>
      <c r="D807" s="14">
        <v>8.74</v>
      </c>
      <c r="E807" s="15">
        <v>0.05</v>
      </c>
      <c r="F807" s="13">
        <v>7</v>
      </c>
      <c r="G807" s="14">
        <f>'Calculated Metrics'!$D807*'Calculated Metrics'!$F807*(1-'Calculated Metrics'!$E807)</f>
        <v>58.120999999999995</v>
      </c>
      <c r="H807" s="13">
        <v>1424</v>
      </c>
      <c r="I807" s="13" t="s">
        <v>1476</v>
      </c>
      <c r="J807" s="13" t="str">
        <f t="shared" si="12"/>
        <v>Returning Customer</v>
      </c>
      <c r="K807" s="13" t="s">
        <v>34</v>
      </c>
      <c r="L807" s="13" t="s">
        <v>35</v>
      </c>
      <c r="M807" s="16">
        <v>42016</v>
      </c>
      <c r="N807" s="16">
        <v>42020</v>
      </c>
      <c r="O807" s="48">
        <f>'Calculated Metrics'!$N807-'Calculated Metrics'!$M807</f>
        <v>4</v>
      </c>
      <c r="P807" s="16" t="str">
        <f>TEXT('Calculated Metrics'!$M807,"mmmm")</f>
        <v>January</v>
      </c>
      <c r="Q807" s="16" t="str">
        <f>TEXT('Calculated Metrics'!$M807,"dddd")</f>
        <v>Monday</v>
      </c>
      <c r="R807" s="13" t="str">
        <f>_xlfn.XLOOKUP('Calculated Metrics'!$T807,'Product Lookup'!A:A,'Product Lookup'!B:B, ,0)</f>
        <v>Envelopes</v>
      </c>
      <c r="S807" s="13" t="s">
        <v>26</v>
      </c>
      <c r="T807" s="13" t="s">
        <v>54</v>
      </c>
      <c r="U807" s="13" t="s">
        <v>49</v>
      </c>
      <c r="V807" s="13" t="s">
        <v>29</v>
      </c>
      <c r="W807" s="13" t="s">
        <v>30</v>
      </c>
      <c r="X807" s="13" t="s">
        <v>129</v>
      </c>
      <c r="Y807" s="13" t="s">
        <v>486</v>
      </c>
      <c r="Z807" s="13">
        <v>80112</v>
      </c>
      <c r="AA807" s="1"/>
      <c r="AB807" s="1"/>
      <c r="AC807" s="1"/>
      <c r="AD807" s="1"/>
      <c r="AE807" s="1"/>
      <c r="AF807" s="1"/>
    </row>
    <row r="808" spans="1:32" x14ac:dyDescent="0.3">
      <c r="A808" s="9">
        <v>19026</v>
      </c>
      <c r="B808" s="9" t="s">
        <v>71</v>
      </c>
      <c r="C808" s="9">
        <v>89448</v>
      </c>
      <c r="D808" s="10">
        <v>1.98</v>
      </c>
      <c r="E808" s="11">
        <v>0.05</v>
      </c>
      <c r="F808" s="9">
        <v>11</v>
      </c>
      <c r="G808" s="10">
        <f>'Calculated Metrics'!$D808*'Calculated Metrics'!$F808*(1-'Calculated Metrics'!$E808)</f>
        <v>20.690999999999999</v>
      </c>
      <c r="H808" s="9">
        <v>1424</v>
      </c>
      <c r="I808" s="9" t="s">
        <v>1476</v>
      </c>
      <c r="J808" s="9" t="str">
        <f t="shared" si="12"/>
        <v>Returning Customer</v>
      </c>
      <c r="K808" s="9" t="s">
        <v>34</v>
      </c>
      <c r="L808" s="9" t="s">
        <v>35</v>
      </c>
      <c r="M808" s="12">
        <v>42016</v>
      </c>
      <c r="N808" s="12">
        <v>42020</v>
      </c>
      <c r="O808" s="47">
        <f>'Calculated Metrics'!$N808-'Calculated Metrics'!$M808</f>
        <v>4</v>
      </c>
      <c r="P808" s="12" t="str">
        <f>TEXT('Calculated Metrics'!$M808,"mmmm")</f>
        <v>January</v>
      </c>
      <c r="Q808" s="12" t="str">
        <f>TEXT('Calculated Metrics'!$M808,"dddd")</f>
        <v>Monday</v>
      </c>
      <c r="R808" s="9" t="str">
        <f>_xlfn.XLOOKUP('Calculated Metrics'!$T808,'Product Lookup'!A:A,'Product Lookup'!B:B, ,0)</f>
        <v>Rubber Bands</v>
      </c>
      <c r="S808" s="9" t="s">
        <v>26</v>
      </c>
      <c r="T808" s="9" t="s">
        <v>53</v>
      </c>
      <c r="U808" s="9" t="s">
        <v>28</v>
      </c>
      <c r="V808" s="9" t="s">
        <v>29</v>
      </c>
      <c r="W808" s="9" t="s">
        <v>30</v>
      </c>
      <c r="X808" s="9" t="s">
        <v>129</v>
      </c>
      <c r="Y808" s="9" t="s">
        <v>486</v>
      </c>
      <c r="Z808" s="9">
        <v>80112</v>
      </c>
      <c r="AA808" s="1"/>
      <c r="AB808" s="1"/>
      <c r="AC808" s="1"/>
      <c r="AD808" s="1"/>
      <c r="AE808" s="1"/>
      <c r="AF808" s="1"/>
    </row>
    <row r="809" spans="1:32" x14ac:dyDescent="0.3">
      <c r="A809" s="13">
        <v>23620</v>
      </c>
      <c r="B809" s="13" t="s">
        <v>33</v>
      </c>
      <c r="C809" s="13">
        <v>89449</v>
      </c>
      <c r="D809" s="14">
        <v>8.0399999999999991</v>
      </c>
      <c r="E809" s="15">
        <v>0.05</v>
      </c>
      <c r="F809" s="13">
        <v>15</v>
      </c>
      <c r="G809" s="14">
        <f>'Calculated Metrics'!$D809*'Calculated Metrics'!$F809*(1-'Calculated Metrics'!$E809)</f>
        <v>114.57</v>
      </c>
      <c r="H809" s="13">
        <v>1424</v>
      </c>
      <c r="I809" s="13" t="s">
        <v>1476</v>
      </c>
      <c r="J809" s="13" t="str">
        <f t="shared" si="12"/>
        <v>Returning Customer</v>
      </c>
      <c r="K809" s="13" t="s">
        <v>34</v>
      </c>
      <c r="L809" s="13" t="s">
        <v>35</v>
      </c>
      <c r="M809" s="16">
        <v>42175</v>
      </c>
      <c r="N809" s="16">
        <v>42177</v>
      </c>
      <c r="O809" s="48">
        <f>'Calculated Metrics'!$N809-'Calculated Metrics'!$M809</f>
        <v>2</v>
      </c>
      <c r="P809" s="16" t="str">
        <f>TEXT('Calculated Metrics'!$M809,"mmmm")</f>
        <v>June</v>
      </c>
      <c r="Q809" s="16" t="str">
        <f>TEXT('Calculated Metrics'!$M809,"dddd")</f>
        <v>Saturday</v>
      </c>
      <c r="R809" s="13" t="str">
        <f>_xlfn.XLOOKUP('Calculated Metrics'!$T809,'Product Lookup'!A:A,'Product Lookup'!B:B, ,0)</f>
        <v>Binders</v>
      </c>
      <c r="S809" s="13" t="s">
        <v>26</v>
      </c>
      <c r="T809" s="13" t="s">
        <v>72</v>
      </c>
      <c r="U809" s="13" t="s">
        <v>49</v>
      </c>
      <c r="V809" s="13" t="s">
        <v>29</v>
      </c>
      <c r="W809" s="13" t="s">
        <v>30</v>
      </c>
      <c r="X809" s="13" t="s">
        <v>129</v>
      </c>
      <c r="Y809" s="13" t="s">
        <v>486</v>
      </c>
      <c r="Z809" s="13">
        <v>80112</v>
      </c>
      <c r="AA809" s="1"/>
      <c r="AB809" s="1"/>
      <c r="AC809" s="1"/>
      <c r="AD809" s="1"/>
      <c r="AE809" s="1"/>
      <c r="AF809" s="1"/>
    </row>
    <row r="810" spans="1:32" x14ac:dyDescent="0.3">
      <c r="A810" s="9">
        <v>22824</v>
      </c>
      <c r="B810" s="9" t="s">
        <v>71</v>
      </c>
      <c r="C810" s="9">
        <v>89450</v>
      </c>
      <c r="D810" s="10">
        <v>2036.48</v>
      </c>
      <c r="E810" s="11">
        <v>0.15</v>
      </c>
      <c r="F810" s="9">
        <v>1</v>
      </c>
      <c r="G810" s="10">
        <f>'Calculated Metrics'!$D810*'Calculated Metrics'!$F810*(1-'Calculated Metrics'!$E810)</f>
        <v>1731.008</v>
      </c>
      <c r="H810" s="9">
        <v>1425</v>
      </c>
      <c r="I810" s="9" t="s">
        <v>1477</v>
      </c>
      <c r="J810" s="9" t="str">
        <f t="shared" si="12"/>
        <v>New Customer</v>
      </c>
      <c r="K810" s="9" t="s">
        <v>48</v>
      </c>
      <c r="L810" s="9" t="s">
        <v>25</v>
      </c>
      <c r="M810" s="12">
        <v>42005</v>
      </c>
      <c r="N810" s="12">
        <v>42010</v>
      </c>
      <c r="O810" s="47">
        <f>'Calculated Metrics'!$N810-'Calculated Metrics'!$M810</f>
        <v>5</v>
      </c>
      <c r="P810" s="12" t="str">
        <f>TEXT('Calculated Metrics'!$M810,"mmmm")</f>
        <v>January</v>
      </c>
      <c r="Q810" s="12" t="str">
        <f>TEXT('Calculated Metrics'!$M810,"dddd")</f>
        <v>Thursday</v>
      </c>
      <c r="R810" s="9" t="str">
        <f>_xlfn.XLOOKUP('Calculated Metrics'!$T810,'Product Lookup'!A:A,'Product Lookup'!B:B, ,0)</f>
        <v>Office Machines</v>
      </c>
      <c r="S810" s="9" t="s">
        <v>58</v>
      </c>
      <c r="T810" s="9" t="s">
        <v>62</v>
      </c>
      <c r="U810" s="9" t="s">
        <v>38</v>
      </c>
      <c r="V810" s="9" t="s">
        <v>29</v>
      </c>
      <c r="W810" s="9" t="s">
        <v>50</v>
      </c>
      <c r="X810" s="9" t="s">
        <v>129</v>
      </c>
      <c r="Y810" s="9" t="s">
        <v>130</v>
      </c>
      <c r="Z810" s="9">
        <v>80525</v>
      </c>
      <c r="AA810" s="1"/>
      <c r="AB810" s="1"/>
      <c r="AC810" s="1"/>
      <c r="AD810" s="1"/>
      <c r="AE810" s="1"/>
      <c r="AF810" s="1"/>
    </row>
    <row r="811" spans="1:32" x14ac:dyDescent="0.3">
      <c r="A811" s="13">
        <v>22407</v>
      </c>
      <c r="B811" s="13" t="s">
        <v>71</v>
      </c>
      <c r="C811" s="13">
        <v>90905</v>
      </c>
      <c r="D811" s="14">
        <v>125.99</v>
      </c>
      <c r="E811" s="15">
        <v>0.1</v>
      </c>
      <c r="F811" s="13">
        <v>18</v>
      </c>
      <c r="G811" s="14">
        <f>'Calculated Metrics'!$D811*'Calculated Metrics'!$F811*(1-'Calculated Metrics'!$E811)</f>
        <v>2041.0379999999998</v>
      </c>
      <c r="H811" s="13">
        <v>1427</v>
      </c>
      <c r="I811" s="13" t="s">
        <v>1478</v>
      </c>
      <c r="J811" s="13" t="str">
        <f t="shared" si="12"/>
        <v>New Customer</v>
      </c>
      <c r="K811" s="13" t="s">
        <v>34</v>
      </c>
      <c r="L811" s="13" t="s">
        <v>35</v>
      </c>
      <c r="M811" s="16">
        <v>42040</v>
      </c>
      <c r="N811" s="16">
        <v>42044</v>
      </c>
      <c r="O811" s="48">
        <f>'Calculated Metrics'!$N811-'Calculated Metrics'!$M811</f>
        <v>4</v>
      </c>
      <c r="P811" s="16" t="str">
        <f>TEXT('Calculated Metrics'!$M811,"mmmm")</f>
        <v>February</v>
      </c>
      <c r="Q811" s="16" t="str">
        <f>TEXT('Calculated Metrics'!$M811,"dddd")</f>
        <v>Thursday</v>
      </c>
      <c r="R811" s="13" t="str">
        <f>_xlfn.XLOOKUP('Calculated Metrics'!$T811,'Product Lookup'!A:A,'Product Lookup'!B:B, ,0)</f>
        <v>Telephones</v>
      </c>
      <c r="S811" s="13" t="s">
        <v>58</v>
      </c>
      <c r="T811" s="13" t="s">
        <v>59</v>
      </c>
      <c r="U811" s="13" t="s">
        <v>49</v>
      </c>
      <c r="V811" s="13" t="s">
        <v>29</v>
      </c>
      <c r="W811" s="13" t="s">
        <v>50</v>
      </c>
      <c r="X811" s="13" t="s">
        <v>143</v>
      </c>
      <c r="Y811" s="13" t="s">
        <v>487</v>
      </c>
      <c r="Z811" s="13">
        <v>48708</v>
      </c>
      <c r="AA811" s="1"/>
      <c r="AB811" s="1"/>
      <c r="AC811" s="1"/>
      <c r="AD811" s="1"/>
      <c r="AE811" s="1"/>
      <c r="AF811" s="1"/>
    </row>
    <row r="812" spans="1:32" x14ac:dyDescent="0.3">
      <c r="A812" s="9">
        <v>19810</v>
      </c>
      <c r="B812" s="9" t="s">
        <v>33</v>
      </c>
      <c r="C812" s="9">
        <v>86826</v>
      </c>
      <c r="D812" s="10">
        <v>9.7799999999999994</v>
      </c>
      <c r="E812" s="11">
        <v>0.05</v>
      </c>
      <c r="F812" s="9">
        <v>11</v>
      </c>
      <c r="G812" s="10">
        <f>'Calculated Metrics'!$D812*'Calculated Metrics'!$F812*(1-'Calculated Metrics'!$E812)</f>
        <v>102.20099999999999</v>
      </c>
      <c r="H812" s="9">
        <v>1432</v>
      </c>
      <c r="I812" s="9" t="s">
        <v>1479</v>
      </c>
      <c r="J812" s="9" t="str">
        <f t="shared" si="12"/>
        <v>Returning Customer</v>
      </c>
      <c r="K812" s="9" t="s">
        <v>24</v>
      </c>
      <c r="L812" s="9" t="s">
        <v>35</v>
      </c>
      <c r="M812" s="12">
        <v>42068</v>
      </c>
      <c r="N812" s="12">
        <v>42069</v>
      </c>
      <c r="O812" s="47">
        <f>'Calculated Metrics'!$N812-'Calculated Metrics'!$M812</f>
        <v>1</v>
      </c>
      <c r="P812" s="12" t="str">
        <f>TEXT('Calculated Metrics'!$M812,"mmmm")</f>
        <v>March</v>
      </c>
      <c r="Q812" s="12" t="str">
        <f>TEXT('Calculated Metrics'!$M812,"dddd")</f>
        <v>Thursday</v>
      </c>
      <c r="R812" s="9" t="str">
        <f>_xlfn.XLOOKUP('Calculated Metrics'!$T812,'Product Lookup'!A:A,'Product Lookup'!B:B, ,0)</f>
        <v>Envelopes</v>
      </c>
      <c r="S812" s="9" t="s">
        <v>26</v>
      </c>
      <c r="T812" s="9" t="s">
        <v>54</v>
      </c>
      <c r="U812" s="9" t="s">
        <v>49</v>
      </c>
      <c r="V812" s="9" t="s">
        <v>29</v>
      </c>
      <c r="W812" s="9" t="s">
        <v>50</v>
      </c>
      <c r="X812" s="9" t="s">
        <v>270</v>
      </c>
      <c r="Y812" s="9" t="s">
        <v>483</v>
      </c>
      <c r="Z812" s="9">
        <v>46203</v>
      </c>
      <c r="AA812" s="1"/>
      <c r="AB812" s="1"/>
      <c r="AC812" s="1"/>
      <c r="AD812" s="1"/>
      <c r="AE812" s="1"/>
      <c r="AF812" s="1"/>
    </row>
    <row r="813" spans="1:32" x14ac:dyDescent="0.3">
      <c r="A813" s="13">
        <v>18762</v>
      </c>
      <c r="B813" s="13" t="s">
        <v>71</v>
      </c>
      <c r="C813" s="13">
        <v>86827</v>
      </c>
      <c r="D813" s="14">
        <v>10.98</v>
      </c>
      <c r="E813" s="15">
        <v>0.05</v>
      </c>
      <c r="F813" s="13">
        <v>16</v>
      </c>
      <c r="G813" s="14">
        <f>'Calculated Metrics'!$D813*'Calculated Metrics'!$F813*(1-'Calculated Metrics'!$E813)</f>
        <v>166.89599999999999</v>
      </c>
      <c r="H813" s="13">
        <v>1432</v>
      </c>
      <c r="I813" s="13" t="s">
        <v>1479</v>
      </c>
      <c r="J813" s="13" t="str">
        <f t="shared" si="12"/>
        <v>Returning Customer</v>
      </c>
      <c r="K813" s="13" t="s">
        <v>24</v>
      </c>
      <c r="L813" s="13" t="s">
        <v>35</v>
      </c>
      <c r="M813" s="16">
        <v>42175</v>
      </c>
      <c r="N813" s="16">
        <v>42182</v>
      </c>
      <c r="O813" s="48">
        <f>'Calculated Metrics'!$N813-'Calculated Metrics'!$M813</f>
        <v>7</v>
      </c>
      <c r="P813" s="16" t="str">
        <f>TEXT('Calculated Metrics'!$M813,"mmmm")</f>
        <v>June</v>
      </c>
      <c r="Q813" s="16" t="str">
        <f>TEXT('Calculated Metrics'!$M813,"dddd")</f>
        <v>Saturday</v>
      </c>
      <c r="R813" s="13" t="str">
        <f>_xlfn.XLOOKUP('Calculated Metrics'!$T813,'Product Lookup'!A:A,'Product Lookup'!B:B, ,0)</f>
        <v>Envelopes</v>
      </c>
      <c r="S813" s="13" t="s">
        <v>26</v>
      </c>
      <c r="T813" s="13" t="s">
        <v>54</v>
      </c>
      <c r="U813" s="13" t="s">
        <v>49</v>
      </c>
      <c r="V813" s="13" t="s">
        <v>29</v>
      </c>
      <c r="W813" s="13" t="s">
        <v>50</v>
      </c>
      <c r="X813" s="13" t="s">
        <v>270</v>
      </c>
      <c r="Y813" s="13" t="s">
        <v>483</v>
      </c>
      <c r="Z813" s="13">
        <v>46203</v>
      </c>
      <c r="AA813" s="1"/>
      <c r="AB813" s="1"/>
      <c r="AC813" s="1"/>
      <c r="AD813" s="1"/>
      <c r="AE813" s="1"/>
      <c r="AF813" s="1"/>
    </row>
    <row r="814" spans="1:32" x14ac:dyDescent="0.3">
      <c r="A814" s="9">
        <v>19811</v>
      </c>
      <c r="B814" s="9" t="s">
        <v>33</v>
      </c>
      <c r="C814" s="9">
        <v>86826</v>
      </c>
      <c r="D814" s="10">
        <v>3.28</v>
      </c>
      <c r="E814" s="11">
        <v>0.05</v>
      </c>
      <c r="F814" s="9">
        <v>7</v>
      </c>
      <c r="G814" s="10">
        <f>'Calculated Metrics'!$D814*'Calculated Metrics'!$F814*(1-'Calculated Metrics'!$E814)</f>
        <v>21.811999999999998</v>
      </c>
      <c r="H814" s="9">
        <v>1433</v>
      </c>
      <c r="I814" s="9" t="s">
        <v>1480</v>
      </c>
      <c r="J814" s="9" t="str">
        <f t="shared" si="12"/>
        <v>Returning Customer</v>
      </c>
      <c r="K814" s="9" t="s">
        <v>24</v>
      </c>
      <c r="L814" s="9" t="s">
        <v>25</v>
      </c>
      <c r="M814" s="12">
        <v>42068</v>
      </c>
      <c r="N814" s="12">
        <v>42069</v>
      </c>
      <c r="O814" s="47">
        <f>'Calculated Metrics'!$N814-'Calculated Metrics'!$M814</f>
        <v>1</v>
      </c>
      <c r="P814" s="12" t="str">
        <f>TEXT('Calculated Metrics'!$M814,"mmmm")</f>
        <v>March</v>
      </c>
      <c r="Q814" s="12" t="str">
        <f>TEXT('Calculated Metrics'!$M814,"dddd")</f>
        <v>Thursday</v>
      </c>
      <c r="R814" s="9" t="str">
        <f>_xlfn.XLOOKUP('Calculated Metrics'!$T814,'Product Lookup'!A:A,'Product Lookup'!B:B, ,0)</f>
        <v>Pens</v>
      </c>
      <c r="S814" s="9" t="s">
        <v>26</v>
      </c>
      <c r="T814" s="9" t="s">
        <v>27</v>
      </c>
      <c r="U814" s="9" t="s">
        <v>28</v>
      </c>
      <c r="V814" s="9" t="s">
        <v>29</v>
      </c>
      <c r="W814" s="9" t="s">
        <v>50</v>
      </c>
      <c r="X814" s="9" t="s">
        <v>270</v>
      </c>
      <c r="Y814" s="9" t="s">
        <v>488</v>
      </c>
      <c r="Z814" s="9">
        <v>47130</v>
      </c>
      <c r="AA814" s="1"/>
      <c r="AB814" s="1"/>
      <c r="AC814" s="1"/>
      <c r="AD814" s="1"/>
      <c r="AE814" s="1"/>
      <c r="AF814" s="1"/>
    </row>
    <row r="815" spans="1:32" x14ac:dyDescent="0.3">
      <c r="A815" s="13">
        <v>20124</v>
      </c>
      <c r="B815" s="13" t="s">
        <v>23</v>
      </c>
      <c r="C815" s="13">
        <v>86828</v>
      </c>
      <c r="D815" s="14">
        <v>300.98</v>
      </c>
      <c r="E815" s="15">
        <v>0.1</v>
      </c>
      <c r="F815" s="13">
        <v>14</v>
      </c>
      <c r="G815" s="14">
        <f>'Calculated Metrics'!$D815*'Calculated Metrics'!$F815*(1-'Calculated Metrics'!$E815)</f>
        <v>3792.3480000000004</v>
      </c>
      <c r="H815" s="13">
        <v>1433</v>
      </c>
      <c r="I815" s="13" t="s">
        <v>1480</v>
      </c>
      <c r="J815" s="13" t="str">
        <f t="shared" si="12"/>
        <v>Returning Customer</v>
      </c>
      <c r="K815" s="13" t="s">
        <v>24</v>
      </c>
      <c r="L815" s="13" t="s">
        <v>25</v>
      </c>
      <c r="M815" s="16">
        <v>42143</v>
      </c>
      <c r="N815" s="16">
        <v>42145</v>
      </c>
      <c r="O815" s="48">
        <f>'Calculated Metrics'!$N815-'Calculated Metrics'!$M815</f>
        <v>2</v>
      </c>
      <c r="P815" s="16" t="str">
        <f>TEXT('Calculated Metrics'!$M815,"mmmm")</f>
        <v>May</v>
      </c>
      <c r="Q815" s="16" t="str">
        <f>TEXT('Calculated Metrics'!$M815,"dddd")</f>
        <v>Tuesday</v>
      </c>
      <c r="R815" s="13" t="str">
        <f>_xlfn.XLOOKUP('Calculated Metrics'!$T815,'Product Lookup'!A:A,'Product Lookup'!B:B, ,0)</f>
        <v>Chairs</v>
      </c>
      <c r="S815" s="13" t="s">
        <v>36</v>
      </c>
      <c r="T815" s="13" t="s">
        <v>37</v>
      </c>
      <c r="U815" s="13" t="s">
        <v>38</v>
      </c>
      <c r="V815" s="13" t="s">
        <v>29</v>
      </c>
      <c r="W815" s="13" t="s">
        <v>50</v>
      </c>
      <c r="X815" s="13" t="s">
        <v>270</v>
      </c>
      <c r="Y815" s="13" t="s">
        <v>488</v>
      </c>
      <c r="Z815" s="13">
        <v>47130</v>
      </c>
      <c r="AA815" s="1"/>
      <c r="AB815" s="1"/>
      <c r="AC815" s="1"/>
      <c r="AD815" s="1"/>
      <c r="AE815" s="1"/>
      <c r="AF815" s="1"/>
    </row>
    <row r="816" spans="1:32" x14ac:dyDescent="0.3">
      <c r="A816" s="9">
        <v>20125</v>
      </c>
      <c r="B816" s="9" t="s">
        <v>23</v>
      </c>
      <c r="C816" s="9">
        <v>86828</v>
      </c>
      <c r="D816" s="10">
        <v>20.98</v>
      </c>
      <c r="E816" s="11">
        <v>0.05</v>
      </c>
      <c r="F816" s="9">
        <v>28</v>
      </c>
      <c r="G816" s="10">
        <f>'Calculated Metrics'!$D816*'Calculated Metrics'!$F816*(1-'Calculated Metrics'!$E816)</f>
        <v>558.06799999999998</v>
      </c>
      <c r="H816" s="9">
        <v>1433</v>
      </c>
      <c r="I816" s="9" t="s">
        <v>1480</v>
      </c>
      <c r="J816" s="9" t="str">
        <f t="shared" si="12"/>
        <v>Returning Customer</v>
      </c>
      <c r="K816" s="9" t="s">
        <v>24</v>
      </c>
      <c r="L816" s="9" t="s">
        <v>25</v>
      </c>
      <c r="M816" s="12">
        <v>42143</v>
      </c>
      <c r="N816" s="12">
        <v>42143</v>
      </c>
      <c r="O816" s="47">
        <f>'Calculated Metrics'!$N816-'Calculated Metrics'!$M816</f>
        <v>0</v>
      </c>
      <c r="P816" s="12" t="str">
        <f>TEXT('Calculated Metrics'!$M816,"mmmm")</f>
        <v>May</v>
      </c>
      <c r="Q816" s="12" t="str">
        <f>TEXT('Calculated Metrics'!$M816,"dddd")</f>
        <v>Tuesday</v>
      </c>
      <c r="R816" s="9" t="str">
        <f>_xlfn.XLOOKUP('Calculated Metrics'!$T816,'Product Lookup'!A:A,'Product Lookup'!B:B, ,0)</f>
        <v>Storage</v>
      </c>
      <c r="S816" s="9" t="s">
        <v>26</v>
      </c>
      <c r="T816" s="9" t="s">
        <v>85</v>
      </c>
      <c r="U816" s="9" t="s">
        <v>38</v>
      </c>
      <c r="V816" s="9" t="s">
        <v>29</v>
      </c>
      <c r="W816" s="9" t="s">
        <v>44</v>
      </c>
      <c r="X816" s="9" t="s">
        <v>270</v>
      </c>
      <c r="Y816" s="9" t="s">
        <v>488</v>
      </c>
      <c r="Z816" s="9">
        <v>47130</v>
      </c>
      <c r="AA816" s="1"/>
      <c r="AB816" s="1"/>
      <c r="AC816" s="1"/>
      <c r="AD816" s="1"/>
      <c r="AE816" s="1"/>
      <c r="AF816" s="1"/>
    </row>
    <row r="817" spans="1:32" x14ac:dyDescent="0.3">
      <c r="A817" s="13">
        <v>21955</v>
      </c>
      <c r="B817" s="13" t="s">
        <v>41</v>
      </c>
      <c r="C817" s="13">
        <v>90120</v>
      </c>
      <c r="D817" s="14">
        <v>80.98</v>
      </c>
      <c r="E817" s="15">
        <v>0.05</v>
      </c>
      <c r="F817" s="13">
        <v>3</v>
      </c>
      <c r="G817" s="14">
        <f>'Calculated Metrics'!$D817*'Calculated Metrics'!$F817*(1-'Calculated Metrics'!$E817)</f>
        <v>230.79299999999998</v>
      </c>
      <c r="H817" s="13">
        <v>1438</v>
      </c>
      <c r="I817" s="13" t="s">
        <v>1481</v>
      </c>
      <c r="J817" s="13" t="str">
        <f t="shared" si="12"/>
        <v>New Customer</v>
      </c>
      <c r="K817" s="13" t="s">
        <v>24</v>
      </c>
      <c r="L817" s="13" t="s">
        <v>35</v>
      </c>
      <c r="M817" s="16">
        <v>42026</v>
      </c>
      <c r="N817" s="16">
        <v>42028</v>
      </c>
      <c r="O817" s="48">
        <f>'Calculated Metrics'!$N817-'Calculated Metrics'!$M817</f>
        <v>2</v>
      </c>
      <c r="P817" s="16" t="str">
        <f>TEXT('Calculated Metrics'!$M817,"mmmm")</f>
        <v>January</v>
      </c>
      <c r="Q817" s="16" t="str">
        <f>TEXT('Calculated Metrics'!$M817,"dddd")</f>
        <v>Thursday</v>
      </c>
      <c r="R817" s="13" t="str">
        <f>_xlfn.XLOOKUP('Calculated Metrics'!$T817,'Product Lookup'!A:A,'Product Lookup'!B:B, ,0)</f>
        <v>Storage</v>
      </c>
      <c r="S817" s="13" t="s">
        <v>26</v>
      </c>
      <c r="T817" s="13" t="s">
        <v>85</v>
      </c>
      <c r="U817" s="13" t="s">
        <v>124</v>
      </c>
      <c r="V817" s="13" t="s">
        <v>29</v>
      </c>
      <c r="W817" s="13" t="s">
        <v>44</v>
      </c>
      <c r="X817" s="13" t="s">
        <v>90</v>
      </c>
      <c r="Y817" s="13" t="s">
        <v>489</v>
      </c>
      <c r="Z817" s="13">
        <v>44035</v>
      </c>
      <c r="AA817" s="1"/>
      <c r="AB817" s="1"/>
      <c r="AC817" s="1"/>
      <c r="AD817" s="1"/>
      <c r="AE817" s="1"/>
      <c r="AF817" s="1"/>
    </row>
    <row r="818" spans="1:32" x14ac:dyDescent="0.3">
      <c r="A818" s="9">
        <v>23415</v>
      </c>
      <c r="B818" s="9" t="s">
        <v>41</v>
      </c>
      <c r="C818" s="9">
        <v>90121</v>
      </c>
      <c r="D818" s="10">
        <v>6.48</v>
      </c>
      <c r="E818" s="11">
        <v>0.05</v>
      </c>
      <c r="F818" s="9">
        <v>3</v>
      </c>
      <c r="G818" s="10">
        <f>'Calculated Metrics'!$D818*'Calculated Metrics'!$F818*(1-'Calculated Metrics'!$E818)</f>
        <v>18.468</v>
      </c>
      <c r="H818" s="9">
        <v>1439</v>
      </c>
      <c r="I818" s="9" t="s">
        <v>1482</v>
      </c>
      <c r="J818" s="9" t="str">
        <f t="shared" si="12"/>
        <v>New Customer</v>
      </c>
      <c r="K818" s="9" t="s">
        <v>24</v>
      </c>
      <c r="L818" s="9" t="s">
        <v>35</v>
      </c>
      <c r="M818" s="12">
        <v>42122</v>
      </c>
      <c r="N818" s="12">
        <v>42123</v>
      </c>
      <c r="O818" s="47">
        <f>'Calculated Metrics'!$N818-'Calculated Metrics'!$M818</f>
        <v>1</v>
      </c>
      <c r="P818" s="12" t="str">
        <f>TEXT('Calculated Metrics'!$M818,"mmmm")</f>
        <v>April</v>
      </c>
      <c r="Q818" s="12" t="str">
        <f>TEXT('Calculated Metrics'!$M818,"dddd")</f>
        <v>Tuesday</v>
      </c>
      <c r="R818" s="9" t="str">
        <f>_xlfn.XLOOKUP('Calculated Metrics'!$T818,'Product Lookup'!A:A,'Product Lookup'!B:B, ,0)</f>
        <v>Paper</v>
      </c>
      <c r="S818" s="9" t="s">
        <v>26</v>
      </c>
      <c r="T818" s="9" t="s">
        <v>66</v>
      </c>
      <c r="U818" s="9" t="s">
        <v>49</v>
      </c>
      <c r="V818" s="9" t="s">
        <v>29</v>
      </c>
      <c r="W818" s="9" t="s">
        <v>50</v>
      </c>
      <c r="X818" s="9" t="s">
        <v>90</v>
      </c>
      <c r="Y818" s="9" t="s">
        <v>490</v>
      </c>
      <c r="Z818" s="9">
        <v>44117</v>
      </c>
      <c r="AA818" s="1"/>
      <c r="AB818" s="1"/>
      <c r="AC818" s="1"/>
      <c r="AD818" s="1"/>
      <c r="AE818" s="1"/>
      <c r="AF818" s="1"/>
    </row>
    <row r="819" spans="1:32" x14ac:dyDescent="0.3">
      <c r="A819" s="13">
        <v>22672</v>
      </c>
      <c r="B819" s="13" t="s">
        <v>33</v>
      </c>
      <c r="C819" s="13">
        <v>89076</v>
      </c>
      <c r="D819" s="14">
        <v>177.98</v>
      </c>
      <c r="E819" s="15">
        <v>0.1</v>
      </c>
      <c r="F819" s="13">
        <v>15</v>
      </c>
      <c r="G819" s="14">
        <f>'Calculated Metrics'!$D819*'Calculated Metrics'!$F819*(1-'Calculated Metrics'!$E819)</f>
        <v>2402.73</v>
      </c>
      <c r="H819" s="13">
        <v>1442</v>
      </c>
      <c r="I819" s="13" t="s">
        <v>1483</v>
      </c>
      <c r="J819" s="13" t="str">
        <f t="shared" si="12"/>
        <v>Returning Customer</v>
      </c>
      <c r="K819" s="13" t="s">
        <v>24</v>
      </c>
      <c r="L819" s="13" t="s">
        <v>35</v>
      </c>
      <c r="M819" s="16">
        <v>42180</v>
      </c>
      <c r="N819" s="16">
        <v>42182</v>
      </c>
      <c r="O819" s="48">
        <f>'Calculated Metrics'!$N819-'Calculated Metrics'!$M819</f>
        <v>2</v>
      </c>
      <c r="P819" s="16" t="str">
        <f>TEXT('Calculated Metrics'!$M819,"mmmm")</f>
        <v>June</v>
      </c>
      <c r="Q819" s="16" t="str">
        <f>TEXT('Calculated Metrics'!$M819,"dddd")</f>
        <v>Thursday</v>
      </c>
      <c r="R819" s="13" t="str">
        <f>_xlfn.XLOOKUP('Calculated Metrics'!$T819,'Product Lookup'!A:A,'Product Lookup'!B:B, ,0)</f>
        <v>Appliances</v>
      </c>
      <c r="S819" s="13" t="s">
        <v>26</v>
      </c>
      <c r="T819" s="13" t="s">
        <v>131</v>
      </c>
      <c r="U819" s="13" t="s">
        <v>49</v>
      </c>
      <c r="V819" s="13" t="s">
        <v>29</v>
      </c>
      <c r="W819" s="13" t="s">
        <v>50</v>
      </c>
      <c r="X819" s="13" t="s">
        <v>210</v>
      </c>
      <c r="Y819" s="13" t="s">
        <v>400</v>
      </c>
      <c r="Z819" s="13">
        <v>65807</v>
      </c>
      <c r="AA819" s="1"/>
      <c r="AB819" s="1"/>
      <c r="AC819" s="1"/>
      <c r="AD819" s="1"/>
      <c r="AE819" s="1"/>
      <c r="AF819" s="1"/>
    </row>
    <row r="820" spans="1:32" x14ac:dyDescent="0.3">
      <c r="A820" s="9">
        <v>21945</v>
      </c>
      <c r="B820" s="9" t="s">
        <v>71</v>
      </c>
      <c r="C820" s="9">
        <v>89077</v>
      </c>
      <c r="D820" s="10">
        <v>15.99</v>
      </c>
      <c r="E820" s="11">
        <v>0.05</v>
      </c>
      <c r="F820" s="9">
        <v>7</v>
      </c>
      <c r="G820" s="10">
        <f>'Calculated Metrics'!$D820*'Calculated Metrics'!$F820*(1-'Calculated Metrics'!$E820)</f>
        <v>106.3335</v>
      </c>
      <c r="H820" s="9">
        <v>1442</v>
      </c>
      <c r="I820" s="9" t="s">
        <v>1483</v>
      </c>
      <c r="J820" s="9" t="str">
        <f t="shared" si="12"/>
        <v>Returning Customer</v>
      </c>
      <c r="K820" s="9" t="s">
        <v>24</v>
      </c>
      <c r="L820" s="9" t="s">
        <v>25</v>
      </c>
      <c r="M820" s="12">
        <v>42034</v>
      </c>
      <c r="N820" s="12">
        <v>42038</v>
      </c>
      <c r="O820" s="47">
        <f>'Calculated Metrics'!$N820-'Calculated Metrics'!$M820</f>
        <v>4</v>
      </c>
      <c r="P820" s="12" t="str">
        <f>TEXT('Calculated Metrics'!$M820,"mmmm")</f>
        <v>January</v>
      </c>
      <c r="Q820" s="12" t="str">
        <f>TEXT('Calculated Metrics'!$M820,"dddd")</f>
        <v>Friday</v>
      </c>
      <c r="R820" s="9" t="str">
        <f>_xlfn.XLOOKUP('Calculated Metrics'!$T820,'Product Lookup'!A:A,'Product Lookup'!B:B, ,0)</f>
        <v>Binders</v>
      </c>
      <c r="S820" s="9" t="s">
        <v>26</v>
      </c>
      <c r="T820" s="9" t="s">
        <v>72</v>
      </c>
      <c r="U820" s="9" t="s">
        <v>49</v>
      </c>
      <c r="V820" s="9" t="s">
        <v>29</v>
      </c>
      <c r="W820" s="9" t="s">
        <v>50</v>
      </c>
      <c r="X820" s="9" t="s">
        <v>210</v>
      </c>
      <c r="Y820" s="9" t="s">
        <v>400</v>
      </c>
      <c r="Z820" s="9">
        <v>65807</v>
      </c>
      <c r="AA820" s="1"/>
      <c r="AB820" s="1"/>
      <c r="AC820" s="1"/>
      <c r="AD820" s="1"/>
      <c r="AE820" s="1"/>
      <c r="AF820" s="1"/>
    </row>
    <row r="821" spans="1:32" x14ac:dyDescent="0.3">
      <c r="A821" s="13">
        <v>21946</v>
      </c>
      <c r="B821" s="13" t="s">
        <v>71</v>
      </c>
      <c r="C821" s="13">
        <v>89077</v>
      </c>
      <c r="D821" s="14">
        <v>46.94</v>
      </c>
      <c r="E821" s="15">
        <v>0.05</v>
      </c>
      <c r="F821" s="13">
        <v>10</v>
      </c>
      <c r="G821" s="14">
        <f>'Calculated Metrics'!$D821*'Calculated Metrics'!$F821*(1-'Calculated Metrics'!$E821)</f>
        <v>445.92999999999995</v>
      </c>
      <c r="H821" s="13">
        <v>1442</v>
      </c>
      <c r="I821" s="13" t="s">
        <v>1483</v>
      </c>
      <c r="J821" s="13" t="str">
        <f t="shared" si="12"/>
        <v>Returning Customer</v>
      </c>
      <c r="K821" s="13" t="s">
        <v>24</v>
      </c>
      <c r="L821" s="13" t="s">
        <v>25</v>
      </c>
      <c r="M821" s="16">
        <v>42034</v>
      </c>
      <c r="N821" s="16">
        <v>42034</v>
      </c>
      <c r="O821" s="48">
        <f>'Calculated Metrics'!$N821-'Calculated Metrics'!$M821</f>
        <v>0</v>
      </c>
      <c r="P821" s="16" t="str">
        <f>TEXT('Calculated Metrics'!$M821,"mmmm")</f>
        <v>January</v>
      </c>
      <c r="Q821" s="16" t="str">
        <f>TEXT('Calculated Metrics'!$M821,"dddd")</f>
        <v>Friday</v>
      </c>
      <c r="R821" s="13" t="str">
        <f>_xlfn.XLOOKUP('Calculated Metrics'!$T821,'Product Lookup'!A:A,'Product Lookup'!B:B, ,0)</f>
        <v>Furnishings</v>
      </c>
      <c r="S821" s="13" t="s">
        <v>36</v>
      </c>
      <c r="T821" s="13" t="s">
        <v>42</v>
      </c>
      <c r="U821" s="13" t="s">
        <v>49</v>
      </c>
      <c r="V821" s="13" t="s">
        <v>29</v>
      </c>
      <c r="W821" s="13" t="s">
        <v>30</v>
      </c>
      <c r="X821" s="13" t="s">
        <v>210</v>
      </c>
      <c r="Y821" s="13" t="s">
        <v>400</v>
      </c>
      <c r="Z821" s="13">
        <v>65807</v>
      </c>
      <c r="AA821" s="1"/>
      <c r="AB821" s="1"/>
      <c r="AC821" s="1"/>
      <c r="AD821" s="1"/>
      <c r="AE821" s="1"/>
      <c r="AF821" s="1"/>
    </row>
    <row r="822" spans="1:32" x14ac:dyDescent="0.3">
      <c r="A822" s="9">
        <v>23793</v>
      </c>
      <c r="B822" s="9" t="s">
        <v>47</v>
      </c>
      <c r="C822" s="9">
        <v>86735</v>
      </c>
      <c r="D822" s="10">
        <v>218.08</v>
      </c>
      <c r="E822" s="11">
        <v>0.1</v>
      </c>
      <c r="F822" s="9">
        <v>12</v>
      </c>
      <c r="G822" s="10">
        <f>'Calculated Metrics'!$D822*'Calculated Metrics'!$F822*(1-'Calculated Metrics'!$E822)</f>
        <v>2355.2640000000001</v>
      </c>
      <c r="H822" s="9">
        <v>1450</v>
      </c>
      <c r="I822" s="9" t="s">
        <v>1484</v>
      </c>
      <c r="J822" s="9" t="str">
        <f t="shared" si="12"/>
        <v>New Customer</v>
      </c>
      <c r="K822" s="9" t="s">
        <v>74</v>
      </c>
      <c r="L822" s="9" t="s">
        <v>25</v>
      </c>
      <c r="M822" s="12">
        <v>42148</v>
      </c>
      <c r="N822" s="12">
        <v>42149</v>
      </c>
      <c r="O822" s="47">
        <f>'Calculated Metrics'!$N822-'Calculated Metrics'!$M822</f>
        <v>1</v>
      </c>
      <c r="P822" s="12" t="str">
        <f>TEXT('Calculated Metrics'!$M822,"mmmm")</f>
        <v>May</v>
      </c>
      <c r="Q822" s="12" t="str">
        <f>TEXT('Calculated Metrics'!$M822,"dddd")</f>
        <v>Sunday</v>
      </c>
      <c r="R822" s="9" t="str">
        <f>_xlfn.XLOOKUP('Calculated Metrics'!$T822,'Product Lookup'!A:A,'Product Lookup'!B:B, ,0)</f>
        <v>Chairs</v>
      </c>
      <c r="S822" s="9" t="s">
        <v>36</v>
      </c>
      <c r="T822" s="9" t="s">
        <v>37</v>
      </c>
      <c r="U822" s="9" t="s">
        <v>124</v>
      </c>
      <c r="V822" s="9" t="s">
        <v>29</v>
      </c>
      <c r="W822" s="9" t="s">
        <v>81</v>
      </c>
      <c r="X822" s="9" t="s">
        <v>39</v>
      </c>
      <c r="Y822" s="9" t="s">
        <v>491</v>
      </c>
      <c r="Z822" s="9">
        <v>96150</v>
      </c>
      <c r="AA822" s="1"/>
      <c r="AB822" s="1"/>
      <c r="AC822" s="1"/>
      <c r="AD822" s="1"/>
      <c r="AE822" s="1"/>
      <c r="AF822" s="1"/>
    </row>
    <row r="823" spans="1:32" x14ac:dyDescent="0.3">
      <c r="A823" s="13">
        <v>25006</v>
      </c>
      <c r="B823" s="13" t="s">
        <v>23</v>
      </c>
      <c r="C823" s="13">
        <v>86734</v>
      </c>
      <c r="D823" s="14">
        <v>85.99</v>
      </c>
      <c r="E823" s="15">
        <v>0.05</v>
      </c>
      <c r="F823" s="13">
        <v>4</v>
      </c>
      <c r="G823" s="14">
        <f>'Calculated Metrics'!$D823*'Calculated Metrics'!$F823*(1-'Calculated Metrics'!$E823)</f>
        <v>326.76199999999994</v>
      </c>
      <c r="H823" s="13">
        <v>1459</v>
      </c>
      <c r="I823" s="13" t="s">
        <v>1485</v>
      </c>
      <c r="J823" s="13" t="str">
        <f t="shared" si="12"/>
        <v>New Customer</v>
      </c>
      <c r="K823" s="13" t="s">
        <v>74</v>
      </c>
      <c r="L823" s="13" t="s">
        <v>35</v>
      </c>
      <c r="M823" s="16">
        <v>42099</v>
      </c>
      <c r="N823" s="16">
        <v>42101</v>
      </c>
      <c r="O823" s="48">
        <f>'Calculated Metrics'!$N823-'Calculated Metrics'!$M823</f>
        <v>2</v>
      </c>
      <c r="P823" s="16" t="str">
        <f>TEXT('Calculated Metrics'!$M823,"mmmm")</f>
        <v>April</v>
      </c>
      <c r="Q823" s="16" t="str">
        <f>TEXT('Calculated Metrics'!$M823,"dddd")</f>
        <v>Sunday</v>
      </c>
      <c r="R823" s="13" t="str">
        <f>_xlfn.XLOOKUP('Calculated Metrics'!$T823,'Product Lookup'!A:A,'Product Lookup'!B:B, ,0)</f>
        <v>Telephones</v>
      </c>
      <c r="S823" s="13" t="s">
        <v>58</v>
      </c>
      <c r="T823" s="13" t="s">
        <v>59</v>
      </c>
      <c r="U823" s="13" t="s">
        <v>28</v>
      </c>
      <c r="V823" s="13" t="s">
        <v>29</v>
      </c>
      <c r="W823" s="13" t="s">
        <v>50</v>
      </c>
      <c r="X823" s="13" t="s">
        <v>331</v>
      </c>
      <c r="Y823" s="13" t="s">
        <v>492</v>
      </c>
      <c r="Z823" s="13">
        <v>29687</v>
      </c>
      <c r="AA823" s="1"/>
      <c r="AB823" s="1"/>
      <c r="AC823" s="1"/>
      <c r="AD823" s="1"/>
      <c r="AE823" s="1"/>
      <c r="AF823" s="1"/>
    </row>
    <row r="824" spans="1:32" x14ac:dyDescent="0.3">
      <c r="A824" s="9">
        <v>18105</v>
      </c>
      <c r="B824" s="9" t="s">
        <v>23</v>
      </c>
      <c r="C824" s="9">
        <v>86397</v>
      </c>
      <c r="D824" s="10">
        <v>12.95</v>
      </c>
      <c r="E824" s="11">
        <v>0.05</v>
      </c>
      <c r="F824" s="9">
        <v>19</v>
      </c>
      <c r="G824" s="10">
        <f>'Calculated Metrics'!$D824*'Calculated Metrics'!$F824*(1-'Calculated Metrics'!$E824)</f>
        <v>233.74749999999997</v>
      </c>
      <c r="H824" s="9">
        <v>1461</v>
      </c>
      <c r="I824" s="9" t="s">
        <v>1486</v>
      </c>
      <c r="J824" s="9" t="str">
        <f t="shared" si="12"/>
        <v>New Customer</v>
      </c>
      <c r="K824" s="9" t="s">
        <v>74</v>
      </c>
      <c r="L824" s="9" t="s">
        <v>35</v>
      </c>
      <c r="M824" s="12">
        <v>42157</v>
      </c>
      <c r="N824" s="12">
        <v>42159</v>
      </c>
      <c r="O824" s="47">
        <f>'Calculated Metrics'!$N824-'Calculated Metrics'!$M824</f>
        <v>2</v>
      </c>
      <c r="P824" s="12" t="str">
        <f>TEXT('Calculated Metrics'!$M824,"mmmm")</f>
        <v>June</v>
      </c>
      <c r="Q824" s="12" t="str">
        <f>TEXT('Calculated Metrics'!$M824,"dddd")</f>
        <v>Tuesday</v>
      </c>
      <c r="R824" s="9" t="str">
        <f>_xlfn.XLOOKUP('Calculated Metrics'!$T824,'Product Lookup'!A:A,'Product Lookup'!B:B, ,0)</f>
        <v>Binders</v>
      </c>
      <c r="S824" s="9" t="s">
        <v>26</v>
      </c>
      <c r="T824" s="9" t="s">
        <v>72</v>
      </c>
      <c r="U824" s="9" t="s">
        <v>49</v>
      </c>
      <c r="V824" s="9" t="s">
        <v>29</v>
      </c>
      <c r="W824" s="9" t="s">
        <v>50</v>
      </c>
      <c r="X824" s="9" t="s">
        <v>270</v>
      </c>
      <c r="Y824" s="9" t="s">
        <v>485</v>
      </c>
      <c r="Z824" s="9">
        <v>47905</v>
      </c>
      <c r="AA824" s="1"/>
      <c r="AB824" s="1"/>
      <c r="AC824" s="1"/>
      <c r="AD824" s="1"/>
      <c r="AE824" s="1"/>
      <c r="AF824" s="1"/>
    </row>
    <row r="825" spans="1:32" x14ac:dyDescent="0.3">
      <c r="A825" s="13">
        <v>23735</v>
      </c>
      <c r="B825" s="13" t="s">
        <v>23</v>
      </c>
      <c r="C825" s="13">
        <v>91115</v>
      </c>
      <c r="D825" s="14">
        <v>65.989999999999995</v>
      </c>
      <c r="E825" s="15">
        <v>0.05</v>
      </c>
      <c r="F825" s="13">
        <v>10</v>
      </c>
      <c r="G825" s="14">
        <f>'Calculated Metrics'!$D825*'Calculated Metrics'!$F825*(1-'Calculated Metrics'!$E825)</f>
        <v>626.90499999999997</v>
      </c>
      <c r="H825" s="13">
        <v>1466</v>
      </c>
      <c r="I825" s="13" t="s">
        <v>1487</v>
      </c>
      <c r="J825" s="13" t="str">
        <f t="shared" si="12"/>
        <v>Returning Customer</v>
      </c>
      <c r="K825" s="13" t="s">
        <v>48</v>
      </c>
      <c r="L825" s="13" t="s">
        <v>35</v>
      </c>
      <c r="M825" s="16">
        <v>42166</v>
      </c>
      <c r="N825" s="16">
        <v>42168</v>
      </c>
      <c r="O825" s="48">
        <f>'Calculated Metrics'!$N825-'Calculated Metrics'!$M825</f>
        <v>2</v>
      </c>
      <c r="P825" s="16" t="str">
        <f>TEXT('Calculated Metrics'!$M825,"mmmm")</f>
        <v>June</v>
      </c>
      <c r="Q825" s="16" t="str">
        <f>TEXT('Calculated Metrics'!$M825,"dddd")</f>
        <v>Thursday</v>
      </c>
      <c r="R825" s="13" t="str">
        <f>_xlfn.XLOOKUP('Calculated Metrics'!$T825,'Product Lookup'!A:A,'Product Lookup'!B:B, ,0)</f>
        <v>Telephones</v>
      </c>
      <c r="S825" s="13" t="s">
        <v>58</v>
      </c>
      <c r="T825" s="13" t="s">
        <v>59</v>
      </c>
      <c r="U825" s="13" t="s">
        <v>49</v>
      </c>
      <c r="V825" s="13" t="s">
        <v>29</v>
      </c>
      <c r="W825" s="13" t="s">
        <v>50</v>
      </c>
      <c r="X825" s="13" t="s">
        <v>206</v>
      </c>
      <c r="Y825" s="13" t="s">
        <v>190</v>
      </c>
      <c r="Z825" s="13">
        <v>68601</v>
      </c>
      <c r="AA825" s="1"/>
      <c r="AB825" s="1"/>
      <c r="AC825" s="1"/>
      <c r="AD825" s="1"/>
      <c r="AE825" s="1"/>
      <c r="AF825" s="1"/>
    </row>
    <row r="826" spans="1:32" x14ac:dyDescent="0.3">
      <c r="A826" s="9">
        <v>25917</v>
      </c>
      <c r="B826" s="9" t="s">
        <v>71</v>
      </c>
      <c r="C826" s="9">
        <v>91116</v>
      </c>
      <c r="D826" s="10">
        <v>130.97999999999999</v>
      </c>
      <c r="E826" s="11">
        <v>0.1</v>
      </c>
      <c r="F826" s="9">
        <v>14</v>
      </c>
      <c r="G826" s="10">
        <f>'Calculated Metrics'!$D826*'Calculated Metrics'!$F826*(1-'Calculated Metrics'!$E826)</f>
        <v>1650.348</v>
      </c>
      <c r="H826" s="9">
        <v>1466</v>
      </c>
      <c r="I826" s="9" t="s">
        <v>1487</v>
      </c>
      <c r="J826" s="9" t="str">
        <f t="shared" si="12"/>
        <v>Returning Customer</v>
      </c>
      <c r="K826" s="9" t="s">
        <v>48</v>
      </c>
      <c r="L826" s="9" t="s">
        <v>25</v>
      </c>
      <c r="M826" s="12">
        <v>42167</v>
      </c>
      <c r="N826" s="12">
        <v>42167</v>
      </c>
      <c r="O826" s="47">
        <f>'Calculated Metrics'!$N826-'Calculated Metrics'!$M826</f>
        <v>0</v>
      </c>
      <c r="P826" s="12" t="str">
        <f>TEXT('Calculated Metrics'!$M826,"mmmm")</f>
        <v>June</v>
      </c>
      <c r="Q826" s="12" t="str">
        <f>TEXT('Calculated Metrics'!$M826,"dddd")</f>
        <v>Friday</v>
      </c>
      <c r="R826" s="9" t="str">
        <f>_xlfn.XLOOKUP('Calculated Metrics'!$T826,'Product Lookup'!A:A,'Product Lookup'!B:B, ,0)</f>
        <v>Bookcases</v>
      </c>
      <c r="S826" s="9" t="s">
        <v>36</v>
      </c>
      <c r="T826" s="9" t="s">
        <v>105</v>
      </c>
      <c r="U826" s="9" t="s">
        <v>77</v>
      </c>
      <c r="V826" s="9" t="s">
        <v>29</v>
      </c>
      <c r="W826" s="9" t="s">
        <v>30</v>
      </c>
      <c r="X826" s="9" t="s">
        <v>206</v>
      </c>
      <c r="Y826" s="9" t="s">
        <v>190</v>
      </c>
      <c r="Z826" s="9">
        <v>68601</v>
      </c>
      <c r="AA826" s="1"/>
      <c r="AB826" s="1"/>
      <c r="AC826" s="1"/>
      <c r="AD826" s="1"/>
      <c r="AE826" s="1"/>
      <c r="AF826" s="1"/>
    </row>
    <row r="827" spans="1:32" x14ac:dyDescent="0.3">
      <c r="A827" s="13">
        <v>25915</v>
      </c>
      <c r="B827" s="13" t="s">
        <v>71</v>
      </c>
      <c r="C827" s="13">
        <v>91116</v>
      </c>
      <c r="D827" s="14">
        <v>105.29</v>
      </c>
      <c r="E827" s="15">
        <v>0.1</v>
      </c>
      <c r="F827" s="13">
        <v>9</v>
      </c>
      <c r="G827" s="14">
        <f>'Calculated Metrics'!$D827*'Calculated Metrics'!$F827*(1-'Calculated Metrics'!$E827)</f>
        <v>852.84900000000005</v>
      </c>
      <c r="H827" s="13">
        <v>1469</v>
      </c>
      <c r="I827" s="13" t="s">
        <v>1488</v>
      </c>
      <c r="J827" s="13" t="str">
        <f t="shared" si="12"/>
        <v>Returning Customer</v>
      </c>
      <c r="K827" s="13" t="s">
        <v>48</v>
      </c>
      <c r="L827" s="13" t="s">
        <v>35</v>
      </c>
      <c r="M827" s="16">
        <v>42167</v>
      </c>
      <c r="N827" s="16">
        <v>42171</v>
      </c>
      <c r="O827" s="48">
        <f>'Calculated Metrics'!$N827-'Calculated Metrics'!$M827</f>
        <v>4</v>
      </c>
      <c r="P827" s="16" t="str">
        <f>TEXT('Calculated Metrics'!$M827,"mmmm")</f>
        <v>June</v>
      </c>
      <c r="Q827" s="16" t="str">
        <f>TEXT('Calculated Metrics'!$M827,"dddd")</f>
        <v>Friday</v>
      </c>
      <c r="R827" s="13" t="str">
        <f>_xlfn.XLOOKUP('Calculated Metrics'!$T827,'Product Lookup'!A:A,'Product Lookup'!B:B, ,0)</f>
        <v>Furnishings</v>
      </c>
      <c r="S827" s="13" t="s">
        <v>36</v>
      </c>
      <c r="T827" s="13" t="s">
        <v>42</v>
      </c>
      <c r="U827" s="13" t="s">
        <v>124</v>
      </c>
      <c r="V827" s="13" t="s">
        <v>29</v>
      </c>
      <c r="W827" s="13" t="s">
        <v>30</v>
      </c>
      <c r="X827" s="13" t="s">
        <v>114</v>
      </c>
      <c r="Y827" s="13" t="s">
        <v>493</v>
      </c>
      <c r="Z827" s="13">
        <v>84015</v>
      </c>
      <c r="AA827" s="1"/>
      <c r="AB827" s="1"/>
      <c r="AC827" s="1"/>
      <c r="AD827" s="1"/>
      <c r="AE827" s="1"/>
      <c r="AF827" s="1"/>
    </row>
    <row r="828" spans="1:32" x14ac:dyDescent="0.3">
      <c r="A828" s="9">
        <v>25916</v>
      </c>
      <c r="B828" s="9" t="s">
        <v>71</v>
      </c>
      <c r="C828" s="9">
        <v>91116</v>
      </c>
      <c r="D828" s="10">
        <v>31.76</v>
      </c>
      <c r="E828" s="11">
        <v>0.05</v>
      </c>
      <c r="F828" s="9">
        <v>18</v>
      </c>
      <c r="G828" s="10">
        <f>'Calculated Metrics'!$D828*'Calculated Metrics'!$F828*(1-'Calculated Metrics'!$E828)</f>
        <v>543.096</v>
      </c>
      <c r="H828" s="9">
        <v>1469</v>
      </c>
      <c r="I828" s="9" t="s">
        <v>1488</v>
      </c>
      <c r="J828" s="9" t="str">
        <f t="shared" si="12"/>
        <v>Returning Customer</v>
      </c>
      <c r="K828" s="9" t="s">
        <v>48</v>
      </c>
      <c r="L828" s="9" t="s">
        <v>25</v>
      </c>
      <c r="M828" s="12">
        <v>42167</v>
      </c>
      <c r="N828" s="12">
        <v>42169</v>
      </c>
      <c r="O828" s="47">
        <f>'Calculated Metrics'!$N828-'Calculated Metrics'!$M828</f>
        <v>2</v>
      </c>
      <c r="P828" s="12" t="str">
        <f>TEXT('Calculated Metrics'!$M828,"mmmm")</f>
        <v>June</v>
      </c>
      <c r="Q828" s="12" t="str">
        <f>TEXT('Calculated Metrics'!$M828,"dddd")</f>
        <v>Friday</v>
      </c>
      <c r="R828" s="9" t="str">
        <f>_xlfn.XLOOKUP('Calculated Metrics'!$T828,'Product Lookup'!A:A,'Product Lookup'!B:B, ,0)</f>
        <v>Tables</v>
      </c>
      <c r="S828" s="9" t="s">
        <v>36</v>
      </c>
      <c r="T828" s="9" t="s">
        <v>89</v>
      </c>
      <c r="U828" s="9" t="s">
        <v>77</v>
      </c>
      <c r="V828" s="9" t="s">
        <v>29</v>
      </c>
      <c r="W828" s="9" t="s">
        <v>44</v>
      </c>
      <c r="X828" s="9" t="s">
        <v>114</v>
      </c>
      <c r="Y828" s="9" t="s">
        <v>493</v>
      </c>
      <c r="Z828" s="9">
        <v>84015</v>
      </c>
      <c r="AA828" s="1"/>
      <c r="AB828" s="1"/>
      <c r="AC828" s="1"/>
      <c r="AD828" s="1"/>
      <c r="AE828" s="1"/>
      <c r="AF828" s="1"/>
    </row>
    <row r="829" spans="1:32" x14ac:dyDescent="0.3">
      <c r="A829" s="13">
        <v>21710</v>
      </c>
      <c r="B829" s="13" t="s">
        <v>23</v>
      </c>
      <c r="C829" s="13">
        <v>87077</v>
      </c>
      <c r="D829" s="14">
        <v>420.98</v>
      </c>
      <c r="E829" s="15">
        <v>0.1</v>
      </c>
      <c r="F829" s="13">
        <v>10</v>
      </c>
      <c r="G829" s="14">
        <f>'Calculated Metrics'!$D829*'Calculated Metrics'!$F829*(1-'Calculated Metrics'!$E829)</f>
        <v>3788.82</v>
      </c>
      <c r="H829" s="13">
        <v>1471</v>
      </c>
      <c r="I829" s="13" t="s">
        <v>1489</v>
      </c>
      <c r="J829" s="13" t="str">
        <f t="shared" si="12"/>
        <v>New Customer</v>
      </c>
      <c r="K829" s="13" t="s">
        <v>34</v>
      </c>
      <c r="L829" s="13" t="s">
        <v>35</v>
      </c>
      <c r="M829" s="16">
        <v>42084</v>
      </c>
      <c r="N829" s="16">
        <v>42085</v>
      </c>
      <c r="O829" s="48">
        <f>'Calculated Metrics'!$N829-'Calculated Metrics'!$M829</f>
        <v>1</v>
      </c>
      <c r="P829" s="16" t="str">
        <f>TEXT('Calculated Metrics'!$M829,"mmmm")</f>
        <v>March</v>
      </c>
      <c r="Q829" s="16" t="str">
        <f>TEXT('Calculated Metrics'!$M829,"dddd")</f>
        <v>Saturday</v>
      </c>
      <c r="R829" s="13" t="str">
        <f>_xlfn.XLOOKUP('Calculated Metrics'!$T829,'Product Lookup'!A:A,'Product Lookup'!B:B, ,0)</f>
        <v>Binders</v>
      </c>
      <c r="S829" s="13" t="s">
        <v>26</v>
      </c>
      <c r="T829" s="13" t="s">
        <v>72</v>
      </c>
      <c r="U829" s="13" t="s">
        <v>49</v>
      </c>
      <c r="V829" s="13" t="s">
        <v>29</v>
      </c>
      <c r="W829" s="13" t="s">
        <v>44</v>
      </c>
      <c r="X829" s="13" t="s">
        <v>90</v>
      </c>
      <c r="Y829" s="13" t="s">
        <v>494</v>
      </c>
      <c r="Z829" s="13">
        <v>43081</v>
      </c>
      <c r="AA829" s="1"/>
      <c r="AB829" s="1"/>
      <c r="AC829" s="1"/>
      <c r="AD829" s="1"/>
      <c r="AE829" s="1"/>
      <c r="AF829" s="1"/>
    </row>
    <row r="830" spans="1:32" x14ac:dyDescent="0.3">
      <c r="A830" s="9">
        <v>23958</v>
      </c>
      <c r="B830" s="9" t="s">
        <v>33</v>
      </c>
      <c r="C830" s="9">
        <v>87078</v>
      </c>
      <c r="D830" s="10">
        <v>30.98</v>
      </c>
      <c r="E830" s="11">
        <v>0.05</v>
      </c>
      <c r="F830" s="9">
        <v>17</v>
      </c>
      <c r="G830" s="10">
        <f>'Calculated Metrics'!$D830*'Calculated Metrics'!$F830*(1-'Calculated Metrics'!$E830)</f>
        <v>500.32699999999994</v>
      </c>
      <c r="H830" s="9">
        <v>1472</v>
      </c>
      <c r="I830" s="9" t="s">
        <v>1490</v>
      </c>
      <c r="J830" s="9" t="str">
        <f t="shared" si="12"/>
        <v>Returning Customer</v>
      </c>
      <c r="K830" s="9" t="s">
        <v>34</v>
      </c>
      <c r="L830" s="9" t="s">
        <v>25</v>
      </c>
      <c r="M830" s="12">
        <v>42185</v>
      </c>
      <c r="N830" s="12">
        <v>42186</v>
      </c>
      <c r="O830" s="47">
        <f>'Calculated Metrics'!$N830-'Calculated Metrics'!$M830</f>
        <v>1</v>
      </c>
      <c r="P830" s="12" t="str">
        <f>TEXT('Calculated Metrics'!$M830,"mmmm")</f>
        <v>June</v>
      </c>
      <c r="Q830" s="12" t="str">
        <f>TEXT('Calculated Metrics'!$M830,"dddd")</f>
        <v>Tuesday</v>
      </c>
      <c r="R830" s="9" t="str">
        <f>_xlfn.XLOOKUP('Calculated Metrics'!$T830,'Product Lookup'!A:A,'Product Lookup'!B:B, ,0)</f>
        <v>Computer Peripherals</v>
      </c>
      <c r="S830" s="9" t="s">
        <v>58</v>
      </c>
      <c r="T830" s="9" t="s">
        <v>100</v>
      </c>
      <c r="U830" s="9" t="s">
        <v>49</v>
      </c>
      <c r="V830" s="9" t="s">
        <v>29</v>
      </c>
      <c r="W830" s="9" t="s">
        <v>44</v>
      </c>
      <c r="X830" s="9" t="s">
        <v>90</v>
      </c>
      <c r="Y830" s="9" t="s">
        <v>495</v>
      </c>
      <c r="Z830" s="9">
        <v>44145</v>
      </c>
      <c r="AA830" s="1"/>
      <c r="AB830" s="1"/>
      <c r="AC830" s="1"/>
      <c r="AD830" s="1"/>
      <c r="AE830" s="1"/>
      <c r="AF830" s="1"/>
    </row>
    <row r="831" spans="1:32" x14ac:dyDescent="0.3">
      <c r="A831" s="13">
        <v>22313</v>
      </c>
      <c r="B831" s="13" t="s">
        <v>47</v>
      </c>
      <c r="C831" s="13">
        <v>87079</v>
      </c>
      <c r="D831" s="14">
        <v>20.27</v>
      </c>
      <c r="E831" s="15">
        <v>0.05</v>
      </c>
      <c r="F831" s="13">
        <v>30</v>
      </c>
      <c r="G831" s="14">
        <f>'Calculated Metrics'!$D831*'Calculated Metrics'!$F831*(1-'Calculated Metrics'!$E831)</f>
        <v>577.69500000000005</v>
      </c>
      <c r="H831" s="13">
        <v>1472</v>
      </c>
      <c r="I831" s="13" t="s">
        <v>1490</v>
      </c>
      <c r="J831" s="13" t="str">
        <f t="shared" si="12"/>
        <v>Returning Customer</v>
      </c>
      <c r="K831" s="13" t="s">
        <v>34</v>
      </c>
      <c r="L831" s="13" t="s">
        <v>35</v>
      </c>
      <c r="M831" s="16">
        <v>42149</v>
      </c>
      <c r="N831" s="16">
        <v>42150</v>
      </c>
      <c r="O831" s="48">
        <f>'Calculated Metrics'!$N831-'Calculated Metrics'!$M831</f>
        <v>1</v>
      </c>
      <c r="P831" s="16" t="str">
        <f>TEXT('Calculated Metrics'!$M831,"mmmm")</f>
        <v>May</v>
      </c>
      <c r="Q831" s="16" t="str">
        <f>TEXT('Calculated Metrics'!$M831,"dddd")</f>
        <v>Monday</v>
      </c>
      <c r="R831" s="13" t="str">
        <f>_xlfn.XLOOKUP('Calculated Metrics'!$T831,'Product Lookup'!A:A,'Product Lookup'!B:B, ,0)</f>
        <v>Appliances</v>
      </c>
      <c r="S831" s="13" t="s">
        <v>26</v>
      </c>
      <c r="T831" s="13" t="s">
        <v>131</v>
      </c>
      <c r="U831" s="13" t="s">
        <v>49</v>
      </c>
      <c r="V831" s="13" t="s">
        <v>29</v>
      </c>
      <c r="W831" s="13" t="s">
        <v>44</v>
      </c>
      <c r="X831" s="13" t="s">
        <v>90</v>
      </c>
      <c r="Y831" s="13" t="s">
        <v>495</v>
      </c>
      <c r="Z831" s="13">
        <v>44145</v>
      </c>
      <c r="AA831" s="1"/>
      <c r="AB831" s="1"/>
      <c r="AC831" s="1"/>
      <c r="AD831" s="1"/>
      <c r="AE831" s="1"/>
      <c r="AF831" s="1"/>
    </row>
    <row r="832" spans="1:32" x14ac:dyDescent="0.3">
      <c r="A832" s="9">
        <v>24937</v>
      </c>
      <c r="B832" s="9" t="s">
        <v>41</v>
      </c>
      <c r="C832" s="9">
        <v>87076</v>
      </c>
      <c r="D832" s="10">
        <v>9.7799999999999994</v>
      </c>
      <c r="E832" s="11">
        <v>0.05</v>
      </c>
      <c r="F832" s="9">
        <v>9</v>
      </c>
      <c r="G832" s="10">
        <f>'Calculated Metrics'!$D832*'Calculated Metrics'!$F832*(1-'Calculated Metrics'!$E832)</f>
        <v>83.618999999999986</v>
      </c>
      <c r="H832" s="9">
        <v>1473</v>
      </c>
      <c r="I832" s="9" t="s">
        <v>1491</v>
      </c>
      <c r="J832" s="9" t="str">
        <f t="shared" si="12"/>
        <v>New Customer</v>
      </c>
      <c r="K832" s="9" t="s">
        <v>34</v>
      </c>
      <c r="L832" s="9" t="s">
        <v>25</v>
      </c>
      <c r="M832" s="12">
        <v>42025</v>
      </c>
      <c r="N832" s="12">
        <v>42026</v>
      </c>
      <c r="O832" s="47">
        <f>'Calculated Metrics'!$N832-'Calculated Metrics'!$M832</f>
        <v>1</v>
      </c>
      <c r="P832" s="12" t="str">
        <f>TEXT('Calculated Metrics'!$M832,"mmmm")</f>
        <v>January</v>
      </c>
      <c r="Q832" s="12" t="str">
        <f>TEXT('Calculated Metrics'!$M832,"dddd")</f>
        <v>Wednesday</v>
      </c>
      <c r="R832" s="9" t="str">
        <f>_xlfn.XLOOKUP('Calculated Metrics'!$T832,'Product Lookup'!A:A,'Product Lookup'!B:B, ,0)</f>
        <v>Computer Peripherals</v>
      </c>
      <c r="S832" s="9" t="s">
        <v>58</v>
      </c>
      <c r="T832" s="9" t="s">
        <v>100</v>
      </c>
      <c r="U832" s="9" t="s">
        <v>43</v>
      </c>
      <c r="V832" s="9" t="s">
        <v>29</v>
      </c>
      <c r="W832" s="9" t="s">
        <v>30</v>
      </c>
      <c r="X832" s="9" t="s">
        <v>90</v>
      </c>
      <c r="Y832" s="9" t="s">
        <v>496</v>
      </c>
      <c r="Z832" s="9">
        <v>44691</v>
      </c>
      <c r="AA832" s="1"/>
      <c r="AB832" s="1"/>
      <c r="AC832" s="1"/>
      <c r="AD832" s="1"/>
      <c r="AE832" s="1"/>
      <c r="AF832" s="1"/>
    </row>
    <row r="833" spans="1:32" x14ac:dyDescent="0.3">
      <c r="A833" s="13">
        <v>7544</v>
      </c>
      <c r="B833" s="13" t="s">
        <v>33</v>
      </c>
      <c r="C833" s="13">
        <v>53953</v>
      </c>
      <c r="D833" s="14">
        <v>8.9499999999999993</v>
      </c>
      <c r="E833" s="15">
        <v>0.05</v>
      </c>
      <c r="F833" s="13">
        <v>36</v>
      </c>
      <c r="G833" s="14">
        <f>'Calculated Metrics'!$D833*'Calculated Metrics'!$F833*(1-'Calculated Metrics'!$E833)</f>
        <v>306.08999999999997</v>
      </c>
      <c r="H833" s="13">
        <v>1481</v>
      </c>
      <c r="I833" s="13" t="s">
        <v>1492</v>
      </c>
      <c r="J833" s="13" t="str">
        <f t="shared" si="12"/>
        <v>New Customer</v>
      </c>
      <c r="K833" s="13" t="s">
        <v>24</v>
      </c>
      <c r="L833" s="13" t="s">
        <v>35</v>
      </c>
      <c r="M833" s="16">
        <v>42090</v>
      </c>
      <c r="N833" s="16">
        <v>42091</v>
      </c>
      <c r="O833" s="48">
        <f>'Calculated Metrics'!$N833-'Calculated Metrics'!$M833</f>
        <v>1</v>
      </c>
      <c r="P833" s="16" t="str">
        <f>TEXT('Calculated Metrics'!$M833,"mmmm")</f>
        <v>March</v>
      </c>
      <c r="Q833" s="16" t="str">
        <f>TEXT('Calculated Metrics'!$M833,"dddd")</f>
        <v>Friday</v>
      </c>
      <c r="R833" s="13" t="str">
        <f>_xlfn.XLOOKUP('Calculated Metrics'!$T833,'Product Lookup'!A:A,'Product Lookup'!B:B, ,0)</f>
        <v>Paper</v>
      </c>
      <c r="S833" s="13" t="s">
        <v>26</v>
      </c>
      <c r="T833" s="13" t="s">
        <v>66</v>
      </c>
      <c r="U833" s="13" t="s">
        <v>28</v>
      </c>
      <c r="V833" s="13" t="s">
        <v>29</v>
      </c>
      <c r="W833" s="13" t="s">
        <v>50</v>
      </c>
      <c r="X833" s="13" t="s">
        <v>39</v>
      </c>
      <c r="Y833" s="13" t="s">
        <v>257</v>
      </c>
      <c r="Z833" s="13">
        <v>90049</v>
      </c>
      <c r="AA833" s="1"/>
      <c r="AB833" s="1"/>
      <c r="AC833" s="1"/>
      <c r="AD833" s="1"/>
      <c r="AE833" s="1"/>
      <c r="AF833" s="1"/>
    </row>
    <row r="834" spans="1:32" x14ac:dyDescent="0.3">
      <c r="A834" s="9">
        <v>25544</v>
      </c>
      <c r="B834" s="9" t="s">
        <v>33</v>
      </c>
      <c r="C834" s="9">
        <v>91362</v>
      </c>
      <c r="D834" s="10">
        <v>8.9499999999999993</v>
      </c>
      <c r="E834" s="11">
        <v>0.05</v>
      </c>
      <c r="F834" s="9">
        <v>9</v>
      </c>
      <c r="G834" s="10">
        <f>'Calculated Metrics'!$D834*'Calculated Metrics'!$F834*(1-'Calculated Metrics'!$E834)</f>
        <v>76.522499999999994</v>
      </c>
      <c r="H834" s="9">
        <v>1482</v>
      </c>
      <c r="I834" s="9" t="s">
        <v>1493</v>
      </c>
      <c r="J834" s="9" t="str">
        <f t="shared" ref="J834:J897" si="13">IF(COUNTIF(I:I,I834)&gt;1,"Returning Customer","New Customer")</f>
        <v>Returning Customer</v>
      </c>
      <c r="K834" s="9" t="s">
        <v>24</v>
      </c>
      <c r="L834" s="9" t="s">
        <v>35</v>
      </c>
      <c r="M834" s="12">
        <v>42090</v>
      </c>
      <c r="N834" s="12">
        <v>42091</v>
      </c>
      <c r="O834" s="47">
        <f>'Calculated Metrics'!$N834-'Calculated Metrics'!$M834</f>
        <v>1</v>
      </c>
      <c r="P834" s="12" t="str">
        <f>TEXT('Calculated Metrics'!$M834,"mmmm")</f>
        <v>March</v>
      </c>
      <c r="Q834" s="12" t="str">
        <f>TEXT('Calculated Metrics'!$M834,"dddd")</f>
        <v>Friday</v>
      </c>
      <c r="R834" s="9" t="str">
        <f>_xlfn.XLOOKUP('Calculated Metrics'!$T834,'Product Lookup'!A:A,'Product Lookup'!B:B, ,0)</f>
        <v>Paper</v>
      </c>
      <c r="S834" s="9" t="s">
        <v>26</v>
      </c>
      <c r="T834" s="9" t="s">
        <v>66</v>
      </c>
      <c r="U834" s="9" t="s">
        <v>28</v>
      </c>
      <c r="V834" s="9" t="s">
        <v>29</v>
      </c>
      <c r="W834" s="9" t="s">
        <v>50</v>
      </c>
      <c r="X834" s="9" t="s">
        <v>143</v>
      </c>
      <c r="Y834" s="9" t="s">
        <v>487</v>
      </c>
      <c r="Z834" s="9">
        <v>48708</v>
      </c>
      <c r="AA834" s="1"/>
      <c r="AB834" s="1"/>
      <c r="AC834" s="1"/>
      <c r="AD834" s="1"/>
      <c r="AE834" s="1"/>
      <c r="AF834" s="1"/>
    </row>
    <row r="835" spans="1:32" x14ac:dyDescent="0.3">
      <c r="A835" s="13">
        <v>22745</v>
      </c>
      <c r="B835" s="13" t="s">
        <v>33</v>
      </c>
      <c r="C835" s="13">
        <v>91363</v>
      </c>
      <c r="D835" s="14">
        <v>9.65</v>
      </c>
      <c r="E835" s="15">
        <v>0.05</v>
      </c>
      <c r="F835" s="13">
        <v>15</v>
      </c>
      <c r="G835" s="14">
        <f>'Calculated Metrics'!$D835*'Calculated Metrics'!$F835*(1-'Calculated Metrics'!$E835)</f>
        <v>137.51249999999999</v>
      </c>
      <c r="H835" s="13">
        <v>1482</v>
      </c>
      <c r="I835" s="13" t="s">
        <v>1493</v>
      </c>
      <c r="J835" s="13" t="str">
        <f t="shared" si="13"/>
        <v>Returning Customer</v>
      </c>
      <c r="K835" s="13" t="s">
        <v>24</v>
      </c>
      <c r="L835" s="13" t="s">
        <v>35</v>
      </c>
      <c r="M835" s="16">
        <v>42063</v>
      </c>
      <c r="N835" s="16">
        <v>42063</v>
      </c>
      <c r="O835" s="48">
        <f>'Calculated Metrics'!$N835-'Calculated Metrics'!$M835</f>
        <v>0</v>
      </c>
      <c r="P835" s="16" t="str">
        <f>TEXT('Calculated Metrics'!$M835,"mmmm")</f>
        <v>February</v>
      </c>
      <c r="Q835" s="16" t="str">
        <f>TEXT('Calculated Metrics'!$M835,"dddd")</f>
        <v>Saturday</v>
      </c>
      <c r="R835" s="13" t="str">
        <f>_xlfn.XLOOKUP('Calculated Metrics'!$T835,'Product Lookup'!A:A,'Product Lookup'!B:B, ,0)</f>
        <v>Furnishings</v>
      </c>
      <c r="S835" s="13" t="s">
        <v>36</v>
      </c>
      <c r="T835" s="13" t="s">
        <v>42</v>
      </c>
      <c r="U835" s="13" t="s">
        <v>49</v>
      </c>
      <c r="V835" s="13" t="s">
        <v>29</v>
      </c>
      <c r="W835" s="13" t="s">
        <v>50</v>
      </c>
      <c r="X835" s="13" t="s">
        <v>143</v>
      </c>
      <c r="Y835" s="13" t="s">
        <v>487</v>
      </c>
      <c r="Z835" s="13">
        <v>48708</v>
      </c>
      <c r="AA835" s="1"/>
      <c r="AB835" s="1"/>
      <c r="AC835" s="1"/>
      <c r="AD835" s="1"/>
      <c r="AE835" s="1"/>
      <c r="AF835" s="1"/>
    </row>
    <row r="836" spans="1:32" x14ac:dyDescent="0.3">
      <c r="A836" s="9">
        <v>21806</v>
      </c>
      <c r="B836" s="9" t="s">
        <v>23</v>
      </c>
      <c r="C836" s="9">
        <v>91235</v>
      </c>
      <c r="D836" s="10">
        <v>99.99</v>
      </c>
      <c r="E836" s="11">
        <v>0.05</v>
      </c>
      <c r="F836" s="9">
        <v>3</v>
      </c>
      <c r="G836" s="10">
        <f>'Calculated Metrics'!$D836*'Calculated Metrics'!$F836*(1-'Calculated Metrics'!$E836)</f>
        <v>284.97149999999993</v>
      </c>
      <c r="H836" s="9">
        <v>1484</v>
      </c>
      <c r="I836" s="9" t="s">
        <v>1494</v>
      </c>
      <c r="J836" s="9" t="str">
        <f t="shared" si="13"/>
        <v>Returning Customer</v>
      </c>
      <c r="K836" s="9" t="s">
        <v>34</v>
      </c>
      <c r="L836" s="9" t="s">
        <v>35</v>
      </c>
      <c r="M836" s="12">
        <v>42074</v>
      </c>
      <c r="N836" s="12">
        <v>42077</v>
      </c>
      <c r="O836" s="47">
        <f>'Calculated Metrics'!$N836-'Calculated Metrics'!$M836</f>
        <v>3</v>
      </c>
      <c r="P836" s="12" t="str">
        <f>TEXT('Calculated Metrics'!$M836,"mmmm")</f>
        <v>March</v>
      </c>
      <c r="Q836" s="12" t="str">
        <f>TEXT('Calculated Metrics'!$M836,"dddd")</f>
        <v>Wednesday</v>
      </c>
      <c r="R836" s="9" t="str">
        <f>_xlfn.XLOOKUP('Calculated Metrics'!$T836,'Product Lookup'!A:A,'Product Lookup'!B:B, ,0)</f>
        <v>Computer Peripherals</v>
      </c>
      <c r="S836" s="9" t="s">
        <v>58</v>
      </c>
      <c r="T836" s="9" t="s">
        <v>100</v>
      </c>
      <c r="U836" s="9" t="s">
        <v>49</v>
      </c>
      <c r="V836" s="9" t="s">
        <v>29</v>
      </c>
      <c r="W836" s="9" t="s">
        <v>50</v>
      </c>
      <c r="X836" s="9" t="s">
        <v>98</v>
      </c>
      <c r="Y836" s="9" t="s">
        <v>497</v>
      </c>
      <c r="Z836" s="9">
        <v>60016</v>
      </c>
      <c r="AA836" s="1"/>
      <c r="AB836" s="1"/>
      <c r="AC836" s="1"/>
      <c r="AD836" s="1"/>
      <c r="AE836" s="1"/>
      <c r="AF836" s="1"/>
    </row>
    <row r="837" spans="1:32" x14ac:dyDescent="0.3">
      <c r="A837" s="13">
        <v>21807</v>
      </c>
      <c r="B837" s="13" t="s">
        <v>23</v>
      </c>
      <c r="C837" s="13">
        <v>91235</v>
      </c>
      <c r="D837" s="14">
        <v>193.17</v>
      </c>
      <c r="E837" s="15">
        <v>0.1</v>
      </c>
      <c r="F837" s="13">
        <v>5</v>
      </c>
      <c r="G837" s="14">
        <f>'Calculated Metrics'!$D837*'Calculated Metrics'!$F837*(1-'Calculated Metrics'!$E837)</f>
        <v>869.26499999999999</v>
      </c>
      <c r="H837" s="13">
        <v>1484</v>
      </c>
      <c r="I837" s="13" t="s">
        <v>1494</v>
      </c>
      <c r="J837" s="13" t="str">
        <f t="shared" si="13"/>
        <v>Returning Customer</v>
      </c>
      <c r="K837" s="13" t="s">
        <v>34</v>
      </c>
      <c r="L837" s="13" t="s">
        <v>35</v>
      </c>
      <c r="M837" s="16">
        <v>42074</v>
      </c>
      <c r="N837" s="16">
        <v>42075</v>
      </c>
      <c r="O837" s="48">
        <f>'Calculated Metrics'!$N837-'Calculated Metrics'!$M837</f>
        <v>1</v>
      </c>
      <c r="P837" s="16" t="str">
        <f>TEXT('Calculated Metrics'!$M837,"mmmm")</f>
        <v>March</v>
      </c>
      <c r="Q837" s="16" t="str">
        <f>TEXT('Calculated Metrics'!$M837,"dddd")</f>
        <v>Wednesday</v>
      </c>
      <c r="R837" s="13" t="str">
        <f>_xlfn.XLOOKUP('Calculated Metrics'!$T837,'Product Lookup'!A:A,'Product Lookup'!B:B, ,0)</f>
        <v>Storage</v>
      </c>
      <c r="S837" s="13" t="s">
        <v>26</v>
      </c>
      <c r="T837" s="13" t="s">
        <v>85</v>
      </c>
      <c r="U837" s="13" t="s">
        <v>49</v>
      </c>
      <c r="V837" s="13" t="s">
        <v>29</v>
      </c>
      <c r="W837" s="13" t="s">
        <v>50</v>
      </c>
      <c r="X837" s="13" t="s">
        <v>98</v>
      </c>
      <c r="Y837" s="13" t="s">
        <v>497</v>
      </c>
      <c r="Z837" s="13">
        <v>60016</v>
      </c>
      <c r="AA837" s="1"/>
      <c r="AB837" s="1"/>
      <c r="AC837" s="1"/>
      <c r="AD837" s="1"/>
      <c r="AE837" s="1"/>
      <c r="AF837" s="1"/>
    </row>
    <row r="838" spans="1:32" x14ac:dyDescent="0.3">
      <c r="A838" s="9">
        <v>21808</v>
      </c>
      <c r="B838" s="9" t="s">
        <v>23</v>
      </c>
      <c r="C838" s="9">
        <v>91235</v>
      </c>
      <c r="D838" s="10">
        <v>20.99</v>
      </c>
      <c r="E838" s="11">
        <v>0.05</v>
      </c>
      <c r="F838" s="9">
        <v>11</v>
      </c>
      <c r="G838" s="10">
        <f>'Calculated Metrics'!$D838*'Calculated Metrics'!$F838*(1-'Calculated Metrics'!$E838)</f>
        <v>219.34549999999999</v>
      </c>
      <c r="H838" s="9">
        <v>1484</v>
      </c>
      <c r="I838" s="9" t="s">
        <v>1494</v>
      </c>
      <c r="J838" s="9" t="str">
        <f t="shared" si="13"/>
        <v>Returning Customer</v>
      </c>
      <c r="K838" s="9" t="s">
        <v>34</v>
      </c>
      <c r="L838" s="9" t="s">
        <v>25</v>
      </c>
      <c r="M838" s="12">
        <v>42074</v>
      </c>
      <c r="N838" s="12">
        <v>42074</v>
      </c>
      <c r="O838" s="47">
        <f>'Calculated Metrics'!$N838-'Calculated Metrics'!$M838</f>
        <v>0</v>
      </c>
      <c r="P838" s="12" t="str">
        <f>TEXT('Calculated Metrics'!$M838,"mmmm")</f>
        <v>March</v>
      </c>
      <c r="Q838" s="12" t="str">
        <f>TEXT('Calculated Metrics'!$M838,"dddd")</f>
        <v>Wednesday</v>
      </c>
      <c r="R838" s="9" t="str">
        <f>_xlfn.XLOOKUP('Calculated Metrics'!$T838,'Product Lookup'!A:A,'Product Lookup'!B:B, ,0)</f>
        <v>Telephones</v>
      </c>
      <c r="S838" s="9" t="s">
        <v>58</v>
      </c>
      <c r="T838" s="9" t="s">
        <v>59</v>
      </c>
      <c r="U838" s="9" t="s">
        <v>43</v>
      </c>
      <c r="V838" s="9" t="s">
        <v>29</v>
      </c>
      <c r="W838" s="9" t="s">
        <v>50</v>
      </c>
      <c r="X838" s="9" t="s">
        <v>98</v>
      </c>
      <c r="Y838" s="9" t="s">
        <v>497</v>
      </c>
      <c r="Z838" s="9">
        <v>60016</v>
      </c>
      <c r="AA838" s="1"/>
      <c r="AB838" s="1"/>
      <c r="AC838" s="1"/>
      <c r="AD838" s="1"/>
      <c r="AE838" s="1"/>
      <c r="AF838" s="1"/>
    </row>
    <row r="839" spans="1:32" x14ac:dyDescent="0.3">
      <c r="A839" s="13">
        <v>22763</v>
      </c>
      <c r="B839" s="13" t="s">
        <v>33</v>
      </c>
      <c r="C839" s="13">
        <v>91236</v>
      </c>
      <c r="D839" s="14">
        <v>11.5</v>
      </c>
      <c r="E839" s="15">
        <v>0.05</v>
      </c>
      <c r="F839" s="13">
        <v>14</v>
      </c>
      <c r="G839" s="14">
        <f>'Calculated Metrics'!$D839*'Calculated Metrics'!$F839*(1-'Calculated Metrics'!$E839)</f>
        <v>152.94999999999999</v>
      </c>
      <c r="H839" s="13">
        <v>1485</v>
      </c>
      <c r="I839" s="13" t="s">
        <v>1495</v>
      </c>
      <c r="J839" s="13" t="str">
        <f t="shared" si="13"/>
        <v>Returning Customer</v>
      </c>
      <c r="K839" s="13" t="s">
        <v>34</v>
      </c>
      <c r="L839" s="13" t="s">
        <v>35</v>
      </c>
      <c r="M839" s="16">
        <v>42055</v>
      </c>
      <c r="N839" s="16">
        <v>42058</v>
      </c>
      <c r="O839" s="48">
        <f>'Calculated Metrics'!$N839-'Calculated Metrics'!$M839</f>
        <v>3</v>
      </c>
      <c r="P839" s="16" t="str">
        <f>TEXT('Calculated Metrics'!$M839,"mmmm")</f>
        <v>February</v>
      </c>
      <c r="Q839" s="16" t="str">
        <f>TEXT('Calculated Metrics'!$M839,"dddd")</f>
        <v>Friday</v>
      </c>
      <c r="R839" s="13" t="str">
        <f>_xlfn.XLOOKUP('Calculated Metrics'!$T839,'Product Lookup'!A:A,'Product Lookup'!B:B, ,0)</f>
        <v>Binders</v>
      </c>
      <c r="S839" s="13" t="s">
        <v>26</v>
      </c>
      <c r="T839" s="13" t="s">
        <v>72</v>
      </c>
      <c r="U839" s="13" t="s">
        <v>49</v>
      </c>
      <c r="V839" s="13" t="s">
        <v>29</v>
      </c>
      <c r="W839" s="13" t="s">
        <v>50</v>
      </c>
      <c r="X839" s="13" t="s">
        <v>98</v>
      </c>
      <c r="Y839" s="13" t="s">
        <v>498</v>
      </c>
      <c r="Z839" s="13">
        <v>60516</v>
      </c>
      <c r="AA839" s="1"/>
      <c r="AB839" s="1"/>
      <c r="AC839" s="1"/>
      <c r="AD839" s="1"/>
      <c r="AE839" s="1"/>
      <c r="AF839" s="1"/>
    </row>
    <row r="840" spans="1:32" x14ac:dyDescent="0.3">
      <c r="A840" s="9">
        <v>22764</v>
      </c>
      <c r="B840" s="9" t="s">
        <v>33</v>
      </c>
      <c r="C840" s="9">
        <v>91236</v>
      </c>
      <c r="D840" s="10">
        <v>15.7</v>
      </c>
      <c r="E840" s="11">
        <v>0.05</v>
      </c>
      <c r="F840" s="9">
        <v>1</v>
      </c>
      <c r="G840" s="10">
        <f>'Calculated Metrics'!$D840*'Calculated Metrics'!$F840*(1-'Calculated Metrics'!$E840)</f>
        <v>14.914999999999999</v>
      </c>
      <c r="H840" s="9">
        <v>1485</v>
      </c>
      <c r="I840" s="9" t="s">
        <v>1495</v>
      </c>
      <c r="J840" s="9" t="str">
        <f t="shared" si="13"/>
        <v>Returning Customer</v>
      </c>
      <c r="K840" s="9" t="s">
        <v>34</v>
      </c>
      <c r="L840" s="9" t="s">
        <v>35</v>
      </c>
      <c r="M840" s="12">
        <v>42055</v>
      </c>
      <c r="N840" s="12">
        <v>42056</v>
      </c>
      <c r="O840" s="47">
        <f>'Calculated Metrics'!$N840-'Calculated Metrics'!$M840</f>
        <v>1</v>
      </c>
      <c r="P840" s="12" t="str">
        <f>TEXT('Calculated Metrics'!$M840,"mmmm")</f>
        <v>February</v>
      </c>
      <c r="Q840" s="12" t="str">
        <f>TEXT('Calculated Metrics'!$M840,"dddd")</f>
        <v>Friday</v>
      </c>
      <c r="R840" s="9" t="str">
        <f>_xlfn.XLOOKUP('Calculated Metrics'!$T840,'Product Lookup'!A:A,'Product Lookup'!B:B, ,0)</f>
        <v>Storage</v>
      </c>
      <c r="S840" s="9" t="s">
        <v>26</v>
      </c>
      <c r="T840" s="9" t="s">
        <v>85</v>
      </c>
      <c r="U840" s="9" t="s">
        <v>49</v>
      </c>
      <c r="V840" s="9" t="s">
        <v>29</v>
      </c>
      <c r="W840" s="9" t="s">
        <v>50</v>
      </c>
      <c r="X840" s="9" t="s">
        <v>98</v>
      </c>
      <c r="Y840" s="9" t="s">
        <v>498</v>
      </c>
      <c r="Z840" s="9">
        <v>60516</v>
      </c>
      <c r="AA840" s="1"/>
      <c r="AB840" s="1"/>
      <c r="AC840" s="1"/>
      <c r="AD840" s="1"/>
      <c r="AE840" s="1"/>
      <c r="AF840" s="1"/>
    </row>
    <row r="841" spans="1:32" x14ac:dyDescent="0.3">
      <c r="A841" s="13">
        <v>22765</v>
      </c>
      <c r="B841" s="13" t="s">
        <v>33</v>
      </c>
      <c r="C841" s="13">
        <v>91236</v>
      </c>
      <c r="D841" s="14">
        <v>225.02</v>
      </c>
      <c r="E841" s="15">
        <v>0.1</v>
      </c>
      <c r="F841" s="13">
        <v>21</v>
      </c>
      <c r="G841" s="14">
        <f>'Calculated Metrics'!$D841*'Calculated Metrics'!$F841*(1-'Calculated Metrics'!$E841)</f>
        <v>4252.8780000000006</v>
      </c>
      <c r="H841" s="13">
        <v>1485</v>
      </c>
      <c r="I841" s="13" t="s">
        <v>1495</v>
      </c>
      <c r="J841" s="13" t="str">
        <f t="shared" si="13"/>
        <v>Returning Customer</v>
      </c>
      <c r="K841" s="13" t="s">
        <v>34</v>
      </c>
      <c r="L841" s="13" t="s">
        <v>25</v>
      </c>
      <c r="M841" s="16">
        <v>42055</v>
      </c>
      <c r="N841" s="16">
        <v>42057</v>
      </c>
      <c r="O841" s="48">
        <f>'Calculated Metrics'!$N841-'Calculated Metrics'!$M841</f>
        <v>2</v>
      </c>
      <c r="P841" s="16" t="str">
        <f>TEXT('Calculated Metrics'!$M841,"mmmm")</f>
        <v>February</v>
      </c>
      <c r="Q841" s="16" t="str">
        <f>TEXT('Calculated Metrics'!$M841,"dddd")</f>
        <v>Friday</v>
      </c>
      <c r="R841" s="13" t="str">
        <f>_xlfn.XLOOKUP('Calculated Metrics'!$T841,'Product Lookup'!A:A,'Product Lookup'!B:B, ,0)</f>
        <v>Storage</v>
      </c>
      <c r="S841" s="13" t="s">
        <v>26</v>
      </c>
      <c r="T841" s="13" t="s">
        <v>85</v>
      </c>
      <c r="U841" s="13" t="s">
        <v>38</v>
      </c>
      <c r="V841" s="13" t="s">
        <v>29</v>
      </c>
      <c r="W841" s="13" t="s">
        <v>50</v>
      </c>
      <c r="X841" s="13" t="s">
        <v>98</v>
      </c>
      <c r="Y841" s="13" t="s">
        <v>498</v>
      </c>
      <c r="Z841" s="13">
        <v>60516</v>
      </c>
      <c r="AA841" s="1"/>
      <c r="AB841" s="1"/>
      <c r="AC841" s="1"/>
      <c r="AD841" s="1"/>
      <c r="AE841" s="1"/>
      <c r="AF841" s="1"/>
    </row>
    <row r="842" spans="1:32" x14ac:dyDescent="0.3">
      <c r="A842" s="9">
        <v>18460</v>
      </c>
      <c r="B842" s="9" t="s">
        <v>23</v>
      </c>
      <c r="C842" s="9">
        <v>88004</v>
      </c>
      <c r="D842" s="10">
        <v>119.99</v>
      </c>
      <c r="E842" s="11">
        <v>0.1</v>
      </c>
      <c r="F842" s="9">
        <v>6</v>
      </c>
      <c r="G842" s="10">
        <f>'Calculated Metrics'!$D842*'Calculated Metrics'!$F842*(1-'Calculated Metrics'!$E842)</f>
        <v>647.94599999999991</v>
      </c>
      <c r="H842" s="9">
        <v>1492</v>
      </c>
      <c r="I842" s="9" t="s">
        <v>1496</v>
      </c>
      <c r="J842" s="9" t="str">
        <f t="shared" si="13"/>
        <v>New Customer</v>
      </c>
      <c r="K842" s="9" t="s">
        <v>24</v>
      </c>
      <c r="L842" s="9" t="s">
        <v>25</v>
      </c>
      <c r="M842" s="12">
        <v>42171</v>
      </c>
      <c r="N842" s="12">
        <v>42173</v>
      </c>
      <c r="O842" s="47">
        <f>'Calculated Metrics'!$N842-'Calculated Metrics'!$M842</f>
        <v>2</v>
      </c>
      <c r="P842" s="12" t="str">
        <f>TEXT('Calculated Metrics'!$M842,"mmmm")</f>
        <v>June</v>
      </c>
      <c r="Q842" s="12" t="str">
        <f>TEXT('Calculated Metrics'!$M842,"dddd")</f>
        <v>Tuesday</v>
      </c>
      <c r="R842" s="9" t="str">
        <f>_xlfn.XLOOKUP('Calculated Metrics'!$T842,'Product Lookup'!A:A,'Product Lookup'!B:B, ,0)</f>
        <v>Office Machines</v>
      </c>
      <c r="S842" s="9" t="s">
        <v>58</v>
      </c>
      <c r="T842" s="9" t="s">
        <v>62</v>
      </c>
      <c r="U842" s="9" t="s">
        <v>38</v>
      </c>
      <c r="V842" s="9" t="s">
        <v>29</v>
      </c>
      <c r="W842" s="9" t="s">
        <v>44</v>
      </c>
      <c r="X842" s="9" t="s">
        <v>210</v>
      </c>
      <c r="Y842" s="9" t="s">
        <v>499</v>
      </c>
      <c r="Z842" s="9">
        <v>65721</v>
      </c>
      <c r="AA842" s="1"/>
      <c r="AB842" s="1"/>
      <c r="AC842" s="1"/>
      <c r="AD842" s="1"/>
      <c r="AE842" s="1"/>
      <c r="AF842" s="1"/>
    </row>
    <row r="843" spans="1:32" x14ac:dyDescent="0.3">
      <c r="A843" s="13">
        <v>19472</v>
      </c>
      <c r="B843" s="13" t="s">
        <v>41</v>
      </c>
      <c r="C843" s="13">
        <v>85880</v>
      </c>
      <c r="D843" s="14">
        <v>8.3699999999999992</v>
      </c>
      <c r="E843" s="15">
        <v>0.05</v>
      </c>
      <c r="F843" s="13">
        <v>18</v>
      </c>
      <c r="G843" s="14">
        <f>'Calculated Metrics'!$D843*'Calculated Metrics'!$F843*(1-'Calculated Metrics'!$E843)</f>
        <v>143.12699999999998</v>
      </c>
      <c r="H843" s="13">
        <v>1494</v>
      </c>
      <c r="I843" s="13" t="s">
        <v>1497</v>
      </c>
      <c r="J843" s="13" t="str">
        <f t="shared" si="13"/>
        <v>Returning Customer</v>
      </c>
      <c r="K843" s="13" t="s">
        <v>24</v>
      </c>
      <c r="L843" s="13" t="s">
        <v>35</v>
      </c>
      <c r="M843" s="16">
        <v>42074</v>
      </c>
      <c r="N843" s="16">
        <v>42076</v>
      </c>
      <c r="O843" s="48">
        <f>'Calculated Metrics'!$N843-'Calculated Metrics'!$M843</f>
        <v>2</v>
      </c>
      <c r="P843" s="16" t="str">
        <f>TEXT('Calculated Metrics'!$M843,"mmmm")</f>
        <v>March</v>
      </c>
      <c r="Q843" s="16" t="str">
        <f>TEXT('Calculated Metrics'!$M843,"dddd")</f>
        <v>Wednesday</v>
      </c>
      <c r="R843" s="13" t="str">
        <f>_xlfn.XLOOKUP('Calculated Metrics'!$T843,'Product Lookup'!A:A,'Product Lookup'!B:B, ,0)</f>
        <v>Furnishings</v>
      </c>
      <c r="S843" s="13" t="s">
        <v>36</v>
      </c>
      <c r="T843" s="13" t="s">
        <v>42</v>
      </c>
      <c r="U843" s="13" t="s">
        <v>124</v>
      </c>
      <c r="V843" s="13" t="s">
        <v>29</v>
      </c>
      <c r="W843" s="13" t="s">
        <v>44</v>
      </c>
      <c r="X843" s="13" t="s">
        <v>181</v>
      </c>
      <c r="Y843" s="13" t="s">
        <v>500</v>
      </c>
      <c r="Z843" s="13">
        <v>21222</v>
      </c>
      <c r="AA843" s="1"/>
      <c r="AB843" s="1"/>
      <c r="AC843" s="1"/>
      <c r="AD843" s="1"/>
      <c r="AE843" s="1"/>
      <c r="AF843" s="1"/>
    </row>
    <row r="844" spans="1:32" x14ac:dyDescent="0.3">
      <c r="A844" s="9">
        <v>19473</v>
      </c>
      <c r="B844" s="9" t="s">
        <v>41</v>
      </c>
      <c r="C844" s="9">
        <v>85880</v>
      </c>
      <c r="D844" s="10">
        <v>6.48</v>
      </c>
      <c r="E844" s="11">
        <v>0.05</v>
      </c>
      <c r="F844" s="9">
        <v>6</v>
      </c>
      <c r="G844" s="10">
        <f>'Calculated Metrics'!$D844*'Calculated Metrics'!$F844*(1-'Calculated Metrics'!$E844)</f>
        <v>36.936</v>
      </c>
      <c r="H844" s="9">
        <v>1494</v>
      </c>
      <c r="I844" s="9" t="s">
        <v>1497</v>
      </c>
      <c r="J844" s="9" t="str">
        <f t="shared" si="13"/>
        <v>Returning Customer</v>
      </c>
      <c r="K844" s="9" t="s">
        <v>24</v>
      </c>
      <c r="L844" s="9" t="s">
        <v>25</v>
      </c>
      <c r="M844" s="12">
        <v>42074</v>
      </c>
      <c r="N844" s="12">
        <v>42076</v>
      </c>
      <c r="O844" s="47">
        <f>'Calculated Metrics'!$N844-'Calculated Metrics'!$M844</f>
        <v>2</v>
      </c>
      <c r="P844" s="12" t="str">
        <f>TEXT('Calculated Metrics'!$M844,"mmmm")</f>
        <v>March</v>
      </c>
      <c r="Q844" s="12" t="str">
        <f>TEXT('Calculated Metrics'!$M844,"dddd")</f>
        <v>Wednesday</v>
      </c>
      <c r="R844" s="9" t="str">
        <f>_xlfn.XLOOKUP('Calculated Metrics'!$T844,'Product Lookup'!A:A,'Product Lookup'!B:B, ,0)</f>
        <v>Paper</v>
      </c>
      <c r="S844" s="9" t="s">
        <v>26</v>
      </c>
      <c r="T844" s="9" t="s">
        <v>66</v>
      </c>
      <c r="U844" s="9" t="s">
        <v>49</v>
      </c>
      <c r="V844" s="9" t="s">
        <v>29</v>
      </c>
      <c r="W844" s="9" t="s">
        <v>44</v>
      </c>
      <c r="X844" s="9" t="s">
        <v>181</v>
      </c>
      <c r="Y844" s="9" t="s">
        <v>500</v>
      </c>
      <c r="Z844" s="9">
        <v>21222</v>
      </c>
      <c r="AA844" s="1"/>
      <c r="AB844" s="1"/>
      <c r="AC844" s="1"/>
      <c r="AD844" s="1"/>
      <c r="AE844" s="1"/>
      <c r="AF844" s="1"/>
    </row>
    <row r="845" spans="1:32" x14ac:dyDescent="0.3">
      <c r="A845" s="13">
        <v>24286</v>
      </c>
      <c r="B845" s="13" t="s">
        <v>41</v>
      </c>
      <c r="C845" s="13">
        <v>85880</v>
      </c>
      <c r="D845" s="14">
        <v>6.28</v>
      </c>
      <c r="E845" s="15">
        <v>0.05</v>
      </c>
      <c r="F845" s="13">
        <v>2</v>
      </c>
      <c r="G845" s="14">
        <f>'Calculated Metrics'!$D845*'Calculated Metrics'!$F845*(1-'Calculated Metrics'!$E845)</f>
        <v>11.932</v>
      </c>
      <c r="H845" s="13">
        <v>1497</v>
      </c>
      <c r="I845" s="13" t="s">
        <v>1498</v>
      </c>
      <c r="J845" s="13" t="str">
        <f t="shared" si="13"/>
        <v>Returning Customer</v>
      </c>
      <c r="K845" s="13" t="s">
        <v>24</v>
      </c>
      <c r="L845" s="13" t="s">
        <v>35</v>
      </c>
      <c r="M845" s="16">
        <v>42074</v>
      </c>
      <c r="N845" s="16">
        <v>42075</v>
      </c>
      <c r="O845" s="48">
        <f>'Calculated Metrics'!$N845-'Calculated Metrics'!$M845</f>
        <v>1</v>
      </c>
      <c r="P845" s="16" t="str">
        <f>TEXT('Calculated Metrics'!$M845,"mmmm")</f>
        <v>March</v>
      </c>
      <c r="Q845" s="16" t="str">
        <f>TEXT('Calculated Metrics'!$M845,"dddd")</f>
        <v>Wednesday</v>
      </c>
      <c r="R845" s="13" t="str">
        <f>_xlfn.XLOOKUP('Calculated Metrics'!$T845,'Product Lookup'!A:A,'Product Lookup'!B:B, ,0)</f>
        <v>Furnishings</v>
      </c>
      <c r="S845" s="13" t="s">
        <v>36</v>
      </c>
      <c r="T845" s="13" t="s">
        <v>42</v>
      </c>
      <c r="U845" s="13" t="s">
        <v>49</v>
      </c>
      <c r="V845" s="13" t="s">
        <v>29</v>
      </c>
      <c r="W845" s="13" t="s">
        <v>44</v>
      </c>
      <c r="X845" s="13" t="s">
        <v>55</v>
      </c>
      <c r="Y845" s="13" t="s">
        <v>501</v>
      </c>
      <c r="Z845" s="13">
        <v>14901</v>
      </c>
      <c r="AA845" s="1"/>
      <c r="AB845" s="1"/>
      <c r="AC845" s="1"/>
      <c r="AD845" s="1"/>
      <c r="AE845" s="1"/>
      <c r="AF845" s="1"/>
    </row>
    <row r="846" spans="1:32" x14ac:dyDescent="0.3">
      <c r="A846" s="9">
        <v>24287</v>
      </c>
      <c r="B846" s="9" t="s">
        <v>41</v>
      </c>
      <c r="C846" s="9">
        <v>85880</v>
      </c>
      <c r="D846" s="10">
        <v>15.14</v>
      </c>
      <c r="E846" s="11">
        <v>0.05</v>
      </c>
      <c r="F846" s="9">
        <v>17</v>
      </c>
      <c r="G846" s="10">
        <f>'Calculated Metrics'!$D846*'Calculated Metrics'!$F846*(1-'Calculated Metrics'!$E846)</f>
        <v>244.511</v>
      </c>
      <c r="H846" s="9">
        <v>1497</v>
      </c>
      <c r="I846" s="9" t="s">
        <v>1498</v>
      </c>
      <c r="J846" s="9" t="str">
        <f t="shared" si="13"/>
        <v>Returning Customer</v>
      </c>
      <c r="K846" s="9" t="s">
        <v>24</v>
      </c>
      <c r="L846" s="9" t="s">
        <v>35</v>
      </c>
      <c r="M846" s="12">
        <v>42074</v>
      </c>
      <c r="N846" s="12">
        <v>42076</v>
      </c>
      <c r="O846" s="47">
        <f>'Calculated Metrics'!$N846-'Calculated Metrics'!$M846</f>
        <v>2</v>
      </c>
      <c r="P846" s="12" t="str">
        <f>TEXT('Calculated Metrics'!$M846,"mmmm")</f>
        <v>March</v>
      </c>
      <c r="Q846" s="12" t="str">
        <f>TEXT('Calculated Metrics'!$M846,"dddd")</f>
        <v>Wednesday</v>
      </c>
      <c r="R846" s="9" t="str">
        <f>_xlfn.XLOOKUP('Calculated Metrics'!$T846,'Product Lookup'!A:A,'Product Lookup'!B:B, ,0)</f>
        <v>Storage</v>
      </c>
      <c r="S846" s="9" t="s">
        <v>26</v>
      </c>
      <c r="T846" s="9" t="s">
        <v>85</v>
      </c>
      <c r="U846" s="9" t="s">
        <v>49</v>
      </c>
      <c r="V846" s="9" t="s">
        <v>29</v>
      </c>
      <c r="W846" s="9" t="s">
        <v>81</v>
      </c>
      <c r="X846" s="9" t="s">
        <v>55</v>
      </c>
      <c r="Y846" s="9" t="s">
        <v>501</v>
      </c>
      <c r="Z846" s="9">
        <v>14901</v>
      </c>
      <c r="AA846" s="1"/>
      <c r="AB846" s="1"/>
      <c r="AC846" s="1"/>
      <c r="AD846" s="1"/>
      <c r="AE846" s="1"/>
      <c r="AF846" s="1"/>
    </row>
    <row r="847" spans="1:32" x14ac:dyDescent="0.3">
      <c r="A847" s="13">
        <v>20016</v>
      </c>
      <c r="B847" s="13" t="s">
        <v>47</v>
      </c>
      <c r="C847" s="13">
        <v>90731</v>
      </c>
      <c r="D847" s="14">
        <v>2.16</v>
      </c>
      <c r="E847" s="15">
        <v>0.05</v>
      </c>
      <c r="F847" s="13">
        <v>8</v>
      </c>
      <c r="G847" s="14">
        <f>'Calculated Metrics'!$D847*'Calculated Metrics'!$F847*(1-'Calculated Metrics'!$E847)</f>
        <v>16.416</v>
      </c>
      <c r="H847" s="13">
        <v>1499</v>
      </c>
      <c r="I847" s="13" t="s">
        <v>1499</v>
      </c>
      <c r="J847" s="13" t="str">
        <f t="shared" si="13"/>
        <v>Returning Customer</v>
      </c>
      <c r="K847" s="13" t="s">
        <v>34</v>
      </c>
      <c r="L847" s="13" t="s">
        <v>35</v>
      </c>
      <c r="M847" s="16">
        <v>42039</v>
      </c>
      <c r="N847" s="16">
        <v>42040</v>
      </c>
      <c r="O847" s="48">
        <f>'Calculated Metrics'!$N847-'Calculated Metrics'!$M847</f>
        <v>1</v>
      </c>
      <c r="P847" s="16" t="str">
        <f>TEXT('Calculated Metrics'!$M847,"mmmm")</f>
        <v>February</v>
      </c>
      <c r="Q847" s="16" t="str">
        <f>TEXT('Calculated Metrics'!$M847,"dddd")</f>
        <v>Wednesday</v>
      </c>
      <c r="R847" s="13" t="str">
        <f>_xlfn.XLOOKUP('Calculated Metrics'!$T847,'Product Lookup'!A:A,'Product Lookup'!B:B, ,0)</f>
        <v>Binders</v>
      </c>
      <c r="S847" s="13" t="s">
        <v>26</v>
      </c>
      <c r="T847" s="13" t="s">
        <v>72</v>
      </c>
      <c r="U847" s="13" t="s">
        <v>49</v>
      </c>
      <c r="V847" s="13" t="s">
        <v>29</v>
      </c>
      <c r="W847" s="13" t="s">
        <v>81</v>
      </c>
      <c r="X847" s="13" t="s">
        <v>162</v>
      </c>
      <c r="Y847" s="13" t="s">
        <v>502</v>
      </c>
      <c r="Z847" s="13">
        <v>33134</v>
      </c>
      <c r="AA847" s="1"/>
      <c r="AB847" s="1"/>
      <c r="AC847" s="1"/>
      <c r="AD847" s="1"/>
      <c r="AE847" s="1"/>
      <c r="AF847" s="1"/>
    </row>
    <row r="848" spans="1:32" x14ac:dyDescent="0.3">
      <c r="A848" s="9">
        <v>20017</v>
      </c>
      <c r="B848" s="9" t="s">
        <v>47</v>
      </c>
      <c r="C848" s="9">
        <v>90731</v>
      </c>
      <c r="D848" s="10">
        <v>6.48</v>
      </c>
      <c r="E848" s="11">
        <v>0.05</v>
      </c>
      <c r="F848" s="9">
        <v>9</v>
      </c>
      <c r="G848" s="10">
        <f>'Calculated Metrics'!$D848*'Calculated Metrics'!$F848*(1-'Calculated Metrics'!$E848)</f>
        <v>55.404000000000003</v>
      </c>
      <c r="H848" s="9">
        <v>1499</v>
      </c>
      <c r="I848" s="9" t="s">
        <v>1499</v>
      </c>
      <c r="J848" s="9" t="str">
        <f t="shared" si="13"/>
        <v>Returning Customer</v>
      </c>
      <c r="K848" s="9" t="s">
        <v>34</v>
      </c>
      <c r="L848" s="9" t="s">
        <v>35</v>
      </c>
      <c r="M848" s="12">
        <v>42039</v>
      </c>
      <c r="N848" s="12">
        <v>42040</v>
      </c>
      <c r="O848" s="47">
        <f>'Calculated Metrics'!$N848-'Calculated Metrics'!$M848</f>
        <v>1</v>
      </c>
      <c r="P848" s="12" t="str">
        <f>TEXT('Calculated Metrics'!$M848,"mmmm")</f>
        <v>February</v>
      </c>
      <c r="Q848" s="12" t="str">
        <f>TEXT('Calculated Metrics'!$M848,"dddd")</f>
        <v>Wednesday</v>
      </c>
      <c r="R848" s="9" t="str">
        <f>_xlfn.XLOOKUP('Calculated Metrics'!$T848,'Product Lookup'!A:A,'Product Lookup'!B:B, ,0)</f>
        <v>Paper</v>
      </c>
      <c r="S848" s="9" t="s">
        <v>26</v>
      </c>
      <c r="T848" s="9" t="s">
        <v>66</v>
      </c>
      <c r="U848" s="9" t="s">
        <v>49</v>
      </c>
      <c r="V848" s="9" t="s">
        <v>29</v>
      </c>
      <c r="W848" s="9" t="s">
        <v>81</v>
      </c>
      <c r="X848" s="9" t="s">
        <v>162</v>
      </c>
      <c r="Y848" s="9" t="s">
        <v>502</v>
      </c>
      <c r="Z848" s="9">
        <v>33134</v>
      </c>
      <c r="AA848" s="1"/>
      <c r="AB848" s="1"/>
      <c r="AC848" s="1"/>
      <c r="AD848" s="1"/>
      <c r="AE848" s="1"/>
      <c r="AF848" s="1"/>
    </row>
    <row r="849" spans="1:32" x14ac:dyDescent="0.3">
      <c r="A849" s="13">
        <v>20018</v>
      </c>
      <c r="B849" s="13" t="s">
        <v>47</v>
      </c>
      <c r="C849" s="13">
        <v>90731</v>
      </c>
      <c r="D849" s="14">
        <v>146.05000000000001</v>
      </c>
      <c r="E849" s="15">
        <v>0.1</v>
      </c>
      <c r="F849" s="13">
        <v>11</v>
      </c>
      <c r="G849" s="14">
        <f>'Calculated Metrics'!$D849*'Calculated Metrics'!$F849*(1-'Calculated Metrics'!$E849)</f>
        <v>1445.8950000000002</v>
      </c>
      <c r="H849" s="13">
        <v>1499</v>
      </c>
      <c r="I849" s="13" t="s">
        <v>1499</v>
      </c>
      <c r="J849" s="13" t="str">
        <f t="shared" si="13"/>
        <v>Returning Customer</v>
      </c>
      <c r="K849" s="13" t="s">
        <v>34</v>
      </c>
      <c r="L849" s="13" t="s">
        <v>25</v>
      </c>
      <c r="M849" s="16">
        <v>42039</v>
      </c>
      <c r="N849" s="16">
        <v>42040</v>
      </c>
      <c r="O849" s="48">
        <f>'Calculated Metrics'!$N849-'Calculated Metrics'!$M849</f>
        <v>1</v>
      </c>
      <c r="P849" s="16" t="str">
        <f>TEXT('Calculated Metrics'!$M849,"mmmm")</f>
        <v>February</v>
      </c>
      <c r="Q849" s="16" t="str">
        <f>TEXT('Calculated Metrics'!$M849,"dddd")</f>
        <v>Wednesday</v>
      </c>
      <c r="R849" s="13" t="str">
        <f>_xlfn.XLOOKUP('Calculated Metrics'!$T849,'Product Lookup'!A:A,'Product Lookup'!B:B, ,0)</f>
        <v>Tables</v>
      </c>
      <c r="S849" s="13" t="s">
        <v>36</v>
      </c>
      <c r="T849" s="13" t="s">
        <v>89</v>
      </c>
      <c r="U849" s="13" t="s">
        <v>77</v>
      </c>
      <c r="V849" s="13" t="s">
        <v>29</v>
      </c>
      <c r="W849" s="13" t="s">
        <v>81</v>
      </c>
      <c r="X849" s="13" t="s">
        <v>162</v>
      </c>
      <c r="Y849" s="13" t="s">
        <v>502</v>
      </c>
      <c r="Z849" s="13">
        <v>33134</v>
      </c>
      <c r="AA849" s="1"/>
      <c r="AB849" s="1"/>
      <c r="AC849" s="1"/>
      <c r="AD849" s="1"/>
      <c r="AE849" s="1"/>
      <c r="AF849" s="1"/>
    </row>
    <row r="850" spans="1:32" x14ac:dyDescent="0.3">
      <c r="A850" s="9">
        <v>21682</v>
      </c>
      <c r="B850" s="9" t="s">
        <v>41</v>
      </c>
      <c r="C850" s="9">
        <v>89193</v>
      </c>
      <c r="D850" s="10">
        <v>3.69</v>
      </c>
      <c r="E850" s="11">
        <v>0.05</v>
      </c>
      <c r="F850" s="9">
        <v>38</v>
      </c>
      <c r="G850" s="10">
        <f>'Calculated Metrics'!$D850*'Calculated Metrics'!$F850*(1-'Calculated Metrics'!$E850)</f>
        <v>133.209</v>
      </c>
      <c r="H850" s="9">
        <v>1502</v>
      </c>
      <c r="I850" s="9" t="s">
        <v>1500</v>
      </c>
      <c r="J850" s="9" t="str">
        <f t="shared" si="13"/>
        <v>Returning Customer</v>
      </c>
      <c r="K850" s="9" t="s">
        <v>48</v>
      </c>
      <c r="L850" s="9" t="s">
        <v>35</v>
      </c>
      <c r="M850" s="12">
        <v>42131</v>
      </c>
      <c r="N850" s="12">
        <v>42134</v>
      </c>
      <c r="O850" s="47">
        <f>'Calculated Metrics'!$N850-'Calculated Metrics'!$M850</f>
        <v>3</v>
      </c>
      <c r="P850" s="12" t="str">
        <f>TEXT('Calculated Metrics'!$M850,"mmmm")</f>
        <v>May</v>
      </c>
      <c r="Q850" s="12" t="str">
        <f>TEXT('Calculated Metrics'!$M850,"dddd")</f>
        <v>Thursday</v>
      </c>
      <c r="R850" s="9" t="str">
        <f>_xlfn.XLOOKUP('Calculated Metrics'!$T850,'Product Lookup'!A:A,'Product Lookup'!B:B, ,0)</f>
        <v>Labels</v>
      </c>
      <c r="S850" s="9" t="s">
        <v>26</v>
      </c>
      <c r="T850" s="9" t="s">
        <v>82</v>
      </c>
      <c r="U850" s="9" t="s">
        <v>49</v>
      </c>
      <c r="V850" s="9" t="s">
        <v>29</v>
      </c>
      <c r="W850" s="9" t="s">
        <v>81</v>
      </c>
      <c r="X850" s="9" t="s">
        <v>162</v>
      </c>
      <c r="Y850" s="9" t="s">
        <v>503</v>
      </c>
      <c r="Z850" s="9">
        <v>33065</v>
      </c>
      <c r="AA850" s="1"/>
      <c r="AB850" s="1"/>
      <c r="AC850" s="1"/>
      <c r="AD850" s="1"/>
      <c r="AE850" s="1"/>
      <c r="AF850" s="1"/>
    </row>
    <row r="851" spans="1:32" x14ac:dyDescent="0.3">
      <c r="A851" s="13">
        <v>18868</v>
      </c>
      <c r="B851" s="13" t="s">
        <v>71</v>
      </c>
      <c r="C851" s="13">
        <v>89194</v>
      </c>
      <c r="D851" s="14">
        <v>5.84</v>
      </c>
      <c r="E851" s="15">
        <v>0.05</v>
      </c>
      <c r="F851" s="13">
        <v>11</v>
      </c>
      <c r="G851" s="14">
        <f>'Calculated Metrics'!$D851*'Calculated Metrics'!$F851*(1-'Calculated Metrics'!$E851)</f>
        <v>61.027999999999992</v>
      </c>
      <c r="H851" s="13">
        <v>1502</v>
      </c>
      <c r="I851" s="13" t="s">
        <v>1500</v>
      </c>
      <c r="J851" s="13" t="str">
        <f t="shared" si="13"/>
        <v>Returning Customer</v>
      </c>
      <c r="K851" s="13" t="s">
        <v>48</v>
      </c>
      <c r="L851" s="13" t="s">
        <v>25</v>
      </c>
      <c r="M851" s="16">
        <v>42184</v>
      </c>
      <c r="N851" s="16">
        <v>42188</v>
      </c>
      <c r="O851" s="48">
        <f>'Calculated Metrics'!$N851-'Calculated Metrics'!$M851</f>
        <v>4</v>
      </c>
      <c r="P851" s="16" t="str">
        <f>TEXT('Calculated Metrics'!$M851,"mmmm")</f>
        <v>June</v>
      </c>
      <c r="Q851" s="16" t="str">
        <f>TEXT('Calculated Metrics'!$M851,"dddd")</f>
        <v>Monday</v>
      </c>
      <c r="R851" s="13" t="str">
        <f>_xlfn.XLOOKUP('Calculated Metrics'!$T851,'Product Lookup'!A:A,'Product Lookup'!B:B, ,0)</f>
        <v>Pens</v>
      </c>
      <c r="S851" s="13" t="s">
        <v>26</v>
      </c>
      <c r="T851" s="13" t="s">
        <v>27</v>
      </c>
      <c r="U851" s="13" t="s">
        <v>28</v>
      </c>
      <c r="V851" s="13" t="s">
        <v>29</v>
      </c>
      <c r="W851" s="13" t="s">
        <v>81</v>
      </c>
      <c r="X851" s="13" t="s">
        <v>162</v>
      </c>
      <c r="Y851" s="13" t="s">
        <v>503</v>
      </c>
      <c r="Z851" s="13">
        <v>33065</v>
      </c>
      <c r="AA851" s="1"/>
      <c r="AB851" s="1"/>
      <c r="AC851" s="1"/>
      <c r="AD851" s="1"/>
      <c r="AE851" s="1"/>
      <c r="AF851" s="1"/>
    </row>
    <row r="852" spans="1:32" x14ac:dyDescent="0.3">
      <c r="A852" s="9">
        <v>18869</v>
      </c>
      <c r="B852" s="9" t="s">
        <v>71</v>
      </c>
      <c r="C852" s="9">
        <v>89194</v>
      </c>
      <c r="D852" s="10">
        <v>205.99</v>
      </c>
      <c r="E852" s="11">
        <v>0.1</v>
      </c>
      <c r="F852" s="9">
        <v>13</v>
      </c>
      <c r="G852" s="10">
        <f>'Calculated Metrics'!$D852*'Calculated Metrics'!$F852*(1-'Calculated Metrics'!$E852)</f>
        <v>2410.0830000000001</v>
      </c>
      <c r="H852" s="9">
        <v>1502</v>
      </c>
      <c r="I852" s="9" t="s">
        <v>1500</v>
      </c>
      <c r="J852" s="9" t="str">
        <f t="shared" si="13"/>
        <v>Returning Customer</v>
      </c>
      <c r="K852" s="9" t="s">
        <v>48</v>
      </c>
      <c r="L852" s="9" t="s">
        <v>35</v>
      </c>
      <c r="M852" s="12">
        <v>42184</v>
      </c>
      <c r="N852" s="12">
        <v>42187</v>
      </c>
      <c r="O852" s="47">
        <f>'Calculated Metrics'!$N852-'Calculated Metrics'!$M852</f>
        <v>3</v>
      </c>
      <c r="P852" s="12" t="str">
        <f>TEXT('Calculated Metrics'!$M852,"mmmm")</f>
        <v>June</v>
      </c>
      <c r="Q852" s="12" t="str">
        <f>TEXT('Calculated Metrics'!$M852,"dddd")</f>
        <v>Monday</v>
      </c>
      <c r="R852" s="9" t="str">
        <f>_xlfn.XLOOKUP('Calculated Metrics'!$T852,'Product Lookup'!A:A,'Product Lookup'!B:B, ,0)</f>
        <v>Telephones</v>
      </c>
      <c r="S852" s="9" t="s">
        <v>58</v>
      </c>
      <c r="T852" s="9" t="s">
        <v>59</v>
      </c>
      <c r="U852" s="9" t="s">
        <v>49</v>
      </c>
      <c r="V852" s="9" t="s">
        <v>29</v>
      </c>
      <c r="W852" s="9" t="s">
        <v>50</v>
      </c>
      <c r="X852" s="9" t="s">
        <v>162</v>
      </c>
      <c r="Y852" s="9" t="s">
        <v>503</v>
      </c>
      <c r="Z852" s="9">
        <v>33065</v>
      </c>
      <c r="AA852" s="1"/>
      <c r="AB852" s="1"/>
      <c r="AC852" s="1"/>
      <c r="AD852" s="1"/>
      <c r="AE852" s="1"/>
      <c r="AF852" s="1"/>
    </row>
    <row r="853" spans="1:32" x14ac:dyDescent="0.3">
      <c r="A853" s="13">
        <v>18061</v>
      </c>
      <c r="B853" s="13" t="s">
        <v>71</v>
      </c>
      <c r="C853" s="13">
        <v>86181</v>
      </c>
      <c r="D853" s="14">
        <v>85.99</v>
      </c>
      <c r="E853" s="15">
        <v>0.05</v>
      </c>
      <c r="F853" s="13">
        <v>6</v>
      </c>
      <c r="G853" s="14">
        <f>'Calculated Metrics'!$D853*'Calculated Metrics'!$F853*(1-'Calculated Metrics'!$E853)</f>
        <v>490.14299999999992</v>
      </c>
      <c r="H853" s="13">
        <v>1505</v>
      </c>
      <c r="I853" s="13" t="s">
        <v>1501</v>
      </c>
      <c r="J853" s="13" t="str">
        <f t="shared" si="13"/>
        <v>New Customer</v>
      </c>
      <c r="K853" s="13" t="s">
        <v>48</v>
      </c>
      <c r="L853" s="13" t="s">
        <v>35</v>
      </c>
      <c r="M853" s="16">
        <v>42168</v>
      </c>
      <c r="N853" s="16">
        <v>42173</v>
      </c>
      <c r="O853" s="48">
        <f>'Calculated Metrics'!$N853-'Calculated Metrics'!$M853</f>
        <v>5</v>
      </c>
      <c r="P853" s="16" t="str">
        <f>TEXT('Calculated Metrics'!$M853,"mmmm")</f>
        <v>June</v>
      </c>
      <c r="Q853" s="16" t="str">
        <f>TEXT('Calculated Metrics'!$M853,"dddd")</f>
        <v>Saturday</v>
      </c>
      <c r="R853" s="13" t="str">
        <f>_xlfn.XLOOKUP('Calculated Metrics'!$T853,'Product Lookup'!A:A,'Product Lookup'!B:B, ,0)</f>
        <v>Telephones</v>
      </c>
      <c r="S853" s="13" t="s">
        <v>58</v>
      </c>
      <c r="T853" s="13" t="s">
        <v>59</v>
      </c>
      <c r="U853" s="13" t="s">
        <v>28</v>
      </c>
      <c r="V853" s="13" t="s">
        <v>29</v>
      </c>
      <c r="W853" s="13" t="s">
        <v>50</v>
      </c>
      <c r="X853" s="13" t="s">
        <v>79</v>
      </c>
      <c r="Y853" s="13" t="s">
        <v>504</v>
      </c>
      <c r="Z853" s="13">
        <v>77840</v>
      </c>
      <c r="AA853" s="1"/>
      <c r="AB853" s="1"/>
      <c r="AC853" s="1"/>
      <c r="AD853" s="1"/>
      <c r="AE853" s="1"/>
      <c r="AF853" s="1"/>
    </row>
    <row r="854" spans="1:32" x14ac:dyDescent="0.3">
      <c r="A854" s="9">
        <v>23329</v>
      </c>
      <c r="B854" s="9" t="s">
        <v>41</v>
      </c>
      <c r="C854" s="9">
        <v>90303</v>
      </c>
      <c r="D854" s="10">
        <v>20.98</v>
      </c>
      <c r="E854" s="11">
        <v>0.05</v>
      </c>
      <c r="F854" s="9">
        <v>14</v>
      </c>
      <c r="G854" s="10">
        <f>'Calculated Metrics'!$D854*'Calculated Metrics'!$F854*(1-'Calculated Metrics'!$E854)</f>
        <v>279.03399999999999</v>
      </c>
      <c r="H854" s="9">
        <v>1511</v>
      </c>
      <c r="I854" s="9" t="s">
        <v>1502</v>
      </c>
      <c r="J854" s="9" t="str">
        <f t="shared" si="13"/>
        <v>New Customer</v>
      </c>
      <c r="K854" s="9" t="s">
        <v>24</v>
      </c>
      <c r="L854" s="9" t="s">
        <v>35</v>
      </c>
      <c r="M854" s="12">
        <v>42177</v>
      </c>
      <c r="N854" s="12">
        <v>42179</v>
      </c>
      <c r="O854" s="47">
        <f>'Calculated Metrics'!$N854-'Calculated Metrics'!$M854</f>
        <v>2</v>
      </c>
      <c r="P854" s="12" t="str">
        <f>TEXT('Calculated Metrics'!$M854,"mmmm")</f>
        <v>June</v>
      </c>
      <c r="Q854" s="12" t="str">
        <f>TEXT('Calculated Metrics'!$M854,"dddd")</f>
        <v>Monday</v>
      </c>
      <c r="R854" s="9" t="str">
        <f>_xlfn.XLOOKUP('Calculated Metrics'!$T854,'Product Lookup'!A:A,'Product Lookup'!B:B, ,0)</f>
        <v>Binders</v>
      </c>
      <c r="S854" s="9" t="s">
        <v>26</v>
      </c>
      <c r="T854" s="9" t="s">
        <v>72</v>
      </c>
      <c r="U854" s="9" t="s">
        <v>49</v>
      </c>
      <c r="V854" s="9" t="s">
        <v>29</v>
      </c>
      <c r="W854" s="9" t="s">
        <v>44</v>
      </c>
      <c r="X854" s="9" t="s">
        <v>270</v>
      </c>
      <c r="Y854" s="9" t="s">
        <v>505</v>
      </c>
      <c r="Z854" s="9">
        <v>47302</v>
      </c>
      <c r="AA854" s="1"/>
      <c r="AB854" s="1"/>
      <c r="AC854" s="1"/>
      <c r="AD854" s="1"/>
      <c r="AE854" s="1"/>
      <c r="AF854" s="1"/>
    </row>
    <row r="855" spans="1:32" x14ac:dyDescent="0.3">
      <c r="A855" s="13">
        <v>23470</v>
      </c>
      <c r="B855" s="13" t="s">
        <v>41</v>
      </c>
      <c r="C855" s="13">
        <v>89957</v>
      </c>
      <c r="D855" s="14">
        <v>55.48</v>
      </c>
      <c r="E855" s="15">
        <v>0.05</v>
      </c>
      <c r="F855" s="13">
        <v>19</v>
      </c>
      <c r="G855" s="14">
        <f>'Calculated Metrics'!$D855*'Calculated Metrics'!$F855*(1-'Calculated Metrics'!$E855)</f>
        <v>1001.4139999999999</v>
      </c>
      <c r="H855" s="13">
        <v>1519</v>
      </c>
      <c r="I855" s="13" t="s">
        <v>1503</v>
      </c>
      <c r="J855" s="13" t="str">
        <f t="shared" si="13"/>
        <v>New Customer</v>
      </c>
      <c r="K855" s="13" t="s">
        <v>74</v>
      </c>
      <c r="L855" s="13" t="s">
        <v>35</v>
      </c>
      <c r="M855" s="16">
        <v>42169</v>
      </c>
      <c r="N855" s="16">
        <v>42169</v>
      </c>
      <c r="O855" s="48">
        <f>'Calculated Metrics'!$N855-'Calculated Metrics'!$M855</f>
        <v>0</v>
      </c>
      <c r="P855" s="16" t="str">
        <f>TEXT('Calculated Metrics'!$M855,"mmmm")</f>
        <v>June</v>
      </c>
      <c r="Q855" s="16" t="str">
        <f>TEXT('Calculated Metrics'!$M855,"dddd")</f>
        <v>Sunday</v>
      </c>
      <c r="R855" s="13" t="str">
        <f>_xlfn.XLOOKUP('Calculated Metrics'!$T855,'Product Lookup'!A:A,'Product Lookup'!B:B, ,0)</f>
        <v>Paper</v>
      </c>
      <c r="S855" s="13" t="s">
        <v>26</v>
      </c>
      <c r="T855" s="13" t="s">
        <v>66</v>
      </c>
      <c r="U855" s="13" t="s">
        <v>49</v>
      </c>
      <c r="V855" s="13" t="s">
        <v>29</v>
      </c>
      <c r="W855" s="13" t="s">
        <v>50</v>
      </c>
      <c r="X855" s="13" t="s">
        <v>103</v>
      </c>
      <c r="Y855" s="13" t="s">
        <v>212</v>
      </c>
      <c r="Z855" s="13">
        <v>4210</v>
      </c>
      <c r="AA855" s="1"/>
      <c r="AB855" s="1"/>
      <c r="AC855" s="1"/>
      <c r="AD855" s="1"/>
      <c r="AE855" s="1"/>
      <c r="AF855" s="1"/>
    </row>
    <row r="856" spans="1:32" x14ac:dyDescent="0.3">
      <c r="A856" s="9">
        <v>23471</v>
      </c>
      <c r="B856" s="9" t="s">
        <v>41</v>
      </c>
      <c r="C856" s="9">
        <v>89957</v>
      </c>
      <c r="D856" s="10">
        <v>122.99</v>
      </c>
      <c r="E856" s="11">
        <v>0.1</v>
      </c>
      <c r="F856" s="9">
        <v>17</v>
      </c>
      <c r="G856" s="10">
        <f>'Calculated Metrics'!$D856*'Calculated Metrics'!$F856*(1-'Calculated Metrics'!$E856)</f>
        <v>1881.7470000000001</v>
      </c>
      <c r="H856" s="9">
        <v>1522</v>
      </c>
      <c r="I856" s="9" t="s">
        <v>1504</v>
      </c>
      <c r="J856" s="9" t="str">
        <f t="shared" si="13"/>
        <v>New Customer</v>
      </c>
      <c r="K856" s="9" t="s">
        <v>74</v>
      </c>
      <c r="L856" s="9" t="s">
        <v>25</v>
      </c>
      <c r="M856" s="12">
        <v>42169</v>
      </c>
      <c r="N856" s="12">
        <v>42170</v>
      </c>
      <c r="O856" s="47">
        <f>'Calculated Metrics'!$N856-'Calculated Metrics'!$M856</f>
        <v>1</v>
      </c>
      <c r="P856" s="12" t="str">
        <f>TEXT('Calculated Metrics'!$M856,"mmmm")</f>
        <v>June</v>
      </c>
      <c r="Q856" s="12" t="str">
        <f>TEXT('Calculated Metrics'!$M856,"dddd")</f>
        <v>Sunday</v>
      </c>
      <c r="R856" s="9" t="str">
        <f>_xlfn.XLOOKUP('Calculated Metrics'!$T856,'Product Lookup'!A:A,'Product Lookup'!B:B, ,0)</f>
        <v>Chairs</v>
      </c>
      <c r="S856" s="9" t="s">
        <v>36</v>
      </c>
      <c r="T856" s="9" t="s">
        <v>37</v>
      </c>
      <c r="U856" s="9" t="s">
        <v>38</v>
      </c>
      <c r="V856" s="9" t="s">
        <v>29</v>
      </c>
      <c r="W856" s="9" t="s">
        <v>81</v>
      </c>
      <c r="X856" s="9" t="s">
        <v>51</v>
      </c>
      <c r="Y856" s="9" t="s">
        <v>506</v>
      </c>
      <c r="Z856" s="9">
        <v>55305</v>
      </c>
      <c r="AA856" s="1"/>
      <c r="AB856" s="1"/>
      <c r="AC856" s="1"/>
      <c r="AD856" s="1"/>
      <c r="AE856" s="1"/>
      <c r="AF856" s="1"/>
    </row>
    <row r="857" spans="1:32" x14ac:dyDescent="0.3">
      <c r="A857" s="13">
        <v>19269</v>
      </c>
      <c r="B857" s="13" t="s">
        <v>23</v>
      </c>
      <c r="C857" s="13">
        <v>86812</v>
      </c>
      <c r="D857" s="14">
        <v>11.34</v>
      </c>
      <c r="E857" s="15">
        <v>0.05</v>
      </c>
      <c r="F857" s="13">
        <v>10</v>
      </c>
      <c r="G857" s="14">
        <f>'Calculated Metrics'!$D857*'Calculated Metrics'!$F857*(1-'Calculated Metrics'!$E857)</f>
        <v>107.73</v>
      </c>
      <c r="H857" s="13">
        <v>1526</v>
      </c>
      <c r="I857" s="13" t="s">
        <v>1505</v>
      </c>
      <c r="J857" s="13" t="str">
        <f t="shared" si="13"/>
        <v>New Customer</v>
      </c>
      <c r="K857" s="13" t="s">
        <v>34</v>
      </c>
      <c r="L857" s="13" t="s">
        <v>35</v>
      </c>
      <c r="M857" s="16">
        <v>42045</v>
      </c>
      <c r="N857" s="16">
        <v>42046</v>
      </c>
      <c r="O857" s="48">
        <f>'Calculated Metrics'!$N857-'Calculated Metrics'!$M857</f>
        <v>1</v>
      </c>
      <c r="P857" s="16" t="str">
        <f>TEXT('Calculated Metrics'!$M857,"mmmm")</f>
        <v>February</v>
      </c>
      <c r="Q857" s="16" t="str">
        <f>TEXT('Calculated Metrics'!$M857,"dddd")</f>
        <v>Tuesday</v>
      </c>
      <c r="R857" s="13" t="str">
        <f>_xlfn.XLOOKUP('Calculated Metrics'!$T857,'Product Lookup'!A:A,'Product Lookup'!B:B, ,0)</f>
        <v>Paper</v>
      </c>
      <c r="S857" s="13" t="s">
        <v>26</v>
      </c>
      <c r="T857" s="13" t="s">
        <v>66</v>
      </c>
      <c r="U857" s="13" t="s">
        <v>49</v>
      </c>
      <c r="V857" s="13" t="s">
        <v>29</v>
      </c>
      <c r="W857" s="13" t="s">
        <v>81</v>
      </c>
      <c r="X857" s="13" t="s">
        <v>427</v>
      </c>
      <c r="Y857" s="13" t="s">
        <v>507</v>
      </c>
      <c r="Z857" s="13">
        <v>35211</v>
      </c>
      <c r="AA857" s="1"/>
      <c r="AB857" s="1"/>
      <c r="AC857" s="1"/>
      <c r="AD857" s="1"/>
      <c r="AE857" s="1"/>
      <c r="AF857" s="1"/>
    </row>
    <row r="858" spans="1:32" x14ac:dyDescent="0.3">
      <c r="A858" s="9">
        <v>24974</v>
      </c>
      <c r="B858" s="9" t="s">
        <v>41</v>
      </c>
      <c r="C858" s="9">
        <v>86813</v>
      </c>
      <c r="D858" s="10">
        <v>30.98</v>
      </c>
      <c r="E858" s="11">
        <v>0.05</v>
      </c>
      <c r="F858" s="9">
        <v>5</v>
      </c>
      <c r="G858" s="10">
        <f>'Calculated Metrics'!$D858*'Calculated Metrics'!$F858*(1-'Calculated Metrics'!$E858)</f>
        <v>147.155</v>
      </c>
      <c r="H858" s="9">
        <v>1527</v>
      </c>
      <c r="I858" s="9" t="s">
        <v>1506</v>
      </c>
      <c r="J858" s="9" t="str">
        <f t="shared" si="13"/>
        <v>Returning Customer</v>
      </c>
      <c r="K858" s="9" t="s">
        <v>48</v>
      </c>
      <c r="L858" s="9" t="s">
        <v>25</v>
      </c>
      <c r="M858" s="12">
        <v>42013</v>
      </c>
      <c r="N858" s="12">
        <v>42015</v>
      </c>
      <c r="O858" s="47">
        <f>'Calculated Metrics'!$N858-'Calculated Metrics'!$M858</f>
        <v>2</v>
      </c>
      <c r="P858" s="12" t="str">
        <f>TEXT('Calculated Metrics'!$M858,"mmmm")</f>
        <v>January</v>
      </c>
      <c r="Q858" s="12" t="str">
        <f>TEXT('Calculated Metrics'!$M858,"dddd")</f>
        <v>Friday</v>
      </c>
      <c r="R858" s="9" t="str">
        <f>_xlfn.XLOOKUP('Calculated Metrics'!$T858,'Product Lookup'!A:A,'Product Lookup'!B:B, ,0)</f>
        <v>Pens</v>
      </c>
      <c r="S858" s="9" t="s">
        <v>26</v>
      </c>
      <c r="T858" s="9" t="s">
        <v>27</v>
      </c>
      <c r="U858" s="9" t="s">
        <v>43</v>
      </c>
      <c r="V858" s="9" t="s">
        <v>29</v>
      </c>
      <c r="W858" s="9" t="s">
        <v>81</v>
      </c>
      <c r="X858" s="9" t="s">
        <v>427</v>
      </c>
      <c r="Y858" s="9" t="s">
        <v>508</v>
      </c>
      <c r="Z858" s="9">
        <v>35601</v>
      </c>
      <c r="AA858" s="1"/>
      <c r="AB858" s="1"/>
      <c r="AC858" s="1"/>
      <c r="AD858" s="1"/>
      <c r="AE858" s="1"/>
      <c r="AF858" s="1"/>
    </row>
    <row r="859" spans="1:32" x14ac:dyDescent="0.3">
      <c r="A859" s="13">
        <v>22253</v>
      </c>
      <c r="B859" s="13" t="s">
        <v>71</v>
      </c>
      <c r="C859" s="13">
        <v>86814</v>
      </c>
      <c r="D859" s="14">
        <v>65.989999999999995</v>
      </c>
      <c r="E859" s="15">
        <v>0.05</v>
      </c>
      <c r="F859" s="13">
        <v>23</v>
      </c>
      <c r="G859" s="14">
        <f>'Calculated Metrics'!$D859*'Calculated Metrics'!$F859*(1-'Calculated Metrics'!$E859)</f>
        <v>1441.8815</v>
      </c>
      <c r="H859" s="13">
        <v>1527</v>
      </c>
      <c r="I859" s="13" t="s">
        <v>1506</v>
      </c>
      <c r="J859" s="13" t="str">
        <f t="shared" si="13"/>
        <v>Returning Customer</v>
      </c>
      <c r="K859" s="13" t="s">
        <v>34</v>
      </c>
      <c r="L859" s="13" t="s">
        <v>35</v>
      </c>
      <c r="M859" s="16">
        <v>42093</v>
      </c>
      <c r="N859" s="16">
        <v>42103</v>
      </c>
      <c r="O859" s="48">
        <f>'Calculated Metrics'!$N859-'Calculated Metrics'!$M859</f>
        <v>10</v>
      </c>
      <c r="P859" s="16" t="str">
        <f>TEXT('Calculated Metrics'!$M859,"mmmm")</f>
        <v>March</v>
      </c>
      <c r="Q859" s="16" t="str">
        <f>TEXT('Calculated Metrics'!$M859,"dddd")</f>
        <v>Monday</v>
      </c>
      <c r="R859" s="13" t="str">
        <f>_xlfn.XLOOKUP('Calculated Metrics'!$T859,'Product Lookup'!A:A,'Product Lookup'!B:B, ,0)</f>
        <v>Telephones</v>
      </c>
      <c r="S859" s="13" t="s">
        <v>58</v>
      </c>
      <c r="T859" s="13" t="s">
        <v>59</v>
      </c>
      <c r="U859" s="13" t="s">
        <v>49</v>
      </c>
      <c r="V859" s="13" t="s">
        <v>29</v>
      </c>
      <c r="W859" s="13" t="s">
        <v>81</v>
      </c>
      <c r="X859" s="13" t="s">
        <v>427</v>
      </c>
      <c r="Y859" s="13" t="s">
        <v>508</v>
      </c>
      <c r="Z859" s="13">
        <v>35601</v>
      </c>
      <c r="AA859" s="1"/>
      <c r="AB859" s="1"/>
      <c r="AC859" s="1"/>
      <c r="AD859" s="1"/>
      <c r="AE859" s="1"/>
      <c r="AF859" s="1"/>
    </row>
    <row r="860" spans="1:32" x14ac:dyDescent="0.3">
      <c r="A860" s="9">
        <v>21455</v>
      </c>
      <c r="B860" s="9" t="s">
        <v>71</v>
      </c>
      <c r="C860" s="9">
        <v>86815</v>
      </c>
      <c r="D860" s="10">
        <v>50.98</v>
      </c>
      <c r="E860" s="11">
        <v>0.05</v>
      </c>
      <c r="F860" s="9">
        <v>28</v>
      </c>
      <c r="G860" s="10">
        <f>'Calculated Metrics'!$D860*'Calculated Metrics'!$F860*(1-'Calculated Metrics'!$E860)</f>
        <v>1356.0679999999998</v>
      </c>
      <c r="H860" s="9">
        <v>1527</v>
      </c>
      <c r="I860" s="9" t="s">
        <v>1506</v>
      </c>
      <c r="J860" s="9" t="str">
        <f t="shared" si="13"/>
        <v>Returning Customer</v>
      </c>
      <c r="K860" s="9" t="s">
        <v>34</v>
      </c>
      <c r="L860" s="9" t="s">
        <v>35</v>
      </c>
      <c r="M860" s="12">
        <v>42145</v>
      </c>
      <c r="N860" s="12">
        <v>42152</v>
      </c>
      <c r="O860" s="47">
        <f>'Calculated Metrics'!$N860-'Calculated Metrics'!$M860</f>
        <v>7</v>
      </c>
      <c r="P860" s="12" t="str">
        <f>TEXT('Calculated Metrics'!$M860,"mmmm")</f>
        <v>May</v>
      </c>
      <c r="Q860" s="12" t="str">
        <f>TEXT('Calculated Metrics'!$M860,"dddd")</f>
        <v>Thursday</v>
      </c>
      <c r="R860" s="9" t="str">
        <f>_xlfn.XLOOKUP('Calculated Metrics'!$T860,'Product Lookup'!A:A,'Product Lookup'!B:B, ,0)</f>
        <v>Computer Peripherals</v>
      </c>
      <c r="S860" s="9" t="s">
        <v>58</v>
      </c>
      <c r="T860" s="9" t="s">
        <v>100</v>
      </c>
      <c r="U860" s="9" t="s">
        <v>49</v>
      </c>
      <c r="V860" s="9" t="s">
        <v>29</v>
      </c>
      <c r="W860" s="9" t="s">
        <v>81</v>
      </c>
      <c r="X860" s="9" t="s">
        <v>427</v>
      </c>
      <c r="Y860" s="9" t="s">
        <v>508</v>
      </c>
      <c r="Z860" s="9">
        <v>35601</v>
      </c>
      <c r="AA860" s="1"/>
      <c r="AB860" s="1"/>
      <c r="AC860" s="1"/>
      <c r="AD860" s="1"/>
      <c r="AE860" s="1"/>
      <c r="AF860" s="1"/>
    </row>
    <row r="861" spans="1:32" x14ac:dyDescent="0.3">
      <c r="A861" s="13">
        <v>24975</v>
      </c>
      <c r="B861" s="13" t="s">
        <v>41</v>
      </c>
      <c r="C861" s="13">
        <v>86813</v>
      </c>
      <c r="D861" s="14">
        <v>525.98</v>
      </c>
      <c r="E861" s="15">
        <v>0.1</v>
      </c>
      <c r="F861" s="13">
        <v>9</v>
      </c>
      <c r="G861" s="14">
        <f>'Calculated Metrics'!$D861*'Calculated Metrics'!$F861*(1-'Calculated Metrics'!$E861)</f>
        <v>4260.4380000000001</v>
      </c>
      <c r="H861" s="13">
        <v>1528</v>
      </c>
      <c r="I861" s="13" t="s">
        <v>1507</v>
      </c>
      <c r="J861" s="13" t="str">
        <f t="shared" si="13"/>
        <v>New Customer</v>
      </c>
      <c r="K861" s="13" t="s">
        <v>48</v>
      </c>
      <c r="L861" s="13" t="s">
        <v>35</v>
      </c>
      <c r="M861" s="16">
        <v>42013</v>
      </c>
      <c r="N861" s="16">
        <v>42015</v>
      </c>
      <c r="O861" s="48">
        <f>'Calculated Metrics'!$N861-'Calculated Metrics'!$M861</f>
        <v>2</v>
      </c>
      <c r="P861" s="16" t="str">
        <f>TEXT('Calculated Metrics'!$M861,"mmmm")</f>
        <v>January</v>
      </c>
      <c r="Q861" s="16" t="str">
        <f>TEXT('Calculated Metrics'!$M861,"dddd")</f>
        <v>Friday</v>
      </c>
      <c r="R861" s="13" t="str">
        <f>_xlfn.XLOOKUP('Calculated Metrics'!$T861,'Product Lookup'!A:A,'Product Lookup'!B:B, ,0)</f>
        <v>Binders</v>
      </c>
      <c r="S861" s="13" t="s">
        <v>26</v>
      </c>
      <c r="T861" s="13" t="s">
        <v>72</v>
      </c>
      <c r="U861" s="13" t="s">
        <v>49</v>
      </c>
      <c r="V861" s="13" t="s">
        <v>29</v>
      </c>
      <c r="W861" s="13" t="s">
        <v>81</v>
      </c>
      <c r="X861" s="13" t="s">
        <v>150</v>
      </c>
      <c r="Y861" s="13" t="s">
        <v>509</v>
      </c>
      <c r="Z861" s="13">
        <v>27288</v>
      </c>
      <c r="AA861" s="1"/>
      <c r="AB861" s="1"/>
      <c r="AC861" s="1"/>
      <c r="AD861" s="1"/>
      <c r="AE861" s="1"/>
      <c r="AF861" s="1"/>
    </row>
    <row r="862" spans="1:32" x14ac:dyDescent="0.3">
      <c r="A862" s="9">
        <v>21199</v>
      </c>
      <c r="B862" s="9" t="s">
        <v>41</v>
      </c>
      <c r="C862" s="9">
        <v>88852</v>
      </c>
      <c r="D862" s="10">
        <v>4.91</v>
      </c>
      <c r="E862" s="11">
        <v>0.05</v>
      </c>
      <c r="F862" s="9">
        <v>6</v>
      </c>
      <c r="G862" s="10">
        <f>'Calculated Metrics'!$D862*'Calculated Metrics'!$F862*(1-'Calculated Metrics'!$E862)</f>
        <v>27.986999999999998</v>
      </c>
      <c r="H862" s="9">
        <v>1531</v>
      </c>
      <c r="I862" s="9" t="s">
        <v>1508</v>
      </c>
      <c r="J862" s="9" t="str">
        <f t="shared" si="13"/>
        <v>New Customer</v>
      </c>
      <c r="K862" s="9" t="s">
        <v>74</v>
      </c>
      <c r="L862" s="9" t="s">
        <v>35</v>
      </c>
      <c r="M862" s="12">
        <v>42021</v>
      </c>
      <c r="N862" s="12">
        <v>42022</v>
      </c>
      <c r="O862" s="47">
        <f>'Calculated Metrics'!$N862-'Calculated Metrics'!$M862</f>
        <v>1</v>
      </c>
      <c r="P862" s="12" t="str">
        <f>TEXT('Calculated Metrics'!$M862,"mmmm")</f>
        <v>January</v>
      </c>
      <c r="Q862" s="12" t="str">
        <f>TEXT('Calculated Metrics'!$M862,"dddd")</f>
        <v>Saturday</v>
      </c>
      <c r="R862" s="9" t="str">
        <f>_xlfn.XLOOKUP('Calculated Metrics'!$T862,'Product Lookup'!A:A,'Product Lookup'!B:B, ,0)</f>
        <v>Labels</v>
      </c>
      <c r="S862" s="9" t="s">
        <v>26</v>
      </c>
      <c r="T862" s="9" t="s">
        <v>82</v>
      </c>
      <c r="U862" s="9" t="s">
        <v>49</v>
      </c>
      <c r="V862" s="9" t="s">
        <v>29</v>
      </c>
      <c r="W862" s="9" t="s">
        <v>50</v>
      </c>
      <c r="X862" s="9" t="s">
        <v>162</v>
      </c>
      <c r="Y862" s="9" t="s">
        <v>510</v>
      </c>
      <c r="Z862" s="9">
        <v>32137</v>
      </c>
      <c r="AA862" s="1"/>
      <c r="AB862" s="1"/>
      <c r="AC862" s="1"/>
      <c r="AD862" s="1"/>
      <c r="AE862" s="1"/>
      <c r="AF862" s="1"/>
    </row>
    <row r="863" spans="1:32" x14ac:dyDescent="0.3">
      <c r="A863" s="13">
        <v>21596</v>
      </c>
      <c r="B863" s="13" t="s">
        <v>23</v>
      </c>
      <c r="C863" s="13">
        <v>91328</v>
      </c>
      <c r="D863" s="14">
        <v>4.8899999999999997</v>
      </c>
      <c r="E863" s="15">
        <v>0.05</v>
      </c>
      <c r="F863" s="13">
        <v>14</v>
      </c>
      <c r="G863" s="14">
        <f>'Calculated Metrics'!$D863*'Calculated Metrics'!$F863*(1-'Calculated Metrics'!$E863)</f>
        <v>65.036999999999992</v>
      </c>
      <c r="H863" s="13">
        <v>1533</v>
      </c>
      <c r="I863" s="13" t="s">
        <v>1509</v>
      </c>
      <c r="J863" s="13" t="str">
        <f t="shared" si="13"/>
        <v>Returning Customer</v>
      </c>
      <c r="K863" s="13" t="s">
        <v>24</v>
      </c>
      <c r="L863" s="13" t="s">
        <v>35</v>
      </c>
      <c r="M863" s="16">
        <v>42041</v>
      </c>
      <c r="N863" s="16">
        <v>42042</v>
      </c>
      <c r="O863" s="48">
        <f>'Calculated Metrics'!$N863-'Calculated Metrics'!$M863</f>
        <v>1</v>
      </c>
      <c r="P863" s="16" t="str">
        <f>TEXT('Calculated Metrics'!$M863,"mmmm")</f>
        <v>February</v>
      </c>
      <c r="Q863" s="16" t="str">
        <f>TEXT('Calculated Metrics'!$M863,"dddd")</f>
        <v>Friday</v>
      </c>
      <c r="R863" s="13" t="str">
        <f>_xlfn.XLOOKUP('Calculated Metrics'!$T863,'Product Lookup'!A:A,'Product Lookup'!B:B, ,0)</f>
        <v>Computer Peripherals</v>
      </c>
      <c r="S863" s="13" t="s">
        <v>58</v>
      </c>
      <c r="T863" s="13" t="s">
        <v>100</v>
      </c>
      <c r="U863" s="13" t="s">
        <v>43</v>
      </c>
      <c r="V863" s="13" t="s">
        <v>29</v>
      </c>
      <c r="W863" s="13" t="s">
        <v>50</v>
      </c>
      <c r="X863" s="13" t="s">
        <v>210</v>
      </c>
      <c r="Y863" s="13" t="s">
        <v>511</v>
      </c>
      <c r="Z863" s="13">
        <v>63130</v>
      </c>
      <c r="AA863" s="1"/>
      <c r="AB863" s="1"/>
      <c r="AC863" s="1"/>
      <c r="AD863" s="1"/>
      <c r="AE863" s="1"/>
      <c r="AF863" s="1"/>
    </row>
    <row r="864" spans="1:32" x14ac:dyDescent="0.3">
      <c r="A864" s="9">
        <v>21597</v>
      </c>
      <c r="B864" s="9" t="s">
        <v>23</v>
      </c>
      <c r="C864" s="9">
        <v>91328</v>
      </c>
      <c r="D864" s="10">
        <v>10.06</v>
      </c>
      <c r="E864" s="11">
        <v>0.05</v>
      </c>
      <c r="F864" s="9">
        <v>5</v>
      </c>
      <c r="G864" s="10">
        <f>'Calculated Metrics'!$D864*'Calculated Metrics'!$F864*(1-'Calculated Metrics'!$E864)</f>
        <v>47.785000000000004</v>
      </c>
      <c r="H864" s="9">
        <v>1533</v>
      </c>
      <c r="I864" s="9" t="s">
        <v>1509</v>
      </c>
      <c r="J864" s="9" t="str">
        <f t="shared" si="13"/>
        <v>Returning Customer</v>
      </c>
      <c r="K864" s="9" t="s">
        <v>24</v>
      </c>
      <c r="L864" s="9" t="s">
        <v>35</v>
      </c>
      <c r="M864" s="12">
        <v>42041</v>
      </c>
      <c r="N864" s="12">
        <v>42042</v>
      </c>
      <c r="O864" s="47">
        <f>'Calculated Metrics'!$N864-'Calculated Metrics'!$M864</f>
        <v>1</v>
      </c>
      <c r="P864" s="12" t="str">
        <f>TEXT('Calculated Metrics'!$M864,"mmmm")</f>
        <v>February</v>
      </c>
      <c r="Q864" s="12" t="str">
        <f>TEXT('Calculated Metrics'!$M864,"dddd")</f>
        <v>Friday</v>
      </c>
      <c r="R864" s="9" t="str">
        <f>_xlfn.XLOOKUP('Calculated Metrics'!$T864,'Product Lookup'!A:A,'Product Lookup'!B:B, ,0)</f>
        <v>Paper</v>
      </c>
      <c r="S864" s="9" t="s">
        <v>26</v>
      </c>
      <c r="T864" s="9" t="s">
        <v>66</v>
      </c>
      <c r="U864" s="9" t="s">
        <v>28</v>
      </c>
      <c r="V864" s="9" t="s">
        <v>29</v>
      </c>
      <c r="W864" s="9" t="s">
        <v>50</v>
      </c>
      <c r="X864" s="9" t="s">
        <v>210</v>
      </c>
      <c r="Y864" s="9" t="s">
        <v>511</v>
      </c>
      <c r="Z864" s="9">
        <v>63130</v>
      </c>
      <c r="AA864" s="1"/>
      <c r="AB864" s="1"/>
      <c r="AC864" s="1"/>
      <c r="AD864" s="1"/>
      <c r="AE864" s="1"/>
      <c r="AF864" s="1"/>
    </row>
    <row r="865" spans="1:32" x14ac:dyDescent="0.3">
      <c r="A865" s="13">
        <v>23147</v>
      </c>
      <c r="B865" s="13" t="s">
        <v>71</v>
      </c>
      <c r="C865" s="13">
        <v>88487</v>
      </c>
      <c r="D865" s="14">
        <v>599.99</v>
      </c>
      <c r="E865" s="15">
        <v>0.1</v>
      </c>
      <c r="F865" s="13">
        <v>18</v>
      </c>
      <c r="G865" s="14">
        <f>'Calculated Metrics'!$D865*'Calculated Metrics'!$F865*(1-'Calculated Metrics'!$E865)</f>
        <v>9719.8379999999997</v>
      </c>
      <c r="H865" s="13">
        <v>1548</v>
      </c>
      <c r="I865" s="13" t="s">
        <v>1510</v>
      </c>
      <c r="J865" s="13" t="str">
        <f t="shared" si="13"/>
        <v>New Customer</v>
      </c>
      <c r="K865" s="13" t="s">
        <v>24</v>
      </c>
      <c r="L865" s="13" t="s">
        <v>35</v>
      </c>
      <c r="M865" s="16">
        <v>42178</v>
      </c>
      <c r="N865" s="16">
        <v>42180</v>
      </c>
      <c r="O865" s="48">
        <f>'Calculated Metrics'!$N865-'Calculated Metrics'!$M865</f>
        <v>2</v>
      </c>
      <c r="P865" s="16" t="str">
        <f>TEXT('Calculated Metrics'!$M865,"mmmm")</f>
        <v>June</v>
      </c>
      <c r="Q865" s="16" t="str">
        <f>TEXT('Calculated Metrics'!$M865,"dddd")</f>
        <v>Tuesday</v>
      </c>
      <c r="R865" s="13" t="str">
        <f>_xlfn.XLOOKUP('Calculated Metrics'!$T865,'Product Lookup'!A:A,'Product Lookup'!B:B, ,0)</f>
        <v>Copiers</v>
      </c>
      <c r="S865" s="13" t="s">
        <v>58</v>
      </c>
      <c r="T865" s="13" t="s">
        <v>238</v>
      </c>
      <c r="U865" s="13" t="s">
        <v>124</v>
      </c>
      <c r="V865" s="13" t="s">
        <v>29</v>
      </c>
      <c r="W865" s="13" t="s">
        <v>81</v>
      </c>
      <c r="X865" s="13" t="s">
        <v>270</v>
      </c>
      <c r="Y865" s="13" t="s">
        <v>512</v>
      </c>
      <c r="Z865" s="13">
        <v>47374</v>
      </c>
      <c r="AA865" s="1"/>
      <c r="AB865" s="1"/>
      <c r="AC865" s="1"/>
      <c r="AD865" s="1"/>
      <c r="AE865" s="1"/>
      <c r="AF865" s="1"/>
    </row>
    <row r="866" spans="1:32" x14ac:dyDescent="0.3">
      <c r="A866" s="9">
        <v>19627</v>
      </c>
      <c r="B866" s="9" t="s">
        <v>71</v>
      </c>
      <c r="C866" s="9">
        <v>87488</v>
      </c>
      <c r="D866" s="10">
        <v>17.7</v>
      </c>
      <c r="E866" s="11">
        <v>0.05</v>
      </c>
      <c r="F866" s="9">
        <v>18</v>
      </c>
      <c r="G866" s="10">
        <f>'Calculated Metrics'!$D866*'Calculated Metrics'!$F866*(1-'Calculated Metrics'!$E866)</f>
        <v>302.66999999999996</v>
      </c>
      <c r="H866" s="9">
        <v>1551</v>
      </c>
      <c r="I866" s="9" t="s">
        <v>1511</v>
      </c>
      <c r="J866" s="9" t="str">
        <f t="shared" si="13"/>
        <v>New Customer</v>
      </c>
      <c r="K866" s="9" t="s">
        <v>74</v>
      </c>
      <c r="L866" s="9" t="s">
        <v>35</v>
      </c>
      <c r="M866" s="12">
        <v>42180</v>
      </c>
      <c r="N866" s="12">
        <v>42186</v>
      </c>
      <c r="O866" s="47">
        <f>'Calculated Metrics'!$N866-'Calculated Metrics'!$M866</f>
        <v>6</v>
      </c>
      <c r="P866" s="12" t="str">
        <f>TEXT('Calculated Metrics'!$M866,"mmmm")</f>
        <v>June</v>
      </c>
      <c r="Q866" s="12" t="str">
        <f>TEXT('Calculated Metrics'!$M866,"dddd")</f>
        <v>Thursday</v>
      </c>
      <c r="R866" s="9" t="str">
        <f>_xlfn.XLOOKUP('Calculated Metrics'!$T866,'Product Lookup'!A:A,'Product Lookup'!B:B, ,0)</f>
        <v>Storage</v>
      </c>
      <c r="S866" s="9" t="s">
        <v>26</v>
      </c>
      <c r="T866" s="9" t="s">
        <v>85</v>
      </c>
      <c r="U866" s="9" t="s">
        <v>49</v>
      </c>
      <c r="V866" s="9" t="s">
        <v>29</v>
      </c>
      <c r="W866" s="9" t="s">
        <v>81</v>
      </c>
      <c r="X866" s="9" t="s">
        <v>260</v>
      </c>
      <c r="Y866" s="9" t="s">
        <v>513</v>
      </c>
      <c r="Z866" s="9">
        <v>39530</v>
      </c>
      <c r="AA866" s="1"/>
      <c r="AB866" s="1"/>
      <c r="AC866" s="1"/>
      <c r="AD866" s="1"/>
      <c r="AE866" s="1"/>
      <c r="AF866" s="1"/>
    </row>
    <row r="867" spans="1:32" x14ac:dyDescent="0.3">
      <c r="A867" s="13">
        <v>20993</v>
      </c>
      <c r="B867" s="13" t="s">
        <v>41</v>
      </c>
      <c r="C867" s="13">
        <v>87486</v>
      </c>
      <c r="D867" s="14">
        <v>348.21</v>
      </c>
      <c r="E867" s="15">
        <v>0.1</v>
      </c>
      <c r="F867" s="13">
        <v>2</v>
      </c>
      <c r="G867" s="14">
        <f>'Calculated Metrics'!$D867*'Calculated Metrics'!$F867*(1-'Calculated Metrics'!$E867)</f>
        <v>626.77800000000002</v>
      </c>
      <c r="H867" s="13">
        <v>1552</v>
      </c>
      <c r="I867" s="13" t="s">
        <v>1512</v>
      </c>
      <c r="J867" s="13" t="str">
        <f t="shared" si="13"/>
        <v>New Customer</v>
      </c>
      <c r="K867" s="13" t="s">
        <v>48</v>
      </c>
      <c r="L867" s="13" t="s">
        <v>25</v>
      </c>
      <c r="M867" s="16">
        <v>42005</v>
      </c>
      <c r="N867" s="16">
        <v>42008</v>
      </c>
      <c r="O867" s="48">
        <f>'Calculated Metrics'!$N867-'Calculated Metrics'!$M867</f>
        <v>3</v>
      </c>
      <c r="P867" s="16" t="str">
        <f>TEXT('Calculated Metrics'!$M867,"mmmm")</f>
        <v>January</v>
      </c>
      <c r="Q867" s="16" t="str">
        <f>TEXT('Calculated Metrics'!$M867,"dddd")</f>
        <v>Thursday</v>
      </c>
      <c r="R867" s="13" t="str">
        <f>_xlfn.XLOOKUP('Calculated Metrics'!$T867,'Product Lookup'!A:A,'Product Lookup'!B:B, ,0)</f>
        <v>Tables</v>
      </c>
      <c r="S867" s="13" t="s">
        <v>36</v>
      </c>
      <c r="T867" s="13" t="s">
        <v>89</v>
      </c>
      <c r="U867" s="13" t="s">
        <v>77</v>
      </c>
      <c r="V867" s="13" t="s">
        <v>29</v>
      </c>
      <c r="W867" s="13" t="s">
        <v>81</v>
      </c>
      <c r="X867" s="13" t="s">
        <v>260</v>
      </c>
      <c r="Y867" s="13" t="s">
        <v>514</v>
      </c>
      <c r="Z867" s="13">
        <v>39056</v>
      </c>
      <c r="AA867" s="1"/>
      <c r="AB867" s="1"/>
      <c r="AC867" s="1"/>
      <c r="AD867" s="1"/>
      <c r="AE867" s="1"/>
      <c r="AF867" s="1"/>
    </row>
    <row r="868" spans="1:32" x14ac:dyDescent="0.3">
      <c r="A868" s="9">
        <v>24862</v>
      </c>
      <c r="B868" s="9" t="s">
        <v>33</v>
      </c>
      <c r="C868" s="9">
        <v>87484</v>
      </c>
      <c r="D868" s="10">
        <v>12.28</v>
      </c>
      <c r="E868" s="11">
        <v>0.05</v>
      </c>
      <c r="F868" s="9">
        <v>7</v>
      </c>
      <c r="G868" s="10">
        <f>'Calculated Metrics'!$D868*'Calculated Metrics'!$F868*(1-'Calculated Metrics'!$E868)</f>
        <v>81.661999999999992</v>
      </c>
      <c r="H868" s="9">
        <v>1553</v>
      </c>
      <c r="I868" s="9" t="s">
        <v>1513</v>
      </c>
      <c r="J868" s="9" t="str">
        <f t="shared" si="13"/>
        <v>New Customer</v>
      </c>
      <c r="K868" s="9" t="s">
        <v>48</v>
      </c>
      <c r="L868" s="9" t="s">
        <v>35</v>
      </c>
      <c r="M868" s="12">
        <v>42085</v>
      </c>
      <c r="N868" s="12">
        <v>42087</v>
      </c>
      <c r="O868" s="47">
        <f>'Calculated Metrics'!$N868-'Calculated Metrics'!$M868</f>
        <v>2</v>
      </c>
      <c r="P868" s="12" t="str">
        <f>TEXT('Calculated Metrics'!$M868,"mmmm")</f>
        <v>March</v>
      </c>
      <c r="Q868" s="12" t="str">
        <f>TEXT('Calculated Metrics'!$M868,"dddd")</f>
        <v>Sunday</v>
      </c>
      <c r="R868" s="9" t="str">
        <f>_xlfn.XLOOKUP('Calculated Metrics'!$T868,'Product Lookup'!A:A,'Product Lookup'!B:B, ,0)</f>
        <v>Paper</v>
      </c>
      <c r="S868" s="9" t="s">
        <v>26</v>
      </c>
      <c r="T868" s="9" t="s">
        <v>66</v>
      </c>
      <c r="U868" s="9" t="s">
        <v>49</v>
      </c>
      <c r="V868" s="9" t="s">
        <v>29</v>
      </c>
      <c r="W868" s="9" t="s">
        <v>81</v>
      </c>
      <c r="X868" s="9" t="s">
        <v>260</v>
      </c>
      <c r="Y868" s="9" t="s">
        <v>515</v>
      </c>
      <c r="Z868" s="9">
        <v>38701</v>
      </c>
      <c r="AA868" s="1"/>
      <c r="AB868" s="1"/>
      <c r="AC868" s="1"/>
      <c r="AD868" s="1"/>
      <c r="AE868" s="1"/>
      <c r="AF868" s="1"/>
    </row>
    <row r="869" spans="1:32" x14ac:dyDescent="0.3">
      <c r="A869" s="13">
        <v>26135</v>
      </c>
      <c r="B869" s="13" t="s">
        <v>23</v>
      </c>
      <c r="C869" s="13">
        <v>87485</v>
      </c>
      <c r="D869" s="14">
        <v>10.98</v>
      </c>
      <c r="E869" s="15">
        <v>0.05</v>
      </c>
      <c r="F869" s="13">
        <v>15</v>
      </c>
      <c r="G869" s="14">
        <f>'Calculated Metrics'!$D869*'Calculated Metrics'!$F869*(1-'Calculated Metrics'!$E869)</f>
        <v>156.465</v>
      </c>
      <c r="H869" s="13">
        <v>1554</v>
      </c>
      <c r="I869" s="13" t="s">
        <v>1514</v>
      </c>
      <c r="J869" s="13" t="str">
        <f t="shared" si="13"/>
        <v>Returning Customer</v>
      </c>
      <c r="K869" s="13" t="s">
        <v>48</v>
      </c>
      <c r="L869" s="13" t="s">
        <v>35</v>
      </c>
      <c r="M869" s="16">
        <v>42142</v>
      </c>
      <c r="N869" s="16">
        <v>42142</v>
      </c>
      <c r="O869" s="48">
        <f>'Calculated Metrics'!$N869-'Calculated Metrics'!$M869</f>
        <v>0</v>
      </c>
      <c r="P869" s="16" t="str">
        <f>TEXT('Calculated Metrics'!$M869,"mmmm")</f>
        <v>May</v>
      </c>
      <c r="Q869" s="16" t="str">
        <f>TEXT('Calculated Metrics'!$M869,"dddd")</f>
        <v>Monday</v>
      </c>
      <c r="R869" s="13" t="str">
        <f>_xlfn.XLOOKUP('Calculated Metrics'!$T869,'Product Lookup'!A:A,'Product Lookup'!B:B, ,0)</f>
        <v>Appliances</v>
      </c>
      <c r="S869" s="13" t="s">
        <v>26</v>
      </c>
      <c r="T869" s="13" t="s">
        <v>131</v>
      </c>
      <c r="U869" s="13" t="s">
        <v>49</v>
      </c>
      <c r="V869" s="13" t="s">
        <v>29</v>
      </c>
      <c r="W869" s="13" t="s">
        <v>81</v>
      </c>
      <c r="X869" s="13" t="s">
        <v>260</v>
      </c>
      <c r="Y869" s="13" t="s">
        <v>516</v>
      </c>
      <c r="Z869" s="13">
        <v>39503</v>
      </c>
      <c r="AA869" s="1"/>
      <c r="AB869" s="1"/>
      <c r="AC869" s="1"/>
      <c r="AD869" s="1"/>
      <c r="AE869" s="1"/>
      <c r="AF869" s="1"/>
    </row>
    <row r="870" spans="1:32" x14ac:dyDescent="0.3">
      <c r="A870" s="9">
        <v>25409</v>
      </c>
      <c r="B870" s="9" t="s">
        <v>23</v>
      </c>
      <c r="C870" s="9">
        <v>87487</v>
      </c>
      <c r="D870" s="10">
        <v>124.49</v>
      </c>
      <c r="E870" s="11">
        <v>0.1</v>
      </c>
      <c r="F870" s="9">
        <v>7</v>
      </c>
      <c r="G870" s="10">
        <f>'Calculated Metrics'!$D870*'Calculated Metrics'!$F870*(1-'Calculated Metrics'!$E870)</f>
        <v>784.28699999999992</v>
      </c>
      <c r="H870" s="9">
        <v>1554</v>
      </c>
      <c r="I870" s="9" t="s">
        <v>1514</v>
      </c>
      <c r="J870" s="9" t="str">
        <f t="shared" si="13"/>
        <v>Returning Customer</v>
      </c>
      <c r="K870" s="9" t="s">
        <v>74</v>
      </c>
      <c r="L870" s="9" t="s">
        <v>25</v>
      </c>
      <c r="M870" s="12">
        <v>42048</v>
      </c>
      <c r="N870" s="12">
        <v>42049</v>
      </c>
      <c r="O870" s="47">
        <f>'Calculated Metrics'!$N870-'Calculated Metrics'!$M870</f>
        <v>1</v>
      </c>
      <c r="P870" s="12" t="str">
        <f>TEXT('Calculated Metrics'!$M870,"mmmm")</f>
        <v>February</v>
      </c>
      <c r="Q870" s="12" t="str">
        <f>TEXT('Calculated Metrics'!$M870,"dddd")</f>
        <v>Friday</v>
      </c>
      <c r="R870" s="9" t="str">
        <f>_xlfn.XLOOKUP('Calculated Metrics'!$T870,'Product Lookup'!A:A,'Product Lookup'!B:B, ,0)</f>
        <v>Tables</v>
      </c>
      <c r="S870" s="9" t="s">
        <v>36</v>
      </c>
      <c r="T870" s="9" t="s">
        <v>89</v>
      </c>
      <c r="U870" s="9" t="s">
        <v>77</v>
      </c>
      <c r="V870" s="9" t="s">
        <v>29</v>
      </c>
      <c r="W870" s="9" t="s">
        <v>81</v>
      </c>
      <c r="X870" s="9" t="s">
        <v>260</v>
      </c>
      <c r="Y870" s="9" t="s">
        <v>516</v>
      </c>
      <c r="Z870" s="9">
        <v>39503</v>
      </c>
      <c r="AA870" s="1"/>
      <c r="AB870" s="1"/>
      <c r="AC870" s="1"/>
      <c r="AD870" s="1"/>
      <c r="AE870" s="1"/>
      <c r="AF870" s="1"/>
    </row>
    <row r="871" spans="1:32" x14ac:dyDescent="0.3">
      <c r="A871" s="13">
        <v>18294</v>
      </c>
      <c r="B871" s="13" t="s">
        <v>33</v>
      </c>
      <c r="C871" s="13">
        <v>87425</v>
      </c>
      <c r="D871" s="14">
        <v>2.89</v>
      </c>
      <c r="E871" s="15">
        <v>0.05</v>
      </c>
      <c r="F871" s="13">
        <v>6</v>
      </c>
      <c r="G871" s="14">
        <f>'Calculated Metrics'!$D871*'Calculated Metrics'!$F871*(1-'Calculated Metrics'!$E871)</f>
        <v>16.472999999999999</v>
      </c>
      <c r="H871" s="13">
        <v>1556</v>
      </c>
      <c r="I871" s="13" t="s">
        <v>1515</v>
      </c>
      <c r="J871" s="13" t="str">
        <f t="shared" si="13"/>
        <v>Returning Customer</v>
      </c>
      <c r="K871" s="13" t="s">
        <v>74</v>
      </c>
      <c r="L871" s="13" t="s">
        <v>35</v>
      </c>
      <c r="M871" s="16">
        <v>42156</v>
      </c>
      <c r="N871" s="16">
        <v>42158</v>
      </c>
      <c r="O871" s="48">
        <f>'Calculated Metrics'!$N871-'Calculated Metrics'!$M871</f>
        <v>2</v>
      </c>
      <c r="P871" s="16" t="str">
        <f>TEXT('Calculated Metrics'!$M871,"mmmm")</f>
        <v>June</v>
      </c>
      <c r="Q871" s="16" t="str">
        <f>TEXT('Calculated Metrics'!$M871,"dddd")</f>
        <v>Monday</v>
      </c>
      <c r="R871" s="13" t="str">
        <f>_xlfn.XLOOKUP('Calculated Metrics'!$T871,'Product Lookup'!A:A,'Product Lookup'!B:B, ,0)</f>
        <v>Labels</v>
      </c>
      <c r="S871" s="13" t="s">
        <v>26</v>
      </c>
      <c r="T871" s="13" t="s">
        <v>82</v>
      </c>
      <c r="U871" s="13" t="s">
        <v>49</v>
      </c>
      <c r="V871" s="13" t="s">
        <v>29</v>
      </c>
      <c r="W871" s="13" t="s">
        <v>81</v>
      </c>
      <c r="X871" s="13" t="s">
        <v>83</v>
      </c>
      <c r="Y871" s="13" t="s">
        <v>477</v>
      </c>
      <c r="Z871" s="13">
        <v>22304</v>
      </c>
      <c r="AA871" s="1"/>
      <c r="AB871" s="1"/>
      <c r="AC871" s="1"/>
      <c r="AD871" s="1"/>
      <c r="AE871" s="1"/>
      <c r="AF871" s="1"/>
    </row>
    <row r="872" spans="1:32" x14ac:dyDescent="0.3">
      <c r="A872" s="9">
        <v>18295</v>
      </c>
      <c r="B872" s="9" t="s">
        <v>33</v>
      </c>
      <c r="C872" s="9">
        <v>87425</v>
      </c>
      <c r="D872" s="10">
        <v>22.84</v>
      </c>
      <c r="E872" s="11">
        <v>0.05</v>
      </c>
      <c r="F872" s="9">
        <v>9</v>
      </c>
      <c r="G872" s="10">
        <f>'Calculated Metrics'!$D872*'Calculated Metrics'!$F872*(1-'Calculated Metrics'!$E872)</f>
        <v>195.28199999999998</v>
      </c>
      <c r="H872" s="9">
        <v>1556</v>
      </c>
      <c r="I872" s="9" t="s">
        <v>1515</v>
      </c>
      <c r="J872" s="9" t="str">
        <f t="shared" si="13"/>
        <v>Returning Customer</v>
      </c>
      <c r="K872" s="9" t="s">
        <v>74</v>
      </c>
      <c r="L872" s="9" t="s">
        <v>35</v>
      </c>
      <c r="M872" s="12">
        <v>42156</v>
      </c>
      <c r="N872" s="12">
        <v>42158</v>
      </c>
      <c r="O872" s="47">
        <f>'Calculated Metrics'!$N872-'Calculated Metrics'!$M872</f>
        <v>2</v>
      </c>
      <c r="P872" s="12" t="str">
        <f>TEXT('Calculated Metrics'!$M872,"mmmm")</f>
        <v>June</v>
      </c>
      <c r="Q872" s="12" t="str">
        <f>TEXT('Calculated Metrics'!$M872,"dddd")</f>
        <v>Monday</v>
      </c>
      <c r="R872" s="9" t="str">
        <f>_xlfn.XLOOKUP('Calculated Metrics'!$T872,'Product Lookup'!A:A,'Product Lookup'!B:B, ,0)</f>
        <v>Paper</v>
      </c>
      <c r="S872" s="9" t="s">
        <v>26</v>
      </c>
      <c r="T872" s="9" t="s">
        <v>66</v>
      </c>
      <c r="U872" s="9" t="s">
        <v>49</v>
      </c>
      <c r="V872" s="9" t="s">
        <v>29</v>
      </c>
      <c r="W872" s="9" t="s">
        <v>81</v>
      </c>
      <c r="X872" s="9" t="s">
        <v>83</v>
      </c>
      <c r="Y872" s="9" t="s">
        <v>477</v>
      </c>
      <c r="Z872" s="9">
        <v>22304</v>
      </c>
      <c r="AA872" s="1"/>
      <c r="AB872" s="1"/>
      <c r="AC872" s="1"/>
      <c r="AD872" s="1"/>
      <c r="AE872" s="1"/>
      <c r="AF872" s="1"/>
    </row>
    <row r="873" spans="1:32" x14ac:dyDescent="0.3">
      <c r="A873" s="13">
        <v>18511</v>
      </c>
      <c r="B873" s="13" t="s">
        <v>71</v>
      </c>
      <c r="C873" s="13">
        <v>87426</v>
      </c>
      <c r="D873" s="14">
        <v>60.98</v>
      </c>
      <c r="E873" s="15">
        <v>0.05</v>
      </c>
      <c r="F873" s="13">
        <v>15</v>
      </c>
      <c r="G873" s="14">
        <f>'Calculated Metrics'!$D873*'Calculated Metrics'!$F873*(1-'Calculated Metrics'!$E873)</f>
        <v>868.96499999999992</v>
      </c>
      <c r="H873" s="13">
        <v>1557</v>
      </c>
      <c r="I873" s="13" t="s">
        <v>1516</v>
      </c>
      <c r="J873" s="13" t="str">
        <f t="shared" si="13"/>
        <v>Returning Customer</v>
      </c>
      <c r="K873" s="13" t="s">
        <v>74</v>
      </c>
      <c r="L873" s="13" t="s">
        <v>35</v>
      </c>
      <c r="M873" s="16">
        <v>42088</v>
      </c>
      <c r="N873" s="16">
        <v>42096</v>
      </c>
      <c r="O873" s="48">
        <f>'Calculated Metrics'!$N873-'Calculated Metrics'!$M873</f>
        <v>8</v>
      </c>
      <c r="P873" s="16" t="str">
        <f>TEXT('Calculated Metrics'!$M873,"mmmm")</f>
        <v>March</v>
      </c>
      <c r="Q873" s="16" t="str">
        <f>TEXT('Calculated Metrics'!$M873,"dddd")</f>
        <v>Wednesday</v>
      </c>
      <c r="R873" s="13" t="str">
        <f>_xlfn.XLOOKUP('Calculated Metrics'!$T873,'Product Lookup'!A:A,'Product Lookup'!B:B, ,0)</f>
        <v>Appliances</v>
      </c>
      <c r="S873" s="13" t="s">
        <v>26</v>
      </c>
      <c r="T873" s="13" t="s">
        <v>131</v>
      </c>
      <c r="U873" s="13" t="s">
        <v>124</v>
      </c>
      <c r="V873" s="13" t="s">
        <v>29</v>
      </c>
      <c r="W873" s="13" t="s">
        <v>81</v>
      </c>
      <c r="X873" s="13" t="s">
        <v>83</v>
      </c>
      <c r="Y873" s="13" t="s">
        <v>517</v>
      </c>
      <c r="Z873" s="13">
        <v>22003</v>
      </c>
      <c r="AA873" s="1"/>
      <c r="AB873" s="1"/>
      <c r="AC873" s="1"/>
      <c r="AD873" s="1"/>
      <c r="AE873" s="1"/>
      <c r="AF873" s="1"/>
    </row>
    <row r="874" spans="1:32" x14ac:dyDescent="0.3">
      <c r="A874" s="9">
        <v>18512</v>
      </c>
      <c r="B874" s="9" t="s">
        <v>71</v>
      </c>
      <c r="C874" s="9">
        <v>87426</v>
      </c>
      <c r="D874" s="10">
        <v>29.89</v>
      </c>
      <c r="E874" s="11">
        <v>0.05</v>
      </c>
      <c r="F874" s="9">
        <v>12</v>
      </c>
      <c r="G874" s="10">
        <f>'Calculated Metrics'!$D874*'Calculated Metrics'!$F874*(1-'Calculated Metrics'!$E874)</f>
        <v>340.74599999999998</v>
      </c>
      <c r="H874" s="9">
        <v>1557</v>
      </c>
      <c r="I874" s="9" t="s">
        <v>1516</v>
      </c>
      <c r="J874" s="9" t="str">
        <f t="shared" si="13"/>
        <v>Returning Customer</v>
      </c>
      <c r="K874" s="9" t="s">
        <v>74</v>
      </c>
      <c r="L874" s="9" t="s">
        <v>35</v>
      </c>
      <c r="M874" s="12">
        <v>42088</v>
      </c>
      <c r="N874" s="12">
        <v>42090</v>
      </c>
      <c r="O874" s="47">
        <f>'Calculated Metrics'!$N874-'Calculated Metrics'!$M874</f>
        <v>2</v>
      </c>
      <c r="P874" s="12" t="str">
        <f>TEXT('Calculated Metrics'!$M874,"mmmm")</f>
        <v>March</v>
      </c>
      <c r="Q874" s="12" t="str">
        <f>TEXT('Calculated Metrics'!$M874,"dddd")</f>
        <v>Wednesday</v>
      </c>
      <c r="R874" s="9" t="str">
        <f>_xlfn.XLOOKUP('Calculated Metrics'!$T874,'Product Lookup'!A:A,'Product Lookup'!B:B, ,0)</f>
        <v>Computer Peripherals</v>
      </c>
      <c r="S874" s="9" t="s">
        <v>58</v>
      </c>
      <c r="T874" s="9" t="s">
        <v>100</v>
      </c>
      <c r="U874" s="9" t="s">
        <v>43</v>
      </c>
      <c r="V874" s="9" t="s">
        <v>29</v>
      </c>
      <c r="W874" s="9" t="s">
        <v>81</v>
      </c>
      <c r="X874" s="9" t="s">
        <v>83</v>
      </c>
      <c r="Y874" s="9" t="s">
        <v>517</v>
      </c>
      <c r="Z874" s="9">
        <v>22003</v>
      </c>
      <c r="AA874" s="1"/>
      <c r="AB874" s="1"/>
      <c r="AC874" s="1"/>
      <c r="AD874" s="1"/>
      <c r="AE874" s="1"/>
      <c r="AF874" s="1"/>
    </row>
    <row r="875" spans="1:32" x14ac:dyDescent="0.3">
      <c r="A875" s="13">
        <v>26229</v>
      </c>
      <c r="B875" s="13" t="s">
        <v>41</v>
      </c>
      <c r="C875" s="13">
        <v>87424</v>
      </c>
      <c r="D875" s="14">
        <v>226.67</v>
      </c>
      <c r="E875" s="15">
        <v>0.1</v>
      </c>
      <c r="F875" s="13">
        <v>5</v>
      </c>
      <c r="G875" s="14">
        <f>'Calculated Metrics'!$D875*'Calculated Metrics'!$F875*(1-'Calculated Metrics'!$E875)</f>
        <v>1020.015</v>
      </c>
      <c r="H875" s="13">
        <v>1559</v>
      </c>
      <c r="I875" s="13" t="s">
        <v>1517</v>
      </c>
      <c r="J875" s="13" t="str">
        <f t="shared" si="13"/>
        <v>New Customer</v>
      </c>
      <c r="K875" s="13" t="s">
        <v>74</v>
      </c>
      <c r="L875" s="13" t="s">
        <v>25</v>
      </c>
      <c r="M875" s="16">
        <v>42109</v>
      </c>
      <c r="N875" s="16">
        <v>42111</v>
      </c>
      <c r="O875" s="48">
        <f>'Calculated Metrics'!$N875-'Calculated Metrics'!$M875</f>
        <v>2</v>
      </c>
      <c r="P875" s="16" t="str">
        <f>TEXT('Calculated Metrics'!$M875,"mmmm")</f>
        <v>April</v>
      </c>
      <c r="Q875" s="16" t="str">
        <f>TEXT('Calculated Metrics'!$M875,"dddd")</f>
        <v>Wednesday</v>
      </c>
      <c r="R875" s="13" t="str">
        <f>_xlfn.XLOOKUP('Calculated Metrics'!$T875,'Product Lookup'!A:A,'Product Lookup'!B:B, ,0)</f>
        <v>Chairs</v>
      </c>
      <c r="S875" s="13" t="s">
        <v>36</v>
      </c>
      <c r="T875" s="13" t="s">
        <v>37</v>
      </c>
      <c r="U875" s="13" t="s">
        <v>38</v>
      </c>
      <c r="V875" s="13" t="s">
        <v>29</v>
      </c>
      <c r="W875" s="13" t="s">
        <v>50</v>
      </c>
      <c r="X875" s="13" t="s">
        <v>83</v>
      </c>
      <c r="Y875" s="13" t="s">
        <v>518</v>
      </c>
      <c r="Z875" s="13">
        <v>24060</v>
      </c>
      <c r="AA875" s="1"/>
      <c r="AB875" s="1"/>
      <c r="AC875" s="1"/>
      <c r="AD875" s="1"/>
      <c r="AE875" s="1"/>
      <c r="AF875" s="1"/>
    </row>
    <row r="876" spans="1:32" x14ac:dyDescent="0.3">
      <c r="A876" s="9">
        <v>19130</v>
      </c>
      <c r="B876" s="9" t="s">
        <v>23</v>
      </c>
      <c r="C876" s="9">
        <v>88093</v>
      </c>
      <c r="D876" s="10">
        <v>11.34</v>
      </c>
      <c r="E876" s="11">
        <v>0.05</v>
      </c>
      <c r="F876" s="9">
        <v>9</v>
      </c>
      <c r="G876" s="10">
        <f>'Calculated Metrics'!$D876*'Calculated Metrics'!$F876*(1-'Calculated Metrics'!$E876)</f>
        <v>96.956999999999994</v>
      </c>
      <c r="H876" s="9">
        <v>1561</v>
      </c>
      <c r="I876" s="9" t="s">
        <v>1518</v>
      </c>
      <c r="J876" s="9" t="str">
        <f t="shared" si="13"/>
        <v>Returning Customer</v>
      </c>
      <c r="K876" s="9" t="s">
        <v>24</v>
      </c>
      <c r="L876" s="9" t="s">
        <v>35</v>
      </c>
      <c r="M876" s="12">
        <v>42064</v>
      </c>
      <c r="N876" s="12">
        <v>42065</v>
      </c>
      <c r="O876" s="47">
        <f>'Calculated Metrics'!$N876-'Calculated Metrics'!$M876</f>
        <v>1</v>
      </c>
      <c r="P876" s="12" t="str">
        <f>TEXT('Calculated Metrics'!$M876,"mmmm")</f>
        <v>March</v>
      </c>
      <c r="Q876" s="12" t="str">
        <f>TEXT('Calculated Metrics'!$M876,"dddd")</f>
        <v>Sunday</v>
      </c>
      <c r="R876" s="9" t="str">
        <f>_xlfn.XLOOKUP('Calculated Metrics'!$T876,'Product Lookup'!A:A,'Product Lookup'!B:B, ,0)</f>
        <v>Paper</v>
      </c>
      <c r="S876" s="9" t="s">
        <v>26</v>
      </c>
      <c r="T876" s="9" t="s">
        <v>66</v>
      </c>
      <c r="U876" s="9" t="s">
        <v>49</v>
      </c>
      <c r="V876" s="9" t="s">
        <v>29</v>
      </c>
      <c r="W876" s="9" t="s">
        <v>50</v>
      </c>
      <c r="X876" s="9" t="s">
        <v>79</v>
      </c>
      <c r="Y876" s="9" t="s">
        <v>474</v>
      </c>
      <c r="Z876" s="9">
        <v>76063</v>
      </c>
      <c r="AA876" s="1"/>
      <c r="AB876" s="1"/>
      <c r="AC876" s="1"/>
      <c r="AD876" s="1"/>
      <c r="AE876" s="1"/>
      <c r="AF876" s="1"/>
    </row>
    <row r="877" spans="1:32" x14ac:dyDescent="0.3">
      <c r="A877" s="13">
        <v>19208</v>
      </c>
      <c r="B877" s="13" t="s">
        <v>41</v>
      </c>
      <c r="C877" s="13">
        <v>88094</v>
      </c>
      <c r="D877" s="14">
        <v>12.2</v>
      </c>
      <c r="E877" s="15">
        <v>0.05</v>
      </c>
      <c r="F877" s="13">
        <v>5</v>
      </c>
      <c r="G877" s="14">
        <f>'Calculated Metrics'!$D877*'Calculated Metrics'!$F877*(1-'Calculated Metrics'!$E877)</f>
        <v>57.949999999999996</v>
      </c>
      <c r="H877" s="13">
        <v>1561</v>
      </c>
      <c r="I877" s="13" t="s">
        <v>1518</v>
      </c>
      <c r="J877" s="13" t="str">
        <f t="shared" si="13"/>
        <v>Returning Customer</v>
      </c>
      <c r="K877" s="13" t="s">
        <v>24</v>
      </c>
      <c r="L877" s="13" t="s">
        <v>35</v>
      </c>
      <c r="M877" s="16">
        <v>42107</v>
      </c>
      <c r="N877" s="16">
        <v>42108</v>
      </c>
      <c r="O877" s="48">
        <f>'Calculated Metrics'!$N877-'Calculated Metrics'!$M877</f>
        <v>1</v>
      </c>
      <c r="P877" s="16" t="str">
        <f>TEXT('Calculated Metrics'!$M877,"mmmm")</f>
        <v>April</v>
      </c>
      <c r="Q877" s="16" t="str">
        <f>TEXT('Calculated Metrics'!$M877,"dddd")</f>
        <v>Monday</v>
      </c>
      <c r="R877" s="13" t="str">
        <f>_xlfn.XLOOKUP('Calculated Metrics'!$T877,'Product Lookup'!A:A,'Product Lookup'!B:B, ,0)</f>
        <v>Furnishings</v>
      </c>
      <c r="S877" s="13" t="s">
        <v>36</v>
      </c>
      <c r="T877" s="13" t="s">
        <v>42</v>
      </c>
      <c r="U877" s="13" t="s">
        <v>43</v>
      </c>
      <c r="V877" s="13" t="s">
        <v>29</v>
      </c>
      <c r="W877" s="13" t="s">
        <v>81</v>
      </c>
      <c r="X877" s="13" t="s">
        <v>79</v>
      </c>
      <c r="Y877" s="13" t="s">
        <v>474</v>
      </c>
      <c r="Z877" s="13">
        <v>76063</v>
      </c>
      <c r="AA877" s="1"/>
      <c r="AB877" s="1"/>
      <c r="AC877" s="1"/>
      <c r="AD877" s="1"/>
      <c r="AE877" s="1"/>
      <c r="AF877" s="1"/>
    </row>
    <row r="878" spans="1:32" x14ac:dyDescent="0.3">
      <c r="A878" s="9">
        <v>20464</v>
      </c>
      <c r="B878" s="9" t="s">
        <v>47</v>
      </c>
      <c r="C878" s="9">
        <v>86966</v>
      </c>
      <c r="D878" s="10">
        <v>20.95</v>
      </c>
      <c r="E878" s="11">
        <v>0.05</v>
      </c>
      <c r="F878" s="9">
        <v>19</v>
      </c>
      <c r="G878" s="10">
        <f>'Calculated Metrics'!$D878*'Calculated Metrics'!$F878*(1-'Calculated Metrics'!$E878)</f>
        <v>378.14749999999998</v>
      </c>
      <c r="H878" s="9">
        <v>1574</v>
      </c>
      <c r="I878" s="9" t="s">
        <v>1519</v>
      </c>
      <c r="J878" s="9" t="str">
        <f t="shared" si="13"/>
        <v>New Customer</v>
      </c>
      <c r="K878" s="9" t="s">
        <v>74</v>
      </c>
      <c r="L878" s="9" t="s">
        <v>35</v>
      </c>
      <c r="M878" s="12">
        <v>42044</v>
      </c>
      <c r="N878" s="12">
        <v>42045</v>
      </c>
      <c r="O878" s="47">
        <f>'Calculated Metrics'!$N878-'Calculated Metrics'!$M878</f>
        <v>1</v>
      </c>
      <c r="P878" s="12" t="str">
        <f>TEXT('Calculated Metrics'!$M878,"mmmm")</f>
        <v>February</v>
      </c>
      <c r="Q878" s="12" t="str">
        <f>TEXT('Calculated Metrics'!$M878,"dddd")</f>
        <v>Monday</v>
      </c>
      <c r="R878" s="9" t="str">
        <f>_xlfn.XLOOKUP('Calculated Metrics'!$T878,'Product Lookup'!A:A,'Product Lookup'!B:B, ,0)</f>
        <v>Computer Peripherals</v>
      </c>
      <c r="S878" s="9" t="s">
        <v>58</v>
      </c>
      <c r="T878" s="9" t="s">
        <v>100</v>
      </c>
      <c r="U878" s="9" t="s">
        <v>49</v>
      </c>
      <c r="V878" s="9" t="s">
        <v>29</v>
      </c>
      <c r="W878" s="9" t="s">
        <v>44</v>
      </c>
      <c r="X878" s="9" t="s">
        <v>150</v>
      </c>
      <c r="Y878" s="9" t="s">
        <v>519</v>
      </c>
      <c r="Z878" s="9">
        <v>28314</v>
      </c>
      <c r="AA878" s="1"/>
      <c r="AB878" s="1"/>
      <c r="AC878" s="1"/>
      <c r="AD878" s="1"/>
      <c r="AE878" s="1"/>
      <c r="AF878" s="1"/>
    </row>
    <row r="879" spans="1:32" x14ac:dyDescent="0.3">
      <c r="A879" s="13">
        <v>22127</v>
      </c>
      <c r="B879" s="13" t="s">
        <v>71</v>
      </c>
      <c r="C879" s="13">
        <v>90934</v>
      </c>
      <c r="D879" s="14">
        <v>11.58</v>
      </c>
      <c r="E879" s="15">
        <v>0.05</v>
      </c>
      <c r="F879" s="13">
        <v>1</v>
      </c>
      <c r="G879" s="14">
        <f>'Calculated Metrics'!$D879*'Calculated Metrics'!$F879*(1-'Calculated Metrics'!$E879)</f>
        <v>11.000999999999999</v>
      </c>
      <c r="H879" s="13">
        <v>1580</v>
      </c>
      <c r="I879" s="13" t="s">
        <v>1520</v>
      </c>
      <c r="J879" s="13" t="str">
        <f t="shared" si="13"/>
        <v>New Customer</v>
      </c>
      <c r="K879" s="13" t="s">
        <v>24</v>
      </c>
      <c r="L879" s="13" t="s">
        <v>35</v>
      </c>
      <c r="M879" s="16">
        <v>42051</v>
      </c>
      <c r="N879" s="16">
        <v>42055</v>
      </c>
      <c r="O879" s="48">
        <f>'Calculated Metrics'!$N879-'Calculated Metrics'!$M879</f>
        <v>4</v>
      </c>
      <c r="P879" s="16" t="str">
        <f>TEXT('Calculated Metrics'!$M879,"mmmm")</f>
        <v>February</v>
      </c>
      <c r="Q879" s="16" t="str">
        <f>TEXT('Calculated Metrics'!$M879,"dddd")</f>
        <v>Monday</v>
      </c>
      <c r="R879" s="13" t="str">
        <f>_xlfn.XLOOKUP('Calculated Metrics'!$T879,'Product Lookup'!A:A,'Product Lookup'!B:B, ,0)</f>
        <v>Envelopes</v>
      </c>
      <c r="S879" s="13" t="s">
        <v>26</v>
      </c>
      <c r="T879" s="13" t="s">
        <v>54</v>
      </c>
      <c r="U879" s="13" t="s">
        <v>49</v>
      </c>
      <c r="V879" s="13" t="s">
        <v>29</v>
      </c>
      <c r="W879" s="13" t="s">
        <v>44</v>
      </c>
      <c r="X879" s="13" t="s">
        <v>103</v>
      </c>
      <c r="Y879" s="13" t="s">
        <v>520</v>
      </c>
      <c r="Z879" s="13">
        <v>4901</v>
      </c>
      <c r="AA879" s="1"/>
      <c r="AB879" s="1"/>
      <c r="AC879" s="1"/>
      <c r="AD879" s="1"/>
      <c r="AE879" s="1"/>
      <c r="AF879" s="1"/>
    </row>
    <row r="880" spans="1:32" x14ac:dyDescent="0.3">
      <c r="A880" s="9">
        <v>25013</v>
      </c>
      <c r="B880" s="9" t="s">
        <v>47</v>
      </c>
      <c r="C880" s="9">
        <v>86668</v>
      </c>
      <c r="D880" s="10">
        <v>19.04</v>
      </c>
      <c r="E880" s="11">
        <v>0.05</v>
      </c>
      <c r="F880" s="9">
        <v>7</v>
      </c>
      <c r="G880" s="10">
        <f>'Calculated Metrics'!$D880*'Calculated Metrics'!$F880*(1-'Calculated Metrics'!$E880)</f>
        <v>126.616</v>
      </c>
      <c r="H880" s="9">
        <v>1590</v>
      </c>
      <c r="I880" s="9" t="s">
        <v>1521</v>
      </c>
      <c r="J880" s="9" t="str">
        <f t="shared" si="13"/>
        <v>New Customer</v>
      </c>
      <c r="K880" s="9" t="s">
        <v>24</v>
      </c>
      <c r="L880" s="9" t="s">
        <v>25</v>
      </c>
      <c r="M880" s="12">
        <v>42098</v>
      </c>
      <c r="N880" s="12">
        <v>42098</v>
      </c>
      <c r="O880" s="47">
        <f>'Calculated Metrics'!$N880-'Calculated Metrics'!$M880</f>
        <v>0</v>
      </c>
      <c r="P880" s="12" t="str">
        <f>TEXT('Calculated Metrics'!$M880,"mmmm")</f>
        <v>April</v>
      </c>
      <c r="Q880" s="12" t="str">
        <f>TEXT('Calculated Metrics'!$M880,"dddd")</f>
        <v>Saturday</v>
      </c>
      <c r="R880" s="9" t="str">
        <f>_xlfn.XLOOKUP('Calculated Metrics'!$T880,'Product Lookup'!A:A,'Product Lookup'!B:B, ,0)</f>
        <v>Furnishings</v>
      </c>
      <c r="S880" s="9" t="s">
        <v>36</v>
      </c>
      <c r="T880" s="9" t="s">
        <v>42</v>
      </c>
      <c r="U880" s="9" t="s">
        <v>49</v>
      </c>
      <c r="V880" s="9" t="s">
        <v>29</v>
      </c>
      <c r="W880" s="9" t="s">
        <v>50</v>
      </c>
      <c r="X880" s="9" t="s">
        <v>90</v>
      </c>
      <c r="Y880" s="9" t="s">
        <v>521</v>
      </c>
      <c r="Z880" s="9">
        <v>44094</v>
      </c>
      <c r="AA880" s="1"/>
      <c r="AB880" s="1"/>
      <c r="AC880" s="1"/>
      <c r="AD880" s="1"/>
      <c r="AE880" s="1"/>
      <c r="AF880" s="1"/>
    </row>
    <row r="881" spans="1:32" x14ac:dyDescent="0.3">
      <c r="A881" s="13">
        <v>25011</v>
      </c>
      <c r="B881" s="13" t="s">
        <v>47</v>
      </c>
      <c r="C881" s="13">
        <v>86668</v>
      </c>
      <c r="D881" s="14">
        <v>5.53</v>
      </c>
      <c r="E881" s="15">
        <v>0.05</v>
      </c>
      <c r="F881" s="13">
        <v>8</v>
      </c>
      <c r="G881" s="14">
        <f>'Calculated Metrics'!$D881*'Calculated Metrics'!$F881*(1-'Calculated Metrics'!$E881)</f>
        <v>42.027999999999999</v>
      </c>
      <c r="H881" s="13">
        <v>1593</v>
      </c>
      <c r="I881" s="13" t="s">
        <v>1522</v>
      </c>
      <c r="J881" s="13" t="str">
        <f t="shared" si="13"/>
        <v>New Customer</v>
      </c>
      <c r="K881" s="13" t="s">
        <v>24</v>
      </c>
      <c r="L881" s="13" t="s">
        <v>35</v>
      </c>
      <c r="M881" s="16">
        <v>42098</v>
      </c>
      <c r="N881" s="16">
        <v>42100</v>
      </c>
      <c r="O881" s="48">
        <f>'Calculated Metrics'!$N881-'Calculated Metrics'!$M881</f>
        <v>2</v>
      </c>
      <c r="P881" s="16" t="str">
        <f>TEXT('Calculated Metrics'!$M881,"mmmm")</f>
        <v>April</v>
      </c>
      <c r="Q881" s="16" t="str">
        <f>TEXT('Calculated Metrics'!$M881,"dddd")</f>
        <v>Saturday</v>
      </c>
      <c r="R881" s="13" t="str">
        <f>_xlfn.XLOOKUP('Calculated Metrics'!$T881,'Product Lookup'!A:A,'Product Lookup'!B:B, ,0)</f>
        <v>Binders</v>
      </c>
      <c r="S881" s="13" t="s">
        <v>26</v>
      </c>
      <c r="T881" s="13" t="s">
        <v>72</v>
      </c>
      <c r="U881" s="13" t="s">
        <v>49</v>
      </c>
      <c r="V881" s="13" t="s">
        <v>29</v>
      </c>
      <c r="W881" s="13" t="s">
        <v>44</v>
      </c>
      <c r="X881" s="13" t="s">
        <v>145</v>
      </c>
      <c r="Y881" s="13" t="s">
        <v>146</v>
      </c>
      <c r="Z881" s="13">
        <v>74006</v>
      </c>
      <c r="AA881" s="1"/>
      <c r="AB881" s="1"/>
      <c r="AC881" s="1"/>
      <c r="AD881" s="1"/>
      <c r="AE881" s="1"/>
      <c r="AF881" s="1"/>
    </row>
    <row r="882" spans="1:32" x14ac:dyDescent="0.3">
      <c r="A882" s="9">
        <v>21059</v>
      </c>
      <c r="B882" s="9" t="s">
        <v>23</v>
      </c>
      <c r="C882" s="9">
        <v>90796</v>
      </c>
      <c r="D882" s="10">
        <v>500.98</v>
      </c>
      <c r="E882" s="11">
        <v>0.1</v>
      </c>
      <c r="F882" s="9">
        <v>14</v>
      </c>
      <c r="G882" s="10">
        <f>'Calculated Metrics'!$D882*'Calculated Metrics'!$F882*(1-'Calculated Metrics'!$E882)</f>
        <v>6312.348</v>
      </c>
      <c r="H882" s="9">
        <v>1595</v>
      </c>
      <c r="I882" s="9" t="s">
        <v>1523</v>
      </c>
      <c r="J882" s="9" t="str">
        <f t="shared" si="13"/>
        <v>Returning Customer</v>
      </c>
      <c r="K882" s="9" t="s">
        <v>24</v>
      </c>
      <c r="L882" s="9" t="s">
        <v>25</v>
      </c>
      <c r="M882" s="12">
        <v>42135</v>
      </c>
      <c r="N882" s="12">
        <v>42136</v>
      </c>
      <c r="O882" s="47">
        <f>'Calculated Metrics'!$N882-'Calculated Metrics'!$M882</f>
        <v>1</v>
      </c>
      <c r="P882" s="12" t="str">
        <f>TEXT('Calculated Metrics'!$M882,"mmmm")</f>
        <v>May</v>
      </c>
      <c r="Q882" s="12" t="str">
        <f>TEXT('Calculated Metrics'!$M882,"dddd")</f>
        <v>Monday</v>
      </c>
      <c r="R882" s="9" t="str">
        <f>_xlfn.XLOOKUP('Calculated Metrics'!$T882,'Product Lookup'!A:A,'Product Lookup'!B:B, ,0)</f>
        <v>Chairs</v>
      </c>
      <c r="S882" s="9" t="s">
        <v>36</v>
      </c>
      <c r="T882" s="9" t="s">
        <v>37</v>
      </c>
      <c r="U882" s="9" t="s">
        <v>38</v>
      </c>
      <c r="V882" s="9" t="s">
        <v>29</v>
      </c>
      <c r="W882" s="9" t="s">
        <v>44</v>
      </c>
      <c r="X882" s="9" t="s">
        <v>252</v>
      </c>
      <c r="Y882" s="9" t="s">
        <v>522</v>
      </c>
      <c r="Z882" s="9">
        <v>25705</v>
      </c>
      <c r="AA882" s="1"/>
      <c r="AB882" s="1"/>
      <c r="AC882" s="1"/>
      <c r="AD882" s="1"/>
      <c r="AE882" s="1"/>
      <c r="AF882" s="1"/>
    </row>
    <row r="883" spans="1:32" x14ac:dyDescent="0.3">
      <c r="A883" s="13">
        <v>21060</v>
      </c>
      <c r="B883" s="13" t="s">
        <v>23</v>
      </c>
      <c r="C883" s="13">
        <v>90796</v>
      </c>
      <c r="D883" s="14">
        <v>9.77</v>
      </c>
      <c r="E883" s="15">
        <v>0.05</v>
      </c>
      <c r="F883" s="13">
        <v>9</v>
      </c>
      <c r="G883" s="14">
        <f>'Calculated Metrics'!$D883*'Calculated Metrics'!$F883*(1-'Calculated Metrics'!$E883)</f>
        <v>83.533499999999989</v>
      </c>
      <c r="H883" s="13">
        <v>1595</v>
      </c>
      <c r="I883" s="13" t="s">
        <v>1523</v>
      </c>
      <c r="J883" s="13" t="str">
        <f t="shared" si="13"/>
        <v>Returning Customer</v>
      </c>
      <c r="K883" s="13" t="s">
        <v>24</v>
      </c>
      <c r="L883" s="13" t="s">
        <v>35</v>
      </c>
      <c r="M883" s="16">
        <v>42135</v>
      </c>
      <c r="N883" s="16">
        <v>42136</v>
      </c>
      <c r="O883" s="48">
        <f>'Calculated Metrics'!$N883-'Calculated Metrics'!$M883</f>
        <v>1</v>
      </c>
      <c r="P883" s="16" t="str">
        <f>TEXT('Calculated Metrics'!$M883,"mmmm")</f>
        <v>May</v>
      </c>
      <c r="Q883" s="16" t="str">
        <f>TEXT('Calculated Metrics'!$M883,"dddd")</f>
        <v>Monday</v>
      </c>
      <c r="R883" s="13" t="str">
        <f>_xlfn.XLOOKUP('Calculated Metrics'!$T883,'Product Lookup'!A:A,'Product Lookup'!B:B, ,0)</f>
        <v>Furnishings</v>
      </c>
      <c r="S883" s="13" t="s">
        <v>36</v>
      </c>
      <c r="T883" s="13" t="s">
        <v>42</v>
      </c>
      <c r="U883" s="13" t="s">
        <v>63</v>
      </c>
      <c r="V883" s="13" t="s">
        <v>29</v>
      </c>
      <c r="W883" s="13" t="s">
        <v>44</v>
      </c>
      <c r="X883" s="13" t="s">
        <v>252</v>
      </c>
      <c r="Y883" s="13" t="s">
        <v>522</v>
      </c>
      <c r="Z883" s="13">
        <v>25705</v>
      </c>
      <c r="AA883" s="1"/>
      <c r="AB883" s="1"/>
      <c r="AC883" s="1"/>
      <c r="AD883" s="1"/>
      <c r="AE883" s="1"/>
      <c r="AF883" s="1"/>
    </row>
    <row r="884" spans="1:32" x14ac:dyDescent="0.3">
      <c r="A884" s="9">
        <v>21061</v>
      </c>
      <c r="B884" s="9" t="s">
        <v>23</v>
      </c>
      <c r="C884" s="9">
        <v>90796</v>
      </c>
      <c r="D884" s="10">
        <v>3.28</v>
      </c>
      <c r="E884" s="11">
        <v>0.05</v>
      </c>
      <c r="F884" s="9">
        <v>42</v>
      </c>
      <c r="G884" s="10">
        <f>'Calculated Metrics'!$D884*'Calculated Metrics'!$F884*(1-'Calculated Metrics'!$E884)</f>
        <v>130.87199999999999</v>
      </c>
      <c r="H884" s="9">
        <v>1595</v>
      </c>
      <c r="I884" s="9" t="s">
        <v>1523</v>
      </c>
      <c r="J884" s="9" t="str">
        <f t="shared" si="13"/>
        <v>Returning Customer</v>
      </c>
      <c r="K884" s="9" t="s">
        <v>24</v>
      </c>
      <c r="L884" s="9" t="s">
        <v>35</v>
      </c>
      <c r="M884" s="12">
        <v>42135</v>
      </c>
      <c r="N884" s="12">
        <v>42137</v>
      </c>
      <c r="O884" s="47">
        <f>'Calculated Metrics'!$N884-'Calculated Metrics'!$M884</f>
        <v>2</v>
      </c>
      <c r="P884" s="12" t="str">
        <f>TEXT('Calculated Metrics'!$M884,"mmmm")</f>
        <v>May</v>
      </c>
      <c r="Q884" s="12" t="str">
        <f>TEXT('Calculated Metrics'!$M884,"dddd")</f>
        <v>Monday</v>
      </c>
      <c r="R884" s="9" t="str">
        <f>_xlfn.XLOOKUP('Calculated Metrics'!$T884,'Product Lookup'!A:A,'Product Lookup'!B:B, ,0)</f>
        <v>Pens</v>
      </c>
      <c r="S884" s="9" t="s">
        <v>26</v>
      </c>
      <c r="T884" s="9" t="s">
        <v>27</v>
      </c>
      <c r="U884" s="9" t="s">
        <v>28</v>
      </c>
      <c r="V884" s="9" t="s">
        <v>29</v>
      </c>
      <c r="W884" s="9" t="s">
        <v>44</v>
      </c>
      <c r="X884" s="9" t="s">
        <v>252</v>
      </c>
      <c r="Y884" s="9" t="s">
        <v>522</v>
      </c>
      <c r="Z884" s="9">
        <v>25705</v>
      </c>
      <c r="AA884" s="1"/>
      <c r="AB884" s="1"/>
      <c r="AC884" s="1"/>
      <c r="AD884" s="1"/>
      <c r="AE884" s="1"/>
      <c r="AF884" s="1"/>
    </row>
    <row r="885" spans="1:32" x14ac:dyDescent="0.3">
      <c r="A885" s="13">
        <v>21928</v>
      </c>
      <c r="B885" s="13" t="s">
        <v>41</v>
      </c>
      <c r="C885" s="13">
        <v>89680</v>
      </c>
      <c r="D885" s="14">
        <v>9.11</v>
      </c>
      <c r="E885" s="15">
        <v>0.05</v>
      </c>
      <c r="F885" s="13">
        <v>2</v>
      </c>
      <c r="G885" s="14">
        <f>'Calculated Metrics'!$D885*'Calculated Metrics'!$F885*(1-'Calculated Metrics'!$E885)</f>
        <v>17.308999999999997</v>
      </c>
      <c r="H885" s="13">
        <v>1602</v>
      </c>
      <c r="I885" s="13" t="s">
        <v>1524</v>
      </c>
      <c r="J885" s="13" t="str">
        <f t="shared" si="13"/>
        <v>New Customer</v>
      </c>
      <c r="K885" s="13" t="s">
        <v>34</v>
      </c>
      <c r="L885" s="13" t="s">
        <v>35</v>
      </c>
      <c r="M885" s="16">
        <v>42104</v>
      </c>
      <c r="N885" s="16">
        <v>42106</v>
      </c>
      <c r="O885" s="48">
        <f>'Calculated Metrics'!$N885-'Calculated Metrics'!$M885</f>
        <v>2</v>
      </c>
      <c r="P885" s="16" t="str">
        <f>TEXT('Calculated Metrics'!$M885,"mmmm")</f>
        <v>April</v>
      </c>
      <c r="Q885" s="16" t="str">
        <f>TEXT('Calculated Metrics'!$M885,"dddd")</f>
        <v>Friday</v>
      </c>
      <c r="R885" s="13" t="str">
        <f>_xlfn.XLOOKUP('Calculated Metrics'!$T885,'Product Lookup'!A:A,'Product Lookup'!B:B, ,0)</f>
        <v>Paper</v>
      </c>
      <c r="S885" s="13" t="s">
        <v>26</v>
      </c>
      <c r="T885" s="13" t="s">
        <v>66</v>
      </c>
      <c r="U885" s="13" t="s">
        <v>28</v>
      </c>
      <c r="V885" s="13" t="s">
        <v>29</v>
      </c>
      <c r="W885" s="13" t="s">
        <v>44</v>
      </c>
      <c r="X885" s="13" t="s">
        <v>181</v>
      </c>
      <c r="Y885" s="13" t="s">
        <v>523</v>
      </c>
      <c r="Z885" s="13">
        <v>20601</v>
      </c>
      <c r="AA885" s="1"/>
      <c r="AB885" s="1"/>
      <c r="AC885" s="1"/>
      <c r="AD885" s="1"/>
      <c r="AE885" s="1"/>
      <c r="AF885" s="1"/>
    </row>
    <row r="886" spans="1:32" x14ac:dyDescent="0.3">
      <c r="A886" s="9">
        <v>23533</v>
      </c>
      <c r="B886" s="9" t="s">
        <v>41</v>
      </c>
      <c r="C886" s="9">
        <v>89679</v>
      </c>
      <c r="D886" s="10">
        <v>2.1800000000000002</v>
      </c>
      <c r="E886" s="11">
        <v>0.05</v>
      </c>
      <c r="F886" s="9">
        <v>9</v>
      </c>
      <c r="G886" s="10">
        <f>'Calculated Metrics'!$D886*'Calculated Metrics'!$F886*(1-'Calculated Metrics'!$E886)</f>
        <v>18.638999999999999</v>
      </c>
      <c r="H886" s="9">
        <v>1603</v>
      </c>
      <c r="I886" s="9" t="s">
        <v>1525</v>
      </c>
      <c r="J886" s="9" t="str">
        <f t="shared" si="13"/>
        <v>Returning Customer</v>
      </c>
      <c r="K886" s="9" t="s">
        <v>48</v>
      </c>
      <c r="L886" s="9" t="s">
        <v>35</v>
      </c>
      <c r="M886" s="12">
        <v>42020</v>
      </c>
      <c r="N886" s="12">
        <v>42022</v>
      </c>
      <c r="O886" s="47">
        <f>'Calculated Metrics'!$N886-'Calculated Metrics'!$M886</f>
        <v>2</v>
      </c>
      <c r="P886" s="12" t="str">
        <f>TEXT('Calculated Metrics'!$M886,"mmmm")</f>
        <v>January</v>
      </c>
      <c r="Q886" s="12" t="str">
        <f>TEXT('Calculated Metrics'!$M886,"dddd")</f>
        <v>Friday</v>
      </c>
      <c r="R886" s="9" t="str">
        <f>_xlfn.XLOOKUP('Calculated Metrics'!$T886,'Product Lookup'!A:A,'Product Lookup'!B:B, ,0)</f>
        <v>Rubber Bands</v>
      </c>
      <c r="S886" s="9" t="s">
        <v>26</v>
      </c>
      <c r="T886" s="9" t="s">
        <v>53</v>
      </c>
      <c r="U886" s="9" t="s">
        <v>28</v>
      </c>
      <c r="V886" s="9" t="s">
        <v>29</v>
      </c>
      <c r="W886" s="9" t="s">
        <v>44</v>
      </c>
      <c r="X886" s="9" t="s">
        <v>55</v>
      </c>
      <c r="Y886" s="9" t="s">
        <v>524</v>
      </c>
      <c r="Z886" s="9">
        <v>11598</v>
      </c>
      <c r="AA886" s="1"/>
      <c r="AB886" s="1"/>
      <c r="AC886" s="1"/>
      <c r="AD886" s="1"/>
      <c r="AE886" s="1"/>
      <c r="AF886" s="1"/>
    </row>
    <row r="887" spans="1:32" x14ac:dyDescent="0.3">
      <c r="A887" s="13">
        <v>23534</v>
      </c>
      <c r="B887" s="13" t="s">
        <v>41</v>
      </c>
      <c r="C887" s="13">
        <v>89679</v>
      </c>
      <c r="D887" s="14">
        <v>179.29</v>
      </c>
      <c r="E887" s="15">
        <v>0.1</v>
      </c>
      <c r="F887" s="13">
        <v>1</v>
      </c>
      <c r="G887" s="14">
        <f>'Calculated Metrics'!$D887*'Calculated Metrics'!$F887*(1-'Calculated Metrics'!$E887)</f>
        <v>161.36099999999999</v>
      </c>
      <c r="H887" s="13">
        <v>1603</v>
      </c>
      <c r="I887" s="13" t="s">
        <v>1525</v>
      </c>
      <c r="J887" s="13" t="str">
        <f t="shared" si="13"/>
        <v>Returning Customer</v>
      </c>
      <c r="K887" s="13" t="s">
        <v>48</v>
      </c>
      <c r="L887" s="13" t="s">
        <v>25</v>
      </c>
      <c r="M887" s="16">
        <v>42020</v>
      </c>
      <c r="N887" s="16">
        <v>42022</v>
      </c>
      <c r="O887" s="48">
        <f>'Calculated Metrics'!$N887-'Calculated Metrics'!$M887</f>
        <v>2</v>
      </c>
      <c r="P887" s="16" t="str">
        <f>TEXT('Calculated Metrics'!$M887,"mmmm")</f>
        <v>January</v>
      </c>
      <c r="Q887" s="16" t="str">
        <f>TEXT('Calculated Metrics'!$M887,"dddd")</f>
        <v>Friday</v>
      </c>
      <c r="R887" s="13" t="str">
        <f>_xlfn.XLOOKUP('Calculated Metrics'!$T887,'Product Lookup'!A:A,'Product Lookup'!B:B, ,0)</f>
        <v>Tables</v>
      </c>
      <c r="S887" s="13" t="s">
        <v>36</v>
      </c>
      <c r="T887" s="13" t="s">
        <v>89</v>
      </c>
      <c r="U887" s="13" t="s">
        <v>77</v>
      </c>
      <c r="V887" s="13" t="s">
        <v>29</v>
      </c>
      <c r="W887" s="13" t="s">
        <v>44</v>
      </c>
      <c r="X887" s="13" t="s">
        <v>55</v>
      </c>
      <c r="Y887" s="13" t="s">
        <v>524</v>
      </c>
      <c r="Z887" s="13">
        <v>11598</v>
      </c>
      <c r="AA887" s="1"/>
      <c r="AB887" s="1"/>
      <c r="AC887" s="1"/>
      <c r="AD887" s="1"/>
      <c r="AE887" s="1"/>
      <c r="AF887" s="1"/>
    </row>
    <row r="888" spans="1:32" x14ac:dyDescent="0.3">
      <c r="A888" s="9">
        <v>18450</v>
      </c>
      <c r="B888" s="9" t="s">
        <v>47</v>
      </c>
      <c r="C888" s="9">
        <v>87993</v>
      </c>
      <c r="D888" s="10">
        <v>1.98</v>
      </c>
      <c r="E888" s="11">
        <v>0.05</v>
      </c>
      <c r="F888" s="9">
        <v>1</v>
      </c>
      <c r="G888" s="10">
        <f>'Calculated Metrics'!$D888*'Calculated Metrics'!$F888*(1-'Calculated Metrics'!$E888)</f>
        <v>1.881</v>
      </c>
      <c r="H888" s="9">
        <v>1606</v>
      </c>
      <c r="I888" s="9" t="s">
        <v>1526</v>
      </c>
      <c r="J888" s="9" t="str">
        <f t="shared" si="13"/>
        <v>Returning Customer</v>
      </c>
      <c r="K888" s="9" t="s">
        <v>34</v>
      </c>
      <c r="L888" s="9" t="s">
        <v>35</v>
      </c>
      <c r="M888" s="12">
        <v>42011</v>
      </c>
      <c r="N888" s="12">
        <v>42012</v>
      </c>
      <c r="O888" s="47">
        <f>'Calculated Metrics'!$N888-'Calculated Metrics'!$M888</f>
        <v>1</v>
      </c>
      <c r="P888" s="12" t="str">
        <f>TEXT('Calculated Metrics'!$M888,"mmmm")</f>
        <v>January</v>
      </c>
      <c r="Q888" s="12" t="str">
        <f>TEXT('Calculated Metrics'!$M888,"dddd")</f>
        <v>Wednesday</v>
      </c>
      <c r="R888" s="9" t="str">
        <f>_xlfn.XLOOKUP('Calculated Metrics'!$T888,'Product Lookup'!A:A,'Product Lookup'!B:B, ,0)</f>
        <v>Binders</v>
      </c>
      <c r="S888" s="9" t="s">
        <v>26</v>
      </c>
      <c r="T888" s="9" t="s">
        <v>72</v>
      </c>
      <c r="U888" s="9" t="s">
        <v>49</v>
      </c>
      <c r="V888" s="9" t="s">
        <v>29</v>
      </c>
      <c r="W888" s="9" t="s">
        <v>44</v>
      </c>
      <c r="X888" s="9" t="s">
        <v>55</v>
      </c>
      <c r="Y888" s="9" t="s">
        <v>525</v>
      </c>
      <c r="Z888" s="9">
        <v>11010</v>
      </c>
      <c r="AA888" s="1"/>
      <c r="AB888" s="1"/>
      <c r="AC888" s="1"/>
      <c r="AD888" s="1"/>
      <c r="AE888" s="1"/>
      <c r="AF888" s="1"/>
    </row>
    <row r="889" spans="1:32" x14ac:dyDescent="0.3">
      <c r="A889" s="13">
        <v>18451</v>
      </c>
      <c r="B889" s="13" t="s">
        <v>47</v>
      </c>
      <c r="C889" s="13">
        <v>87993</v>
      </c>
      <c r="D889" s="14">
        <v>699.99</v>
      </c>
      <c r="E889" s="15">
        <v>0.1</v>
      </c>
      <c r="F889" s="13">
        <v>1</v>
      </c>
      <c r="G889" s="14">
        <f>'Calculated Metrics'!$D889*'Calculated Metrics'!$F889*(1-'Calculated Metrics'!$E889)</f>
        <v>629.99099999999999</v>
      </c>
      <c r="H889" s="13">
        <v>1606</v>
      </c>
      <c r="I889" s="13" t="s">
        <v>1526</v>
      </c>
      <c r="J889" s="13" t="str">
        <f t="shared" si="13"/>
        <v>Returning Customer</v>
      </c>
      <c r="K889" s="13" t="s">
        <v>34</v>
      </c>
      <c r="L889" s="13" t="s">
        <v>25</v>
      </c>
      <c r="M889" s="16">
        <v>42011</v>
      </c>
      <c r="N889" s="16">
        <v>42012</v>
      </c>
      <c r="O889" s="48">
        <f>'Calculated Metrics'!$N889-'Calculated Metrics'!$M889</f>
        <v>1</v>
      </c>
      <c r="P889" s="16" t="str">
        <f>TEXT('Calculated Metrics'!$M889,"mmmm")</f>
        <v>January</v>
      </c>
      <c r="Q889" s="16" t="str">
        <f>TEXT('Calculated Metrics'!$M889,"dddd")</f>
        <v>Wednesday</v>
      </c>
      <c r="R889" s="13" t="str">
        <f>_xlfn.XLOOKUP('Calculated Metrics'!$T889,'Product Lookup'!A:A,'Product Lookup'!B:B, ,0)</f>
        <v>Copiers</v>
      </c>
      <c r="S889" s="13" t="s">
        <v>58</v>
      </c>
      <c r="T889" s="13" t="s">
        <v>238</v>
      </c>
      <c r="U889" s="13" t="s">
        <v>124</v>
      </c>
      <c r="V889" s="13" t="s">
        <v>29</v>
      </c>
      <c r="W889" s="13" t="s">
        <v>44</v>
      </c>
      <c r="X889" s="13" t="s">
        <v>55</v>
      </c>
      <c r="Y889" s="13" t="s">
        <v>525</v>
      </c>
      <c r="Z889" s="13">
        <v>11010</v>
      </c>
      <c r="AA889" s="1"/>
      <c r="AB889" s="1"/>
      <c r="AC889" s="1"/>
      <c r="AD889" s="1"/>
      <c r="AE889" s="1"/>
      <c r="AF889" s="1"/>
    </row>
    <row r="890" spans="1:32" x14ac:dyDescent="0.3">
      <c r="A890" s="9">
        <v>18452</v>
      </c>
      <c r="B890" s="9" t="s">
        <v>47</v>
      </c>
      <c r="C890" s="9">
        <v>87993</v>
      </c>
      <c r="D890" s="10">
        <v>6783.02</v>
      </c>
      <c r="E890" s="11">
        <v>0.15</v>
      </c>
      <c r="F890" s="9">
        <v>2</v>
      </c>
      <c r="G890" s="10">
        <f>'Calculated Metrics'!$D890*'Calculated Metrics'!$F890*(1-'Calculated Metrics'!$E890)</f>
        <v>11531.134</v>
      </c>
      <c r="H890" s="9">
        <v>1606</v>
      </c>
      <c r="I890" s="9" t="s">
        <v>1526</v>
      </c>
      <c r="J890" s="9" t="str">
        <f t="shared" si="13"/>
        <v>Returning Customer</v>
      </c>
      <c r="K890" s="9" t="s">
        <v>34</v>
      </c>
      <c r="L890" s="9" t="s">
        <v>35</v>
      </c>
      <c r="M890" s="12">
        <v>42011</v>
      </c>
      <c r="N890" s="12">
        <v>42012</v>
      </c>
      <c r="O890" s="47">
        <f>'Calculated Metrics'!$N890-'Calculated Metrics'!$M890</f>
        <v>1</v>
      </c>
      <c r="P890" s="12" t="str">
        <f>TEXT('Calculated Metrics'!$M890,"mmmm")</f>
        <v>January</v>
      </c>
      <c r="Q890" s="12" t="str">
        <f>TEXT('Calculated Metrics'!$M890,"dddd")</f>
        <v>Wednesday</v>
      </c>
      <c r="R890" s="9" t="str">
        <f>_xlfn.XLOOKUP('Calculated Metrics'!$T890,'Product Lookup'!A:A,'Product Lookup'!B:B, ,0)</f>
        <v>Office Machines</v>
      </c>
      <c r="S890" s="9" t="s">
        <v>58</v>
      </c>
      <c r="T890" s="9" t="s">
        <v>62</v>
      </c>
      <c r="U890" s="9" t="s">
        <v>124</v>
      </c>
      <c r="V890" s="9" t="s">
        <v>29</v>
      </c>
      <c r="W890" s="9" t="s">
        <v>44</v>
      </c>
      <c r="X890" s="9" t="s">
        <v>55</v>
      </c>
      <c r="Y890" s="9" t="s">
        <v>525</v>
      </c>
      <c r="Z890" s="9">
        <v>11010</v>
      </c>
      <c r="AA890" s="1"/>
      <c r="AB890" s="1"/>
      <c r="AC890" s="1"/>
      <c r="AD890" s="1"/>
      <c r="AE890" s="1"/>
      <c r="AF890" s="1"/>
    </row>
    <row r="891" spans="1:32" x14ac:dyDescent="0.3">
      <c r="A891" s="13">
        <v>22921</v>
      </c>
      <c r="B891" s="13" t="s">
        <v>33</v>
      </c>
      <c r="C891" s="13">
        <v>87994</v>
      </c>
      <c r="D891" s="14">
        <v>15.16</v>
      </c>
      <c r="E891" s="15">
        <v>0.05</v>
      </c>
      <c r="F891" s="13">
        <v>7</v>
      </c>
      <c r="G891" s="14">
        <f>'Calculated Metrics'!$D891*'Calculated Metrics'!$F891*(1-'Calculated Metrics'!$E891)</f>
        <v>100.81399999999999</v>
      </c>
      <c r="H891" s="13">
        <v>1607</v>
      </c>
      <c r="I891" s="13" t="s">
        <v>1527</v>
      </c>
      <c r="J891" s="13" t="str">
        <f t="shared" si="13"/>
        <v>Returning Customer</v>
      </c>
      <c r="K891" s="13" t="s">
        <v>34</v>
      </c>
      <c r="L891" s="13" t="s">
        <v>35</v>
      </c>
      <c r="M891" s="16">
        <v>42109</v>
      </c>
      <c r="N891" s="16">
        <v>42109</v>
      </c>
      <c r="O891" s="48">
        <f>'Calculated Metrics'!$N891-'Calculated Metrics'!$M891</f>
        <v>0</v>
      </c>
      <c r="P891" s="16" t="str">
        <f>TEXT('Calculated Metrics'!$M891,"mmmm")</f>
        <v>April</v>
      </c>
      <c r="Q891" s="16" t="str">
        <f>TEXT('Calculated Metrics'!$M891,"dddd")</f>
        <v>Wednesday</v>
      </c>
      <c r="R891" s="13" t="str">
        <f>_xlfn.XLOOKUP('Calculated Metrics'!$T891,'Product Lookup'!A:A,'Product Lookup'!B:B, ,0)</f>
        <v>Binders</v>
      </c>
      <c r="S891" s="13" t="s">
        <v>26</v>
      </c>
      <c r="T891" s="13" t="s">
        <v>72</v>
      </c>
      <c r="U891" s="13" t="s">
        <v>49</v>
      </c>
      <c r="V891" s="13" t="s">
        <v>29</v>
      </c>
      <c r="W891" s="13" t="s">
        <v>44</v>
      </c>
      <c r="X891" s="13" t="s">
        <v>55</v>
      </c>
      <c r="Y891" s="13" t="s">
        <v>526</v>
      </c>
      <c r="Z891" s="13">
        <v>11520</v>
      </c>
      <c r="AA891" s="1"/>
      <c r="AB891" s="1"/>
      <c r="AC891" s="1"/>
      <c r="AD891" s="1"/>
      <c r="AE891" s="1"/>
      <c r="AF891" s="1"/>
    </row>
    <row r="892" spans="1:32" x14ac:dyDescent="0.3">
      <c r="A892" s="9">
        <v>24951</v>
      </c>
      <c r="B892" s="9" t="s">
        <v>71</v>
      </c>
      <c r="C892" s="9">
        <v>87995</v>
      </c>
      <c r="D892" s="10">
        <v>5.68</v>
      </c>
      <c r="E892" s="11">
        <v>0.05</v>
      </c>
      <c r="F892" s="9">
        <v>21</v>
      </c>
      <c r="G892" s="10">
        <f>'Calculated Metrics'!$D892*'Calculated Metrics'!$F892*(1-'Calculated Metrics'!$E892)</f>
        <v>113.316</v>
      </c>
      <c r="H892" s="9">
        <v>1607</v>
      </c>
      <c r="I892" s="9" t="s">
        <v>1527</v>
      </c>
      <c r="J892" s="9" t="str">
        <f t="shared" si="13"/>
        <v>Returning Customer</v>
      </c>
      <c r="K892" s="9" t="s">
        <v>34</v>
      </c>
      <c r="L892" s="9" t="s">
        <v>25</v>
      </c>
      <c r="M892" s="12">
        <v>42041</v>
      </c>
      <c r="N892" s="12">
        <v>42045</v>
      </c>
      <c r="O892" s="47">
        <f>'Calculated Metrics'!$N892-'Calculated Metrics'!$M892</f>
        <v>4</v>
      </c>
      <c r="P892" s="12" t="str">
        <f>TEXT('Calculated Metrics'!$M892,"mmmm")</f>
        <v>February</v>
      </c>
      <c r="Q892" s="12" t="str">
        <f>TEXT('Calculated Metrics'!$M892,"dddd")</f>
        <v>Friday</v>
      </c>
      <c r="R892" s="9" t="str">
        <f>_xlfn.XLOOKUP('Calculated Metrics'!$T892,'Product Lookup'!A:A,'Product Lookup'!B:B, ,0)</f>
        <v>Scissors</v>
      </c>
      <c r="S892" s="9" t="s">
        <v>26</v>
      </c>
      <c r="T892" s="9" t="s">
        <v>97</v>
      </c>
      <c r="U892" s="9" t="s">
        <v>43</v>
      </c>
      <c r="V892" s="9" t="s">
        <v>29</v>
      </c>
      <c r="W892" s="9" t="s">
        <v>30</v>
      </c>
      <c r="X892" s="9" t="s">
        <v>55</v>
      </c>
      <c r="Y892" s="9" t="s">
        <v>526</v>
      </c>
      <c r="Z892" s="9">
        <v>11520</v>
      </c>
      <c r="AA892" s="1"/>
      <c r="AB892" s="1"/>
      <c r="AC892" s="1"/>
      <c r="AD892" s="1"/>
      <c r="AE892" s="1"/>
      <c r="AF892" s="1"/>
    </row>
    <row r="893" spans="1:32" x14ac:dyDescent="0.3">
      <c r="A893" s="13">
        <v>22682</v>
      </c>
      <c r="B893" s="13" t="s">
        <v>23</v>
      </c>
      <c r="C893" s="13">
        <v>87824</v>
      </c>
      <c r="D893" s="14">
        <v>2.16</v>
      </c>
      <c r="E893" s="15">
        <v>0.05</v>
      </c>
      <c r="F893" s="13">
        <v>7</v>
      </c>
      <c r="G893" s="14">
        <f>'Calculated Metrics'!$D893*'Calculated Metrics'!$F893*(1-'Calculated Metrics'!$E893)</f>
        <v>14.364000000000001</v>
      </c>
      <c r="H893" s="13">
        <v>1609</v>
      </c>
      <c r="I893" s="13" t="s">
        <v>1528</v>
      </c>
      <c r="J893" s="13" t="str">
        <f t="shared" si="13"/>
        <v>Returning Customer</v>
      </c>
      <c r="K893" s="13" t="s">
        <v>74</v>
      </c>
      <c r="L893" s="13" t="s">
        <v>35</v>
      </c>
      <c r="M893" s="16">
        <v>42135</v>
      </c>
      <c r="N893" s="16">
        <v>42136</v>
      </c>
      <c r="O893" s="48">
        <f>'Calculated Metrics'!$N893-'Calculated Metrics'!$M893</f>
        <v>1</v>
      </c>
      <c r="P893" s="16" t="str">
        <f>TEXT('Calculated Metrics'!$M893,"mmmm")</f>
        <v>May</v>
      </c>
      <c r="Q893" s="16" t="str">
        <f>TEXT('Calculated Metrics'!$M893,"dddd")</f>
        <v>Monday</v>
      </c>
      <c r="R893" s="13" t="str">
        <f>_xlfn.XLOOKUP('Calculated Metrics'!$T893,'Product Lookup'!A:A,'Product Lookup'!B:B, ,0)</f>
        <v>Binders</v>
      </c>
      <c r="S893" s="13" t="s">
        <v>26</v>
      </c>
      <c r="T893" s="13" t="s">
        <v>72</v>
      </c>
      <c r="U893" s="13" t="s">
        <v>49</v>
      </c>
      <c r="V893" s="13" t="s">
        <v>29</v>
      </c>
      <c r="W893" s="13" t="s">
        <v>30</v>
      </c>
      <c r="X893" s="13" t="s">
        <v>39</v>
      </c>
      <c r="Y893" s="13" t="s">
        <v>527</v>
      </c>
      <c r="Z893" s="13">
        <v>95823</v>
      </c>
      <c r="AA893" s="1"/>
      <c r="AB893" s="1"/>
      <c r="AC893" s="1"/>
      <c r="AD893" s="1"/>
      <c r="AE893" s="1"/>
      <c r="AF893" s="1"/>
    </row>
    <row r="894" spans="1:32" x14ac:dyDescent="0.3">
      <c r="A894" s="9">
        <v>22683</v>
      </c>
      <c r="B894" s="9" t="s">
        <v>23</v>
      </c>
      <c r="C894" s="9">
        <v>87824</v>
      </c>
      <c r="D894" s="10">
        <v>9.7100000000000009</v>
      </c>
      <c r="E894" s="11">
        <v>0.05</v>
      </c>
      <c r="F894" s="9">
        <v>2</v>
      </c>
      <c r="G894" s="10">
        <f>'Calculated Metrics'!$D894*'Calculated Metrics'!$F894*(1-'Calculated Metrics'!$E894)</f>
        <v>18.449000000000002</v>
      </c>
      <c r="H894" s="9">
        <v>1609</v>
      </c>
      <c r="I894" s="9" t="s">
        <v>1528</v>
      </c>
      <c r="J894" s="9" t="str">
        <f t="shared" si="13"/>
        <v>Returning Customer</v>
      </c>
      <c r="K894" s="9" t="s">
        <v>74</v>
      </c>
      <c r="L894" s="9" t="s">
        <v>35</v>
      </c>
      <c r="M894" s="12">
        <v>42135</v>
      </c>
      <c r="N894" s="12">
        <v>42135</v>
      </c>
      <c r="O894" s="47">
        <f>'Calculated Metrics'!$N894-'Calculated Metrics'!$M894</f>
        <v>0</v>
      </c>
      <c r="P894" s="12" t="str">
        <f>TEXT('Calculated Metrics'!$M894,"mmmm")</f>
        <v>May</v>
      </c>
      <c r="Q894" s="12" t="str">
        <f>TEXT('Calculated Metrics'!$M894,"dddd")</f>
        <v>Monday</v>
      </c>
      <c r="R894" s="9" t="str">
        <f>_xlfn.XLOOKUP('Calculated Metrics'!$T894,'Product Lookup'!A:A,'Product Lookup'!B:B, ,0)</f>
        <v>Storage</v>
      </c>
      <c r="S894" s="9" t="s">
        <v>26</v>
      </c>
      <c r="T894" s="9" t="s">
        <v>85</v>
      </c>
      <c r="U894" s="9" t="s">
        <v>49</v>
      </c>
      <c r="V894" s="9" t="s">
        <v>29</v>
      </c>
      <c r="W894" s="9" t="s">
        <v>44</v>
      </c>
      <c r="X894" s="9" t="s">
        <v>39</v>
      </c>
      <c r="Y894" s="9" t="s">
        <v>527</v>
      </c>
      <c r="Z894" s="9">
        <v>95823</v>
      </c>
      <c r="AA894" s="1"/>
      <c r="AB894" s="1"/>
      <c r="AC894" s="1"/>
      <c r="AD894" s="1"/>
      <c r="AE894" s="1"/>
      <c r="AF894" s="1"/>
    </row>
    <row r="895" spans="1:32" x14ac:dyDescent="0.3">
      <c r="A895" s="13">
        <v>18394</v>
      </c>
      <c r="B895" s="13" t="s">
        <v>71</v>
      </c>
      <c r="C895" s="13">
        <v>87823</v>
      </c>
      <c r="D895" s="14">
        <v>40.97</v>
      </c>
      <c r="E895" s="15">
        <v>0.05</v>
      </c>
      <c r="F895" s="13">
        <v>12</v>
      </c>
      <c r="G895" s="14">
        <f>'Calculated Metrics'!$D895*'Calculated Metrics'!$F895*(1-'Calculated Metrics'!$E895)</f>
        <v>467.05799999999999</v>
      </c>
      <c r="H895" s="13">
        <v>1614</v>
      </c>
      <c r="I895" s="13" t="s">
        <v>1529</v>
      </c>
      <c r="J895" s="13" t="str">
        <f t="shared" si="13"/>
        <v>New Customer</v>
      </c>
      <c r="K895" s="13" t="s">
        <v>74</v>
      </c>
      <c r="L895" s="13" t="s">
        <v>35</v>
      </c>
      <c r="M895" s="16">
        <v>42102</v>
      </c>
      <c r="N895" s="16">
        <v>42106</v>
      </c>
      <c r="O895" s="48">
        <f>'Calculated Metrics'!$N895-'Calculated Metrics'!$M895</f>
        <v>4</v>
      </c>
      <c r="P895" s="16" t="str">
        <f>TEXT('Calculated Metrics'!$M895,"mmmm")</f>
        <v>April</v>
      </c>
      <c r="Q895" s="16" t="str">
        <f>TEXT('Calculated Metrics'!$M895,"dddd")</f>
        <v>Wednesday</v>
      </c>
      <c r="R895" s="13" t="str">
        <f>_xlfn.XLOOKUP('Calculated Metrics'!$T895,'Product Lookup'!A:A,'Product Lookup'!B:B, ,0)</f>
        <v>Computer Peripherals</v>
      </c>
      <c r="S895" s="13" t="s">
        <v>58</v>
      </c>
      <c r="T895" s="13" t="s">
        <v>100</v>
      </c>
      <c r="U895" s="13" t="s">
        <v>43</v>
      </c>
      <c r="V895" s="13" t="s">
        <v>29</v>
      </c>
      <c r="W895" s="13" t="s">
        <v>50</v>
      </c>
      <c r="X895" s="13" t="s">
        <v>106</v>
      </c>
      <c r="Y895" s="13" t="s">
        <v>528</v>
      </c>
      <c r="Z895" s="13">
        <v>1748</v>
      </c>
      <c r="AA895" s="1"/>
      <c r="AB895" s="1"/>
      <c r="AC895" s="1"/>
      <c r="AD895" s="1"/>
      <c r="AE895" s="1"/>
      <c r="AF895" s="1"/>
    </row>
    <row r="896" spans="1:32" x14ac:dyDescent="0.3">
      <c r="A896" s="9">
        <v>19501</v>
      </c>
      <c r="B896" s="9" t="s">
        <v>23</v>
      </c>
      <c r="C896" s="9">
        <v>90248</v>
      </c>
      <c r="D896" s="10">
        <v>12.88</v>
      </c>
      <c r="E896" s="11">
        <v>0.05</v>
      </c>
      <c r="F896" s="9">
        <v>13</v>
      </c>
      <c r="G896" s="10">
        <f>'Calculated Metrics'!$D896*'Calculated Metrics'!$F896*(1-'Calculated Metrics'!$E896)</f>
        <v>159.06799999999998</v>
      </c>
      <c r="H896" s="9">
        <v>1618</v>
      </c>
      <c r="I896" s="9" t="s">
        <v>1530</v>
      </c>
      <c r="J896" s="9" t="str">
        <f t="shared" si="13"/>
        <v>New Customer</v>
      </c>
      <c r="K896" s="9" t="s">
        <v>74</v>
      </c>
      <c r="L896" s="9" t="s">
        <v>35</v>
      </c>
      <c r="M896" s="12">
        <v>42100</v>
      </c>
      <c r="N896" s="12">
        <v>42100</v>
      </c>
      <c r="O896" s="47">
        <f>'Calculated Metrics'!$N896-'Calculated Metrics'!$M896</f>
        <v>0</v>
      </c>
      <c r="P896" s="12" t="str">
        <f>TEXT('Calculated Metrics'!$M896,"mmmm")</f>
        <v>April</v>
      </c>
      <c r="Q896" s="12" t="str">
        <f>TEXT('Calculated Metrics'!$M896,"dddd")</f>
        <v>Monday</v>
      </c>
      <c r="R896" s="9" t="str">
        <f>_xlfn.XLOOKUP('Calculated Metrics'!$T896,'Product Lookup'!A:A,'Product Lookup'!B:B, ,0)</f>
        <v>Scissors</v>
      </c>
      <c r="S896" s="9" t="s">
        <v>26</v>
      </c>
      <c r="T896" s="9" t="s">
        <v>97</v>
      </c>
      <c r="U896" s="9" t="s">
        <v>28</v>
      </c>
      <c r="V896" s="9" t="s">
        <v>29</v>
      </c>
      <c r="W896" s="9" t="s">
        <v>44</v>
      </c>
      <c r="X896" s="9" t="s">
        <v>270</v>
      </c>
      <c r="Y896" s="9" t="s">
        <v>529</v>
      </c>
      <c r="Z896" s="9">
        <v>46322</v>
      </c>
      <c r="AA896" s="1"/>
      <c r="AB896" s="1"/>
      <c r="AC896" s="1"/>
      <c r="AD896" s="1"/>
      <c r="AE896" s="1"/>
      <c r="AF896" s="1"/>
    </row>
    <row r="897" spans="1:32" x14ac:dyDescent="0.3">
      <c r="A897" s="13">
        <v>19502</v>
      </c>
      <c r="B897" s="13" t="s">
        <v>23</v>
      </c>
      <c r="C897" s="13">
        <v>90248</v>
      </c>
      <c r="D897" s="14">
        <v>45.99</v>
      </c>
      <c r="E897" s="15">
        <v>0.05</v>
      </c>
      <c r="F897" s="13">
        <v>4</v>
      </c>
      <c r="G897" s="14">
        <f>'Calculated Metrics'!$D897*'Calculated Metrics'!$F897*(1-'Calculated Metrics'!$E897)</f>
        <v>174.762</v>
      </c>
      <c r="H897" s="13">
        <v>1620</v>
      </c>
      <c r="I897" s="13" t="s">
        <v>1531</v>
      </c>
      <c r="J897" s="13" t="str">
        <f t="shared" si="13"/>
        <v>New Customer</v>
      </c>
      <c r="K897" s="13" t="s">
        <v>74</v>
      </c>
      <c r="L897" s="13" t="s">
        <v>25</v>
      </c>
      <c r="M897" s="16">
        <v>42100</v>
      </c>
      <c r="N897" s="16">
        <v>42101</v>
      </c>
      <c r="O897" s="48">
        <f>'Calculated Metrics'!$N897-'Calculated Metrics'!$M897</f>
        <v>1</v>
      </c>
      <c r="P897" s="16" t="str">
        <f>TEXT('Calculated Metrics'!$M897,"mmmm")</f>
        <v>April</v>
      </c>
      <c r="Q897" s="16" t="str">
        <f>TEXT('Calculated Metrics'!$M897,"dddd")</f>
        <v>Monday</v>
      </c>
      <c r="R897" s="13" t="str">
        <f>_xlfn.XLOOKUP('Calculated Metrics'!$T897,'Product Lookup'!A:A,'Product Lookup'!B:B, ,0)</f>
        <v>Telephones</v>
      </c>
      <c r="S897" s="13" t="s">
        <v>58</v>
      </c>
      <c r="T897" s="13" t="s">
        <v>59</v>
      </c>
      <c r="U897" s="13" t="s">
        <v>49</v>
      </c>
      <c r="V897" s="13" t="s">
        <v>29</v>
      </c>
      <c r="W897" s="13" t="s">
        <v>50</v>
      </c>
      <c r="X897" s="13" t="s">
        <v>122</v>
      </c>
      <c r="Y897" s="13" t="s">
        <v>405</v>
      </c>
      <c r="Z897" s="13">
        <v>17602</v>
      </c>
      <c r="AA897" s="1"/>
      <c r="AB897" s="1"/>
      <c r="AC897" s="1"/>
      <c r="AD897" s="1"/>
      <c r="AE897" s="1"/>
      <c r="AF897" s="1"/>
    </row>
    <row r="898" spans="1:32" x14ac:dyDescent="0.3">
      <c r="A898" s="9">
        <v>23750</v>
      </c>
      <c r="B898" s="9" t="s">
        <v>23</v>
      </c>
      <c r="C898" s="9">
        <v>87611</v>
      </c>
      <c r="D898" s="10">
        <v>15.01</v>
      </c>
      <c r="E898" s="11">
        <v>0.05</v>
      </c>
      <c r="F898" s="9">
        <v>22</v>
      </c>
      <c r="G898" s="10">
        <f>'Calculated Metrics'!$D898*'Calculated Metrics'!$F898*(1-'Calculated Metrics'!$E898)</f>
        <v>313.70899999999995</v>
      </c>
      <c r="H898" s="9">
        <v>1623</v>
      </c>
      <c r="I898" s="9" t="s">
        <v>1532</v>
      </c>
      <c r="J898" s="9" t="str">
        <f t="shared" ref="J898:J961" si="14">IF(COUNTIF(I:I,I898)&gt;1,"Returning Customer","New Customer")</f>
        <v>Returning Customer</v>
      </c>
      <c r="K898" s="9" t="s">
        <v>48</v>
      </c>
      <c r="L898" s="9" t="s">
        <v>35</v>
      </c>
      <c r="M898" s="12">
        <v>42148</v>
      </c>
      <c r="N898" s="12">
        <v>42150</v>
      </c>
      <c r="O898" s="47">
        <f>'Calculated Metrics'!$N898-'Calculated Metrics'!$M898</f>
        <v>2</v>
      </c>
      <c r="P898" s="12" t="str">
        <f>TEXT('Calculated Metrics'!$M898,"mmmm")</f>
        <v>May</v>
      </c>
      <c r="Q898" s="12" t="str">
        <f>TEXT('Calculated Metrics'!$M898,"dddd")</f>
        <v>Sunday</v>
      </c>
      <c r="R898" s="9" t="str">
        <f>_xlfn.XLOOKUP('Calculated Metrics'!$T898,'Product Lookup'!A:A,'Product Lookup'!B:B, ,0)</f>
        <v>Binders</v>
      </c>
      <c r="S898" s="9" t="s">
        <v>26</v>
      </c>
      <c r="T898" s="9" t="s">
        <v>72</v>
      </c>
      <c r="U898" s="9" t="s">
        <v>49</v>
      </c>
      <c r="V898" s="9" t="s">
        <v>29</v>
      </c>
      <c r="W898" s="9" t="s">
        <v>50</v>
      </c>
      <c r="X898" s="9" t="s">
        <v>270</v>
      </c>
      <c r="Y898" s="9" t="s">
        <v>530</v>
      </c>
      <c r="Z898" s="9">
        <v>46375</v>
      </c>
      <c r="AA898" s="1"/>
      <c r="AB898" s="1"/>
      <c r="AC898" s="1"/>
      <c r="AD898" s="1"/>
      <c r="AE898" s="1"/>
      <c r="AF898" s="1"/>
    </row>
    <row r="899" spans="1:32" x14ac:dyDescent="0.3">
      <c r="A899" s="13">
        <v>23751</v>
      </c>
      <c r="B899" s="13" t="s">
        <v>23</v>
      </c>
      <c r="C899" s="13">
        <v>87611</v>
      </c>
      <c r="D899" s="14">
        <v>40.479999999999997</v>
      </c>
      <c r="E899" s="15">
        <v>0.05</v>
      </c>
      <c r="F899" s="13">
        <v>12</v>
      </c>
      <c r="G899" s="14">
        <f>'Calculated Metrics'!$D899*'Calculated Metrics'!$F899*(1-'Calculated Metrics'!$E899)</f>
        <v>461.47199999999998</v>
      </c>
      <c r="H899" s="13">
        <v>1623</v>
      </c>
      <c r="I899" s="13" t="s">
        <v>1532</v>
      </c>
      <c r="J899" s="13" t="str">
        <f t="shared" si="14"/>
        <v>Returning Customer</v>
      </c>
      <c r="K899" s="13" t="s">
        <v>48</v>
      </c>
      <c r="L899" s="13" t="s">
        <v>35</v>
      </c>
      <c r="M899" s="16">
        <v>42148</v>
      </c>
      <c r="N899" s="16">
        <v>42150</v>
      </c>
      <c r="O899" s="48">
        <f>'Calculated Metrics'!$N899-'Calculated Metrics'!$M899</f>
        <v>2</v>
      </c>
      <c r="P899" s="16" t="str">
        <f>TEXT('Calculated Metrics'!$M899,"mmmm")</f>
        <v>May</v>
      </c>
      <c r="Q899" s="16" t="str">
        <f>TEXT('Calculated Metrics'!$M899,"dddd")</f>
        <v>Sunday</v>
      </c>
      <c r="R899" s="13" t="str">
        <f>_xlfn.XLOOKUP('Calculated Metrics'!$T899,'Product Lookup'!A:A,'Product Lookup'!B:B, ,0)</f>
        <v>Computer Peripherals</v>
      </c>
      <c r="S899" s="13" t="s">
        <v>58</v>
      </c>
      <c r="T899" s="13" t="s">
        <v>100</v>
      </c>
      <c r="U899" s="13" t="s">
        <v>49</v>
      </c>
      <c r="V899" s="13" t="s">
        <v>29</v>
      </c>
      <c r="W899" s="13" t="s">
        <v>50</v>
      </c>
      <c r="X899" s="13" t="s">
        <v>270</v>
      </c>
      <c r="Y899" s="13" t="s">
        <v>530</v>
      </c>
      <c r="Z899" s="13">
        <v>46375</v>
      </c>
      <c r="AA899" s="1"/>
      <c r="AB899" s="1"/>
      <c r="AC899" s="1"/>
      <c r="AD899" s="1"/>
      <c r="AE899" s="1"/>
      <c r="AF899" s="1"/>
    </row>
    <row r="900" spans="1:32" x14ac:dyDescent="0.3">
      <c r="A900" s="9">
        <v>23752</v>
      </c>
      <c r="B900" s="9" t="s">
        <v>23</v>
      </c>
      <c r="C900" s="9">
        <v>87611</v>
      </c>
      <c r="D900" s="10">
        <v>12.28</v>
      </c>
      <c r="E900" s="11">
        <v>0.05</v>
      </c>
      <c r="F900" s="9">
        <v>1</v>
      </c>
      <c r="G900" s="10">
        <f>'Calculated Metrics'!$D900*'Calculated Metrics'!$F900*(1-'Calculated Metrics'!$E900)</f>
        <v>11.665999999999999</v>
      </c>
      <c r="H900" s="9">
        <v>1623</v>
      </c>
      <c r="I900" s="9" t="s">
        <v>1532</v>
      </c>
      <c r="J900" s="9" t="str">
        <f t="shared" si="14"/>
        <v>Returning Customer</v>
      </c>
      <c r="K900" s="9" t="s">
        <v>48</v>
      </c>
      <c r="L900" s="9" t="s">
        <v>35</v>
      </c>
      <c r="M900" s="12">
        <v>42148</v>
      </c>
      <c r="N900" s="12">
        <v>42149</v>
      </c>
      <c r="O900" s="47">
        <f>'Calculated Metrics'!$N900-'Calculated Metrics'!$M900</f>
        <v>1</v>
      </c>
      <c r="P900" s="12" t="str">
        <f>TEXT('Calculated Metrics'!$M900,"mmmm")</f>
        <v>May</v>
      </c>
      <c r="Q900" s="12" t="str">
        <f>TEXT('Calculated Metrics'!$M900,"dddd")</f>
        <v>Sunday</v>
      </c>
      <c r="R900" s="9" t="str">
        <f>_xlfn.XLOOKUP('Calculated Metrics'!$T900,'Product Lookup'!A:A,'Product Lookup'!B:B, ,0)</f>
        <v>Storage</v>
      </c>
      <c r="S900" s="9" t="s">
        <v>26</v>
      </c>
      <c r="T900" s="9" t="s">
        <v>85</v>
      </c>
      <c r="U900" s="9" t="s">
        <v>49</v>
      </c>
      <c r="V900" s="9" t="s">
        <v>29</v>
      </c>
      <c r="W900" s="9" t="s">
        <v>44</v>
      </c>
      <c r="X900" s="9" t="s">
        <v>270</v>
      </c>
      <c r="Y900" s="9" t="s">
        <v>530</v>
      </c>
      <c r="Z900" s="9">
        <v>46375</v>
      </c>
      <c r="AA900" s="1"/>
      <c r="AB900" s="1"/>
      <c r="AC900" s="1"/>
      <c r="AD900" s="1"/>
      <c r="AE900" s="1"/>
      <c r="AF900" s="1"/>
    </row>
    <row r="901" spans="1:32" x14ac:dyDescent="0.3">
      <c r="A901" s="13">
        <v>21145</v>
      </c>
      <c r="B901" s="13" t="s">
        <v>47</v>
      </c>
      <c r="C901" s="13">
        <v>90600</v>
      </c>
      <c r="D901" s="14">
        <v>213.45</v>
      </c>
      <c r="E901" s="15">
        <v>0.1</v>
      </c>
      <c r="F901" s="13">
        <v>12</v>
      </c>
      <c r="G901" s="14">
        <f>'Calculated Metrics'!$D901*'Calculated Metrics'!$F901*(1-'Calculated Metrics'!$E901)</f>
        <v>2305.2599999999998</v>
      </c>
      <c r="H901" s="13">
        <v>1625</v>
      </c>
      <c r="I901" s="13" t="s">
        <v>1533</v>
      </c>
      <c r="J901" s="13" t="str">
        <f t="shared" si="14"/>
        <v>Returning Customer</v>
      </c>
      <c r="K901" s="13" t="s">
        <v>34</v>
      </c>
      <c r="L901" s="13" t="s">
        <v>25</v>
      </c>
      <c r="M901" s="16">
        <v>42090</v>
      </c>
      <c r="N901" s="16">
        <v>42092</v>
      </c>
      <c r="O901" s="48">
        <f>'Calculated Metrics'!$N901-'Calculated Metrics'!$M901</f>
        <v>2</v>
      </c>
      <c r="P901" s="16" t="str">
        <f>TEXT('Calculated Metrics'!$M901,"mmmm")</f>
        <v>March</v>
      </c>
      <c r="Q901" s="16" t="str">
        <f>TEXT('Calculated Metrics'!$M901,"dddd")</f>
        <v>Friday</v>
      </c>
      <c r="R901" s="13" t="str">
        <f>_xlfn.XLOOKUP('Calculated Metrics'!$T901,'Product Lookup'!A:A,'Product Lookup'!B:B, ,0)</f>
        <v>Office Machines</v>
      </c>
      <c r="S901" s="13" t="s">
        <v>58</v>
      </c>
      <c r="T901" s="13" t="s">
        <v>62</v>
      </c>
      <c r="U901" s="13" t="s">
        <v>38</v>
      </c>
      <c r="V901" s="13" t="s">
        <v>29</v>
      </c>
      <c r="W901" s="13" t="s">
        <v>44</v>
      </c>
      <c r="X901" s="13" t="s">
        <v>55</v>
      </c>
      <c r="Y901" s="13" t="s">
        <v>531</v>
      </c>
      <c r="Z901" s="13">
        <v>11542</v>
      </c>
      <c r="AA901" s="1"/>
      <c r="AB901" s="1"/>
      <c r="AC901" s="1"/>
      <c r="AD901" s="1"/>
      <c r="AE901" s="1"/>
      <c r="AF901" s="1"/>
    </row>
    <row r="902" spans="1:32" x14ac:dyDescent="0.3">
      <c r="A902" s="9">
        <v>21146</v>
      </c>
      <c r="B902" s="9" t="s">
        <v>47</v>
      </c>
      <c r="C902" s="9">
        <v>90600</v>
      </c>
      <c r="D902" s="10">
        <v>55.98</v>
      </c>
      <c r="E902" s="11">
        <v>0.05</v>
      </c>
      <c r="F902" s="9">
        <v>8</v>
      </c>
      <c r="G902" s="10">
        <f>'Calculated Metrics'!$D902*'Calculated Metrics'!$F902*(1-'Calculated Metrics'!$E902)</f>
        <v>425.44799999999998</v>
      </c>
      <c r="H902" s="9">
        <v>1625</v>
      </c>
      <c r="I902" s="9" t="s">
        <v>1533</v>
      </c>
      <c r="J902" s="9" t="str">
        <f t="shared" si="14"/>
        <v>Returning Customer</v>
      </c>
      <c r="K902" s="9" t="s">
        <v>34</v>
      </c>
      <c r="L902" s="9" t="s">
        <v>35</v>
      </c>
      <c r="M902" s="12">
        <v>42090</v>
      </c>
      <c r="N902" s="12">
        <v>42092</v>
      </c>
      <c r="O902" s="47">
        <f>'Calculated Metrics'!$N902-'Calculated Metrics'!$M902</f>
        <v>2</v>
      </c>
      <c r="P902" s="12" t="str">
        <f>TEXT('Calculated Metrics'!$M902,"mmmm")</f>
        <v>March</v>
      </c>
      <c r="Q902" s="12" t="str">
        <f>TEXT('Calculated Metrics'!$M902,"dddd")</f>
        <v>Friday</v>
      </c>
      <c r="R902" s="9" t="str">
        <f>_xlfn.XLOOKUP('Calculated Metrics'!$T902,'Product Lookup'!A:A,'Product Lookup'!B:B, ,0)</f>
        <v>Paper</v>
      </c>
      <c r="S902" s="9" t="s">
        <v>26</v>
      </c>
      <c r="T902" s="9" t="s">
        <v>66</v>
      </c>
      <c r="U902" s="9" t="s">
        <v>49</v>
      </c>
      <c r="V902" s="9" t="s">
        <v>29</v>
      </c>
      <c r="W902" s="9" t="s">
        <v>44</v>
      </c>
      <c r="X902" s="9" t="s">
        <v>55</v>
      </c>
      <c r="Y902" s="9" t="s">
        <v>531</v>
      </c>
      <c r="Z902" s="9">
        <v>11542</v>
      </c>
      <c r="AA902" s="1"/>
      <c r="AB902" s="1"/>
      <c r="AC902" s="1"/>
      <c r="AD902" s="1"/>
      <c r="AE902" s="1"/>
      <c r="AF902" s="1"/>
    </row>
    <row r="903" spans="1:32" x14ac:dyDescent="0.3">
      <c r="A903" s="13">
        <v>21147</v>
      </c>
      <c r="B903" s="13" t="s">
        <v>47</v>
      </c>
      <c r="C903" s="13">
        <v>90600</v>
      </c>
      <c r="D903" s="14">
        <v>16.059999999999999</v>
      </c>
      <c r="E903" s="15">
        <v>0.05</v>
      </c>
      <c r="F903" s="13">
        <v>1</v>
      </c>
      <c r="G903" s="14">
        <f>'Calculated Metrics'!$D903*'Calculated Metrics'!$F903*(1-'Calculated Metrics'!$E903)</f>
        <v>15.256999999999998</v>
      </c>
      <c r="H903" s="13">
        <v>1625</v>
      </c>
      <c r="I903" s="13" t="s">
        <v>1533</v>
      </c>
      <c r="J903" s="13" t="str">
        <f t="shared" si="14"/>
        <v>Returning Customer</v>
      </c>
      <c r="K903" s="13" t="s">
        <v>34</v>
      </c>
      <c r="L903" s="13" t="s">
        <v>35</v>
      </c>
      <c r="M903" s="16">
        <v>42090</v>
      </c>
      <c r="N903" s="16">
        <v>42091</v>
      </c>
      <c r="O903" s="48">
        <f>'Calculated Metrics'!$N903-'Calculated Metrics'!$M903</f>
        <v>1</v>
      </c>
      <c r="P903" s="16" t="str">
        <f>TEXT('Calculated Metrics'!$M903,"mmmm")</f>
        <v>March</v>
      </c>
      <c r="Q903" s="16" t="str">
        <f>TEXT('Calculated Metrics'!$M903,"dddd")</f>
        <v>Friday</v>
      </c>
      <c r="R903" s="13" t="str">
        <f>_xlfn.XLOOKUP('Calculated Metrics'!$T903,'Product Lookup'!A:A,'Product Lookup'!B:B, ,0)</f>
        <v>Storage</v>
      </c>
      <c r="S903" s="13" t="s">
        <v>26</v>
      </c>
      <c r="T903" s="13" t="s">
        <v>85</v>
      </c>
      <c r="U903" s="13" t="s">
        <v>49</v>
      </c>
      <c r="V903" s="13" t="s">
        <v>29</v>
      </c>
      <c r="W903" s="13" t="s">
        <v>44</v>
      </c>
      <c r="X903" s="13" t="s">
        <v>55</v>
      </c>
      <c r="Y903" s="13" t="s">
        <v>531</v>
      </c>
      <c r="Z903" s="13">
        <v>11542</v>
      </c>
      <c r="AA903" s="1"/>
      <c r="AB903" s="1"/>
      <c r="AC903" s="1"/>
      <c r="AD903" s="1"/>
      <c r="AE903" s="1"/>
      <c r="AF903" s="1"/>
    </row>
    <row r="904" spans="1:32" x14ac:dyDescent="0.3">
      <c r="A904" s="9">
        <v>21270</v>
      </c>
      <c r="B904" s="9" t="s">
        <v>47</v>
      </c>
      <c r="C904" s="9">
        <v>90601</v>
      </c>
      <c r="D904" s="10">
        <v>209.37</v>
      </c>
      <c r="E904" s="11">
        <v>0.1</v>
      </c>
      <c r="F904" s="9">
        <v>11</v>
      </c>
      <c r="G904" s="10">
        <f>'Calculated Metrics'!$D904*'Calculated Metrics'!$F904*(1-'Calculated Metrics'!$E904)</f>
        <v>2072.7630000000004</v>
      </c>
      <c r="H904" s="9">
        <v>1625</v>
      </c>
      <c r="I904" s="9" t="s">
        <v>1533</v>
      </c>
      <c r="J904" s="9" t="str">
        <f t="shared" si="14"/>
        <v>Returning Customer</v>
      </c>
      <c r="K904" s="9" t="s">
        <v>34</v>
      </c>
      <c r="L904" s="9" t="s">
        <v>35</v>
      </c>
      <c r="M904" s="12">
        <v>42051</v>
      </c>
      <c r="N904" s="12">
        <v>42053</v>
      </c>
      <c r="O904" s="47">
        <f>'Calculated Metrics'!$N904-'Calculated Metrics'!$M904</f>
        <v>2</v>
      </c>
      <c r="P904" s="12" t="str">
        <f>TEXT('Calculated Metrics'!$M904,"mmmm")</f>
        <v>February</v>
      </c>
      <c r="Q904" s="12" t="str">
        <f>TEXT('Calculated Metrics'!$M904,"dddd")</f>
        <v>Monday</v>
      </c>
      <c r="R904" s="9" t="str">
        <f>_xlfn.XLOOKUP('Calculated Metrics'!$T904,'Product Lookup'!A:A,'Product Lookup'!B:B, ,0)</f>
        <v>Tables</v>
      </c>
      <c r="S904" s="9" t="s">
        <v>36</v>
      </c>
      <c r="T904" s="9" t="s">
        <v>89</v>
      </c>
      <c r="U904" s="9" t="s">
        <v>124</v>
      </c>
      <c r="V904" s="9" t="s">
        <v>29</v>
      </c>
      <c r="W904" s="9" t="s">
        <v>81</v>
      </c>
      <c r="X904" s="9" t="s">
        <v>55</v>
      </c>
      <c r="Y904" s="9" t="s">
        <v>531</v>
      </c>
      <c r="Z904" s="9">
        <v>11542</v>
      </c>
      <c r="AA904" s="1"/>
      <c r="AB904" s="1"/>
      <c r="AC904" s="1"/>
      <c r="AD904" s="1"/>
      <c r="AE904" s="1"/>
      <c r="AF904" s="1"/>
    </row>
    <row r="905" spans="1:32" x14ac:dyDescent="0.3">
      <c r="A905" s="13">
        <v>23604</v>
      </c>
      <c r="B905" s="13" t="s">
        <v>23</v>
      </c>
      <c r="C905" s="13">
        <v>90602</v>
      </c>
      <c r="D905" s="14">
        <v>43.57</v>
      </c>
      <c r="E905" s="15">
        <v>0.05</v>
      </c>
      <c r="F905" s="13">
        <v>17</v>
      </c>
      <c r="G905" s="14">
        <f>'Calculated Metrics'!$D905*'Calculated Metrics'!$F905*(1-'Calculated Metrics'!$E905)</f>
        <v>703.65550000000007</v>
      </c>
      <c r="H905" s="13">
        <v>1627</v>
      </c>
      <c r="I905" s="13" t="s">
        <v>1534</v>
      </c>
      <c r="J905" s="13" t="str">
        <f t="shared" si="14"/>
        <v>New Customer</v>
      </c>
      <c r="K905" s="13" t="s">
        <v>24</v>
      </c>
      <c r="L905" s="13" t="s">
        <v>35</v>
      </c>
      <c r="M905" s="16">
        <v>42152</v>
      </c>
      <c r="N905" s="16">
        <v>42154</v>
      </c>
      <c r="O905" s="48">
        <f>'Calculated Metrics'!$N905-'Calculated Metrics'!$M905</f>
        <v>2</v>
      </c>
      <c r="P905" s="16" t="str">
        <f>TEXT('Calculated Metrics'!$M905,"mmmm")</f>
        <v>May</v>
      </c>
      <c r="Q905" s="16" t="str">
        <f>TEXT('Calculated Metrics'!$M905,"dddd")</f>
        <v>Thursday</v>
      </c>
      <c r="R905" s="13" t="str">
        <f>_xlfn.XLOOKUP('Calculated Metrics'!$T905,'Product Lookup'!A:A,'Product Lookup'!B:B, ,0)</f>
        <v>Storage</v>
      </c>
      <c r="S905" s="13" t="s">
        <v>26</v>
      </c>
      <c r="T905" s="13" t="s">
        <v>85</v>
      </c>
      <c r="U905" s="13" t="s">
        <v>49</v>
      </c>
      <c r="V905" s="13" t="s">
        <v>29</v>
      </c>
      <c r="W905" s="13" t="s">
        <v>81</v>
      </c>
      <c r="X905" s="13" t="s">
        <v>126</v>
      </c>
      <c r="Y905" s="13" t="s">
        <v>532</v>
      </c>
      <c r="Z905" s="13">
        <v>37743</v>
      </c>
      <c r="AA905" s="1"/>
      <c r="AB905" s="1"/>
      <c r="AC905" s="1"/>
      <c r="AD905" s="1"/>
      <c r="AE905" s="1"/>
      <c r="AF905" s="1"/>
    </row>
    <row r="906" spans="1:32" x14ac:dyDescent="0.3">
      <c r="A906" s="9">
        <v>19769</v>
      </c>
      <c r="B906" s="9" t="s">
        <v>23</v>
      </c>
      <c r="C906" s="9">
        <v>90530</v>
      </c>
      <c r="D906" s="10">
        <v>8.09</v>
      </c>
      <c r="E906" s="11">
        <v>0.05</v>
      </c>
      <c r="F906" s="9">
        <v>6</v>
      </c>
      <c r="G906" s="10">
        <f>'Calculated Metrics'!$D906*'Calculated Metrics'!$F906*(1-'Calculated Metrics'!$E906)</f>
        <v>46.113</v>
      </c>
      <c r="H906" s="9">
        <v>1632</v>
      </c>
      <c r="I906" s="9" t="s">
        <v>1535</v>
      </c>
      <c r="J906" s="9" t="str">
        <f t="shared" si="14"/>
        <v>Returning Customer</v>
      </c>
      <c r="K906" s="9" t="s">
        <v>34</v>
      </c>
      <c r="L906" s="9" t="s">
        <v>25</v>
      </c>
      <c r="M906" s="12">
        <v>42019</v>
      </c>
      <c r="N906" s="12">
        <v>42020</v>
      </c>
      <c r="O906" s="47">
        <f>'Calculated Metrics'!$N906-'Calculated Metrics'!$M906</f>
        <v>1</v>
      </c>
      <c r="P906" s="12" t="str">
        <f>TEXT('Calculated Metrics'!$M906,"mmmm")</f>
        <v>January</v>
      </c>
      <c r="Q906" s="12" t="str">
        <f>TEXT('Calculated Metrics'!$M906,"dddd")</f>
        <v>Thursday</v>
      </c>
      <c r="R906" s="9" t="str">
        <f>_xlfn.XLOOKUP('Calculated Metrics'!$T906,'Product Lookup'!A:A,'Product Lookup'!B:B, ,0)</f>
        <v>Furnishings</v>
      </c>
      <c r="S906" s="9" t="s">
        <v>36</v>
      </c>
      <c r="T906" s="9" t="s">
        <v>42</v>
      </c>
      <c r="U906" s="9" t="s">
        <v>49</v>
      </c>
      <c r="V906" s="9" t="s">
        <v>29</v>
      </c>
      <c r="W906" s="9" t="s">
        <v>81</v>
      </c>
      <c r="X906" s="9" t="s">
        <v>260</v>
      </c>
      <c r="Y906" s="9" t="s">
        <v>533</v>
      </c>
      <c r="Z906" s="9">
        <v>39401</v>
      </c>
      <c r="AA906" s="1"/>
      <c r="AB906" s="1"/>
      <c r="AC906" s="1"/>
      <c r="AD906" s="1"/>
      <c r="AE906" s="1"/>
      <c r="AF906" s="1"/>
    </row>
    <row r="907" spans="1:32" x14ac:dyDescent="0.3">
      <c r="A907" s="13">
        <v>20359</v>
      </c>
      <c r="B907" s="13" t="s">
        <v>23</v>
      </c>
      <c r="C907" s="13">
        <v>90533</v>
      </c>
      <c r="D907" s="14">
        <v>25.99</v>
      </c>
      <c r="E907" s="15">
        <v>0.05</v>
      </c>
      <c r="F907" s="13">
        <v>9</v>
      </c>
      <c r="G907" s="14">
        <f>'Calculated Metrics'!$D907*'Calculated Metrics'!$F907*(1-'Calculated Metrics'!$E907)</f>
        <v>222.21449999999999</v>
      </c>
      <c r="H907" s="13">
        <v>1632</v>
      </c>
      <c r="I907" s="13" t="s">
        <v>1535</v>
      </c>
      <c r="J907" s="13" t="str">
        <f t="shared" si="14"/>
        <v>Returning Customer</v>
      </c>
      <c r="K907" s="13" t="s">
        <v>34</v>
      </c>
      <c r="L907" s="13" t="s">
        <v>35</v>
      </c>
      <c r="M907" s="16">
        <v>42109</v>
      </c>
      <c r="N907" s="16">
        <v>42111</v>
      </c>
      <c r="O907" s="48">
        <f>'Calculated Metrics'!$N907-'Calculated Metrics'!$M907</f>
        <v>2</v>
      </c>
      <c r="P907" s="16" t="str">
        <f>TEXT('Calculated Metrics'!$M907,"mmmm")</f>
        <v>April</v>
      </c>
      <c r="Q907" s="16" t="str">
        <f>TEXT('Calculated Metrics'!$M907,"dddd")</f>
        <v>Wednesday</v>
      </c>
      <c r="R907" s="13" t="str">
        <f>_xlfn.XLOOKUP('Calculated Metrics'!$T907,'Product Lookup'!A:A,'Product Lookup'!B:B, ,0)</f>
        <v>Pens</v>
      </c>
      <c r="S907" s="13" t="s">
        <v>26</v>
      </c>
      <c r="T907" s="13" t="s">
        <v>27</v>
      </c>
      <c r="U907" s="13" t="s">
        <v>49</v>
      </c>
      <c r="V907" s="13" t="s">
        <v>29</v>
      </c>
      <c r="W907" s="13" t="s">
        <v>81</v>
      </c>
      <c r="X907" s="13" t="s">
        <v>260</v>
      </c>
      <c r="Y907" s="13" t="s">
        <v>533</v>
      </c>
      <c r="Z907" s="13">
        <v>39401</v>
      </c>
      <c r="AA907" s="1"/>
      <c r="AB907" s="1"/>
      <c r="AC907" s="1"/>
      <c r="AD907" s="1"/>
      <c r="AE907" s="1"/>
      <c r="AF907" s="1"/>
    </row>
    <row r="908" spans="1:32" x14ac:dyDescent="0.3">
      <c r="A908" s="9">
        <v>24786</v>
      </c>
      <c r="B908" s="9" t="s">
        <v>33</v>
      </c>
      <c r="C908" s="9">
        <v>90531</v>
      </c>
      <c r="D908" s="10">
        <v>5.98</v>
      </c>
      <c r="E908" s="11">
        <v>0.05</v>
      </c>
      <c r="F908" s="9">
        <v>6</v>
      </c>
      <c r="G908" s="10">
        <f>'Calculated Metrics'!$D908*'Calculated Metrics'!$F908*(1-'Calculated Metrics'!$E908)</f>
        <v>34.085999999999999</v>
      </c>
      <c r="H908" s="9">
        <v>1633</v>
      </c>
      <c r="I908" s="9" t="s">
        <v>1536</v>
      </c>
      <c r="J908" s="9" t="str">
        <f t="shared" si="14"/>
        <v>New Customer</v>
      </c>
      <c r="K908" s="9" t="s">
        <v>34</v>
      </c>
      <c r="L908" s="9" t="s">
        <v>35</v>
      </c>
      <c r="M908" s="12">
        <v>42045</v>
      </c>
      <c r="N908" s="12">
        <v>42047</v>
      </c>
      <c r="O908" s="47">
        <f>'Calculated Metrics'!$N908-'Calculated Metrics'!$M908</f>
        <v>2</v>
      </c>
      <c r="P908" s="12" t="str">
        <f>TEXT('Calculated Metrics'!$M908,"mmmm")</f>
        <v>February</v>
      </c>
      <c r="Q908" s="12" t="str">
        <f>TEXT('Calculated Metrics'!$M908,"dddd")</f>
        <v>Tuesday</v>
      </c>
      <c r="R908" s="9" t="str">
        <f>_xlfn.XLOOKUP('Calculated Metrics'!$T908,'Product Lookup'!A:A,'Product Lookup'!B:B, ,0)</f>
        <v>Computer Peripherals</v>
      </c>
      <c r="S908" s="9" t="s">
        <v>58</v>
      </c>
      <c r="T908" s="9" t="s">
        <v>100</v>
      </c>
      <c r="U908" s="9" t="s">
        <v>43</v>
      </c>
      <c r="V908" s="9" t="s">
        <v>29</v>
      </c>
      <c r="W908" s="9" t="s">
        <v>81</v>
      </c>
      <c r="X908" s="9" t="s">
        <v>260</v>
      </c>
      <c r="Y908" s="9" t="s">
        <v>534</v>
      </c>
      <c r="Z908" s="9">
        <v>38637</v>
      </c>
      <c r="AA908" s="1"/>
      <c r="AB908" s="1"/>
      <c r="AC908" s="1"/>
      <c r="AD908" s="1"/>
      <c r="AE908" s="1"/>
      <c r="AF908" s="1"/>
    </row>
    <row r="909" spans="1:32" x14ac:dyDescent="0.3">
      <c r="A909" s="13">
        <v>26340</v>
      </c>
      <c r="B909" s="13" t="s">
        <v>33</v>
      </c>
      <c r="C909" s="13">
        <v>90532</v>
      </c>
      <c r="D909" s="14">
        <v>100.97</v>
      </c>
      <c r="E909" s="15">
        <v>0.1</v>
      </c>
      <c r="F909" s="13">
        <v>15</v>
      </c>
      <c r="G909" s="14">
        <f>'Calculated Metrics'!$D909*'Calculated Metrics'!$F909*(1-'Calculated Metrics'!$E909)</f>
        <v>1363.095</v>
      </c>
      <c r="H909" s="13">
        <v>1634</v>
      </c>
      <c r="I909" s="13" t="s">
        <v>1537</v>
      </c>
      <c r="J909" s="13" t="str">
        <f t="shared" si="14"/>
        <v>New Customer</v>
      </c>
      <c r="K909" s="13" t="s">
        <v>34</v>
      </c>
      <c r="L909" s="13" t="s">
        <v>25</v>
      </c>
      <c r="M909" s="16">
        <v>42103</v>
      </c>
      <c r="N909" s="16">
        <v>42104</v>
      </c>
      <c r="O909" s="48">
        <f>'Calculated Metrics'!$N909-'Calculated Metrics'!$M909</f>
        <v>1</v>
      </c>
      <c r="P909" s="16" t="str">
        <f>TEXT('Calculated Metrics'!$M909,"mmmm")</f>
        <v>April</v>
      </c>
      <c r="Q909" s="16" t="str">
        <f>TEXT('Calculated Metrics'!$M909,"dddd")</f>
        <v>Thursday</v>
      </c>
      <c r="R909" s="13" t="str">
        <f>_xlfn.XLOOKUP('Calculated Metrics'!$T909,'Product Lookup'!A:A,'Product Lookup'!B:B, ,0)</f>
        <v>Office Machines</v>
      </c>
      <c r="S909" s="13" t="s">
        <v>58</v>
      </c>
      <c r="T909" s="13" t="s">
        <v>62</v>
      </c>
      <c r="U909" s="13" t="s">
        <v>38</v>
      </c>
      <c r="V909" s="13" t="s">
        <v>29</v>
      </c>
      <c r="W909" s="13" t="s">
        <v>30</v>
      </c>
      <c r="X909" s="13" t="s">
        <v>260</v>
      </c>
      <c r="Y909" s="13" t="s">
        <v>535</v>
      </c>
      <c r="Z909" s="13">
        <v>39212</v>
      </c>
      <c r="AA909" s="1"/>
      <c r="AB909" s="1"/>
      <c r="AC909" s="1"/>
      <c r="AD909" s="1"/>
      <c r="AE909" s="1"/>
      <c r="AF909" s="1"/>
    </row>
    <row r="910" spans="1:32" x14ac:dyDescent="0.3">
      <c r="A910" s="9">
        <v>19144</v>
      </c>
      <c r="B910" s="9" t="s">
        <v>41</v>
      </c>
      <c r="C910" s="9">
        <v>89704</v>
      </c>
      <c r="D910" s="10">
        <v>115.99</v>
      </c>
      <c r="E910" s="11">
        <v>0.1</v>
      </c>
      <c r="F910" s="9">
        <v>5</v>
      </c>
      <c r="G910" s="10">
        <f>'Calculated Metrics'!$D910*'Calculated Metrics'!$F910*(1-'Calculated Metrics'!$E910)</f>
        <v>521.95499999999993</v>
      </c>
      <c r="H910" s="9">
        <v>1636</v>
      </c>
      <c r="I910" s="9" t="s">
        <v>1538</v>
      </c>
      <c r="J910" s="9" t="str">
        <f t="shared" si="14"/>
        <v>Returning Customer</v>
      </c>
      <c r="K910" s="9" t="s">
        <v>34</v>
      </c>
      <c r="L910" s="9" t="s">
        <v>25</v>
      </c>
      <c r="M910" s="12">
        <v>42018</v>
      </c>
      <c r="N910" s="12">
        <v>42020</v>
      </c>
      <c r="O910" s="47">
        <f>'Calculated Metrics'!$N910-'Calculated Metrics'!$M910</f>
        <v>2</v>
      </c>
      <c r="P910" s="12" t="str">
        <f>TEXT('Calculated Metrics'!$M910,"mmmm")</f>
        <v>January</v>
      </c>
      <c r="Q910" s="12" t="str">
        <f>TEXT('Calculated Metrics'!$M910,"dddd")</f>
        <v>Wednesday</v>
      </c>
      <c r="R910" s="9" t="str">
        <f>_xlfn.XLOOKUP('Calculated Metrics'!$T910,'Product Lookup'!A:A,'Product Lookup'!B:B, ,0)</f>
        <v>Office Machines</v>
      </c>
      <c r="S910" s="9" t="s">
        <v>58</v>
      </c>
      <c r="T910" s="9" t="s">
        <v>62</v>
      </c>
      <c r="U910" s="9" t="s">
        <v>38</v>
      </c>
      <c r="V910" s="9" t="s">
        <v>29</v>
      </c>
      <c r="W910" s="9" t="s">
        <v>30</v>
      </c>
      <c r="X910" s="9" t="s">
        <v>39</v>
      </c>
      <c r="Y910" s="9" t="s">
        <v>536</v>
      </c>
      <c r="Z910" s="9">
        <v>93905</v>
      </c>
      <c r="AA910" s="1"/>
      <c r="AB910" s="1"/>
      <c r="AC910" s="1"/>
      <c r="AD910" s="1"/>
      <c r="AE910" s="1"/>
      <c r="AF910" s="1"/>
    </row>
    <row r="911" spans="1:32" x14ac:dyDescent="0.3">
      <c r="A911" s="13">
        <v>19145</v>
      </c>
      <c r="B911" s="13" t="s">
        <v>41</v>
      </c>
      <c r="C911" s="13">
        <v>89704</v>
      </c>
      <c r="D911" s="14">
        <v>4.28</v>
      </c>
      <c r="E911" s="15">
        <v>0.05</v>
      </c>
      <c r="F911" s="13">
        <v>7</v>
      </c>
      <c r="G911" s="14">
        <f>'Calculated Metrics'!$D911*'Calculated Metrics'!$F911*(1-'Calculated Metrics'!$E911)</f>
        <v>28.462</v>
      </c>
      <c r="H911" s="13">
        <v>1636</v>
      </c>
      <c r="I911" s="13" t="s">
        <v>1538</v>
      </c>
      <c r="J911" s="13" t="str">
        <f t="shared" si="14"/>
        <v>Returning Customer</v>
      </c>
      <c r="K911" s="13" t="s">
        <v>34</v>
      </c>
      <c r="L911" s="13" t="s">
        <v>35</v>
      </c>
      <c r="M911" s="16">
        <v>42018</v>
      </c>
      <c r="N911" s="16">
        <v>42021</v>
      </c>
      <c r="O911" s="48">
        <f>'Calculated Metrics'!$N911-'Calculated Metrics'!$M911</f>
        <v>3</v>
      </c>
      <c r="P911" s="16" t="str">
        <f>TEXT('Calculated Metrics'!$M911,"mmmm")</f>
        <v>January</v>
      </c>
      <c r="Q911" s="16" t="str">
        <f>TEXT('Calculated Metrics'!$M911,"dddd")</f>
        <v>Wednesday</v>
      </c>
      <c r="R911" s="13" t="str">
        <f>_xlfn.XLOOKUP('Calculated Metrics'!$T911,'Product Lookup'!A:A,'Product Lookup'!B:B, ,0)</f>
        <v>Pens</v>
      </c>
      <c r="S911" s="13" t="s">
        <v>26</v>
      </c>
      <c r="T911" s="13" t="s">
        <v>27</v>
      </c>
      <c r="U911" s="13" t="s">
        <v>28</v>
      </c>
      <c r="V911" s="13" t="s">
        <v>29</v>
      </c>
      <c r="W911" s="13" t="s">
        <v>30</v>
      </c>
      <c r="X911" s="13" t="s">
        <v>39</v>
      </c>
      <c r="Y911" s="13" t="s">
        <v>536</v>
      </c>
      <c r="Z911" s="13">
        <v>93905</v>
      </c>
      <c r="AA911" s="1"/>
      <c r="AB911" s="1"/>
      <c r="AC911" s="1"/>
      <c r="AD911" s="1"/>
      <c r="AE911" s="1"/>
      <c r="AF911" s="1"/>
    </row>
    <row r="912" spans="1:32" x14ac:dyDescent="0.3">
      <c r="A912" s="9">
        <v>20869</v>
      </c>
      <c r="B912" s="9" t="s">
        <v>23</v>
      </c>
      <c r="C912" s="9">
        <v>89706</v>
      </c>
      <c r="D912" s="10">
        <v>136.97999999999999</v>
      </c>
      <c r="E912" s="11">
        <v>0.1</v>
      </c>
      <c r="F912" s="9">
        <v>12</v>
      </c>
      <c r="G912" s="10">
        <f>'Calculated Metrics'!$D912*'Calculated Metrics'!$F912*(1-'Calculated Metrics'!$E912)</f>
        <v>1479.3839999999998</v>
      </c>
      <c r="H912" s="9">
        <v>1636</v>
      </c>
      <c r="I912" s="9" t="s">
        <v>1538</v>
      </c>
      <c r="J912" s="9" t="str">
        <f t="shared" si="14"/>
        <v>Returning Customer</v>
      </c>
      <c r="K912" s="9" t="s">
        <v>34</v>
      </c>
      <c r="L912" s="9" t="s">
        <v>25</v>
      </c>
      <c r="M912" s="12">
        <v>42016</v>
      </c>
      <c r="N912" s="12">
        <v>42018</v>
      </c>
      <c r="O912" s="47">
        <f>'Calculated Metrics'!$N912-'Calculated Metrics'!$M912</f>
        <v>2</v>
      </c>
      <c r="P912" s="12" t="str">
        <f>TEXT('Calculated Metrics'!$M912,"mmmm")</f>
        <v>January</v>
      </c>
      <c r="Q912" s="12" t="str">
        <f>TEXT('Calculated Metrics'!$M912,"dddd")</f>
        <v>Monday</v>
      </c>
      <c r="R912" s="9" t="str">
        <f>_xlfn.XLOOKUP('Calculated Metrics'!$T912,'Product Lookup'!A:A,'Product Lookup'!B:B, ,0)</f>
        <v>Furnishings</v>
      </c>
      <c r="S912" s="9" t="s">
        <v>36</v>
      </c>
      <c r="T912" s="9" t="s">
        <v>42</v>
      </c>
      <c r="U912" s="9" t="s">
        <v>124</v>
      </c>
      <c r="V912" s="9" t="s">
        <v>29</v>
      </c>
      <c r="W912" s="9" t="s">
        <v>44</v>
      </c>
      <c r="X912" s="9" t="s">
        <v>39</v>
      </c>
      <c r="Y912" s="9" t="s">
        <v>536</v>
      </c>
      <c r="Z912" s="9">
        <v>93905</v>
      </c>
      <c r="AA912" s="1"/>
      <c r="AB912" s="1"/>
      <c r="AC912" s="1"/>
      <c r="AD912" s="1"/>
      <c r="AE912" s="1"/>
      <c r="AF912" s="1"/>
    </row>
    <row r="913" spans="1:32" x14ac:dyDescent="0.3">
      <c r="A913" s="13">
        <v>26109</v>
      </c>
      <c r="B913" s="13" t="s">
        <v>41</v>
      </c>
      <c r="C913" s="13">
        <v>89705</v>
      </c>
      <c r="D913" s="14">
        <v>55.48</v>
      </c>
      <c r="E913" s="15">
        <v>0.05</v>
      </c>
      <c r="F913" s="13">
        <v>4</v>
      </c>
      <c r="G913" s="14">
        <f>'Calculated Metrics'!$D913*'Calculated Metrics'!$F913*(1-'Calculated Metrics'!$E913)</f>
        <v>210.82399999999998</v>
      </c>
      <c r="H913" s="13">
        <v>1639</v>
      </c>
      <c r="I913" s="13" t="s">
        <v>1539</v>
      </c>
      <c r="J913" s="13" t="str">
        <f t="shared" si="14"/>
        <v>New Customer</v>
      </c>
      <c r="K913" s="13" t="s">
        <v>34</v>
      </c>
      <c r="L913" s="13" t="s">
        <v>35</v>
      </c>
      <c r="M913" s="16">
        <v>42061</v>
      </c>
      <c r="N913" s="16">
        <v>42063</v>
      </c>
      <c r="O913" s="48">
        <f>'Calculated Metrics'!$N913-'Calculated Metrics'!$M913</f>
        <v>2</v>
      </c>
      <c r="P913" s="16" t="str">
        <f>TEXT('Calculated Metrics'!$M913,"mmmm")</f>
        <v>February</v>
      </c>
      <c r="Q913" s="16" t="str">
        <f>TEXT('Calculated Metrics'!$M913,"dddd")</f>
        <v>Thursday</v>
      </c>
      <c r="R913" s="13" t="str">
        <f>_xlfn.XLOOKUP('Calculated Metrics'!$T913,'Product Lookup'!A:A,'Product Lookup'!B:B, ,0)</f>
        <v>Paper</v>
      </c>
      <c r="S913" s="13" t="s">
        <v>26</v>
      </c>
      <c r="T913" s="13" t="s">
        <v>66</v>
      </c>
      <c r="U913" s="13" t="s">
        <v>49</v>
      </c>
      <c r="V913" s="13" t="s">
        <v>29</v>
      </c>
      <c r="W913" s="13" t="s">
        <v>50</v>
      </c>
      <c r="X913" s="13" t="s">
        <v>119</v>
      </c>
      <c r="Y913" s="13" t="s">
        <v>537</v>
      </c>
      <c r="Z913" s="13">
        <v>6901</v>
      </c>
      <c r="AA913" s="1"/>
      <c r="AB913" s="1"/>
      <c r="AC913" s="1"/>
      <c r="AD913" s="1"/>
      <c r="AE913" s="1"/>
      <c r="AF913" s="1"/>
    </row>
    <row r="914" spans="1:32" x14ac:dyDescent="0.3">
      <c r="A914" s="9">
        <v>18274</v>
      </c>
      <c r="B914" s="9" t="s">
        <v>71</v>
      </c>
      <c r="C914" s="9">
        <v>87342</v>
      </c>
      <c r="D914" s="10">
        <v>107.53</v>
      </c>
      <c r="E914" s="11">
        <v>0.1</v>
      </c>
      <c r="F914" s="9">
        <v>1</v>
      </c>
      <c r="G914" s="10">
        <f>'Calculated Metrics'!$D914*'Calculated Metrics'!$F914*(1-'Calculated Metrics'!$E914)</f>
        <v>96.777000000000001</v>
      </c>
      <c r="H914" s="9">
        <v>1644</v>
      </c>
      <c r="I914" s="9" t="s">
        <v>1540</v>
      </c>
      <c r="J914" s="9" t="str">
        <f t="shared" si="14"/>
        <v>New Customer</v>
      </c>
      <c r="K914" s="9" t="s">
        <v>48</v>
      </c>
      <c r="L914" s="9" t="s">
        <v>35</v>
      </c>
      <c r="M914" s="12">
        <v>42169</v>
      </c>
      <c r="N914" s="12">
        <v>42171</v>
      </c>
      <c r="O914" s="47">
        <f>'Calculated Metrics'!$N914-'Calculated Metrics'!$M914</f>
        <v>2</v>
      </c>
      <c r="P914" s="12" t="str">
        <f>TEXT('Calculated Metrics'!$M914,"mmmm")</f>
        <v>June</v>
      </c>
      <c r="Q914" s="12" t="str">
        <f>TEXT('Calculated Metrics'!$M914,"dddd")</f>
        <v>Sunday</v>
      </c>
      <c r="R914" s="9" t="str">
        <f>_xlfn.XLOOKUP('Calculated Metrics'!$T914,'Product Lookup'!A:A,'Product Lookup'!B:B, ,0)</f>
        <v>Furnishings</v>
      </c>
      <c r="S914" s="9" t="s">
        <v>36</v>
      </c>
      <c r="T914" s="9" t="s">
        <v>42</v>
      </c>
      <c r="U914" s="9" t="s">
        <v>63</v>
      </c>
      <c r="V914" s="9" t="s">
        <v>29</v>
      </c>
      <c r="W914" s="9" t="s">
        <v>44</v>
      </c>
      <c r="X914" s="9" t="s">
        <v>79</v>
      </c>
      <c r="Y914" s="9" t="s">
        <v>538</v>
      </c>
      <c r="Z914" s="9">
        <v>77546</v>
      </c>
      <c r="AA914" s="1"/>
      <c r="AB914" s="1"/>
      <c r="AC914" s="1"/>
      <c r="AD914" s="1"/>
      <c r="AE914" s="1"/>
      <c r="AF914" s="1"/>
    </row>
    <row r="915" spans="1:32" x14ac:dyDescent="0.3">
      <c r="A915" s="13">
        <v>24265</v>
      </c>
      <c r="B915" s="13" t="s">
        <v>33</v>
      </c>
      <c r="C915" s="13">
        <v>90932</v>
      </c>
      <c r="D915" s="14">
        <v>3.29</v>
      </c>
      <c r="E915" s="15">
        <v>0.05</v>
      </c>
      <c r="F915" s="13">
        <v>11</v>
      </c>
      <c r="G915" s="14">
        <f>'Calculated Metrics'!$D915*'Calculated Metrics'!$F915*(1-'Calculated Metrics'!$E915)</f>
        <v>34.380499999999998</v>
      </c>
      <c r="H915" s="13">
        <v>1646</v>
      </c>
      <c r="I915" s="13" t="s">
        <v>1541</v>
      </c>
      <c r="J915" s="13" t="str">
        <f t="shared" si="14"/>
        <v>New Customer</v>
      </c>
      <c r="K915" s="13" t="s">
        <v>48</v>
      </c>
      <c r="L915" s="13" t="s">
        <v>35</v>
      </c>
      <c r="M915" s="16">
        <v>42078</v>
      </c>
      <c r="N915" s="16">
        <v>42080</v>
      </c>
      <c r="O915" s="48">
        <f>'Calculated Metrics'!$N915-'Calculated Metrics'!$M915</f>
        <v>2</v>
      </c>
      <c r="P915" s="16" t="str">
        <f>TEXT('Calculated Metrics'!$M915,"mmmm")</f>
        <v>March</v>
      </c>
      <c r="Q915" s="16" t="str">
        <f>TEXT('Calculated Metrics'!$M915,"dddd")</f>
        <v>Sunday</v>
      </c>
      <c r="R915" s="13" t="str">
        <f>_xlfn.XLOOKUP('Calculated Metrics'!$T915,'Product Lookup'!A:A,'Product Lookup'!B:B, ,0)</f>
        <v>Rubber Bands</v>
      </c>
      <c r="S915" s="13" t="s">
        <v>26</v>
      </c>
      <c r="T915" s="13" t="s">
        <v>53</v>
      </c>
      <c r="U915" s="13" t="s">
        <v>28</v>
      </c>
      <c r="V915" s="13" t="s">
        <v>29</v>
      </c>
      <c r="W915" s="13" t="s">
        <v>50</v>
      </c>
      <c r="X915" s="13" t="s">
        <v>55</v>
      </c>
      <c r="Y915" s="13" t="s">
        <v>539</v>
      </c>
      <c r="Z915" s="13">
        <v>11714</v>
      </c>
      <c r="AA915" s="1"/>
      <c r="AB915" s="1"/>
      <c r="AC915" s="1"/>
      <c r="AD915" s="1"/>
      <c r="AE915" s="1"/>
      <c r="AF915" s="1"/>
    </row>
    <row r="916" spans="1:32" x14ac:dyDescent="0.3">
      <c r="A916" s="9">
        <v>21947</v>
      </c>
      <c r="B916" s="9" t="s">
        <v>41</v>
      </c>
      <c r="C916" s="9">
        <v>91043</v>
      </c>
      <c r="D916" s="10">
        <v>46.89</v>
      </c>
      <c r="E916" s="11">
        <v>0.05</v>
      </c>
      <c r="F916" s="9">
        <v>17</v>
      </c>
      <c r="G916" s="10">
        <f>'Calculated Metrics'!$D916*'Calculated Metrics'!$F916*(1-'Calculated Metrics'!$E916)</f>
        <v>757.27350000000001</v>
      </c>
      <c r="H916" s="9">
        <v>1648</v>
      </c>
      <c r="I916" s="9" t="s">
        <v>1542</v>
      </c>
      <c r="J916" s="9" t="str">
        <f t="shared" si="14"/>
        <v>Returning Customer</v>
      </c>
      <c r="K916" s="9" t="s">
        <v>24</v>
      </c>
      <c r="L916" s="9" t="s">
        <v>35</v>
      </c>
      <c r="M916" s="12">
        <v>42088</v>
      </c>
      <c r="N916" s="12">
        <v>42090</v>
      </c>
      <c r="O916" s="47">
        <f>'Calculated Metrics'!$N916-'Calculated Metrics'!$M916</f>
        <v>2</v>
      </c>
      <c r="P916" s="12" t="str">
        <f>TEXT('Calculated Metrics'!$M916,"mmmm")</f>
        <v>March</v>
      </c>
      <c r="Q916" s="12" t="str">
        <f>TEXT('Calculated Metrics'!$M916,"dddd")</f>
        <v>Wednesday</v>
      </c>
      <c r="R916" s="9" t="str">
        <f>_xlfn.XLOOKUP('Calculated Metrics'!$T916,'Product Lookup'!A:A,'Product Lookup'!B:B, ,0)</f>
        <v>Appliances</v>
      </c>
      <c r="S916" s="9" t="s">
        <v>26</v>
      </c>
      <c r="T916" s="9" t="s">
        <v>131</v>
      </c>
      <c r="U916" s="9" t="s">
        <v>63</v>
      </c>
      <c r="V916" s="9" t="s">
        <v>29</v>
      </c>
      <c r="W916" s="9" t="s">
        <v>50</v>
      </c>
      <c r="X916" s="9" t="s">
        <v>98</v>
      </c>
      <c r="Y916" s="9" t="s">
        <v>540</v>
      </c>
      <c r="Z916" s="9">
        <v>60098</v>
      </c>
      <c r="AA916" s="1"/>
      <c r="AB916" s="1"/>
      <c r="AC916" s="1"/>
      <c r="AD916" s="1"/>
      <c r="AE916" s="1"/>
      <c r="AF916" s="1"/>
    </row>
    <row r="917" spans="1:32" x14ac:dyDescent="0.3">
      <c r="A917" s="13">
        <v>21948</v>
      </c>
      <c r="B917" s="13" t="s">
        <v>41</v>
      </c>
      <c r="C917" s="13">
        <v>91043</v>
      </c>
      <c r="D917" s="14">
        <v>12.98</v>
      </c>
      <c r="E917" s="15">
        <v>0.05</v>
      </c>
      <c r="F917" s="13">
        <v>18</v>
      </c>
      <c r="G917" s="14">
        <f>'Calculated Metrics'!$D917*'Calculated Metrics'!$F917*(1-'Calculated Metrics'!$E917)</f>
        <v>221.958</v>
      </c>
      <c r="H917" s="13">
        <v>1648</v>
      </c>
      <c r="I917" s="13" t="s">
        <v>1542</v>
      </c>
      <c r="J917" s="13" t="str">
        <f t="shared" si="14"/>
        <v>Returning Customer</v>
      </c>
      <c r="K917" s="13" t="s">
        <v>24</v>
      </c>
      <c r="L917" s="13" t="s">
        <v>35</v>
      </c>
      <c r="M917" s="16">
        <v>42088</v>
      </c>
      <c r="N917" s="16">
        <v>42088</v>
      </c>
      <c r="O917" s="48">
        <f>'Calculated Metrics'!$N917-'Calculated Metrics'!$M917</f>
        <v>0</v>
      </c>
      <c r="P917" s="16" t="str">
        <f>TEXT('Calculated Metrics'!$M917,"mmmm")</f>
        <v>March</v>
      </c>
      <c r="Q917" s="16" t="str">
        <f>TEXT('Calculated Metrics'!$M917,"dddd")</f>
        <v>Wednesday</v>
      </c>
      <c r="R917" s="13" t="str">
        <f>_xlfn.XLOOKUP('Calculated Metrics'!$T917,'Product Lookup'!A:A,'Product Lookup'!B:B, ,0)</f>
        <v>Scissors</v>
      </c>
      <c r="S917" s="13" t="s">
        <v>26</v>
      </c>
      <c r="T917" s="13" t="s">
        <v>97</v>
      </c>
      <c r="U917" s="13" t="s">
        <v>43</v>
      </c>
      <c r="V917" s="13" t="s">
        <v>29</v>
      </c>
      <c r="W917" s="13" t="s">
        <v>44</v>
      </c>
      <c r="X917" s="13" t="s">
        <v>98</v>
      </c>
      <c r="Y917" s="13" t="s">
        <v>540</v>
      </c>
      <c r="Z917" s="13">
        <v>60098</v>
      </c>
      <c r="AA917" s="1"/>
      <c r="AB917" s="1"/>
      <c r="AC917" s="1"/>
      <c r="AD917" s="1"/>
      <c r="AE917" s="1"/>
      <c r="AF917" s="1"/>
    </row>
    <row r="918" spans="1:32" x14ac:dyDescent="0.3">
      <c r="A918" s="9">
        <v>20603</v>
      </c>
      <c r="B918" s="9" t="s">
        <v>41</v>
      </c>
      <c r="C918" s="9">
        <v>91041</v>
      </c>
      <c r="D918" s="10">
        <v>48.58</v>
      </c>
      <c r="E918" s="11">
        <v>0.05</v>
      </c>
      <c r="F918" s="9">
        <v>3</v>
      </c>
      <c r="G918" s="10">
        <f>'Calculated Metrics'!$D918*'Calculated Metrics'!$F918*(1-'Calculated Metrics'!$E918)</f>
        <v>138.453</v>
      </c>
      <c r="H918" s="9">
        <v>1649</v>
      </c>
      <c r="I918" s="9" t="s">
        <v>1543</v>
      </c>
      <c r="J918" s="9" t="str">
        <f t="shared" si="14"/>
        <v>New Customer</v>
      </c>
      <c r="K918" s="9" t="s">
        <v>24</v>
      </c>
      <c r="L918" s="9" t="s">
        <v>25</v>
      </c>
      <c r="M918" s="12">
        <v>42059</v>
      </c>
      <c r="N918" s="12">
        <v>42061</v>
      </c>
      <c r="O918" s="47">
        <f>'Calculated Metrics'!$N918-'Calculated Metrics'!$M918</f>
        <v>2</v>
      </c>
      <c r="P918" s="12" t="str">
        <f>TEXT('Calculated Metrics'!$M918,"mmmm")</f>
        <v>February</v>
      </c>
      <c r="Q918" s="12" t="str">
        <f>TEXT('Calculated Metrics'!$M918,"dddd")</f>
        <v>Tuesday</v>
      </c>
      <c r="R918" s="9" t="str">
        <f>_xlfn.XLOOKUP('Calculated Metrics'!$T918,'Product Lookup'!A:A,'Product Lookup'!B:B, ,0)</f>
        <v>Appliances</v>
      </c>
      <c r="S918" s="9" t="s">
        <v>26</v>
      </c>
      <c r="T918" s="9" t="s">
        <v>131</v>
      </c>
      <c r="U918" s="9" t="s">
        <v>49</v>
      </c>
      <c r="V918" s="9" t="s">
        <v>29</v>
      </c>
      <c r="W918" s="9" t="s">
        <v>81</v>
      </c>
      <c r="X918" s="9" t="s">
        <v>55</v>
      </c>
      <c r="Y918" s="9" t="s">
        <v>524</v>
      </c>
      <c r="Z918" s="9">
        <v>11598</v>
      </c>
      <c r="AA918" s="1"/>
      <c r="AB918" s="1"/>
      <c r="AC918" s="1"/>
      <c r="AD918" s="1"/>
      <c r="AE918" s="1"/>
      <c r="AF918" s="1"/>
    </row>
    <row r="919" spans="1:32" x14ac:dyDescent="0.3">
      <c r="A919" s="13">
        <v>24016</v>
      </c>
      <c r="B919" s="13" t="s">
        <v>23</v>
      </c>
      <c r="C919" s="13">
        <v>91042</v>
      </c>
      <c r="D919" s="14">
        <v>6.48</v>
      </c>
      <c r="E919" s="15">
        <v>0.05</v>
      </c>
      <c r="F919" s="13">
        <v>15</v>
      </c>
      <c r="G919" s="14">
        <f>'Calculated Metrics'!$D919*'Calculated Metrics'!$F919*(1-'Calculated Metrics'!$E919)</f>
        <v>92.34</v>
      </c>
      <c r="H919" s="13">
        <v>1650</v>
      </c>
      <c r="I919" s="13" t="s">
        <v>1544</v>
      </c>
      <c r="J919" s="13" t="str">
        <f t="shared" si="14"/>
        <v>Returning Customer</v>
      </c>
      <c r="K919" s="13" t="s">
        <v>24</v>
      </c>
      <c r="L919" s="13" t="s">
        <v>35</v>
      </c>
      <c r="M919" s="16">
        <v>42133</v>
      </c>
      <c r="N919" s="16">
        <v>42133</v>
      </c>
      <c r="O919" s="48">
        <f>'Calculated Metrics'!$N919-'Calculated Metrics'!$M919</f>
        <v>0</v>
      </c>
      <c r="P919" s="16" t="str">
        <f>TEXT('Calculated Metrics'!$M919,"mmmm")</f>
        <v>May</v>
      </c>
      <c r="Q919" s="16" t="str">
        <f>TEXT('Calculated Metrics'!$M919,"dddd")</f>
        <v>Saturday</v>
      </c>
      <c r="R919" s="13" t="str">
        <f>_xlfn.XLOOKUP('Calculated Metrics'!$T919,'Product Lookup'!A:A,'Product Lookup'!B:B, ,0)</f>
        <v>Computer Peripherals</v>
      </c>
      <c r="S919" s="13" t="s">
        <v>58</v>
      </c>
      <c r="T919" s="13" t="s">
        <v>100</v>
      </c>
      <c r="U919" s="13" t="s">
        <v>43</v>
      </c>
      <c r="V919" s="13" t="s">
        <v>29</v>
      </c>
      <c r="W919" s="13" t="s">
        <v>81</v>
      </c>
      <c r="X919" s="13" t="s">
        <v>150</v>
      </c>
      <c r="Y919" s="13" t="s">
        <v>541</v>
      </c>
      <c r="Z919" s="13">
        <v>27203</v>
      </c>
      <c r="AA919" s="1"/>
      <c r="AB919" s="1"/>
      <c r="AC919" s="1"/>
      <c r="AD919" s="1"/>
      <c r="AE919" s="1"/>
      <c r="AF919" s="1"/>
    </row>
    <row r="920" spans="1:32" x14ac:dyDescent="0.3">
      <c r="A920" s="9">
        <v>24017</v>
      </c>
      <c r="B920" s="9" t="s">
        <v>23</v>
      </c>
      <c r="C920" s="9">
        <v>91042</v>
      </c>
      <c r="D920" s="10">
        <v>12.53</v>
      </c>
      <c r="E920" s="11">
        <v>0.05</v>
      </c>
      <c r="F920" s="9">
        <v>7</v>
      </c>
      <c r="G920" s="10">
        <f>'Calculated Metrics'!$D920*'Calculated Metrics'!$F920*(1-'Calculated Metrics'!$E920)</f>
        <v>83.324499999999986</v>
      </c>
      <c r="H920" s="9">
        <v>1650</v>
      </c>
      <c r="I920" s="9" t="s">
        <v>1544</v>
      </c>
      <c r="J920" s="9" t="str">
        <f t="shared" si="14"/>
        <v>Returning Customer</v>
      </c>
      <c r="K920" s="9" t="s">
        <v>24</v>
      </c>
      <c r="L920" s="9" t="s">
        <v>35</v>
      </c>
      <c r="M920" s="12">
        <v>42133</v>
      </c>
      <c r="N920" s="12">
        <v>42134</v>
      </c>
      <c r="O920" s="47">
        <f>'Calculated Metrics'!$N920-'Calculated Metrics'!$M920</f>
        <v>1</v>
      </c>
      <c r="P920" s="12" t="str">
        <f>TEXT('Calculated Metrics'!$M920,"mmmm")</f>
        <v>May</v>
      </c>
      <c r="Q920" s="12" t="str">
        <f>TEXT('Calculated Metrics'!$M920,"dddd")</f>
        <v>Saturday</v>
      </c>
      <c r="R920" s="9" t="str">
        <f>_xlfn.XLOOKUP('Calculated Metrics'!$T920,'Product Lookup'!A:A,'Product Lookup'!B:B, ,0)</f>
        <v>Labels</v>
      </c>
      <c r="S920" s="9" t="s">
        <v>26</v>
      </c>
      <c r="T920" s="9" t="s">
        <v>82</v>
      </c>
      <c r="U920" s="9" t="s">
        <v>49</v>
      </c>
      <c r="V920" s="9" t="s">
        <v>29</v>
      </c>
      <c r="W920" s="9" t="s">
        <v>81</v>
      </c>
      <c r="X920" s="9" t="s">
        <v>150</v>
      </c>
      <c r="Y920" s="9" t="s">
        <v>541</v>
      </c>
      <c r="Z920" s="9">
        <v>27203</v>
      </c>
      <c r="AA920" s="1"/>
      <c r="AB920" s="1"/>
      <c r="AC920" s="1"/>
      <c r="AD920" s="1"/>
      <c r="AE920" s="1"/>
      <c r="AF920" s="1"/>
    </row>
    <row r="921" spans="1:32" x14ac:dyDescent="0.3">
      <c r="A921" s="13">
        <v>24019</v>
      </c>
      <c r="B921" s="13" t="s">
        <v>23</v>
      </c>
      <c r="C921" s="13">
        <v>91042</v>
      </c>
      <c r="D921" s="14">
        <v>65.989999999999995</v>
      </c>
      <c r="E921" s="15">
        <v>0.05</v>
      </c>
      <c r="F921" s="13">
        <v>8</v>
      </c>
      <c r="G921" s="14">
        <f>'Calculated Metrics'!$D921*'Calculated Metrics'!$F921*(1-'Calculated Metrics'!$E921)</f>
        <v>501.52399999999994</v>
      </c>
      <c r="H921" s="13">
        <v>1650</v>
      </c>
      <c r="I921" s="13" t="s">
        <v>1544</v>
      </c>
      <c r="J921" s="13" t="str">
        <f t="shared" si="14"/>
        <v>Returning Customer</v>
      </c>
      <c r="K921" s="13" t="s">
        <v>24</v>
      </c>
      <c r="L921" s="13" t="s">
        <v>25</v>
      </c>
      <c r="M921" s="16">
        <v>42133</v>
      </c>
      <c r="N921" s="16">
        <v>42135</v>
      </c>
      <c r="O921" s="48">
        <f>'Calculated Metrics'!$N921-'Calculated Metrics'!$M921</f>
        <v>2</v>
      </c>
      <c r="P921" s="16" t="str">
        <f>TEXT('Calculated Metrics'!$M921,"mmmm")</f>
        <v>May</v>
      </c>
      <c r="Q921" s="16" t="str">
        <f>TEXT('Calculated Metrics'!$M921,"dddd")</f>
        <v>Saturday</v>
      </c>
      <c r="R921" s="13" t="str">
        <f>_xlfn.XLOOKUP('Calculated Metrics'!$T921,'Product Lookup'!A:A,'Product Lookup'!B:B, ,0)</f>
        <v>Telephones</v>
      </c>
      <c r="S921" s="13" t="s">
        <v>58</v>
      </c>
      <c r="T921" s="13" t="s">
        <v>59</v>
      </c>
      <c r="U921" s="13" t="s">
        <v>49</v>
      </c>
      <c r="V921" s="13" t="s">
        <v>29</v>
      </c>
      <c r="W921" s="13" t="s">
        <v>30</v>
      </c>
      <c r="X921" s="13" t="s">
        <v>150</v>
      </c>
      <c r="Y921" s="13" t="s">
        <v>541</v>
      </c>
      <c r="Z921" s="13">
        <v>27203</v>
      </c>
      <c r="AA921" s="1"/>
      <c r="AB921" s="1"/>
      <c r="AC921" s="1"/>
      <c r="AD921" s="1"/>
      <c r="AE921" s="1"/>
      <c r="AF921" s="1"/>
    </row>
    <row r="922" spans="1:32" x14ac:dyDescent="0.3">
      <c r="A922" s="9">
        <v>19251</v>
      </c>
      <c r="B922" s="9" t="s">
        <v>33</v>
      </c>
      <c r="C922" s="9">
        <v>89885</v>
      </c>
      <c r="D922" s="10">
        <v>101.41</v>
      </c>
      <c r="E922" s="11">
        <v>0.1</v>
      </c>
      <c r="F922" s="9">
        <v>10</v>
      </c>
      <c r="G922" s="10">
        <f>'Calculated Metrics'!$D922*'Calculated Metrics'!$F922*(1-'Calculated Metrics'!$E922)</f>
        <v>912.68999999999994</v>
      </c>
      <c r="H922" s="9">
        <v>1653</v>
      </c>
      <c r="I922" s="9" t="s">
        <v>1545</v>
      </c>
      <c r="J922" s="9" t="str">
        <f t="shared" si="14"/>
        <v>Returning Customer</v>
      </c>
      <c r="K922" s="9" t="s">
        <v>24</v>
      </c>
      <c r="L922" s="9" t="s">
        <v>25</v>
      </c>
      <c r="M922" s="12">
        <v>42028</v>
      </c>
      <c r="N922" s="12">
        <v>42029</v>
      </c>
      <c r="O922" s="47">
        <f>'Calculated Metrics'!$N922-'Calculated Metrics'!$M922</f>
        <v>1</v>
      </c>
      <c r="P922" s="12" t="str">
        <f>TEXT('Calculated Metrics'!$M922,"mmmm")</f>
        <v>January</v>
      </c>
      <c r="Q922" s="12" t="str">
        <f>TEXT('Calculated Metrics'!$M922,"dddd")</f>
        <v>Saturday</v>
      </c>
      <c r="R922" s="9" t="str">
        <f>_xlfn.XLOOKUP('Calculated Metrics'!$T922,'Product Lookup'!A:A,'Product Lookup'!B:B, ,0)</f>
        <v>Storage</v>
      </c>
      <c r="S922" s="9" t="s">
        <v>26</v>
      </c>
      <c r="T922" s="9" t="s">
        <v>85</v>
      </c>
      <c r="U922" s="9" t="s">
        <v>124</v>
      </c>
      <c r="V922" s="9" t="s">
        <v>29</v>
      </c>
      <c r="W922" s="9" t="s">
        <v>30</v>
      </c>
      <c r="X922" s="9" t="s">
        <v>39</v>
      </c>
      <c r="Y922" s="9" t="s">
        <v>542</v>
      </c>
      <c r="Z922" s="9">
        <v>91360</v>
      </c>
      <c r="AA922" s="1"/>
      <c r="AB922" s="1"/>
      <c r="AC922" s="1"/>
      <c r="AD922" s="1"/>
      <c r="AE922" s="1"/>
      <c r="AF922" s="1"/>
    </row>
    <row r="923" spans="1:32" x14ac:dyDescent="0.3">
      <c r="A923" s="13">
        <v>19252</v>
      </c>
      <c r="B923" s="13" t="s">
        <v>33</v>
      </c>
      <c r="C923" s="13">
        <v>89885</v>
      </c>
      <c r="D923" s="14">
        <v>95.99</v>
      </c>
      <c r="E923" s="15">
        <v>0.05</v>
      </c>
      <c r="F923" s="13">
        <v>2</v>
      </c>
      <c r="G923" s="14">
        <f>'Calculated Metrics'!$D923*'Calculated Metrics'!$F923*(1-'Calculated Metrics'!$E923)</f>
        <v>182.38099999999997</v>
      </c>
      <c r="H923" s="13">
        <v>1653</v>
      </c>
      <c r="I923" s="13" t="s">
        <v>1545</v>
      </c>
      <c r="J923" s="13" t="str">
        <f t="shared" si="14"/>
        <v>Returning Customer</v>
      </c>
      <c r="K923" s="13" t="s">
        <v>24</v>
      </c>
      <c r="L923" s="13" t="s">
        <v>35</v>
      </c>
      <c r="M923" s="16">
        <v>42028</v>
      </c>
      <c r="N923" s="16">
        <v>42029</v>
      </c>
      <c r="O923" s="48">
        <f>'Calculated Metrics'!$N923-'Calculated Metrics'!$M923</f>
        <v>1</v>
      </c>
      <c r="P923" s="16" t="str">
        <f>TEXT('Calculated Metrics'!$M923,"mmmm")</f>
        <v>January</v>
      </c>
      <c r="Q923" s="16" t="str">
        <f>TEXT('Calculated Metrics'!$M923,"dddd")</f>
        <v>Saturday</v>
      </c>
      <c r="R923" s="13" t="str">
        <f>_xlfn.XLOOKUP('Calculated Metrics'!$T923,'Product Lookup'!A:A,'Product Lookup'!B:B, ,0)</f>
        <v>Telephones</v>
      </c>
      <c r="S923" s="13" t="s">
        <v>58</v>
      </c>
      <c r="T923" s="13" t="s">
        <v>59</v>
      </c>
      <c r="U923" s="13" t="s">
        <v>49</v>
      </c>
      <c r="V923" s="13" t="s">
        <v>29</v>
      </c>
      <c r="W923" s="13" t="s">
        <v>30</v>
      </c>
      <c r="X923" s="13" t="s">
        <v>39</v>
      </c>
      <c r="Y923" s="13" t="s">
        <v>542</v>
      </c>
      <c r="Z923" s="13">
        <v>91360</v>
      </c>
      <c r="AA923" s="1"/>
      <c r="AB923" s="1"/>
      <c r="AC923" s="1"/>
      <c r="AD923" s="1"/>
      <c r="AE923" s="1"/>
      <c r="AF923" s="1"/>
    </row>
    <row r="924" spans="1:32" x14ac:dyDescent="0.3">
      <c r="A924" s="9">
        <v>24187</v>
      </c>
      <c r="B924" s="9" t="s">
        <v>23</v>
      </c>
      <c r="C924" s="9">
        <v>90678</v>
      </c>
      <c r="D924" s="10">
        <v>3.6</v>
      </c>
      <c r="E924" s="11">
        <v>0.05</v>
      </c>
      <c r="F924" s="9">
        <v>2</v>
      </c>
      <c r="G924" s="10">
        <f>'Calculated Metrics'!$D924*'Calculated Metrics'!$F924*(1-'Calculated Metrics'!$E924)</f>
        <v>6.84</v>
      </c>
      <c r="H924" s="9">
        <v>1665</v>
      </c>
      <c r="I924" s="9" t="s">
        <v>1546</v>
      </c>
      <c r="J924" s="9" t="str">
        <f t="shared" si="14"/>
        <v>New Customer</v>
      </c>
      <c r="K924" s="9" t="s">
        <v>74</v>
      </c>
      <c r="L924" s="9" t="s">
        <v>35</v>
      </c>
      <c r="M924" s="12">
        <v>42061</v>
      </c>
      <c r="N924" s="12">
        <v>42062</v>
      </c>
      <c r="O924" s="47">
        <f>'Calculated Metrics'!$N924-'Calculated Metrics'!$M924</f>
        <v>1</v>
      </c>
      <c r="P924" s="12" t="str">
        <f>TEXT('Calculated Metrics'!$M924,"mmmm")</f>
        <v>February</v>
      </c>
      <c r="Q924" s="12" t="str">
        <f>TEXT('Calculated Metrics'!$M924,"dddd")</f>
        <v>Thursday</v>
      </c>
      <c r="R924" s="9" t="str">
        <f>_xlfn.XLOOKUP('Calculated Metrics'!$T924,'Product Lookup'!A:A,'Product Lookup'!B:B, ,0)</f>
        <v>Paper</v>
      </c>
      <c r="S924" s="9" t="s">
        <v>26</v>
      </c>
      <c r="T924" s="9" t="s">
        <v>66</v>
      </c>
      <c r="U924" s="9" t="s">
        <v>28</v>
      </c>
      <c r="V924" s="9" t="s">
        <v>29</v>
      </c>
      <c r="W924" s="9" t="s">
        <v>81</v>
      </c>
      <c r="X924" s="9" t="s">
        <v>39</v>
      </c>
      <c r="Y924" s="9" t="s">
        <v>543</v>
      </c>
      <c r="Z924" s="9">
        <v>92653</v>
      </c>
      <c r="AA924" s="1"/>
      <c r="AB924" s="1"/>
      <c r="AC924" s="1"/>
      <c r="AD924" s="1"/>
      <c r="AE924" s="1"/>
      <c r="AF924" s="1"/>
    </row>
    <row r="925" spans="1:32" x14ac:dyDescent="0.3">
      <c r="A925" s="13">
        <v>21491</v>
      </c>
      <c r="B925" s="13" t="s">
        <v>71</v>
      </c>
      <c r="C925" s="13">
        <v>86722</v>
      </c>
      <c r="D925" s="14">
        <v>35.409999999999997</v>
      </c>
      <c r="E925" s="15">
        <v>0.05</v>
      </c>
      <c r="F925" s="13">
        <v>10</v>
      </c>
      <c r="G925" s="14">
        <f>'Calculated Metrics'!$D925*'Calculated Metrics'!$F925*(1-'Calculated Metrics'!$E925)</f>
        <v>336.39499999999992</v>
      </c>
      <c r="H925" s="13">
        <v>1670</v>
      </c>
      <c r="I925" s="13" t="s">
        <v>1547</v>
      </c>
      <c r="J925" s="13" t="str">
        <f t="shared" si="14"/>
        <v>Returning Customer</v>
      </c>
      <c r="K925" s="13" t="s">
        <v>48</v>
      </c>
      <c r="L925" s="13" t="s">
        <v>35</v>
      </c>
      <c r="M925" s="16">
        <v>42118</v>
      </c>
      <c r="N925" s="16">
        <v>42120</v>
      </c>
      <c r="O925" s="48">
        <f>'Calculated Metrics'!$N925-'Calculated Metrics'!$M925</f>
        <v>2</v>
      </c>
      <c r="P925" s="16" t="str">
        <f>TEXT('Calculated Metrics'!$M925,"mmmm")</f>
        <v>April</v>
      </c>
      <c r="Q925" s="16" t="str">
        <f>TEXT('Calculated Metrics'!$M925,"dddd")</f>
        <v>Friday</v>
      </c>
      <c r="R925" s="13" t="str">
        <f>_xlfn.XLOOKUP('Calculated Metrics'!$T925,'Product Lookup'!A:A,'Product Lookup'!B:B, ,0)</f>
        <v>Computer Peripherals</v>
      </c>
      <c r="S925" s="13" t="s">
        <v>58</v>
      </c>
      <c r="T925" s="13" t="s">
        <v>100</v>
      </c>
      <c r="U925" s="13" t="s">
        <v>43</v>
      </c>
      <c r="V925" s="13" t="s">
        <v>29</v>
      </c>
      <c r="W925" s="13" t="s">
        <v>81</v>
      </c>
      <c r="X925" s="13" t="s">
        <v>83</v>
      </c>
      <c r="Y925" s="13" t="s">
        <v>518</v>
      </c>
      <c r="Z925" s="13">
        <v>24060</v>
      </c>
      <c r="AA925" s="1"/>
      <c r="AB925" s="1"/>
      <c r="AC925" s="1"/>
      <c r="AD925" s="1"/>
      <c r="AE925" s="1"/>
      <c r="AF925" s="1"/>
    </row>
    <row r="926" spans="1:32" x14ac:dyDescent="0.3">
      <c r="A926" s="9">
        <v>21492</v>
      </c>
      <c r="B926" s="9" t="s">
        <v>71</v>
      </c>
      <c r="C926" s="9">
        <v>86722</v>
      </c>
      <c r="D926" s="10">
        <v>142.86000000000001</v>
      </c>
      <c r="E926" s="11">
        <v>0.1</v>
      </c>
      <c r="F926" s="9">
        <v>11</v>
      </c>
      <c r="G926" s="10">
        <f>'Calculated Metrics'!$D926*'Calculated Metrics'!$F926*(1-'Calculated Metrics'!$E926)</f>
        <v>1414.3140000000001</v>
      </c>
      <c r="H926" s="9">
        <v>1670</v>
      </c>
      <c r="I926" s="9" t="s">
        <v>1547</v>
      </c>
      <c r="J926" s="9" t="str">
        <f t="shared" si="14"/>
        <v>Returning Customer</v>
      </c>
      <c r="K926" s="9" t="s">
        <v>48</v>
      </c>
      <c r="L926" s="9" t="s">
        <v>35</v>
      </c>
      <c r="M926" s="12">
        <v>42118</v>
      </c>
      <c r="N926" s="12">
        <v>42127</v>
      </c>
      <c r="O926" s="47">
        <f>'Calculated Metrics'!$N926-'Calculated Metrics'!$M926</f>
        <v>9</v>
      </c>
      <c r="P926" s="12" t="str">
        <f>TEXT('Calculated Metrics'!$M926,"mmmm")</f>
        <v>April</v>
      </c>
      <c r="Q926" s="12" t="str">
        <f>TEXT('Calculated Metrics'!$M926,"dddd")</f>
        <v>Friday</v>
      </c>
      <c r="R926" s="9" t="str">
        <f>_xlfn.XLOOKUP('Calculated Metrics'!$T926,'Product Lookup'!A:A,'Product Lookup'!B:B, ,0)</f>
        <v>Storage</v>
      </c>
      <c r="S926" s="9" t="s">
        <v>26</v>
      </c>
      <c r="T926" s="9" t="s">
        <v>85</v>
      </c>
      <c r="U926" s="9" t="s">
        <v>49</v>
      </c>
      <c r="V926" s="9" t="s">
        <v>29</v>
      </c>
      <c r="W926" s="9" t="s">
        <v>81</v>
      </c>
      <c r="X926" s="9" t="s">
        <v>83</v>
      </c>
      <c r="Y926" s="9" t="s">
        <v>518</v>
      </c>
      <c r="Z926" s="9">
        <v>24060</v>
      </c>
      <c r="AA926" s="1"/>
      <c r="AB926" s="1"/>
      <c r="AC926" s="1"/>
      <c r="AD926" s="1"/>
      <c r="AE926" s="1"/>
      <c r="AF926" s="1"/>
    </row>
    <row r="927" spans="1:32" x14ac:dyDescent="0.3">
      <c r="A927" s="13">
        <v>23578</v>
      </c>
      <c r="B927" s="13" t="s">
        <v>71</v>
      </c>
      <c r="C927" s="13">
        <v>86724</v>
      </c>
      <c r="D927" s="14">
        <v>4.13</v>
      </c>
      <c r="E927" s="15">
        <v>0.05</v>
      </c>
      <c r="F927" s="13">
        <v>13</v>
      </c>
      <c r="G927" s="14">
        <f>'Calculated Metrics'!$D927*'Calculated Metrics'!$F927*(1-'Calculated Metrics'!$E927)</f>
        <v>51.005499999999998</v>
      </c>
      <c r="H927" s="13">
        <v>1671</v>
      </c>
      <c r="I927" s="13" t="s">
        <v>1548</v>
      </c>
      <c r="J927" s="13" t="str">
        <f t="shared" si="14"/>
        <v>Returning Customer</v>
      </c>
      <c r="K927" s="13" t="s">
        <v>48</v>
      </c>
      <c r="L927" s="13" t="s">
        <v>35</v>
      </c>
      <c r="M927" s="16">
        <v>42044</v>
      </c>
      <c r="N927" s="16">
        <v>42048</v>
      </c>
      <c r="O927" s="48">
        <f>'Calculated Metrics'!$N927-'Calculated Metrics'!$M927</f>
        <v>4</v>
      </c>
      <c r="P927" s="16" t="str">
        <f>TEXT('Calculated Metrics'!$M927,"mmmm")</f>
        <v>February</v>
      </c>
      <c r="Q927" s="16" t="str">
        <f>TEXT('Calculated Metrics'!$M927,"dddd")</f>
        <v>Monday</v>
      </c>
      <c r="R927" s="13" t="str">
        <f>_xlfn.XLOOKUP('Calculated Metrics'!$T927,'Product Lookup'!A:A,'Product Lookup'!B:B, ,0)</f>
        <v>Labels</v>
      </c>
      <c r="S927" s="13" t="s">
        <v>26</v>
      </c>
      <c r="T927" s="13" t="s">
        <v>82</v>
      </c>
      <c r="U927" s="13" t="s">
        <v>49</v>
      </c>
      <c r="V927" s="13" t="s">
        <v>29</v>
      </c>
      <c r="W927" s="13" t="s">
        <v>81</v>
      </c>
      <c r="X927" s="13" t="s">
        <v>83</v>
      </c>
      <c r="Y927" s="13" t="s">
        <v>544</v>
      </c>
      <c r="Z927" s="13">
        <v>22015</v>
      </c>
      <c r="AA927" s="1"/>
      <c r="AB927" s="1"/>
      <c r="AC927" s="1"/>
      <c r="AD927" s="1"/>
      <c r="AE927" s="1"/>
      <c r="AF927" s="1"/>
    </row>
    <row r="928" spans="1:32" x14ac:dyDescent="0.3">
      <c r="A928" s="9">
        <v>22007</v>
      </c>
      <c r="B928" s="9" t="s">
        <v>41</v>
      </c>
      <c r="C928" s="9">
        <v>86725</v>
      </c>
      <c r="D928" s="10">
        <v>223.98</v>
      </c>
      <c r="E928" s="11">
        <v>0.1</v>
      </c>
      <c r="F928" s="9">
        <v>21</v>
      </c>
      <c r="G928" s="10">
        <f>'Calculated Metrics'!$D928*'Calculated Metrics'!$F928*(1-'Calculated Metrics'!$E928)</f>
        <v>4233.2219999999998</v>
      </c>
      <c r="H928" s="9">
        <v>1671</v>
      </c>
      <c r="I928" s="9" t="s">
        <v>1548</v>
      </c>
      <c r="J928" s="9" t="str">
        <f t="shared" si="14"/>
        <v>Returning Customer</v>
      </c>
      <c r="K928" s="9" t="s">
        <v>48</v>
      </c>
      <c r="L928" s="9" t="s">
        <v>35</v>
      </c>
      <c r="M928" s="12">
        <v>42136</v>
      </c>
      <c r="N928" s="12">
        <v>42137</v>
      </c>
      <c r="O928" s="47">
        <f>'Calculated Metrics'!$N928-'Calculated Metrics'!$M928</f>
        <v>1</v>
      </c>
      <c r="P928" s="12" t="str">
        <f>TEXT('Calculated Metrics'!$M928,"mmmm")</f>
        <v>May</v>
      </c>
      <c r="Q928" s="12" t="str">
        <f>TEXT('Calculated Metrics'!$M928,"dddd")</f>
        <v>Tuesday</v>
      </c>
      <c r="R928" s="9" t="str">
        <f>_xlfn.XLOOKUP('Calculated Metrics'!$T928,'Product Lookup'!A:A,'Product Lookup'!B:B, ,0)</f>
        <v>Binders</v>
      </c>
      <c r="S928" s="9" t="s">
        <v>26</v>
      </c>
      <c r="T928" s="9" t="s">
        <v>72</v>
      </c>
      <c r="U928" s="9" t="s">
        <v>49</v>
      </c>
      <c r="V928" s="9" t="s">
        <v>29</v>
      </c>
      <c r="W928" s="9" t="s">
        <v>81</v>
      </c>
      <c r="X928" s="9" t="s">
        <v>83</v>
      </c>
      <c r="Y928" s="9" t="s">
        <v>544</v>
      </c>
      <c r="Z928" s="9">
        <v>22015</v>
      </c>
      <c r="AA928" s="1"/>
      <c r="AB928" s="1"/>
      <c r="AC928" s="1"/>
      <c r="AD928" s="1"/>
      <c r="AE928" s="1"/>
      <c r="AF928" s="1"/>
    </row>
    <row r="929" spans="1:32" x14ac:dyDescent="0.3">
      <c r="A929" s="13">
        <v>25066</v>
      </c>
      <c r="B929" s="13" t="s">
        <v>71</v>
      </c>
      <c r="C929" s="13">
        <v>86723</v>
      </c>
      <c r="D929" s="14">
        <v>284.98</v>
      </c>
      <c r="E929" s="15">
        <v>0.1</v>
      </c>
      <c r="F929" s="13">
        <v>3</v>
      </c>
      <c r="G929" s="14">
        <f>'Calculated Metrics'!$D929*'Calculated Metrics'!$F929*(1-'Calculated Metrics'!$E929)</f>
        <v>769.44600000000003</v>
      </c>
      <c r="H929" s="13">
        <v>1672</v>
      </c>
      <c r="I929" s="13" t="s">
        <v>1549</v>
      </c>
      <c r="J929" s="13" t="str">
        <f t="shared" si="14"/>
        <v>Returning Customer</v>
      </c>
      <c r="K929" s="13" t="s">
        <v>48</v>
      </c>
      <c r="L929" s="13" t="s">
        <v>25</v>
      </c>
      <c r="M929" s="16">
        <v>42162</v>
      </c>
      <c r="N929" s="16">
        <v>42167</v>
      </c>
      <c r="O929" s="48">
        <f>'Calculated Metrics'!$N929-'Calculated Metrics'!$M929</f>
        <v>5</v>
      </c>
      <c r="P929" s="16" t="str">
        <f>TEXT('Calculated Metrics'!$M929,"mmmm")</f>
        <v>June</v>
      </c>
      <c r="Q929" s="16" t="str">
        <f>TEXT('Calculated Metrics'!$M929,"dddd")</f>
        <v>Sunday</v>
      </c>
      <c r="R929" s="13" t="str">
        <f>_xlfn.XLOOKUP('Calculated Metrics'!$T929,'Product Lookup'!A:A,'Product Lookup'!B:B, ,0)</f>
        <v>Chairs</v>
      </c>
      <c r="S929" s="13" t="s">
        <v>36</v>
      </c>
      <c r="T929" s="13" t="s">
        <v>37</v>
      </c>
      <c r="U929" s="13" t="s">
        <v>38</v>
      </c>
      <c r="V929" s="13" t="s">
        <v>29</v>
      </c>
      <c r="W929" s="13" t="s">
        <v>81</v>
      </c>
      <c r="X929" s="13" t="s">
        <v>83</v>
      </c>
      <c r="Y929" s="13" t="s">
        <v>545</v>
      </c>
      <c r="Z929" s="13">
        <v>22901</v>
      </c>
      <c r="AA929" s="1"/>
      <c r="AB929" s="1"/>
      <c r="AC929" s="1"/>
      <c r="AD929" s="1"/>
      <c r="AE929" s="1"/>
      <c r="AF929" s="1"/>
    </row>
    <row r="930" spans="1:32" x14ac:dyDescent="0.3">
      <c r="A930" s="9">
        <v>25067</v>
      </c>
      <c r="B930" s="9" t="s">
        <v>71</v>
      </c>
      <c r="C930" s="9">
        <v>86723</v>
      </c>
      <c r="D930" s="10">
        <v>55.48</v>
      </c>
      <c r="E930" s="11">
        <v>0.05</v>
      </c>
      <c r="F930" s="9">
        <v>17</v>
      </c>
      <c r="G930" s="10">
        <f>'Calculated Metrics'!$D930*'Calculated Metrics'!$F930*(1-'Calculated Metrics'!$E930)</f>
        <v>896.00199999999995</v>
      </c>
      <c r="H930" s="9">
        <v>1672</v>
      </c>
      <c r="I930" s="9" t="s">
        <v>1549</v>
      </c>
      <c r="J930" s="9" t="str">
        <f t="shared" si="14"/>
        <v>Returning Customer</v>
      </c>
      <c r="K930" s="9" t="s">
        <v>48</v>
      </c>
      <c r="L930" s="9" t="s">
        <v>35</v>
      </c>
      <c r="M930" s="12">
        <v>42162</v>
      </c>
      <c r="N930" s="12">
        <v>42164</v>
      </c>
      <c r="O930" s="47">
        <f>'Calculated Metrics'!$N930-'Calculated Metrics'!$M930</f>
        <v>2</v>
      </c>
      <c r="P930" s="12" t="str">
        <f>TEXT('Calculated Metrics'!$M930,"mmmm")</f>
        <v>June</v>
      </c>
      <c r="Q930" s="12" t="str">
        <f>TEXT('Calculated Metrics'!$M930,"dddd")</f>
        <v>Sunday</v>
      </c>
      <c r="R930" s="9" t="str">
        <f>_xlfn.XLOOKUP('Calculated Metrics'!$T930,'Product Lookup'!A:A,'Product Lookup'!B:B, ,0)</f>
        <v>Paper</v>
      </c>
      <c r="S930" s="9" t="s">
        <v>26</v>
      </c>
      <c r="T930" s="9" t="s">
        <v>66</v>
      </c>
      <c r="U930" s="9" t="s">
        <v>49</v>
      </c>
      <c r="V930" s="9" t="s">
        <v>29</v>
      </c>
      <c r="W930" s="9" t="s">
        <v>44</v>
      </c>
      <c r="X930" s="9" t="s">
        <v>83</v>
      </c>
      <c r="Y930" s="9" t="s">
        <v>545</v>
      </c>
      <c r="Z930" s="9">
        <v>22901</v>
      </c>
      <c r="AA930" s="1"/>
      <c r="AB930" s="1"/>
      <c r="AC930" s="1"/>
      <c r="AD930" s="1"/>
      <c r="AE930" s="1"/>
      <c r="AF930" s="1"/>
    </row>
    <row r="931" spans="1:32" x14ac:dyDescent="0.3">
      <c r="A931" s="13">
        <v>18150</v>
      </c>
      <c r="B931" s="13" t="s">
        <v>47</v>
      </c>
      <c r="C931" s="13">
        <v>86646</v>
      </c>
      <c r="D931" s="14">
        <v>13.73</v>
      </c>
      <c r="E931" s="15">
        <v>0.05</v>
      </c>
      <c r="F931" s="13">
        <v>21</v>
      </c>
      <c r="G931" s="14">
        <f>'Calculated Metrics'!$D931*'Calculated Metrics'!$F931*(1-'Calculated Metrics'!$E931)</f>
        <v>273.9135</v>
      </c>
      <c r="H931" s="13">
        <v>1679</v>
      </c>
      <c r="I931" s="13" t="s">
        <v>1550</v>
      </c>
      <c r="J931" s="13" t="str">
        <f t="shared" si="14"/>
        <v>New Customer</v>
      </c>
      <c r="K931" s="13" t="s">
        <v>74</v>
      </c>
      <c r="L931" s="13" t="s">
        <v>35</v>
      </c>
      <c r="M931" s="16">
        <v>42083</v>
      </c>
      <c r="N931" s="16">
        <v>42084</v>
      </c>
      <c r="O931" s="48">
        <f>'Calculated Metrics'!$N931-'Calculated Metrics'!$M931</f>
        <v>1</v>
      </c>
      <c r="P931" s="16" t="str">
        <f>TEXT('Calculated Metrics'!$M931,"mmmm")</f>
        <v>March</v>
      </c>
      <c r="Q931" s="16" t="str">
        <f>TEXT('Calculated Metrics'!$M931,"dddd")</f>
        <v>Friday</v>
      </c>
      <c r="R931" s="13" t="str">
        <f>_xlfn.XLOOKUP('Calculated Metrics'!$T931,'Product Lookup'!A:A,'Product Lookup'!B:B, ,0)</f>
        <v>Furnishings</v>
      </c>
      <c r="S931" s="13" t="s">
        <v>36</v>
      </c>
      <c r="T931" s="13" t="s">
        <v>42</v>
      </c>
      <c r="U931" s="13" t="s">
        <v>28</v>
      </c>
      <c r="V931" s="13" t="s">
        <v>29</v>
      </c>
      <c r="W931" s="13" t="s">
        <v>44</v>
      </c>
      <c r="X931" s="13" t="s">
        <v>90</v>
      </c>
      <c r="Y931" s="13" t="s">
        <v>546</v>
      </c>
      <c r="Z931" s="13">
        <v>45324</v>
      </c>
      <c r="AA931" s="1"/>
      <c r="AB931" s="1"/>
      <c r="AC931" s="1"/>
      <c r="AD931" s="1"/>
      <c r="AE931" s="1"/>
      <c r="AF931" s="1"/>
    </row>
    <row r="932" spans="1:32" x14ac:dyDescent="0.3">
      <c r="A932" s="9">
        <v>23524</v>
      </c>
      <c r="B932" s="9" t="s">
        <v>71</v>
      </c>
      <c r="C932" s="9">
        <v>86645</v>
      </c>
      <c r="D932" s="10">
        <v>30.98</v>
      </c>
      <c r="E932" s="11">
        <v>0.05</v>
      </c>
      <c r="F932" s="9">
        <v>18</v>
      </c>
      <c r="G932" s="10">
        <f>'Calculated Metrics'!$D932*'Calculated Metrics'!$F932*(1-'Calculated Metrics'!$E932)</f>
        <v>529.75799999999992</v>
      </c>
      <c r="H932" s="9">
        <v>1680</v>
      </c>
      <c r="I932" s="9" t="s">
        <v>1551</v>
      </c>
      <c r="J932" s="9" t="str">
        <f t="shared" si="14"/>
        <v>Returning Customer</v>
      </c>
      <c r="K932" s="9" t="s">
        <v>74</v>
      </c>
      <c r="L932" s="9" t="s">
        <v>35</v>
      </c>
      <c r="M932" s="12">
        <v>42127</v>
      </c>
      <c r="N932" s="12">
        <v>42129</v>
      </c>
      <c r="O932" s="47">
        <f>'Calculated Metrics'!$N932-'Calculated Metrics'!$M932</f>
        <v>2</v>
      </c>
      <c r="P932" s="12" t="str">
        <f>TEXT('Calculated Metrics'!$M932,"mmmm")</f>
        <v>May</v>
      </c>
      <c r="Q932" s="12" t="str">
        <f>TEXT('Calculated Metrics'!$M932,"dddd")</f>
        <v>Sunday</v>
      </c>
      <c r="R932" s="9" t="str">
        <f>_xlfn.XLOOKUP('Calculated Metrics'!$T932,'Product Lookup'!A:A,'Product Lookup'!B:B, ,0)</f>
        <v>Envelopes</v>
      </c>
      <c r="S932" s="9" t="s">
        <v>26</v>
      </c>
      <c r="T932" s="9" t="s">
        <v>54</v>
      </c>
      <c r="U932" s="9" t="s">
        <v>49</v>
      </c>
      <c r="V932" s="9" t="s">
        <v>29</v>
      </c>
      <c r="W932" s="9" t="s">
        <v>44</v>
      </c>
      <c r="X932" s="9" t="s">
        <v>90</v>
      </c>
      <c r="Y932" s="9" t="s">
        <v>174</v>
      </c>
      <c r="Z932" s="9">
        <v>45014</v>
      </c>
      <c r="AA932" s="1"/>
      <c r="AB932" s="1"/>
      <c r="AC932" s="1"/>
      <c r="AD932" s="1"/>
      <c r="AE932" s="1"/>
      <c r="AF932" s="1"/>
    </row>
    <row r="933" spans="1:32" x14ac:dyDescent="0.3">
      <c r="A933" s="13">
        <v>23525</v>
      </c>
      <c r="B933" s="13" t="s">
        <v>71</v>
      </c>
      <c r="C933" s="13">
        <v>86645</v>
      </c>
      <c r="D933" s="14">
        <v>49.34</v>
      </c>
      <c r="E933" s="15">
        <v>0.05</v>
      </c>
      <c r="F933" s="13">
        <v>17</v>
      </c>
      <c r="G933" s="14">
        <f>'Calculated Metrics'!$D933*'Calculated Metrics'!$F933*(1-'Calculated Metrics'!$E933)</f>
        <v>796.84100000000001</v>
      </c>
      <c r="H933" s="13">
        <v>1680</v>
      </c>
      <c r="I933" s="13" t="s">
        <v>1551</v>
      </c>
      <c r="J933" s="13" t="str">
        <f t="shared" si="14"/>
        <v>Returning Customer</v>
      </c>
      <c r="K933" s="13" t="s">
        <v>74</v>
      </c>
      <c r="L933" s="13" t="s">
        <v>35</v>
      </c>
      <c r="M933" s="16">
        <v>42127</v>
      </c>
      <c r="N933" s="16">
        <v>42129</v>
      </c>
      <c r="O933" s="48">
        <f>'Calculated Metrics'!$N933-'Calculated Metrics'!$M933</f>
        <v>2</v>
      </c>
      <c r="P933" s="16" t="str">
        <f>TEXT('Calculated Metrics'!$M933,"mmmm")</f>
        <v>May</v>
      </c>
      <c r="Q933" s="16" t="str">
        <f>TEXT('Calculated Metrics'!$M933,"dddd")</f>
        <v>Sunday</v>
      </c>
      <c r="R933" s="13" t="str">
        <f>_xlfn.XLOOKUP('Calculated Metrics'!$T933,'Product Lookup'!A:A,'Product Lookup'!B:B, ,0)</f>
        <v>Furnishings</v>
      </c>
      <c r="S933" s="13" t="s">
        <v>36</v>
      </c>
      <c r="T933" s="13" t="s">
        <v>42</v>
      </c>
      <c r="U933" s="13" t="s">
        <v>124</v>
      </c>
      <c r="V933" s="13" t="s">
        <v>29</v>
      </c>
      <c r="W933" s="13" t="s">
        <v>50</v>
      </c>
      <c r="X933" s="13" t="s">
        <v>90</v>
      </c>
      <c r="Y933" s="13" t="s">
        <v>174</v>
      </c>
      <c r="Z933" s="13">
        <v>45014</v>
      </c>
      <c r="AA933" s="1"/>
      <c r="AB933" s="1"/>
      <c r="AC933" s="1"/>
      <c r="AD933" s="1"/>
      <c r="AE933" s="1"/>
      <c r="AF933" s="1"/>
    </row>
    <row r="934" spans="1:32" x14ac:dyDescent="0.3">
      <c r="A934" s="9">
        <v>1976</v>
      </c>
      <c r="B934" s="9" t="s">
        <v>33</v>
      </c>
      <c r="C934" s="9">
        <v>14115</v>
      </c>
      <c r="D934" s="10">
        <v>6.28</v>
      </c>
      <c r="E934" s="11">
        <v>0.05</v>
      </c>
      <c r="F934" s="9">
        <v>43</v>
      </c>
      <c r="G934" s="10">
        <f>'Calculated Metrics'!$D934*'Calculated Metrics'!$F934*(1-'Calculated Metrics'!$E934)</f>
        <v>256.53800000000001</v>
      </c>
      <c r="H934" s="9">
        <v>1682</v>
      </c>
      <c r="I934" s="9" t="s">
        <v>1552</v>
      </c>
      <c r="J934" s="9" t="str">
        <f t="shared" si="14"/>
        <v>Returning Customer</v>
      </c>
      <c r="K934" s="9" t="s">
        <v>74</v>
      </c>
      <c r="L934" s="9" t="s">
        <v>35</v>
      </c>
      <c r="M934" s="12">
        <v>42049</v>
      </c>
      <c r="N934" s="12">
        <v>42051</v>
      </c>
      <c r="O934" s="47">
        <f>'Calculated Metrics'!$N934-'Calculated Metrics'!$M934</f>
        <v>2</v>
      </c>
      <c r="P934" s="12" t="str">
        <f>TEXT('Calculated Metrics'!$M934,"mmmm")</f>
        <v>February</v>
      </c>
      <c r="Q934" s="12" t="str">
        <f>TEXT('Calculated Metrics'!$M934,"dddd")</f>
        <v>Saturday</v>
      </c>
      <c r="R934" s="9" t="str">
        <f>_xlfn.XLOOKUP('Calculated Metrics'!$T934,'Product Lookup'!A:A,'Product Lookup'!B:B, ,0)</f>
        <v>Furnishings</v>
      </c>
      <c r="S934" s="9" t="s">
        <v>36</v>
      </c>
      <c r="T934" s="9" t="s">
        <v>42</v>
      </c>
      <c r="U934" s="9" t="s">
        <v>49</v>
      </c>
      <c r="V934" s="9" t="s">
        <v>29</v>
      </c>
      <c r="W934" s="9" t="s">
        <v>50</v>
      </c>
      <c r="X934" s="9" t="s">
        <v>98</v>
      </c>
      <c r="Y934" s="9" t="s">
        <v>99</v>
      </c>
      <c r="Z934" s="9">
        <v>60611</v>
      </c>
      <c r="AA934" s="1"/>
      <c r="AB934" s="1"/>
      <c r="AC934" s="1"/>
      <c r="AD934" s="1"/>
      <c r="AE934" s="1"/>
      <c r="AF934" s="1"/>
    </row>
    <row r="935" spans="1:32" x14ac:dyDescent="0.3">
      <c r="A935" s="13">
        <v>5358</v>
      </c>
      <c r="B935" s="13" t="s">
        <v>33</v>
      </c>
      <c r="C935" s="13">
        <v>38080</v>
      </c>
      <c r="D935" s="14">
        <v>4.9800000000000004</v>
      </c>
      <c r="E935" s="15">
        <v>0.05</v>
      </c>
      <c r="F935" s="13">
        <v>47</v>
      </c>
      <c r="G935" s="14">
        <f>'Calculated Metrics'!$D935*'Calculated Metrics'!$F935*(1-'Calculated Metrics'!$E935)</f>
        <v>222.35700000000003</v>
      </c>
      <c r="H935" s="13">
        <v>1682</v>
      </c>
      <c r="I935" s="13" t="s">
        <v>1552</v>
      </c>
      <c r="J935" s="13" t="str">
        <f t="shared" si="14"/>
        <v>Returning Customer</v>
      </c>
      <c r="K935" s="13" t="s">
        <v>74</v>
      </c>
      <c r="L935" s="13" t="s">
        <v>35</v>
      </c>
      <c r="M935" s="16">
        <v>42077</v>
      </c>
      <c r="N935" s="16">
        <v>42078</v>
      </c>
      <c r="O935" s="48">
        <f>'Calculated Metrics'!$N935-'Calculated Metrics'!$M935</f>
        <v>1</v>
      </c>
      <c r="P935" s="16" t="str">
        <f>TEXT('Calculated Metrics'!$M935,"mmmm")</f>
        <v>March</v>
      </c>
      <c r="Q935" s="16" t="str">
        <f>TEXT('Calculated Metrics'!$M935,"dddd")</f>
        <v>Saturday</v>
      </c>
      <c r="R935" s="13" t="str">
        <f>_xlfn.XLOOKUP('Calculated Metrics'!$T935,'Product Lookup'!A:A,'Product Lookup'!B:B, ,0)</f>
        <v>Paper</v>
      </c>
      <c r="S935" s="13" t="s">
        <v>26</v>
      </c>
      <c r="T935" s="13" t="s">
        <v>66</v>
      </c>
      <c r="U935" s="13" t="s">
        <v>49</v>
      </c>
      <c r="V935" s="13" t="s">
        <v>29</v>
      </c>
      <c r="W935" s="13" t="s">
        <v>50</v>
      </c>
      <c r="X935" s="13" t="s">
        <v>98</v>
      </c>
      <c r="Y935" s="13" t="s">
        <v>99</v>
      </c>
      <c r="Z935" s="13">
        <v>60611</v>
      </c>
      <c r="AA935" s="1"/>
      <c r="AB935" s="1"/>
      <c r="AC935" s="1"/>
      <c r="AD935" s="1"/>
      <c r="AE935" s="1"/>
      <c r="AF935" s="1"/>
    </row>
    <row r="936" spans="1:32" x14ac:dyDescent="0.3">
      <c r="A936" s="9">
        <v>19976</v>
      </c>
      <c r="B936" s="9" t="s">
        <v>33</v>
      </c>
      <c r="C936" s="9">
        <v>90612</v>
      </c>
      <c r="D936" s="10">
        <v>6.28</v>
      </c>
      <c r="E936" s="11">
        <v>0.05</v>
      </c>
      <c r="F936" s="9">
        <v>11</v>
      </c>
      <c r="G936" s="10">
        <f>'Calculated Metrics'!$D936*'Calculated Metrics'!$F936*(1-'Calculated Metrics'!$E936)</f>
        <v>65.625999999999991</v>
      </c>
      <c r="H936" s="9">
        <v>1683</v>
      </c>
      <c r="I936" s="9" t="s">
        <v>1553</v>
      </c>
      <c r="J936" s="9" t="str">
        <f t="shared" si="14"/>
        <v>Returning Customer</v>
      </c>
      <c r="K936" s="9" t="s">
        <v>74</v>
      </c>
      <c r="L936" s="9" t="s">
        <v>35</v>
      </c>
      <c r="M936" s="12">
        <v>42049</v>
      </c>
      <c r="N936" s="12">
        <v>42051</v>
      </c>
      <c r="O936" s="47">
        <f>'Calculated Metrics'!$N936-'Calculated Metrics'!$M936</f>
        <v>2</v>
      </c>
      <c r="P936" s="12" t="str">
        <f>TEXT('Calculated Metrics'!$M936,"mmmm")</f>
        <v>February</v>
      </c>
      <c r="Q936" s="12" t="str">
        <f>TEXT('Calculated Metrics'!$M936,"dddd")</f>
        <v>Saturday</v>
      </c>
      <c r="R936" s="9" t="str">
        <f>_xlfn.XLOOKUP('Calculated Metrics'!$T936,'Product Lookup'!A:A,'Product Lookup'!B:B, ,0)</f>
        <v>Furnishings</v>
      </c>
      <c r="S936" s="9" t="s">
        <v>36</v>
      </c>
      <c r="T936" s="9" t="s">
        <v>42</v>
      </c>
      <c r="U936" s="9" t="s">
        <v>49</v>
      </c>
      <c r="V936" s="9" t="s">
        <v>29</v>
      </c>
      <c r="W936" s="9" t="s">
        <v>50</v>
      </c>
      <c r="X936" s="9" t="s">
        <v>79</v>
      </c>
      <c r="Y936" s="9" t="s">
        <v>547</v>
      </c>
      <c r="Z936" s="9">
        <v>77301</v>
      </c>
      <c r="AA936" s="1"/>
      <c r="AB936" s="1"/>
      <c r="AC936" s="1"/>
      <c r="AD936" s="1"/>
      <c r="AE936" s="1"/>
      <c r="AF936" s="1"/>
    </row>
    <row r="937" spans="1:32" x14ac:dyDescent="0.3">
      <c r="A937" s="13">
        <v>23358</v>
      </c>
      <c r="B937" s="13" t="s">
        <v>33</v>
      </c>
      <c r="C937" s="13">
        <v>90613</v>
      </c>
      <c r="D937" s="14">
        <v>4.9800000000000004</v>
      </c>
      <c r="E937" s="15">
        <v>0.05</v>
      </c>
      <c r="F937" s="13">
        <v>12</v>
      </c>
      <c r="G937" s="14">
        <f>'Calculated Metrics'!$D937*'Calculated Metrics'!$F937*(1-'Calculated Metrics'!$E937)</f>
        <v>56.772000000000006</v>
      </c>
      <c r="H937" s="13">
        <v>1683</v>
      </c>
      <c r="I937" s="13" t="s">
        <v>1553</v>
      </c>
      <c r="J937" s="13" t="str">
        <f t="shared" si="14"/>
        <v>Returning Customer</v>
      </c>
      <c r="K937" s="13" t="s">
        <v>74</v>
      </c>
      <c r="L937" s="13" t="s">
        <v>35</v>
      </c>
      <c r="M937" s="16">
        <v>42077</v>
      </c>
      <c r="N937" s="16">
        <v>42078</v>
      </c>
      <c r="O937" s="48">
        <f>'Calculated Metrics'!$N937-'Calculated Metrics'!$M937</f>
        <v>1</v>
      </c>
      <c r="P937" s="16" t="str">
        <f>TEXT('Calculated Metrics'!$M937,"mmmm")</f>
        <v>March</v>
      </c>
      <c r="Q937" s="16" t="str">
        <f>TEXT('Calculated Metrics'!$M937,"dddd")</f>
        <v>Saturday</v>
      </c>
      <c r="R937" s="13" t="str">
        <f>_xlfn.XLOOKUP('Calculated Metrics'!$T937,'Product Lookup'!A:A,'Product Lookup'!B:B, ,0)</f>
        <v>Paper</v>
      </c>
      <c r="S937" s="13" t="s">
        <v>26</v>
      </c>
      <c r="T937" s="13" t="s">
        <v>66</v>
      </c>
      <c r="U937" s="13" t="s">
        <v>49</v>
      </c>
      <c r="V937" s="13" t="s">
        <v>29</v>
      </c>
      <c r="W937" s="13" t="s">
        <v>50</v>
      </c>
      <c r="X937" s="13" t="s">
        <v>79</v>
      </c>
      <c r="Y937" s="13" t="s">
        <v>547</v>
      </c>
      <c r="Z937" s="13">
        <v>77301</v>
      </c>
      <c r="AA937" s="1"/>
      <c r="AB937" s="1"/>
      <c r="AC937" s="1"/>
      <c r="AD937" s="1"/>
      <c r="AE937" s="1"/>
      <c r="AF937" s="1"/>
    </row>
    <row r="938" spans="1:32" x14ac:dyDescent="0.3">
      <c r="A938" s="9">
        <v>19751</v>
      </c>
      <c r="B938" s="9" t="s">
        <v>71</v>
      </c>
      <c r="C938" s="9">
        <v>86973</v>
      </c>
      <c r="D938" s="10">
        <v>2.08</v>
      </c>
      <c r="E938" s="11">
        <v>0.05</v>
      </c>
      <c r="F938" s="9">
        <v>9</v>
      </c>
      <c r="G938" s="10">
        <f>'Calculated Metrics'!$D938*'Calculated Metrics'!$F938*(1-'Calculated Metrics'!$E938)</f>
        <v>17.783999999999999</v>
      </c>
      <c r="H938" s="9">
        <v>1686</v>
      </c>
      <c r="I938" s="9" t="s">
        <v>1554</v>
      </c>
      <c r="J938" s="9" t="str">
        <f t="shared" si="14"/>
        <v>New Customer</v>
      </c>
      <c r="K938" s="9" t="s">
        <v>24</v>
      </c>
      <c r="L938" s="9" t="s">
        <v>35</v>
      </c>
      <c r="M938" s="12">
        <v>42066</v>
      </c>
      <c r="N938" s="12">
        <v>42073</v>
      </c>
      <c r="O938" s="47">
        <f>'Calculated Metrics'!$N938-'Calculated Metrics'!$M938</f>
        <v>7</v>
      </c>
      <c r="P938" s="12" t="str">
        <f>TEXT('Calculated Metrics'!$M938,"mmmm")</f>
        <v>March</v>
      </c>
      <c r="Q938" s="12" t="str">
        <f>TEXT('Calculated Metrics'!$M938,"dddd")</f>
        <v>Tuesday</v>
      </c>
      <c r="R938" s="9" t="str">
        <f>_xlfn.XLOOKUP('Calculated Metrics'!$T938,'Product Lookup'!A:A,'Product Lookup'!B:B, ,0)</f>
        <v>Furnishings</v>
      </c>
      <c r="S938" s="9" t="s">
        <v>36</v>
      </c>
      <c r="T938" s="9" t="s">
        <v>42</v>
      </c>
      <c r="U938" s="9" t="s">
        <v>49</v>
      </c>
      <c r="V938" s="9" t="s">
        <v>29</v>
      </c>
      <c r="W938" s="9" t="s">
        <v>50</v>
      </c>
      <c r="X938" s="9" t="s">
        <v>98</v>
      </c>
      <c r="Y938" s="9" t="s">
        <v>548</v>
      </c>
      <c r="Z938" s="9">
        <v>60123</v>
      </c>
      <c r="AA938" s="1"/>
      <c r="AB938" s="1"/>
      <c r="AC938" s="1"/>
      <c r="AD938" s="1"/>
      <c r="AE938" s="1"/>
      <c r="AF938" s="1"/>
    </row>
    <row r="939" spans="1:32" x14ac:dyDescent="0.3">
      <c r="A939" s="13">
        <v>25690</v>
      </c>
      <c r="B939" s="13" t="s">
        <v>23</v>
      </c>
      <c r="C939" s="13">
        <v>91077</v>
      </c>
      <c r="D939" s="14">
        <v>48.91</v>
      </c>
      <c r="E939" s="15">
        <v>0.05</v>
      </c>
      <c r="F939" s="13">
        <v>10</v>
      </c>
      <c r="G939" s="14">
        <f>'Calculated Metrics'!$D939*'Calculated Metrics'!$F939*(1-'Calculated Metrics'!$E939)</f>
        <v>464.64499999999992</v>
      </c>
      <c r="H939" s="13">
        <v>1689</v>
      </c>
      <c r="I939" s="13" t="s">
        <v>1555</v>
      </c>
      <c r="J939" s="13" t="str">
        <f t="shared" si="14"/>
        <v>New Customer</v>
      </c>
      <c r="K939" s="13" t="s">
        <v>24</v>
      </c>
      <c r="L939" s="13" t="s">
        <v>35</v>
      </c>
      <c r="M939" s="16">
        <v>42087</v>
      </c>
      <c r="N939" s="16">
        <v>42088</v>
      </c>
      <c r="O939" s="48">
        <f>'Calculated Metrics'!$N939-'Calculated Metrics'!$M939</f>
        <v>1</v>
      </c>
      <c r="P939" s="16" t="str">
        <f>TEXT('Calculated Metrics'!$M939,"mmmm")</f>
        <v>March</v>
      </c>
      <c r="Q939" s="16" t="str">
        <f>TEXT('Calculated Metrics'!$M939,"dddd")</f>
        <v>Tuesday</v>
      </c>
      <c r="R939" s="13" t="str">
        <f>_xlfn.XLOOKUP('Calculated Metrics'!$T939,'Product Lookup'!A:A,'Product Lookup'!B:B, ,0)</f>
        <v>Storage</v>
      </c>
      <c r="S939" s="13" t="s">
        <v>26</v>
      </c>
      <c r="T939" s="13" t="s">
        <v>85</v>
      </c>
      <c r="U939" s="13" t="s">
        <v>124</v>
      </c>
      <c r="V939" s="13" t="s">
        <v>29</v>
      </c>
      <c r="W939" s="13" t="s">
        <v>44</v>
      </c>
      <c r="X939" s="13" t="s">
        <v>270</v>
      </c>
      <c r="Y939" s="13" t="s">
        <v>529</v>
      </c>
      <c r="Z939" s="13">
        <v>46322</v>
      </c>
      <c r="AA939" s="1"/>
      <c r="AB939" s="1"/>
      <c r="AC939" s="1"/>
      <c r="AD939" s="1"/>
      <c r="AE939" s="1"/>
      <c r="AF939" s="1"/>
    </row>
    <row r="940" spans="1:32" x14ac:dyDescent="0.3">
      <c r="A940" s="9">
        <v>22798</v>
      </c>
      <c r="B940" s="9" t="s">
        <v>71</v>
      </c>
      <c r="C940" s="9">
        <v>91076</v>
      </c>
      <c r="D940" s="10">
        <v>115.99</v>
      </c>
      <c r="E940" s="11">
        <v>0.1</v>
      </c>
      <c r="F940" s="9">
        <v>9</v>
      </c>
      <c r="G940" s="10">
        <f>'Calculated Metrics'!$D940*'Calculated Metrics'!$F940*(1-'Calculated Metrics'!$E940)</f>
        <v>939.51899999999989</v>
      </c>
      <c r="H940" s="9">
        <v>1690</v>
      </c>
      <c r="I940" s="9" t="s">
        <v>1556</v>
      </c>
      <c r="J940" s="9" t="str">
        <f t="shared" si="14"/>
        <v>Returning Customer</v>
      </c>
      <c r="K940" s="9" t="s">
        <v>24</v>
      </c>
      <c r="L940" s="9" t="s">
        <v>35</v>
      </c>
      <c r="M940" s="12">
        <v>42028</v>
      </c>
      <c r="N940" s="12">
        <v>42032</v>
      </c>
      <c r="O940" s="47">
        <f>'Calculated Metrics'!$N940-'Calculated Metrics'!$M940</f>
        <v>4</v>
      </c>
      <c r="P940" s="12" t="str">
        <f>TEXT('Calculated Metrics'!$M940,"mmmm")</f>
        <v>January</v>
      </c>
      <c r="Q940" s="12" t="str">
        <f>TEXT('Calculated Metrics'!$M940,"dddd")</f>
        <v>Saturday</v>
      </c>
      <c r="R940" s="9" t="str">
        <f>_xlfn.XLOOKUP('Calculated Metrics'!$T940,'Product Lookup'!A:A,'Product Lookup'!B:B, ,0)</f>
        <v>Telephones</v>
      </c>
      <c r="S940" s="9" t="s">
        <v>58</v>
      </c>
      <c r="T940" s="9" t="s">
        <v>59</v>
      </c>
      <c r="U940" s="9" t="s">
        <v>49</v>
      </c>
      <c r="V940" s="9" t="s">
        <v>29</v>
      </c>
      <c r="W940" s="9" t="s">
        <v>44</v>
      </c>
      <c r="X940" s="9" t="s">
        <v>122</v>
      </c>
      <c r="Y940" s="9" t="s">
        <v>549</v>
      </c>
      <c r="Z940" s="9">
        <v>17112</v>
      </c>
      <c r="AA940" s="1"/>
      <c r="AB940" s="1"/>
      <c r="AC940" s="1"/>
      <c r="AD940" s="1"/>
      <c r="AE940" s="1"/>
      <c r="AF940" s="1"/>
    </row>
    <row r="941" spans="1:32" x14ac:dyDescent="0.3">
      <c r="A941" s="13">
        <v>23626</v>
      </c>
      <c r="B941" s="13" t="s">
        <v>33</v>
      </c>
      <c r="C941" s="13">
        <v>91078</v>
      </c>
      <c r="D941" s="14">
        <v>95.43</v>
      </c>
      <c r="E941" s="15">
        <v>0.05</v>
      </c>
      <c r="F941" s="13">
        <v>22</v>
      </c>
      <c r="G941" s="14">
        <f>'Calculated Metrics'!$D941*'Calculated Metrics'!$F941*(1-'Calculated Metrics'!$E941)</f>
        <v>1994.4869999999999</v>
      </c>
      <c r="H941" s="13">
        <v>1690</v>
      </c>
      <c r="I941" s="13" t="s">
        <v>1556</v>
      </c>
      <c r="J941" s="13" t="str">
        <f t="shared" si="14"/>
        <v>Returning Customer</v>
      </c>
      <c r="K941" s="13" t="s">
        <v>24</v>
      </c>
      <c r="L941" s="13" t="s">
        <v>35</v>
      </c>
      <c r="M941" s="16">
        <v>42156</v>
      </c>
      <c r="N941" s="16">
        <v>42157</v>
      </c>
      <c r="O941" s="48">
        <f>'Calculated Metrics'!$N941-'Calculated Metrics'!$M941</f>
        <v>1</v>
      </c>
      <c r="P941" s="16" t="str">
        <f>TEXT('Calculated Metrics'!$M941,"mmmm")</f>
        <v>June</v>
      </c>
      <c r="Q941" s="16" t="str">
        <f>TEXT('Calculated Metrics'!$M941,"dddd")</f>
        <v>Monday</v>
      </c>
      <c r="R941" s="13" t="str">
        <f>_xlfn.XLOOKUP('Calculated Metrics'!$T941,'Product Lookup'!A:A,'Product Lookup'!B:B, ,0)</f>
        <v>Storage</v>
      </c>
      <c r="S941" s="13" t="s">
        <v>26</v>
      </c>
      <c r="T941" s="13" t="s">
        <v>85</v>
      </c>
      <c r="U941" s="13" t="s">
        <v>49</v>
      </c>
      <c r="V941" s="13" t="s">
        <v>29</v>
      </c>
      <c r="W941" s="13" t="s">
        <v>50</v>
      </c>
      <c r="X941" s="13" t="s">
        <v>122</v>
      </c>
      <c r="Y941" s="13" t="s">
        <v>549</v>
      </c>
      <c r="Z941" s="13">
        <v>17112</v>
      </c>
      <c r="AA941" s="1"/>
      <c r="AB941" s="1"/>
      <c r="AC941" s="1"/>
      <c r="AD941" s="1"/>
      <c r="AE941" s="1"/>
      <c r="AF941" s="1"/>
    </row>
    <row r="942" spans="1:32" x14ac:dyDescent="0.3">
      <c r="A942" s="9">
        <v>19481</v>
      </c>
      <c r="B942" s="9" t="s">
        <v>33</v>
      </c>
      <c r="C942" s="9">
        <v>90189</v>
      </c>
      <c r="D942" s="10">
        <v>6.84</v>
      </c>
      <c r="E942" s="11">
        <v>0.05</v>
      </c>
      <c r="F942" s="9">
        <v>5</v>
      </c>
      <c r="G942" s="10">
        <f>'Calculated Metrics'!$D942*'Calculated Metrics'!$F942*(1-'Calculated Metrics'!$E942)</f>
        <v>32.49</v>
      </c>
      <c r="H942" s="9">
        <v>1692</v>
      </c>
      <c r="I942" s="9" t="s">
        <v>1557</v>
      </c>
      <c r="J942" s="9" t="str">
        <f t="shared" si="14"/>
        <v>New Customer</v>
      </c>
      <c r="K942" s="9" t="s">
        <v>74</v>
      </c>
      <c r="L942" s="9" t="s">
        <v>35</v>
      </c>
      <c r="M942" s="12">
        <v>42027</v>
      </c>
      <c r="N942" s="12">
        <v>42028</v>
      </c>
      <c r="O942" s="47">
        <f>'Calculated Metrics'!$N942-'Calculated Metrics'!$M942</f>
        <v>1</v>
      </c>
      <c r="P942" s="12" t="str">
        <f>TEXT('Calculated Metrics'!$M942,"mmmm")</f>
        <v>January</v>
      </c>
      <c r="Q942" s="12" t="str">
        <f>TEXT('Calculated Metrics'!$M942,"dddd")</f>
        <v>Friday</v>
      </c>
      <c r="R942" s="9" t="str">
        <f>_xlfn.XLOOKUP('Calculated Metrics'!$T942,'Product Lookup'!A:A,'Product Lookup'!B:B, ,0)</f>
        <v>Scissors</v>
      </c>
      <c r="S942" s="9" t="s">
        <v>26</v>
      </c>
      <c r="T942" s="9" t="s">
        <v>97</v>
      </c>
      <c r="U942" s="9" t="s">
        <v>43</v>
      </c>
      <c r="V942" s="9" t="s">
        <v>29</v>
      </c>
      <c r="W942" s="9" t="s">
        <v>81</v>
      </c>
      <c r="X942" s="9" t="s">
        <v>101</v>
      </c>
      <c r="Y942" s="9" t="s">
        <v>154</v>
      </c>
      <c r="Z942" s="9">
        <v>67114</v>
      </c>
      <c r="AA942" s="1"/>
      <c r="AB942" s="1"/>
      <c r="AC942" s="1"/>
      <c r="AD942" s="1"/>
      <c r="AE942" s="1"/>
      <c r="AF942" s="1"/>
    </row>
    <row r="943" spans="1:32" x14ac:dyDescent="0.3">
      <c r="A943" s="13">
        <v>19482</v>
      </c>
      <c r="B943" s="13" t="s">
        <v>33</v>
      </c>
      <c r="C943" s="13">
        <v>90189</v>
      </c>
      <c r="D943" s="14">
        <v>30.98</v>
      </c>
      <c r="E943" s="15">
        <v>0.05</v>
      </c>
      <c r="F943" s="13">
        <v>11</v>
      </c>
      <c r="G943" s="14">
        <f>'Calculated Metrics'!$D943*'Calculated Metrics'!$F943*(1-'Calculated Metrics'!$E943)</f>
        <v>323.74099999999999</v>
      </c>
      <c r="H943" s="13">
        <v>1693</v>
      </c>
      <c r="I943" s="13" t="s">
        <v>1558</v>
      </c>
      <c r="J943" s="13" t="str">
        <f t="shared" si="14"/>
        <v>Returning Customer</v>
      </c>
      <c r="K943" s="13" t="s">
        <v>74</v>
      </c>
      <c r="L943" s="13" t="s">
        <v>35</v>
      </c>
      <c r="M943" s="16">
        <v>42027</v>
      </c>
      <c r="N943" s="16">
        <v>42029</v>
      </c>
      <c r="O943" s="48">
        <f>'Calculated Metrics'!$N943-'Calculated Metrics'!$M943</f>
        <v>2</v>
      </c>
      <c r="P943" s="16" t="str">
        <f>TEXT('Calculated Metrics'!$M943,"mmmm")</f>
        <v>January</v>
      </c>
      <c r="Q943" s="16" t="str">
        <f>TEXT('Calculated Metrics'!$M943,"dddd")</f>
        <v>Friday</v>
      </c>
      <c r="R943" s="13" t="str">
        <f>_xlfn.XLOOKUP('Calculated Metrics'!$T943,'Product Lookup'!A:A,'Product Lookup'!B:B, ,0)</f>
        <v>Paper</v>
      </c>
      <c r="S943" s="13" t="s">
        <v>26</v>
      </c>
      <c r="T943" s="13" t="s">
        <v>66</v>
      </c>
      <c r="U943" s="13" t="s">
        <v>49</v>
      </c>
      <c r="V943" s="13" t="s">
        <v>29</v>
      </c>
      <c r="W943" s="13" t="s">
        <v>81</v>
      </c>
      <c r="X943" s="13" t="s">
        <v>83</v>
      </c>
      <c r="Y943" s="13" t="s">
        <v>550</v>
      </c>
      <c r="Z943" s="13">
        <v>20190</v>
      </c>
      <c r="AA943" s="1"/>
      <c r="AB943" s="1"/>
      <c r="AC943" s="1"/>
      <c r="AD943" s="1"/>
      <c r="AE943" s="1"/>
      <c r="AF943" s="1"/>
    </row>
    <row r="944" spans="1:32" x14ac:dyDescent="0.3">
      <c r="A944" s="9">
        <v>21262</v>
      </c>
      <c r="B944" s="9" t="s">
        <v>71</v>
      </c>
      <c r="C944" s="9">
        <v>90190</v>
      </c>
      <c r="D944" s="10">
        <v>15.67</v>
      </c>
      <c r="E944" s="11">
        <v>0.05</v>
      </c>
      <c r="F944" s="9">
        <v>11</v>
      </c>
      <c r="G944" s="10">
        <f>'Calculated Metrics'!$D944*'Calculated Metrics'!$F944*(1-'Calculated Metrics'!$E944)</f>
        <v>163.75149999999999</v>
      </c>
      <c r="H944" s="9">
        <v>1693</v>
      </c>
      <c r="I944" s="9" t="s">
        <v>1558</v>
      </c>
      <c r="J944" s="9" t="str">
        <f t="shared" si="14"/>
        <v>Returning Customer</v>
      </c>
      <c r="K944" s="9" t="s">
        <v>74</v>
      </c>
      <c r="L944" s="9" t="s">
        <v>25</v>
      </c>
      <c r="M944" s="12">
        <v>42135</v>
      </c>
      <c r="N944" s="12">
        <v>42135</v>
      </c>
      <c r="O944" s="47">
        <f>'Calculated Metrics'!$N944-'Calculated Metrics'!$M944</f>
        <v>0</v>
      </c>
      <c r="P944" s="12" t="str">
        <f>TEXT('Calculated Metrics'!$M944,"mmmm")</f>
        <v>May</v>
      </c>
      <c r="Q944" s="12" t="str">
        <f>TEXT('Calculated Metrics'!$M944,"dddd")</f>
        <v>Monday</v>
      </c>
      <c r="R944" s="9" t="str">
        <f>_xlfn.XLOOKUP('Calculated Metrics'!$T944,'Product Lookup'!A:A,'Product Lookup'!B:B, ,0)</f>
        <v>Envelopes</v>
      </c>
      <c r="S944" s="9" t="s">
        <v>26</v>
      </c>
      <c r="T944" s="9" t="s">
        <v>54</v>
      </c>
      <c r="U944" s="9" t="s">
        <v>49</v>
      </c>
      <c r="V944" s="9" t="s">
        <v>29</v>
      </c>
      <c r="W944" s="9" t="s">
        <v>81</v>
      </c>
      <c r="X944" s="9" t="s">
        <v>83</v>
      </c>
      <c r="Y944" s="9" t="s">
        <v>550</v>
      </c>
      <c r="Z944" s="9">
        <v>20190</v>
      </c>
      <c r="AA944" s="1"/>
      <c r="AB944" s="1"/>
      <c r="AC944" s="1"/>
      <c r="AD944" s="1"/>
      <c r="AE944" s="1"/>
      <c r="AF944" s="1"/>
    </row>
    <row r="945" spans="1:32" x14ac:dyDescent="0.3">
      <c r="A945" s="13">
        <v>24941</v>
      </c>
      <c r="B945" s="13" t="s">
        <v>47</v>
      </c>
      <c r="C945" s="13">
        <v>86338</v>
      </c>
      <c r="D945" s="14">
        <v>13.43</v>
      </c>
      <c r="E945" s="15">
        <v>0.05</v>
      </c>
      <c r="F945" s="13">
        <v>9</v>
      </c>
      <c r="G945" s="14">
        <f>'Calculated Metrics'!$D945*'Calculated Metrics'!$F945*(1-'Calculated Metrics'!$E945)</f>
        <v>114.8265</v>
      </c>
      <c r="H945" s="13">
        <v>1697</v>
      </c>
      <c r="I945" s="13" t="s">
        <v>1559</v>
      </c>
      <c r="J945" s="13" t="str">
        <f t="shared" si="14"/>
        <v>New Customer</v>
      </c>
      <c r="K945" s="13" t="s">
        <v>34</v>
      </c>
      <c r="L945" s="13" t="s">
        <v>35</v>
      </c>
      <c r="M945" s="16">
        <v>42020</v>
      </c>
      <c r="N945" s="16">
        <v>42021</v>
      </c>
      <c r="O945" s="48">
        <f>'Calculated Metrics'!$N945-'Calculated Metrics'!$M945</f>
        <v>1</v>
      </c>
      <c r="P945" s="16" t="str">
        <f>TEXT('Calculated Metrics'!$M945,"mmmm")</f>
        <v>January</v>
      </c>
      <c r="Q945" s="16" t="str">
        <f>TEXT('Calculated Metrics'!$M945,"dddd")</f>
        <v>Friday</v>
      </c>
      <c r="R945" s="13" t="str">
        <f>_xlfn.XLOOKUP('Calculated Metrics'!$T945,'Product Lookup'!A:A,'Product Lookup'!B:B, ,0)</f>
        <v>Storage</v>
      </c>
      <c r="S945" s="13" t="s">
        <v>26</v>
      </c>
      <c r="T945" s="13" t="s">
        <v>85</v>
      </c>
      <c r="U945" s="13" t="s">
        <v>49</v>
      </c>
      <c r="V945" s="13" t="s">
        <v>29</v>
      </c>
      <c r="W945" s="13" t="s">
        <v>44</v>
      </c>
      <c r="X945" s="13" t="s">
        <v>339</v>
      </c>
      <c r="Y945" s="13" t="s">
        <v>551</v>
      </c>
      <c r="Z945" s="13">
        <v>71901</v>
      </c>
      <c r="AA945" s="1"/>
      <c r="AB945" s="1"/>
      <c r="AC945" s="1"/>
      <c r="AD945" s="1"/>
      <c r="AE945" s="1"/>
      <c r="AF945" s="1"/>
    </row>
    <row r="946" spans="1:32" x14ac:dyDescent="0.3">
      <c r="A946" s="9">
        <v>18275</v>
      </c>
      <c r="B946" s="9" t="s">
        <v>71</v>
      </c>
      <c r="C946" s="9">
        <v>87345</v>
      </c>
      <c r="D946" s="10">
        <v>3.98</v>
      </c>
      <c r="E946" s="11">
        <v>0.05</v>
      </c>
      <c r="F946" s="9">
        <v>12</v>
      </c>
      <c r="G946" s="10">
        <f>'Calculated Metrics'!$D946*'Calculated Metrics'!$F946*(1-'Calculated Metrics'!$E946)</f>
        <v>45.371999999999993</v>
      </c>
      <c r="H946" s="9">
        <v>1699</v>
      </c>
      <c r="I946" s="9" t="s">
        <v>1560</v>
      </c>
      <c r="J946" s="9" t="str">
        <f t="shared" si="14"/>
        <v>Returning Customer</v>
      </c>
      <c r="K946" s="9" t="s">
        <v>48</v>
      </c>
      <c r="L946" s="9" t="s">
        <v>35</v>
      </c>
      <c r="M946" s="12">
        <v>42088</v>
      </c>
      <c r="N946" s="12">
        <v>42092</v>
      </c>
      <c r="O946" s="47">
        <f>'Calculated Metrics'!$N946-'Calculated Metrics'!$M946</f>
        <v>4</v>
      </c>
      <c r="P946" s="12" t="str">
        <f>TEXT('Calculated Metrics'!$M946,"mmmm")</f>
        <v>March</v>
      </c>
      <c r="Q946" s="12" t="str">
        <f>TEXT('Calculated Metrics'!$M946,"dddd")</f>
        <v>Wednesday</v>
      </c>
      <c r="R946" s="9" t="str">
        <f>_xlfn.XLOOKUP('Calculated Metrics'!$T946,'Product Lookup'!A:A,'Product Lookup'!B:B, ,0)</f>
        <v>Binders</v>
      </c>
      <c r="S946" s="9" t="s">
        <v>26</v>
      </c>
      <c r="T946" s="9" t="s">
        <v>72</v>
      </c>
      <c r="U946" s="9" t="s">
        <v>49</v>
      </c>
      <c r="V946" s="9" t="s">
        <v>29</v>
      </c>
      <c r="W946" s="9" t="s">
        <v>44</v>
      </c>
      <c r="X946" s="9" t="s">
        <v>122</v>
      </c>
      <c r="Y946" s="9" t="s">
        <v>552</v>
      </c>
      <c r="Z946" s="9">
        <v>19057</v>
      </c>
      <c r="AA946" s="1"/>
      <c r="AB946" s="1"/>
      <c r="AC946" s="1"/>
      <c r="AD946" s="1"/>
      <c r="AE946" s="1"/>
      <c r="AF946" s="1"/>
    </row>
    <row r="947" spans="1:32" x14ac:dyDescent="0.3">
      <c r="A947" s="13">
        <v>18276</v>
      </c>
      <c r="B947" s="13" t="s">
        <v>71</v>
      </c>
      <c r="C947" s="13">
        <v>87345</v>
      </c>
      <c r="D947" s="14">
        <v>6.48</v>
      </c>
      <c r="E947" s="15">
        <v>0.05</v>
      </c>
      <c r="F947" s="13">
        <v>2</v>
      </c>
      <c r="G947" s="14">
        <f>'Calculated Metrics'!$D947*'Calculated Metrics'!$F947*(1-'Calculated Metrics'!$E947)</f>
        <v>12.311999999999999</v>
      </c>
      <c r="H947" s="13">
        <v>1699</v>
      </c>
      <c r="I947" s="13" t="s">
        <v>1560</v>
      </c>
      <c r="J947" s="13" t="str">
        <f t="shared" si="14"/>
        <v>Returning Customer</v>
      </c>
      <c r="K947" s="13" t="s">
        <v>48</v>
      </c>
      <c r="L947" s="13" t="s">
        <v>35</v>
      </c>
      <c r="M947" s="16">
        <v>42088</v>
      </c>
      <c r="N947" s="16">
        <v>42088</v>
      </c>
      <c r="O947" s="48">
        <f>'Calculated Metrics'!$N947-'Calculated Metrics'!$M947</f>
        <v>0</v>
      </c>
      <c r="P947" s="16" t="str">
        <f>TEXT('Calculated Metrics'!$M947,"mmmm")</f>
        <v>March</v>
      </c>
      <c r="Q947" s="16" t="str">
        <f>TEXT('Calculated Metrics'!$M947,"dddd")</f>
        <v>Wednesday</v>
      </c>
      <c r="R947" s="13" t="str">
        <f>_xlfn.XLOOKUP('Calculated Metrics'!$T947,'Product Lookup'!A:A,'Product Lookup'!B:B, ,0)</f>
        <v>Paper</v>
      </c>
      <c r="S947" s="13" t="s">
        <v>26</v>
      </c>
      <c r="T947" s="13" t="s">
        <v>66</v>
      </c>
      <c r="U947" s="13" t="s">
        <v>49</v>
      </c>
      <c r="V947" s="13" t="s">
        <v>29</v>
      </c>
      <c r="W947" s="13" t="s">
        <v>81</v>
      </c>
      <c r="X947" s="13" t="s">
        <v>122</v>
      </c>
      <c r="Y947" s="13" t="s">
        <v>552</v>
      </c>
      <c r="Z947" s="13">
        <v>19057</v>
      </c>
      <c r="AA947" s="1"/>
      <c r="AB947" s="1"/>
      <c r="AC947" s="1"/>
      <c r="AD947" s="1"/>
      <c r="AE947" s="1"/>
      <c r="AF947" s="1"/>
    </row>
    <row r="948" spans="1:32" x14ac:dyDescent="0.3">
      <c r="A948" s="9">
        <v>24158</v>
      </c>
      <c r="B948" s="9" t="s">
        <v>47</v>
      </c>
      <c r="C948" s="9">
        <v>90473</v>
      </c>
      <c r="D948" s="10">
        <v>14.81</v>
      </c>
      <c r="E948" s="11">
        <v>0.05</v>
      </c>
      <c r="F948" s="9">
        <v>3</v>
      </c>
      <c r="G948" s="10">
        <f>'Calculated Metrics'!$D948*'Calculated Metrics'!$F948*(1-'Calculated Metrics'!$E948)</f>
        <v>42.208500000000001</v>
      </c>
      <c r="H948" s="9">
        <v>1702</v>
      </c>
      <c r="I948" s="9" t="s">
        <v>1561</v>
      </c>
      <c r="J948" s="9" t="str">
        <f t="shared" si="14"/>
        <v>Returning Customer</v>
      </c>
      <c r="K948" s="9" t="s">
        <v>34</v>
      </c>
      <c r="L948" s="9" t="s">
        <v>35</v>
      </c>
      <c r="M948" s="12">
        <v>42021</v>
      </c>
      <c r="N948" s="12">
        <v>42024</v>
      </c>
      <c r="O948" s="47">
        <f>'Calculated Metrics'!$N948-'Calculated Metrics'!$M948</f>
        <v>3</v>
      </c>
      <c r="P948" s="12" t="str">
        <f>TEXT('Calculated Metrics'!$M948,"mmmm")</f>
        <v>January</v>
      </c>
      <c r="Q948" s="12" t="str">
        <f>TEXT('Calculated Metrics'!$M948,"dddd")</f>
        <v>Saturday</v>
      </c>
      <c r="R948" s="9" t="str">
        <f>_xlfn.XLOOKUP('Calculated Metrics'!$T948,'Product Lookup'!A:A,'Product Lookup'!B:B, ,0)</f>
        <v>Appliances</v>
      </c>
      <c r="S948" s="9" t="s">
        <v>26</v>
      </c>
      <c r="T948" s="9" t="s">
        <v>131</v>
      </c>
      <c r="U948" s="9" t="s">
        <v>49</v>
      </c>
      <c r="V948" s="9" t="s">
        <v>29</v>
      </c>
      <c r="W948" s="9" t="s">
        <v>81</v>
      </c>
      <c r="X948" s="9" t="s">
        <v>260</v>
      </c>
      <c r="Y948" s="9" t="s">
        <v>553</v>
      </c>
      <c r="Z948" s="9">
        <v>39301</v>
      </c>
      <c r="AA948" s="1"/>
      <c r="AB948" s="1"/>
      <c r="AC948" s="1"/>
      <c r="AD948" s="1"/>
      <c r="AE948" s="1"/>
      <c r="AF948" s="1"/>
    </row>
    <row r="949" spans="1:32" x14ac:dyDescent="0.3">
      <c r="A949" s="13">
        <v>24159</v>
      </c>
      <c r="B949" s="13" t="s">
        <v>47</v>
      </c>
      <c r="C949" s="13">
        <v>90473</v>
      </c>
      <c r="D949" s="14">
        <v>4.2</v>
      </c>
      <c r="E949" s="15">
        <v>0.05</v>
      </c>
      <c r="F949" s="13">
        <v>3</v>
      </c>
      <c r="G949" s="14">
        <f>'Calculated Metrics'!$D949*'Calculated Metrics'!$F949*(1-'Calculated Metrics'!$E949)</f>
        <v>11.97</v>
      </c>
      <c r="H949" s="13">
        <v>1702</v>
      </c>
      <c r="I949" s="13" t="s">
        <v>1561</v>
      </c>
      <c r="J949" s="13" t="str">
        <f t="shared" si="14"/>
        <v>Returning Customer</v>
      </c>
      <c r="K949" s="13" t="s">
        <v>34</v>
      </c>
      <c r="L949" s="13" t="s">
        <v>25</v>
      </c>
      <c r="M949" s="16">
        <v>42021</v>
      </c>
      <c r="N949" s="16">
        <v>42023</v>
      </c>
      <c r="O949" s="48">
        <f>'Calculated Metrics'!$N949-'Calculated Metrics'!$M949</f>
        <v>2</v>
      </c>
      <c r="P949" s="16" t="str">
        <f>TEXT('Calculated Metrics'!$M949,"mmmm")</f>
        <v>January</v>
      </c>
      <c r="Q949" s="16" t="str">
        <f>TEXT('Calculated Metrics'!$M949,"dddd")</f>
        <v>Saturday</v>
      </c>
      <c r="R949" s="13" t="str">
        <f>_xlfn.XLOOKUP('Calculated Metrics'!$T949,'Product Lookup'!A:A,'Product Lookup'!B:B, ,0)</f>
        <v>Paper</v>
      </c>
      <c r="S949" s="13" t="s">
        <v>26</v>
      </c>
      <c r="T949" s="13" t="s">
        <v>66</v>
      </c>
      <c r="U949" s="13" t="s">
        <v>28</v>
      </c>
      <c r="V949" s="13" t="s">
        <v>29</v>
      </c>
      <c r="W949" s="13" t="s">
        <v>44</v>
      </c>
      <c r="X949" s="13" t="s">
        <v>260</v>
      </c>
      <c r="Y949" s="13" t="s">
        <v>553</v>
      </c>
      <c r="Z949" s="13">
        <v>39301</v>
      </c>
      <c r="AA949" s="1"/>
      <c r="AB949" s="1"/>
      <c r="AC949" s="1"/>
      <c r="AD949" s="1"/>
      <c r="AE949" s="1"/>
      <c r="AF949" s="1"/>
    </row>
    <row r="950" spans="1:32" x14ac:dyDescent="0.3">
      <c r="A950" s="9">
        <v>25761</v>
      </c>
      <c r="B950" s="9" t="s">
        <v>47</v>
      </c>
      <c r="C950" s="9">
        <v>88781</v>
      </c>
      <c r="D950" s="10">
        <v>5.68</v>
      </c>
      <c r="E950" s="11">
        <v>0.05</v>
      </c>
      <c r="F950" s="9">
        <v>10</v>
      </c>
      <c r="G950" s="10">
        <f>'Calculated Metrics'!$D950*'Calculated Metrics'!$F950*(1-'Calculated Metrics'!$E950)</f>
        <v>53.959999999999994</v>
      </c>
      <c r="H950" s="9">
        <v>1708</v>
      </c>
      <c r="I950" s="9" t="s">
        <v>1562</v>
      </c>
      <c r="J950" s="9" t="str">
        <f t="shared" si="14"/>
        <v>Returning Customer</v>
      </c>
      <c r="K950" s="9" t="s">
        <v>48</v>
      </c>
      <c r="L950" s="9" t="s">
        <v>35</v>
      </c>
      <c r="M950" s="12">
        <v>42021</v>
      </c>
      <c r="N950" s="12">
        <v>42022</v>
      </c>
      <c r="O950" s="47">
        <f>'Calculated Metrics'!$N950-'Calculated Metrics'!$M950</f>
        <v>1</v>
      </c>
      <c r="P950" s="12" t="str">
        <f>TEXT('Calculated Metrics'!$M950,"mmmm")</f>
        <v>January</v>
      </c>
      <c r="Q950" s="12" t="str">
        <f>TEXT('Calculated Metrics'!$M950,"dddd")</f>
        <v>Saturday</v>
      </c>
      <c r="R950" s="9" t="str">
        <f>_xlfn.XLOOKUP('Calculated Metrics'!$T950,'Product Lookup'!A:A,'Product Lookup'!B:B, ,0)</f>
        <v>Envelopes</v>
      </c>
      <c r="S950" s="9" t="s">
        <v>26</v>
      </c>
      <c r="T950" s="9" t="s">
        <v>54</v>
      </c>
      <c r="U950" s="9" t="s">
        <v>49</v>
      </c>
      <c r="V950" s="9" t="s">
        <v>29</v>
      </c>
      <c r="W950" s="9" t="s">
        <v>44</v>
      </c>
      <c r="X950" s="9" t="s">
        <v>90</v>
      </c>
      <c r="Y950" s="9" t="s">
        <v>554</v>
      </c>
      <c r="Z950" s="9">
        <v>44118</v>
      </c>
      <c r="AA950" s="1"/>
      <c r="AB950" s="1"/>
      <c r="AC950" s="1"/>
      <c r="AD950" s="1"/>
      <c r="AE950" s="1"/>
      <c r="AF950" s="1"/>
    </row>
    <row r="951" spans="1:32" x14ac:dyDescent="0.3">
      <c r="A951" s="13">
        <v>26037</v>
      </c>
      <c r="B951" s="13" t="s">
        <v>33</v>
      </c>
      <c r="C951" s="13">
        <v>88784</v>
      </c>
      <c r="D951" s="14">
        <v>205.99</v>
      </c>
      <c r="E951" s="15">
        <v>0.1</v>
      </c>
      <c r="F951" s="13">
        <v>29</v>
      </c>
      <c r="G951" s="14">
        <f>'Calculated Metrics'!$D951*'Calculated Metrics'!$F951*(1-'Calculated Metrics'!$E951)</f>
        <v>5376.3389999999999</v>
      </c>
      <c r="H951" s="13">
        <v>1708</v>
      </c>
      <c r="I951" s="13" t="s">
        <v>1562</v>
      </c>
      <c r="J951" s="13" t="str">
        <f t="shared" si="14"/>
        <v>Returning Customer</v>
      </c>
      <c r="K951" s="13" t="s">
        <v>48</v>
      </c>
      <c r="L951" s="13" t="s">
        <v>35</v>
      </c>
      <c r="M951" s="16">
        <v>42144</v>
      </c>
      <c r="N951" s="16">
        <v>42145</v>
      </c>
      <c r="O951" s="48">
        <f>'Calculated Metrics'!$N951-'Calculated Metrics'!$M951</f>
        <v>1</v>
      </c>
      <c r="P951" s="16" t="str">
        <f>TEXT('Calculated Metrics'!$M951,"mmmm")</f>
        <v>May</v>
      </c>
      <c r="Q951" s="16" t="str">
        <f>TEXT('Calculated Metrics'!$M951,"dddd")</f>
        <v>Wednesday</v>
      </c>
      <c r="R951" s="13" t="str">
        <f>_xlfn.XLOOKUP('Calculated Metrics'!$T951,'Product Lookup'!A:A,'Product Lookup'!B:B, ,0)</f>
        <v>Telephones</v>
      </c>
      <c r="S951" s="13" t="s">
        <v>58</v>
      </c>
      <c r="T951" s="13" t="s">
        <v>59</v>
      </c>
      <c r="U951" s="13" t="s">
        <v>49</v>
      </c>
      <c r="V951" s="13" t="s">
        <v>29</v>
      </c>
      <c r="W951" s="13" t="s">
        <v>44</v>
      </c>
      <c r="X951" s="13" t="s">
        <v>90</v>
      </c>
      <c r="Y951" s="13" t="s">
        <v>554</v>
      </c>
      <c r="Z951" s="13">
        <v>44118</v>
      </c>
      <c r="AA951" s="1"/>
      <c r="AB951" s="1"/>
      <c r="AC951" s="1"/>
      <c r="AD951" s="1"/>
      <c r="AE951" s="1"/>
      <c r="AF951" s="1"/>
    </row>
    <row r="952" spans="1:32" x14ac:dyDescent="0.3">
      <c r="A952" s="9">
        <v>23822</v>
      </c>
      <c r="B952" s="9" t="s">
        <v>33</v>
      </c>
      <c r="C952" s="9">
        <v>88782</v>
      </c>
      <c r="D952" s="10">
        <v>14.28</v>
      </c>
      <c r="E952" s="11">
        <v>0.05</v>
      </c>
      <c r="F952" s="9">
        <v>2</v>
      </c>
      <c r="G952" s="10">
        <f>'Calculated Metrics'!$D952*'Calculated Metrics'!$F952*(1-'Calculated Metrics'!$E952)</f>
        <v>27.131999999999998</v>
      </c>
      <c r="H952" s="9">
        <v>1709</v>
      </c>
      <c r="I952" s="9" t="s">
        <v>1563</v>
      </c>
      <c r="J952" s="9" t="str">
        <f t="shared" si="14"/>
        <v>Returning Customer</v>
      </c>
      <c r="K952" s="9" t="s">
        <v>74</v>
      </c>
      <c r="L952" s="9" t="s">
        <v>35</v>
      </c>
      <c r="M952" s="12">
        <v>42025</v>
      </c>
      <c r="N952" s="12">
        <v>42026</v>
      </c>
      <c r="O952" s="47">
        <f>'Calculated Metrics'!$N952-'Calculated Metrics'!$M952</f>
        <v>1</v>
      </c>
      <c r="P952" s="12" t="str">
        <f>TEXT('Calculated Metrics'!$M952,"mmmm")</f>
        <v>January</v>
      </c>
      <c r="Q952" s="12" t="str">
        <f>TEXT('Calculated Metrics'!$M952,"dddd")</f>
        <v>Wednesday</v>
      </c>
      <c r="R952" s="9" t="str">
        <f>_xlfn.XLOOKUP('Calculated Metrics'!$T952,'Product Lookup'!A:A,'Product Lookup'!B:B, ,0)</f>
        <v>Binders</v>
      </c>
      <c r="S952" s="9" t="s">
        <v>26</v>
      </c>
      <c r="T952" s="9" t="s">
        <v>72</v>
      </c>
      <c r="U952" s="9" t="s">
        <v>49</v>
      </c>
      <c r="V952" s="9" t="s">
        <v>29</v>
      </c>
      <c r="W952" s="9" t="s">
        <v>44</v>
      </c>
      <c r="X952" s="9" t="s">
        <v>122</v>
      </c>
      <c r="Y952" s="9" t="s">
        <v>555</v>
      </c>
      <c r="Z952" s="9">
        <v>19464</v>
      </c>
      <c r="AA952" s="1"/>
      <c r="AB952" s="1"/>
      <c r="AC952" s="1"/>
      <c r="AD952" s="1"/>
      <c r="AE952" s="1"/>
      <c r="AF952" s="1"/>
    </row>
    <row r="953" spans="1:32" x14ac:dyDescent="0.3">
      <c r="A953" s="13">
        <v>24577</v>
      </c>
      <c r="B953" s="13" t="s">
        <v>47</v>
      </c>
      <c r="C953" s="13">
        <v>88783</v>
      </c>
      <c r="D953" s="14">
        <v>95.43</v>
      </c>
      <c r="E953" s="15">
        <v>0.05</v>
      </c>
      <c r="F953" s="13">
        <v>33</v>
      </c>
      <c r="G953" s="14">
        <f>'Calculated Metrics'!$D953*'Calculated Metrics'!$F953*(1-'Calculated Metrics'!$E953)</f>
        <v>2991.7305000000001</v>
      </c>
      <c r="H953" s="13">
        <v>1709</v>
      </c>
      <c r="I953" s="13" t="s">
        <v>1563</v>
      </c>
      <c r="J953" s="13" t="str">
        <f t="shared" si="14"/>
        <v>Returning Customer</v>
      </c>
      <c r="K953" s="13" t="s">
        <v>48</v>
      </c>
      <c r="L953" s="13" t="s">
        <v>35</v>
      </c>
      <c r="M953" s="16">
        <v>42134</v>
      </c>
      <c r="N953" s="16">
        <v>42136</v>
      </c>
      <c r="O953" s="48">
        <f>'Calculated Metrics'!$N953-'Calculated Metrics'!$M953</f>
        <v>2</v>
      </c>
      <c r="P953" s="16" t="str">
        <f>TEXT('Calculated Metrics'!$M953,"mmmm")</f>
        <v>May</v>
      </c>
      <c r="Q953" s="16" t="str">
        <f>TEXT('Calculated Metrics'!$M953,"dddd")</f>
        <v>Sunday</v>
      </c>
      <c r="R953" s="13" t="str">
        <f>_xlfn.XLOOKUP('Calculated Metrics'!$T953,'Product Lookup'!A:A,'Product Lookup'!B:B, ,0)</f>
        <v>Storage</v>
      </c>
      <c r="S953" s="13" t="s">
        <v>26</v>
      </c>
      <c r="T953" s="13" t="s">
        <v>85</v>
      </c>
      <c r="U953" s="13" t="s">
        <v>49</v>
      </c>
      <c r="V953" s="13" t="s">
        <v>29</v>
      </c>
      <c r="W953" s="13" t="s">
        <v>81</v>
      </c>
      <c r="X953" s="13" t="s">
        <v>122</v>
      </c>
      <c r="Y953" s="13" t="s">
        <v>555</v>
      </c>
      <c r="Z953" s="13">
        <v>19464</v>
      </c>
      <c r="AA953" s="1"/>
      <c r="AB953" s="1"/>
      <c r="AC953" s="1"/>
      <c r="AD953" s="1"/>
      <c r="AE953" s="1"/>
      <c r="AF953" s="1"/>
    </row>
    <row r="954" spans="1:32" x14ac:dyDescent="0.3">
      <c r="A954" s="9">
        <v>19287</v>
      </c>
      <c r="B954" s="9" t="s">
        <v>33</v>
      </c>
      <c r="C954" s="9">
        <v>87747</v>
      </c>
      <c r="D954" s="10">
        <v>7.59</v>
      </c>
      <c r="E954" s="11">
        <v>0.05</v>
      </c>
      <c r="F954" s="9">
        <v>3</v>
      </c>
      <c r="G954" s="10">
        <f>'Calculated Metrics'!$D954*'Calculated Metrics'!$F954*(1-'Calculated Metrics'!$E954)</f>
        <v>21.631499999999999</v>
      </c>
      <c r="H954" s="9">
        <v>1711</v>
      </c>
      <c r="I954" s="9" t="s">
        <v>1564</v>
      </c>
      <c r="J954" s="9" t="str">
        <f t="shared" si="14"/>
        <v>New Customer</v>
      </c>
      <c r="K954" s="9" t="s">
        <v>24</v>
      </c>
      <c r="L954" s="9" t="s">
        <v>35</v>
      </c>
      <c r="M954" s="12">
        <v>42079</v>
      </c>
      <c r="N954" s="12">
        <v>42081</v>
      </c>
      <c r="O954" s="47">
        <f>'Calculated Metrics'!$N954-'Calculated Metrics'!$M954</f>
        <v>2</v>
      </c>
      <c r="P954" s="12" t="str">
        <f>TEXT('Calculated Metrics'!$M954,"mmmm")</f>
        <v>March</v>
      </c>
      <c r="Q954" s="12" t="str">
        <f>TEXT('Calculated Metrics'!$M954,"dddd")</f>
        <v>Monday</v>
      </c>
      <c r="R954" s="9" t="str">
        <f>_xlfn.XLOOKUP('Calculated Metrics'!$T954,'Product Lookup'!A:A,'Product Lookup'!B:B, ,0)</f>
        <v>Furnishings</v>
      </c>
      <c r="S954" s="9" t="s">
        <v>36</v>
      </c>
      <c r="T954" s="9" t="s">
        <v>42</v>
      </c>
      <c r="U954" s="9" t="s">
        <v>28</v>
      </c>
      <c r="V954" s="9" t="s">
        <v>29</v>
      </c>
      <c r="W954" s="9" t="s">
        <v>81</v>
      </c>
      <c r="X954" s="9" t="s">
        <v>171</v>
      </c>
      <c r="Y954" s="9" t="s">
        <v>556</v>
      </c>
      <c r="Z954" s="9">
        <v>30062</v>
      </c>
      <c r="AA954" s="1"/>
      <c r="AB954" s="1"/>
      <c r="AC954" s="1"/>
      <c r="AD954" s="1"/>
      <c r="AE954" s="1"/>
      <c r="AF954" s="1"/>
    </row>
    <row r="955" spans="1:32" x14ac:dyDescent="0.3">
      <c r="A955" s="13">
        <v>21655</v>
      </c>
      <c r="B955" s="13" t="s">
        <v>71</v>
      </c>
      <c r="C955" s="13">
        <v>87749</v>
      </c>
      <c r="D955" s="14">
        <v>11.66</v>
      </c>
      <c r="E955" s="15">
        <v>0.05</v>
      </c>
      <c r="F955" s="13">
        <v>22</v>
      </c>
      <c r="G955" s="14">
        <f>'Calculated Metrics'!$D955*'Calculated Metrics'!$F955*(1-'Calculated Metrics'!$E955)</f>
        <v>243.69399999999996</v>
      </c>
      <c r="H955" s="13">
        <v>1712</v>
      </c>
      <c r="I955" s="13" t="s">
        <v>1565</v>
      </c>
      <c r="J955" s="13" t="str">
        <f t="shared" si="14"/>
        <v>New Customer</v>
      </c>
      <c r="K955" s="13" t="s">
        <v>24</v>
      </c>
      <c r="L955" s="13" t="s">
        <v>35</v>
      </c>
      <c r="M955" s="16">
        <v>42105</v>
      </c>
      <c r="N955" s="16">
        <v>42114</v>
      </c>
      <c r="O955" s="48">
        <f>'Calculated Metrics'!$N955-'Calculated Metrics'!$M955</f>
        <v>9</v>
      </c>
      <c r="P955" s="16" t="str">
        <f>TEXT('Calculated Metrics'!$M955,"mmmm")</f>
        <v>April</v>
      </c>
      <c r="Q955" s="16" t="str">
        <f>TEXT('Calculated Metrics'!$M955,"dddd")</f>
        <v>Saturday</v>
      </c>
      <c r="R955" s="13" t="str">
        <f>_xlfn.XLOOKUP('Calculated Metrics'!$T955,'Product Lookup'!A:A,'Product Lookup'!B:B, ,0)</f>
        <v>Pens</v>
      </c>
      <c r="S955" s="13" t="s">
        <v>26</v>
      </c>
      <c r="T955" s="13" t="s">
        <v>27</v>
      </c>
      <c r="U955" s="13" t="s">
        <v>43</v>
      </c>
      <c r="V955" s="13" t="s">
        <v>29</v>
      </c>
      <c r="W955" s="13" t="s">
        <v>81</v>
      </c>
      <c r="X955" s="13" t="s">
        <v>171</v>
      </c>
      <c r="Y955" s="13" t="s">
        <v>557</v>
      </c>
      <c r="Z955" s="13">
        <v>30907</v>
      </c>
      <c r="AA955" s="1"/>
      <c r="AB955" s="1"/>
      <c r="AC955" s="1"/>
      <c r="AD955" s="1"/>
      <c r="AE955" s="1"/>
      <c r="AF955" s="1"/>
    </row>
    <row r="956" spans="1:32" x14ac:dyDescent="0.3">
      <c r="A956" s="9">
        <v>25078</v>
      </c>
      <c r="B956" s="9" t="s">
        <v>23</v>
      </c>
      <c r="C956" s="9">
        <v>87748</v>
      </c>
      <c r="D956" s="10">
        <v>23.99</v>
      </c>
      <c r="E956" s="11">
        <v>0.05</v>
      </c>
      <c r="F956" s="9">
        <v>11</v>
      </c>
      <c r="G956" s="10">
        <f>'Calculated Metrics'!$D956*'Calculated Metrics'!$F956*(1-'Calculated Metrics'!$E956)</f>
        <v>250.69549999999998</v>
      </c>
      <c r="H956" s="9">
        <v>1713</v>
      </c>
      <c r="I956" s="9" t="s">
        <v>1566</v>
      </c>
      <c r="J956" s="9" t="str">
        <f t="shared" si="14"/>
        <v>New Customer</v>
      </c>
      <c r="K956" s="9" t="s">
        <v>24</v>
      </c>
      <c r="L956" s="9" t="s">
        <v>35</v>
      </c>
      <c r="M956" s="12">
        <v>42153</v>
      </c>
      <c r="N956" s="12">
        <v>42155</v>
      </c>
      <c r="O956" s="47">
        <f>'Calculated Metrics'!$N956-'Calculated Metrics'!$M956</f>
        <v>2</v>
      </c>
      <c r="P956" s="12" t="str">
        <f>TEXT('Calculated Metrics'!$M956,"mmmm")</f>
        <v>May</v>
      </c>
      <c r="Q956" s="12" t="str">
        <f>TEXT('Calculated Metrics'!$M956,"dddd")</f>
        <v>Friday</v>
      </c>
      <c r="R956" s="9" t="str">
        <f>_xlfn.XLOOKUP('Calculated Metrics'!$T956,'Product Lookup'!A:A,'Product Lookup'!B:B, ,0)</f>
        <v>Office Machines</v>
      </c>
      <c r="S956" s="9" t="s">
        <v>58</v>
      </c>
      <c r="T956" s="9" t="s">
        <v>62</v>
      </c>
      <c r="U956" s="9" t="s">
        <v>63</v>
      </c>
      <c r="V956" s="9" t="s">
        <v>29</v>
      </c>
      <c r="W956" s="9" t="s">
        <v>81</v>
      </c>
      <c r="X956" s="9" t="s">
        <v>171</v>
      </c>
      <c r="Y956" s="9" t="s">
        <v>558</v>
      </c>
      <c r="Z956" s="9">
        <v>30265</v>
      </c>
      <c r="AA956" s="1"/>
      <c r="AB956" s="1"/>
      <c r="AC956" s="1"/>
      <c r="AD956" s="1"/>
      <c r="AE956" s="1"/>
      <c r="AF956" s="1"/>
    </row>
    <row r="957" spans="1:32" x14ac:dyDescent="0.3">
      <c r="A957" s="13">
        <v>19884</v>
      </c>
      <c r="B957" s="13" t="s">
        <v>71</v>
      </c>
      <c r="C957" s="13">
        <v>90621</v>
      </c>
      <c r="D957" s="14">
        <v>300.98</v>
      </c>
      <c r="E957" s="15">
        <v>0.1</v>
      </c>
      <c r="F957" s="13">
        <v>3</v>
      </c>
      <c r="G957" s="14">
        <f>'Calculated Metrics'!$D957*'Calculated Metrics'!$F957*(1-'Calculated Metrics'!$E957)</f>
        <v>812.64600000000007</v>
      </c>
      <c r="H957" s="13">
        <v>1718</v>
      </c>
      <c r="I957" s="13" t="s">
        <v>1567</v>
      </c>
      <c r="J957" s="13" t="str">
        <f t="shared" si="14"/>
        <v>New Customer</v>
      </c>
      <c r="K957" s="13" t="s">
        <v>74</v>
      </c>
      <c r="L957" s="13" t="s">
        <v>25</v>
      </c>
      <c r="M957" s="16">
        <v>42071</v>
      </c>
      <c r="N957" s="16">
        <v>42078</v>
      </c>
      <c r="O957" s="48">
        <f>'Calculated Metrics'!$N957-'Calculated Metrics'!$M957</f>
        <v>7</v>
      </c>
      <c r="P957" s="16" t="str">
        <f>TEXT('Calculated Metrics'!$M957,"mmmm")</f>
        <v>March</v>
      </c>
      <c r="Q957" s="16" t="str">
        <f>TEXT('Calculated Metrics'!$M957,"dddd")</f>
        <v>Sunday</v>
      </c>
      <c r="R957" s="13" t="str">
        <f>_xlfn.XLOOKUP('Calculated Metrics'!$T957,'Product Lookup'!A:A,'Product Lookup'!B:B, ,0)</f>
        <v>Chairs</v>
      </c>
      <c r="S957" s="13" t="s">
        <v>36</v>
      </c>
      <c r="T957" s="13" t="s">
        <v>37</v>
      </c>
      <c r="U957" s="13" t="s">
        <v>38</v>
      </c>
      <c r="V957" s="13" t="s">
        <v>29</v>
      </c>
      <c r="W957" s="13" t="s">
        <v>81</v>
      </c>
      <c r="X957" s="13" t="s">
        <v>150</v>
      </c>
      <c r="Y957" s="13" t="s">
        <v>559</v>
      </c>
      <c r="Z957" s="13">
        <v>27529</v>
      </c>
      <c r="AA957" s="1"/>
      <c r="AB957" s="1"/>
      <c r="AC957" s="1"/>
      <c r="AD957" s="1"/>
      <c r="AE957" s="1"/>
      <c r="AF957" s="1"/>
    </row>
    <row r="958" spans="1:32" x14ac:dyDescent="0.3">
      <c r="A958" s="9">
        <v>20619</v>
      </c>
      <c r="B958" s="9" t="s">
        <v>47</v>
      </c>
      <c r="C958" s="9">
        <v>90786</v>
      </c>
      <c r="D958" s="10">
        <v>16.48</v>
      </c>
      <c r="E958" s="11">
        <v>0.05</v>
      </c>
      <c r="F958" s="9">
        <v>8</v>
      </c>
      <c r="G958" s="10">
        <f>'Calculated Metrics'!$D958*'Calculated Metrics'!$F958*(1-'Calculated Metrics'!$E958)</f>
        <v>125.24799999999999</v>
      </c>
      <c r="H958" s="9">
        <v>1719</v>
      </c>
      <c r="I958" s="9" t="s">
        <v>1568</v>
      </c>
      <c r="J958" s="9" t="str">
        <f t="shared" si="14"/>
        <v>New Customer</v>
      </c>
      <c r="K958" s="9" t="s">
        <v>24</v>
      </c>
      <c r="L958" s="9" t="s">
        <v>35</v>
      </c>
      <c r="M958" s="12">
        <v>42021</v>
      </c>
      <c r="N958" s="12">
        <v>42023</v>
      </c>
      <c r="O958" s="47">
        <f>'Calculated Metrics'!$N958-'Calculated Metrics'!$M958</f>
        <v>2</v>
      </c>
      <c r="P958" s="12" t="str">
        <f>TEXT('Calculated Metrics'!$M958,"mmmm")</f>
        <v>January</v>
      </c>
      <c r="Q958" s="12" t="str">
        <f>TEXT('Calculated Metrics'!$M958,"dddd")</f>
        <v>Saturday</v>
      </c>
      <c r="R958" s="9" t="str">
        <f>_xlfn.XLOOKUP('Calculated Metrics'!$T958,'Product Lookup'!A:A,'Product Lookup'!B:B, ,0)</f>
        <v>Computer Peripherals</v>
      </c>
      <c r="S958" s="9" t="s">
        <v>58</v>
      </c>
      <c r="T958" s="9" t="s">
        <v>100</v>
      </c>
      <c r="U958" s="9" t="s">
        <v>43</v>
      </c>
      <c r="V958" s="9" t="s">
        <v>29</v>
      </c>
      <c r="W958" s="9" t="s">
        <v>81</v>
      </c>
      <c r="X958" s="9" t="s">
        <v>427</v>
      </c>
      <c r="Y958" s="9" t="s">
        <v>560</v>
      </c>
      <c r="Z958" s="9">
        <v>35473</v>
      </c>
      <c r="AA958" s="1"/>
      <c r="AB958" s="1"/>
      <c r="AC958" s="1"/>
      <c r="AD958" s="1"/>
      <c r="AE958" s="1"/>
      <c r="AF958" s="1"/>
    </row>
    <row r="959" spans="1:32" x14ac:dyDescent="0.3">
      <c r="A959" s="13">
        <v>22596</v>
      </c>
      <c r="B959" s="13" t="s">
        <v>23</v>
      </c>
      <c r="C959" s="13">
        <v>90787</v>
      </c>
      <c r="D959" s="14">
        <v>12.44</v>
      </c>
      <c r="E959" s="15">
        <v>0.05</v>
      </c>
      <c r="F959" s="13">
        <v>37</v>
      </c>
      <c r="G959" s="14">
        <f>'Calculated Metrics'!$D959*'Calculated Metrics'!$F959*(1-'Calculated Metrics'!$E959)</f>
        <v>437.26599999999996</v>
      </c>
      <c r="H959" s="13">
        <v>1721</v>
      </c>
      <c r="I959" s="13" t="s">
        <v>1569</v>
      </c>
      <c r="J959" s="13" t="str">
        <f t="shared" si="14"/>
        <v>New Customer</v>
      </c>
      <c r="K959" s="13" t="s">
        <v>24</v>
      </c>
      <c r="L959" s="13" t="s">
        <v>35</v>
      </c>
      <c r="M959" s="16">
        <v>42140</v>
      </c>
      <c r="N959" s="16">
        <v>42141</v>
      </c>
      <c r="O959" s="48">
        <f>'Calculated Metrics'!$N959-'Calculated Metrics'!$M959</f>
        <v>1</v>
      </c>
      <c r="P959" s="16" t="str">
        <f>TEXT('Calculated Metrics'!$M959,"mmmm")</f>
        <v>May</v>
      </c>
      <c r="Q959" s="16" t="str">
        <f>TEXT('Calculated Metrics'!$M959,"dddd")</f>
        <v>Saturday</v>
      </c>
      <c r="R959" s="13" t="str">
        <f>_xlfn.XLOOKUP('Calculated Metrics'!$T959,'Product Lookup'!A:A,'Product Lookup'!B:B, ,0)</f>
        <v>Storage</v>
      </c>
      <c r="S959" s="13" t="s">
        <v>26</v>
      </c>
      <c r="T959" s="13" t="s">
        <v>85</v>
      </c>
      <c r="U959" s="13" t="s">
        <v>63</v>
      </c>
      <c r="V959" s="13" t="s">
        <v>29</v>
      </c>
      <c r="W959" s="13" t="s">
        <v>30</v>
      </c>
      <c r="X959" s="13" t="s">
        <v>339</v>
      </c>
      <c r="Y959" s="13" t="s">
        <v>561</v>
      </c>
      <c r="Z959" s="13">
        <v>72401</v>
      </c>
      <c r="AA959" s="1"/>
      <c r="AB959" s="1"/>
      <c r="AC959" s="1"/>
      <c r="AD959" s="1"/>
      <c r="AE959" s="1"/>
      <c r="AF959" s="1"/>
    </row>
    <row r="960" spans="1:32" x14ac:dyDescent="0.3">
      <c r="A960" s="9">
        <v>5670</v>
      </c>
      <c r="B960" s="9" t="s">
        <v>71</v>
      </c>
      <c r="C960" s="9">
        <v>40101</v>
      </c>
      <c r="D960" s="10">
        <v>49.99</v>
      </c>
      <c r="E960" s="11">
        <v>0.05</v>
      </c>
      <c r="F960" s="9">
        <v>46</v>
      </c>
      <c r="G960" s="10">
        <f>'Calculated Metrics'!$D960*'Calculated Metrics'!$F960*(1-'Calculated Metrics'!$E960)</f>
        <v>2184.5629999999996</v>
      </c>
      <c r="H960" s="9">
        <v>1723</v>
      </c>
      <c r="I960" s="9" t="s">
        <v>1570</v>
      </c>
      <c r="J960" s="9" t="str">
        <f t="shared" si="14"/>
        <v>Returning Customer</v>
      </c>
      <c r="K960" s="9" t="s">
        <v>24</v>
      </c>
      <c r="L960" s="9" t="s">
        <v>25</v>
      </c>
      <c r="M960" s="12">
        <v>42035</v>
      </c>
      <c r="N960" s="12">
        <v>42040</v>
      </c>
      <c r="O960" s="47">
        <f>'Calculated Metrics'!$N960-'Calculated Metrics'!$M960</f>
        <v>5</v>
      </c>
      <c r="P960" s="12" t="str">
        <f>TEXT('Calculated Metrics'!$M960,"mmmm")</f>
        <v>January</v>
      </c>
      <c r="Q960" s="12" t="str">
        <f>TEXT('Calculated Metrics'!$M960,"dddd")</f>
        <v>Saturday</v>
      </c>
      <c r="R960" s="9" t="str">
        <f>_xlfn.XLOOKUP('Calculated Metrics'!$T960,'Product Lookup'!A:A,'Product Lookup'!B:B, ,0)</f>
        <v>Computer Peripherals</v>
      </c>
      <c r="S960" s="9" t="s">
        <v>58</v>
      </c>
      <c r="T960" s="9" t="s">
        <v>100</v>
      </c>
      <c r="U960" s="9" t="s">
        <v>49</v>
      </c>
      <c r="V960" s="9" t="s">
        <v>29</v>
      </c>
      <c r="W960" s="9" t="s">
        <v>30</v>
      </c>
      <c r="X960" s="9" t="s">
        <v>39</v>
      </c>
      <c r="Y960" s="9" t="s">
        <v>562</v>
      </c>
      <c r="Z960" s="9">
        <v>92037</v>
      </c>
      <c r="AA960" s="1"/>
      <c r="AB960" s="1"/>
      <c r="AC960" s="1"/>
      <c r="AD960" s="1"/>
      <c r="AE960" s="1"/>
      <c r="AF960" s="1"/>
    </row>
    <row r="961" spans="1:32" x14ac:dyDescent="0.3">
      <c r="A961" s="13">
        <v>6212</v>
      </c>
      <c r="B961" s="13" t="s">
        <v>47</v>
      </c>
      <c r="C961" s="13">
        <v>44002</v>
      </c>
      <c r="D961" s="14">
        <v>6.68</v>
      </c>
      <c r="E961" s="15">
        <v>0.05</v>
      </c>
      <c r="F961" s="13">
        <v>46</v>
      </c>
      <c r="G961" s="14">
        <f>'Calculated Metrics'!$D961*'Calculated Metrics'!$F961*(1-'Calculated Metrics'!$E961)</f>
        <v>291.91599999999994</v>
      </c>
      <c r="H961" s="13">
        <v>1723</v>
      </c>
      <c r="I961" s="13" t="s">
        <v>1570</v>
      </c>
      <c r="J961" s="13" t="str">
        <f t="shared" si="14"/>
        <v>Returning Customer</v>
      </c>
      <c r="K961" s="13" t="s">
        <v>24</v>
      </c>
      <c r="L961" s="13" t="s">
        <v>35</v>
      </c>
      <c r="M961" s="16">
        <v>42042</v>
      </c>
      <c r="N961" s="16">
        <v>42044</v>
      </c>
      <c r="O961" s="48">
        <f>'Calculated Metrics'!$N961-'Calculated Metrics'!$M961</f>
        <v>2</v>
      </c>
      <c r="P961" s="16" t="str">
        <f>TEXT('Calculated Metrics'!$M961,"mmmm")</f>
        <v>February</v>
      </c>
      <c r="Q961" s="16" t="str">
        <f>TEXT('Calculated Metrics'!$M961,"dddd")</f>
        <v>Saturday</v>
      </c>
      <c r="R961" s="13" t="str">
        <f>_xlfn.XLOOKUP('Calculated Metrics'!$T961,'Product Lookup'!A:A,'Product Lookup'!B:B, ,0)</f>
        <v>Paper</v>
      </c>
      <c r="S961" s="13" t="s">
        <v>26</v>
      </c>
      <c r="T961" s="13" t="s">
        <v>66</v>
      </c>
      <c r="U961" s="13" t="s">
        <v>49</v>
      </c>
      <c r="V961" s="13" t="s">
        <v>29</v>
      </c>
      <c r="W961" s="13" t="s">
        <v>30</v>
      </c>
      <c r="X961" s="13" t="s">
        <v>39</v>
      </c>
      <c r="Y961" s="13" t="s">
        <v>562</v>
      </c>
      <c r="Z961" s="13">
        <v>92037</v>
      </c>
      <c r="AA961" s="1"/>
      <c r="AB961" s="1"/>
      <c r="AC961" s="1"/>
      <c r="AD961" s="1"/>
      <c r="AE961" s="1"/>
      <c r="AF961" s="1"/>
    </row>
    <row r="962" spans="1:32" x14ac:dyDescent="0.3">
      <c r="A962" s="9">
        <v>6213</v>
      </c>
      <c r="B962" s="9" t="s">
        <v>47</v>
      </c>
      <c r="C962" s="9">
        <v>44002</v>
      </c>
      <c r="D962" s="10">
        <v>17.7</v>
      </c>
      <c r="E962" s="11">
        <v>0.05</v>
      </c>
      <c r="F962" s="9">
        <v>14</v>
      </c>
      <c r="G962" s="10">
        <f>'Calculated Metrics'!$D962*'Calculated Metrics'!$F962*(1-'Calculated Metrics'!$E962)</f>
        <v>235.40999999999997</v>
      </c>
      <c r="H962" s="9">
        <v>1723</v>
      </c>
      <c r="I962" s="9" t="s">
        <v>1570</v>
      </c>
      <c r="J962" s="9" t="str">
        <f t="shared" ref="J962:J1025" si="15">IF(COUNTIF(I:I,I962)&gt;1,"Returning Customer","New Customer")</f>
        <v>Returning Customer</v>
      </c>
      <c r="K962" s="9" t="s">
        <v>24</v>
      </c>
      <c r="L962" s="9" t="s">
        <v>35</v>
      </c>
      <c r="M962" s="12">
        <v>42042</v>
      </c>
      <c r="N962" s="12">
        <v>42042</v>
      </c>
      <c r="O962" s="47">
        <f>'Calculated Metrics'!$N962-'Calculated Metrics'!$M962</f>
        <v>0</v>
      </c>
      <c r="P962" s="12" t="str">
        <f>TEXT('Calculated Metrics'!$M962,"mmmm")</f>
        <v>February</v>
      </c>
      <c r="Q962" s="12" t="str">
        <f>TEXT('Calculated Metrics'!$M962,"dddd")</f>
        <v>Saturday</v>
      </c>
      <c r="R962" s="9" t="str">
        <f>_xlfn.XLOOKUP('Calculated Metrics'!$T962,'Product Lookup'!A:A,'Product Lookup'!B:B, ,0)</f>
        <v>Storage</v>
      </c>
      <c r="S962" s="9" t="s">
        <v>26</v>
      </c>
      <c r="T962" s="9" t="s">
        <v>85</v>
      </c>
      <c r="U962" s="9" t="s">
        <v>49</v>
      </c>
      <c r="V962" s="9" t="s">
        <v>29</v>
      </c>
      <c r="W962" s="9" t="s">
        <v>30</v>
      </c>
      <c r="X962" s="9" t="s">
        <v>39</v>
      </c>
      <c r="Y962" s="9" t="s">
        <v>562</v>
      </c>
      <c r="Z962" s="9">
        <v>92037</v>
      </c>
      <c r="AA962" s="1"/>
      <c r="AB962" s="1"/>
      <c r="AC962" s="1"/>
      <c r="AD962" s="1"/>
      <c r="AE962" s="1"/>
      <c r="AF962" s="1"/>
    </row>
    <row r="963" spans="1:32" x14ac:dyDescent="0.3">
      <c r="A963" s="13">
        <v>4596</v>
      </c>
      <c r="B963" s="13" t="s">
        <v>23</v>
      </c>
      <c r="C963" s="13">
        <v>32710</v>
      </c>
      <c r="D963" s="14">
        <v>12.44</v>
      </c>
      <c r="E963" s="15">
        <v>0.05</v>
      </c>
      <c r="F963" s="13">
        <v>146</v>
      </c>
      <c r="G963" s="14">
        <f>'Calculated Metrics'!$D963*'Calculated Metrics'!$F963*(1-'Calculated Metrics'!$E963)</f>
        <v>1725.4279999999999</v>
      </c>
      <c r="H963" s="13">
        <v>1723</v>
      </c>
      <c r="I963" s="13" t="s">
        <v>1570</v>
      </c>
      <c r="J963" s="13" t="str">
        <f t="shared" si="15"/>
        <v>Returning Customer</v>
      </c>
      <c r="K963" s="13" t="s">
        <v>24</v>
      </c>
      <c r="L963" s="13" t="s">
        <v>35</v>
      </c>
      <c r="M963" s="16">
        <v>42140</v>
      </c>
      <c r="N963" s="16">
        <v>42141</v>
      </c>
      <c r="O963" s="48">
        <f>'Calculated Metrics'!$N963-'Calculated Metrics'!$M963</f>
        <v>1</v>
      </c>
      <c r="P963" s="16" t="str">
        <f>TEXT('Calculated Metrics'!$M963,"mmmm")</f>
        <v>May</v>
      </c>
      <c r="Q963" s="16" t="str">
        <f>TEXT('Calculated Metrics'!$M963,"dddd")</f>
        <v>Saturday</v>
      </c>
      <c r="R963" s="13" t="str">
        <f>_xlfn.XLOOKUP('Calculated Metrics'!$T963,'Product Lookup'!A:A,'Product Lookup'!B:B, ,0)</f>
        <v>Storage</v>
      </c>
      <c r="S963" s="13" t="s">
        <v>26</v>
      </c>
      <c r="T963" s="13" t="s">
        <v>85</v>
      </c>
      <c r="U963" s="13" t="s">
        <v>63</v>
      </c>
      <c r="V963" s="13" t="s">
        <v>29</v>
      </c>
      <c r="W963" s="13" t="s">
        <v>44</v>
      </c>
      <c r="X963" s="13" t="s">
        <v>39</v>
      </c>
      <c r="Y963" s="13" t="s">
        <v>562</v>
      </c>
      <c r="Z963" s="13">
        <v>92037</v>
      </c>
      <c r="AA963" s="1"/>
      <c r="AB963" s="1"/>
      <c r="AC963" s="1"/>
      <c r="AD963" s="1"/>
      <c r="AE963" s="1"/>
      <c r="AF963" s="1"/>
    </row>
    <row r="964" spans="1:32" x14ac:dyDescent="0.3">
      <c r="A964" s="9">
        <v>18244</v>
      </c>
      <c r="B964" s="9" t="s">
        <v>23</v>
      </c>
      <c r="C964" s="9">
        <v>87193</v>
      </c>
      <c r="D964" s="10">
        <v>35.99</v>
      </c>
      <c r="E964" s="11">
        <v>0.05</v>
      </c>
      <c r="F964" s="9">
        <v>9</v>
      </c>
      <c r="G964" s="10">
        <f>'Calculated Metrics'!$D964*'Calculated Metrics'!$F964*(1-'Calculated Metrics'!$E964)</f>
        <v>307.71449999999999</v>
      </c>
      <c r="H964" s="9">
        <v>1725</v>
      </c>
      <c r="I964" s="9" t="s">
        <v>1571</v>
      </c>
      <c r="J964" s="9" t="str">
        <f t="shared" si="15"/>
        <v>New Customer</v>
      </c>
      <c r="K964" s="9" t="s">
        <v>24</v>
      </c>
      <c r="L964" s="9" t="s">
        <v>35</v>
      </c>
      <c r="M964" s="12">
        <v>42131</v>
      </c>
      <c r="N964" s="12">
        <v>42133</v>
      </c>
      <c r="O964" s="47">
        <f>'Calculated Metrics'!$N964-'Calculated Metrics'!$M964</f>
        <v>2</v>
      </c>
      <c r="P964" s="12" t="str">
        <f>TEXT('Calculated Metrics'!$M964,"mmmm")</f>
        <v>May</v>
      </c>
      <c r="Q964" s="12" t="str">
        <f>TEXT('Calculated Metrics'!$M964,"dddd")</f>
        <v>Thursday</v>
      </c>
      <c r="R964" s="9" t="str">
        <f>_xlfn.XLOOKUP('Calculated Metrics'!$T964,'Product Lookup'!A:A,'Product Lookup'!B:B, ,0)</f>
        <v>Telephones</v>
      </c>
      <c r="S964" s="9" t="s">
        <v>58</v>
      </c>
      <c r="T964" s="9" t="s">
        <v>59</v>
      </c>
      <c r="U964" s="9" t="s">
        <v>49</v>
      </c>
      <c r="V964" s="9" t="s">
        <v>29</v>
      </c>
      <c r="W964" s="9" t="s">
        <v>44</v>
      </c>
      <c r="X964" s="9" t="s">
        <v>90</v>
      </c>
      <c r="Y964" s="9" t="s">
        <v>563</v>
      </c>
      <c r="Z964" s="9">
        <v>43026</v>
      </c>
      <c r="AA964" s="1"/>
      <c r="AB964" s="1"/>
      <c r="AC964" s="1"/>
      <c r="AD964" s="1"/>
      <c r="AE964" s="1"/>
      <c r="AF964" s="1"/>
    </row>
    <row r="965" spans="1:32" x14ac:dyDescent="0.3">
      <c r="A965" s="13">
        <v>24872</v>
      </c>
      <c r="B965" s="13" t="s">
        <v>33</v>
      </c>
      <c r="C965" s="13">
        <v>87194</v>
      </c>
      <c r="D965" s="14">
        <v>14.98</v>
      </c>
      <c r="E965" s="15">
        <v>0.05</v>
      </c>
      <c r="F965" s="13">
        <v>8</v>
      </c>
      <c r="G965" s="14">
        <f>'Calculated Metrics'!$D965*'Calculated Metrics'!$F965*(1-'Calculated Metrics'!$E965)</f>
        <v>113.848</v>
      </c>
      <c r="H965" s="13">
        <v>1727</v>
      </c>
      <c r="I965" s="13" t="s">
        <v>1572</v>
      </c>
      <c r="J965" s="13" t="str">
        <f t="shared" si="15"/>
        <v>New Customer</v>
      </c>
      <c r="K965" s="13" t="s">
        <v>48</v>
      </c>
      <c r="L965" s="13" t="s">
        <v>25</v>
      </c>
      <c r="M965" s="16">
        <v>42025</v>
      </c>
      <c r="N965" s="16">
        <v>42027</v>
      </c>
      <c r="O965" s="48">
        <f>'Calculated Metrics'!$N965-'Calculated Metrics'!$M965</f>
        <v>2</v>
      </c>
      <c r="P965" s="16" t="str">
        <f>TEXT('Calculated Metrics'!$M965,"mmmm")</f>
        <v>January</v>
      </c>
      <c r="Q965" s="16" t="str">
        <f>TEXT('Calculated Metrics'!$M965,"dddd")</f>
        <v>Wednesday</v>
      </c>
      <c r="R965" s="13" t="str">
        <f>_xlfn.XLOOKUP('Calculated Metrics'!$T965,'Product Lookup'!A:A,'Product Lookup'!B:B, ,0)</f>
        <v>Storage</v>
      </c>
      <c r="S965" s="13" t="s">
        <v>26</v>
      </c>
      <c r="T965" s="13" t="s">
        <v>85</v>
      </c>
      <c r="U965" s="13" t="s">
        <v>49</v>
      </c>
      <c r="V965" s="13" t="s">
        <v>29</v>
      </c>
      <c r="W965" s="13" t="s">
        <v>44</v>
      </c>
      <c r="X965" s="13" t="s">
        <v>90</v>
      </c>
      <c r="Y965" s="13" t="s">
        <v>564</v>
      </c>
      <c r="Z965" s="13">
        <v>44240</v>
      </c>
      <c r="AA965" s="1"/>
      <c r="AB965" s="1"/>
      <c r="AC965" s="1"/>
      <c r="AD965" s="1"/>
      <c r="AE965" s="1"/>
      <c r="AF965" s="1"/>
    </row>
    <row r="966" spans="1:32" x14ac:dyDescent="0.3">
      <c r="A966" s="9">
        <v>26066</v>
      </c>
      <c r="B966" s="9" t="s">
        <v>23</v>
      </c>
      <c r="C966" s="9">
        <v>87195</v>
      </c>
      <c r="D966" s="10">
        <v>55.48</v>
      </c>
      <c r="E966" s="11">
        <v>0.05</v>
      </c>
      <c r="F966" s="9">
        <v>10</v>
      </c>
      <c r="G966" s="10">
        <f>'Calculated Metrics'!$D966*'Calculated Metrics'!$F966*(1-'Calculated Metrics'!$E966)</f>
        <v>527.05999999999995</v>
      </c>
      <c r="H966" s="9">
        <v>1728</v>
      </c>
      <c r="I966" s="9" t="s">
        <v>1573</v>
      </c>
      <c r="J966" s="9" t="str">
        <f t="shared" si="15"/>
        <v>New Customer</v>
      </c>
      <c r="K966" s="9" t="s">
        <v>24</v>
      </c>
      <c r="L966" s="9" t="s">
        <v>35</v>
      </c>
      <c r="M966" s="12">
        <v>42057</v>
      </c>
      <c r="N966" s="12">
        <v>42059</v>
      </c>
      <c r="O966" s="47">
        <f>'Calculated Metrics'!$N966-'Calculated Metrics'!$M966</f>
        <v>2</v>
      </c>
      <c r="P966" s="12" t="str">
        <f>TEXT('Calculated Metrics'!$M966,"mmmm")</f>
        <v>February</v>
      </c>
      <c r="Q966" s="12" t="str">
        <f>TEXT('Calculated Metrics'!$M966,"dddd")</f>
        <v>Sunday</v>
      </c>
      <c r="R966" s="9" t="str">
        <f>_xlfn.XLOOKUP('Calculated Metrics'!$T966,'Product Lookup'!A:A,'Product Lookup'!B:B, ,0)</f>
        <v>Paper</v>
      </c>
      <c r="S966" s="9" t="s">
        <v>26</v>
      </c>
      <c r="T966" s="9" t="s">
        <v>66</v>
      </c>
      <c r="U966" s="9" t="s">
        <v>49</v>
      </c>
      <c r="V966" s="9" t="s">
        <v>29</v>
      </c>
      <c r="W966" s="9" t="s">
        <v>30</v>
      </c>
      <c r="X966" s="9" t="s">
        <v>90</v>
      </c>
      <c r="Y966" s="9" t="s">
        <v>565</v>
      </c>
      <c r="Z966" s="9">
        <v>45429</v>
      </c>
      <c r="AA966" s="1"/>
      <c r="AB966" s="1"/>
      <c r="AC966" s="1"/>
      <c r="AD966" s="1"/>
      <c r="AE966" s="1"/>
      <c r="AF966" s="1"/>
    </row>
    <row r="967" spans="1:32" x14ac:dyDescent="0.3">
      <c r="A967" s="13">
        <v>24545</v>
      </c>
      <c r="B967" s="13" t="s">
        <v>23</v>
      </c>
      <c r="C967" s="13">
        <v>90653</v>
      </c>
      <c r="D967" s="14">
        <v>65.989999999999995</v>
      </c>
      <c r="E967" s="15">
        <v>0.05</v>
      </c>
      <c r="F967" s="13">
        <v>5</v>
      </c>
      <c r="G967" s="14">
        <f>'Calculated Metrics'!$D967*'Calculated Metrics'!$F967*(1-'Calculated Metrics'!$E967)</f>
        <v>313.45249999999999</v>
      </c>
      <c r="H967" s="13">
        <v>1730</v>
      </c>
      <c r="I967" s="13" t="s">
        <v>1574</v>
      </c>
      <c r="J967" s="13" t="str">
        <f t="shared" si="15"/>
        <v>New Customer</v>
      </c>
      <c r="K967" s="13" t="s">
        <v>48</v>
      </c>
      <c r="L967" s="13" t="s">
        <v>25</v>
      </c>
      <c r="M967" s="16">
        <v>42101</v>
      </c>
      <c r="N967" s="16">
        <v>42103</v>
      </c>
      <c r="O967" s="48">
        <f>'Calculated Metrics'!$N967-'Calculated Metrics'!$M967</f>
        <v>2</v>
      </c>
      <c r="P967" s="16" t="str">
        <f>TEXT('Calculated Metrics'!$M967,"mmmm")</f>
        <v>April</v>
      </c>
      <c r="Q967" s="16" t="str">
        <f>TEXT('Calculated Metrics'!$M967,"dddd")</f>
        <v>Tuesday</v>
      </c>
      <c r="R967" s="13" t="str">
        <f>_xlfn.XLOOKUP('Calculated Metrics'!$T967,'Product Lookup'!A:A,'Product Lookup'!B:B, ,0)</f>
        <v>Telephones</v>
      </c>
      <c r="S967" s="13" t="s">
        <v>58</v>
      </c>
      <c r="T967" s="13" t="s">
        <v>59</v>
      </c>
      <c r="U967" s="13" t="s">
        <v>49</v>
      </c>
      <c r="V967" s="13" t="s">
        <v>29</v>
      </c>
      <c r="W967" s="13" t="s">
        <v>44</v>
      </c>
      <c r="X967" s="13" t="s">
        <v>566</v>
      </c>
      <c r="Y967" s="13" t="s">
        <v>567</v>
      </c>
      <c r="Z967" s="13">
        <v>83843</v>
      </c>
      <c r="AA967" s="1"/>
      <c r="AB967" s="1"/>
      <c r="AC967" s="1"/>
      <c r="AD967" s="1"/>
      <c r="AE967" s="1"/>
      <c r="AF967" s="1"/>
    </row>
    <row r="968" spans="1:32" x14ac:dyDescent="0.3">
      <c r="A968" s="9">
        <v>566</v>
      </c>
      <c r="B968" s="9" t="s">
        <v>33</v>
      </c>
      <c r="C968" s="9">
        <v>3841</v>
      </c>
      <c r="D968" s="10">
        <v>60.98</v>
      </c>
      <c r="E968" s="11">
        <v>0.05</v>
      </c>
      <c r="F968" s="9">
        <v>34</v>
      </c>
      <c r="G968" s="10">
        <f>'Calculated Metrics'!$D968*'Calculated Metrics'!$F968*(1-'Calculated Metrics'!$E968)</f>
        <v>1969.6539999999995</v>
      </c>
      <c r="H968" s="9">
        <v>1733</v>
      </c>
      <c r="I968" s="9" t="s">
        <v>1575</v>
      </c>
      <c r="J968" s="9" t="str">
        <f t="shared" si="15"/>
        <v>Returning Customer</v>
      </c>
      <c r="K968" s="9" t="s">
        <v>48</v>
      </c>
      <c r="L968" s="9" t="s">
        <v>35</v>
      </c>
      <c r="M968" s="12">
        <v>42098</v>
      </c>
      <c r="N968" s="12">
        <v>42100</v>
      </c>
      <c r="O968" s="47">
        <f>'Calculated Metrics'!$N968-'Calculated Metrics'!$M968</f>
        <v>2</v>
      </c>
      <c r="P968" s="12" t="str">
        <f>TEXT('Calculated Metrics'!$M968,"mmmm")</f>
        <v>April</v>
      </c>
      <c r="Q968" s="12" t="str">
        <f>TEXT('Calculated Metrics'!$M968,"dddd")</f>
        <v>Saturday</v>
      </c>
      <c r="R968" s="9" t="str">
        <f>_xlfn.XLOOKUP('Calculated Metrics'!$T968,'Product Lookup'!A:A,'Product Lookup'!B:B, ,0)</f>
        <v>Appliances</v>
      </c>
      <c r="S968" s="9" t="s">
        <v>26</v>
      </c>
      <c r="T968" s="9" t="s">
        <v>131</v>
      </c>
      <c r="U968" s="9" t="s">
        <v>124</v>
      </c>
      <c r="V968" s="9" t="s">
        <v>29</v>
      </c>
      <c r="W968" s="9" t="s">
        <v>44</v>
      </c>
      <c r="X968" s="9" t="s">
        <v>353</v>
      </c>
      <c r="Y968" s="9" t="s">
        <v>31</v>
      </c>
      <c r="Z968" s="9">
        <v>20012</v>
      </c>
      <c r="AA968" s="1"/>
      <c r="AB968" s="1"/>
      <c r="AC968" s="1"/>
      <c r="AD968" s="1"/>
      <c r="AE968" s="1"/>
      <c r="AF968" s="1"/>
    </row>
    <row r="969" spans="1:32" x14ac:dyDescent="0.3">
      <c r="A969" s="13">
        <v>567</v>
      </c>
      <c r="B969" s="13" t="s">
        <v>33</v>
      </c>
      <c r="C969" s="13">
        <v>3841</v>
      </c>
      <c r="D969" s="14">
        <v>1270.99</v>
      </c>
      <c r="E969" s="15">
        <v>0.15</v>
      </c>
      <c r="F969" s="13">
        <v>36</v>
      </c>
      <c r="G969" s="14">
        <f>'Calculated Metrics'!$D969*'Calculated Metrics'!$F969*(1-'Calculated Metrics'!$E969)</f>
        <v>38892.294000000002</v>
      </c>
      <c r="H969" s="13">
        <v>1733</v>
      </c>
      <c r="I969" s="13" t="s">
        <v>1575</v>
      </c>
      <c r="J969" s="13" t="str">
        <f t="shared" si="15"/>
        <v>Returning Customer</v>
      </c>
      <c r="K969" s="13" t="s">
        <v>48</v>
      </c>
      <c r="L969" s="13" t="s">
        <v>35</v>
      </c>
      <c r="M969" s="16">
        <v>42098</v>
      </c>
      <c r="N969" s="16">
        <v>42100</v>
      </c>
      <c r="O969" s="48">
        <f>'Calculated Metrics'!$N969-'Calculated Metrics'!$M969</f>
        <v>2</v>
      </c>
      <c r="P969" s="16" t="str">
        <f>TEXT('Calculated Metrics'!$M969,"mmmm")</f>
        <v>April</v>
      </c>
      <c r="Q969" s="16" t="str">
        <f>TEXT('Calculated Metrics'!$M969,"dddd")</f>
        <v>Saturday</v>
      </c>
      <c r="R969" s="13" t="str">
        <f>_xlfn.XLOOKUP('Calculated Metrics'!$T969,'Product Lookup'!A:A,'Product Lookup'!B:B, ,0)</f>
        <v>Binders</v>
      </c>
      <c r="S969" s="13" t="s">
        <v>26</v>
      </c>
      <c r="T969" s="13" t="s">
        <v>72</v>
      </c>
      <c r="U969" s="13" t="s">
        <v>49</v>
      </c>
      <c r="V969" s="13" t="s">
        <v>29</v>
      </c>
      <c r="W969" s="13" t="s">
        <v>44</v>
      </c>
      <c r="X969" s="13" t="s">
        <v>353</v>
      </c>
      <c r="Y969" s="13" t="s">
        <v>31</v>
      </c>
      <c r="Z969" s="13">
        <v>20012</v>
      </c>
      <c r="AA969" s="1"/>
      <c r="AB969" s="1"/>
      <c r="AC969" s="1"/>
      <c r="AD969" s="1"/>
      <c r="AE969" s="1"/>
      <c r="AF969" s="1"/>
    </row>
    <row r="970" spans="1:32" x14ac:dyDescent="0.3">
      <c r="A970" s="9">
        <v>8389</v>
      </c>
      <c r="B970" s="9" t="s">
        <v>23</v>
      </c>
      <c r="C970" s="9">
        <v>59937</v>
      </c>
      <c r="D970" s="10">
        <v>30.98</v>
      </c>
      <c r="E970" s="11">
        <v>0.05</v>
      </c>
      <c r="F970" s="9">
        <v>13</v>
      </c>
      <c r="G970" s="10">
        <f>'Calculated Metrics'!$D970*'Calculated Metrics'!$F970*(1-'Calculated Metrics'!$E970)</f>
        <v>382.60300000000001</v>
      </c>
      <c r="H970" s="9">
        <v>1733</v>
      </c>
      <c r="I970" s="9" t="s">
        <v>1575</v>
      </c>
      <c r="J970" s="9" t="str">
        <f t="shared" si="15"/>
        <v>Returning Customer</v>
      </c>
      <c r="K970" s="9" t="s">
        <v>48</v>
      </c>
      <c r="L970" s="9" t="s">
        <v>35</v>
      </c>
      <c r="M970" s="12">
        <v>42183</v>
      </c>
      <c r="N970" s="12">
        <v>42184</v>
      </c>
      <c r="O970" s="47">
        <f>'Calculated Metrics'!$N970-'Calculated Metrics'!$M970</f>
        <v>1</v>
      </c>
      <c r="P970" s="12" t="str">
        <f>TEXT('Calculated Metrics'!$M970,"mmmm")</f>
        <v>June</v>
      </c>
      <c r="Q970" s="12" t="str">
        <f>TEXT('Calculated Metrics'!$M970,"dddd")</f>
        <v>Sunday</v>
      </c>
      <c r="R970" s="9" t="str">
        <f>_xlfn.XLOOKUP('Calculated Metrics'!$T970,'Product Lookup'!A:A,'Product Lookup'!B:B, ,0)</f>
        <v>Paper</v>
      </c>
      <c r="S970" s="9" t="s">
        <v>26</v>
      </c>
      <c r="T970" s="9" t="s">
        <v>66</v>
      </c>
      <c r="U970" s="9" t="s">
        <v>49</v>
      </c>
      <c r="V970" s="9" t="s">
        <v>29</v>
      </c>
      <c r="W970" s="9" t="s">
        <v>44</v>
      </c>
      <c r="X970" s="9" t="s">
        <v>353</v>
      </c>
      <c r="Y970" s="9" t="s">
        <v>31</v>
      </c>
      <c r="Z970" s="9">
        <v>20012</v>
      </c>
      <c r="AA970" s="1"/>
      <c r="AB970" s="1"/>
      <c r="AC970" s="1"/>
      <c r="AD970" s="1"/>
      <c r="AE970" s="1"/>
      <c r="AF970" s="1"/>
    </row>
    <row r="971" spans="1:32" x14ac:dyDescent="0.3">
      <c r="A971" s="13">
        <v>18566</v>
      </c>
      <c r="B971" s="13" t="s">
        <v>33</v>
      </c>
      <c r="C971" s="13">
        <v>88443</v>
      </c>
      <c r="D971" s="14">
        <v>60.98</v>
      </c>
      <c r="E971" s="15">
        <v>0.05</v>
      </c>
      <c r="F971" s="13">
        <v>9</v>
      </c>
      <c r="G971" s="14">
        <f>'Calculated Metrics'!$D971*'Calculated Metrics'!$F971*(1-'Calculated Metrics'!$E971)</f>
        <v>521.37899999999991</v>
      </c>
      <c r="H971" s="13">
        <v>1734</v>
      </c>
      <c r="I971" s="13" t="s">
        <v>1576</v>
      </c>
      <c r="J971" s="13" t="str">
        <f t="shared" si="15"/>
        <v>Returning Customer</v>
      </c>
      <c r="K971" s="13" t="s">
        <v>48</v>
      </c>
      <c r="L971" s="13" t="s">
        <v>35</v>
      </c>
      <c r="M971" s="16">
        <v>42098</v>
      </c>
      <c r="N971" s="16">
        <v>42100</v>
      </c>
      <c r="O971" s="48">
        <f>'Calculated Metrics'!$N971-'Calculated Metrics'!$M971</f>
        <v>2</v>
      </c>
      <c r="P971" s="16" t="str">
        <f>TEXT('Calculated Metrics'!$M971,"mmmm")</f>
        <v>April</v>
      </c>
      <c r="Q971" s="16" t="str">
        <f>TEXT('Calculated Metrics'!$M971,"dddd")</f>
        <v>Saturday</v>
      </c>
      <c r="R971" s="13" t="str">
        <f>_xlfn.XLOOKUP('Calculated Metrics'!$T971,'Product Lookup'!A:A,'Product Lookup'!B:B, ,0)</f>
        <v>Appliances</v>
      </c>
      <c r="S971" s="13" t="s">
        <v>26</v>
      </c>
      <c r="T971" s="13" t="s">
        <v>131</v>
      </c>
      <c r="U971" s="13" t="s">
        <v>124</v>
      </c>
      <c r="V971" s="13" t="s">
        <v>29</v>
      </c>
      <c r="W971" s="13" t="s">
        <v>44</v>
      </c>
      <c r="X971" s="13" t="s">
        <v>55</v>
      </c>
      <c r="Y971" s="13" t="s">
        <v>568</v>
      </c>
      <c r="Z971" s="13">
        <v>10528</v>
      </c>
      <c r="AA971" s="1"/>
      <c r="AB971" s="1"/>
      <c r="AC971" s="1"/>
      <c r="AD971" s="1"/>
      <c r="AE971" s="1"/>
      <c r="AF971" s="1"/>
    </row>
    <row r="972" spans="1:32" x14ac:dyDescent="0.3">
      <c r="A972" s="9">
        <v>18567</v>
      </c>
      <c r="B972" s="9" t="s">
        <v>33</v>
      </c>
      <c r="C972" s="9">
        <v>88443</v>
      </c>
      <c r="D972" s="10">
        <v>1270.99</v>
      </c>
      <c r="E972" s="11">
        <v>0.15</v>
      </c>
      <c r="F972" s="9">
        <v>9</v>
      </c>
      <c r="G972" s="10">
        <f>'Calculated Metrics'!$D972*'Calculated Metrics'!$F972*(1-'Calculated Metrics'!$E972)</f>
        <v>9723.0735000000004</v>
      </c>
      <c r="H972" s="9">
        <v>1734</v>
      </c>
      <c r="I972" s="9" t="s">
        <v>1576</v>
      </c>
      <c r="J972" s="9" t="str">
        <f t="shared" si="15"/>
        <v>Returning Customer</v>
      </c>
      <c r="K972" s="9" t="s">
        <v>48</v>
      </c>
      <c r="L972" s="9" t="s">
        <v>35</v>
      </c>
      <c r="M972" s="12">
        <v>42098</v>
      </c>
      <c r="N972" s="12">
        <v>42100</v>
      </c>
      <c r="O972" s="47">
        <f>'Calculated Metrics'!$N972-'Calculated Metrics'!$M972</f>
        <v>2</v>
      </c>
      <c r="P972" s="12" t="str">
        <f>TEXT('Calculated Metrics'!$M972,"mmmm")</f>
        <v>April</v>
      </c>
      <c r="Q972" s="12" t="str">
        <f>TEXT('Calculated Metrics'!$M972,"dddd")</f>
        <v>Saturday</v>
      </c>
      <c r="R972" s="9" t="str">
        <f>_xlfn.XLOOKUP('Calculated Metrics'!$T972,'Product Lookup'!A:A,'Product Lookup'!B:B, ,0)</f>
        <v>Binders</v>
      </c>
      <c r="S972" s="9" t="s">
        <v>26</v>
      </c>
      <c r="T972" s="9" t="s">
        <v>72</v>
      </c>
      <c r="U972" s="9" t="s">
        <v>49</v>
      </c>
      <c r="V972" s="9" t="s">
        <v>29</v>
      </c>
      <c r="W972" s="9" t="s">
        <v>44</v>
      </c>
      <c r="X972" s="9" t="s">
        <v>55</v>
      </c>
      <c r="Y972" s="9" t="s">
        <v>568</v>
      </c>
      <c r="Z972" s="9">
        <v>10528</v>
      </c>
      <c r="AA972" s="1"/>
      <c r="AB972" s="1"/>
      <c r="AC972" s="1"/>
      <c r="AD972" s="1"/>
      <c r="AE972" s="1"/>
      <c r="AF972" s="1"/>
    </row>
    <row r="973" spans="1:32" x14ac:dyDescent="0.3">
      <c r="A973" s="13">
        <v>18568</v>
      </c>
      <c r="B973" s="13" t="s">
        <v>33</v>
      </c>
      <c r="C973" s="13">
        <v>88443</v>
      </c>
      <c r="D973" s="14">
        <v>205.99</v>
      </c>
      <c r="E973" s="15">
        <v>0.1</v>
      </c>
      <c r="F973" s="13">
        <v>19</v>
      </c>
      <c r="G973" s="14">
        <f>'Calculated Metrics'!$D973*'Calculated Metrics'!$F973*(1-'Calculated Metrics'!$E973)</f>
        <v>3522.4290000000005</v>
      </c>
      <c r="H973" s="13">
        <v>1734</v>
      </c>
      <c r="I973" s="13" t="s">
        <v>1576</v>
      </c>
      <c r="J973" s="13" t="str">
        <f t="shared" si="15"/>
        <v>Returning Customer</v>
      </c>
      <c r="K973" s="13" t="s">
        <v>48</v>
      </c>
      <c r="L973" s="13" t="s">
        <v>25</v>
      </c>
      <c r="M973" s="16">
        <v>42098</v>
      </c>
      <c r="N973" s="16">
        <v>42100</v>
      </c>
      <c r="O973" s="48">
        <f>'Calculated Metrics'!$N973-'Calculated Metrics'!$M973</f>
        <v>2</v>
      </c>
      <c r="P973" s="16" t="str">
        <f>TEXT('Calculated Metrics'!$M973,"mmmm")</f>
        <v>April</v>
      </c>
      <c r="Q973" s="16" t="str">
        <f>TEXT('Calculated Metrics'!$M973,"dddd")</f>
        <v>Saturday</v>
      </c>
      <c r="R973" s="13" t="str">
        <f>_xlfn.XLOOKUP('Calculated Metrics'!$T973,'Product Lookup'!A:A,'Product Lookup'!B:B, ,0)</f>
        <v>Telephones</v>
      </c>
      <c r="S973" s="13" t="s">
        <v>58</v>
      </c>
      <c r="T973" s="13" t="s">
        <v>59</v>
      </c>
      <c r="U973" s="13" t="s">
        <v>49</v>
      </c>
      <c r="V973" s="13" t="s">
        <v>29</v>
      </c>
      <c r="W973" s="13" t="s">
        <v>44</v>
      </c>
      <c r="X973" s="13" t="s">
        <v>55</v>
      </c>
      <c r="Y973" s="13" t="s">
        <v>568</v>
      </c>
      <c r="Z973" s="13">
        <v>10528</v>
      </c>
      <c r="AA973" s="1"/>
      <c r="AB973" s="1"/>
      <c r="AC973" s="1"/>
      <c r="AD973" s="1"/>
      <c r="AE973" s="1"/>
      <c r="AF973" s="1"/>
    </row>
    <row r="974" spans="1:32" x14ac:dyDescent="0.3">
      <c r="A974" s="9">
        <v>26389</v>
      </c>
      <c r="B974" s="9" t="s">
        <v>23</v>
      </c>
      <c r="C974" s="9">
        <v>88444</v>
      </c>
      <c r="D974" s="10">
        <v>30.98</v>
      </c>
      <c r="E974" s="11">
        <v>0.05</v>
      </c>
      <c r="F974" s="9">
        <v>3</v>
      </c>
      <c r="G974" s="10">
        <f>'Calculated Metrics'!$D974*'Calculated Metrics'!$F974*(1-'Calculated Metrics'!$E974)</f>
        <v>88.292999999999992</v>
      </c>
      <c r="H974" s="9">
        <v>1735</v>
      </c>
      <c r="I974" s="9" t="s">
        <v>1577</v>
      </c>
      <c r="J974" s="9" t="str">
        <f t="shared" si="15"/>
        <v>New Customer</v>
      </c>
      <c r="K974" s="9" t="s">
        <v>48</v>
      </c>
      <c r="L974" s="9" t="s">
        <v>35</v>
      </c>
      <c r="M974" s="12">
        <v>42183</v>
      </c>
      <c r="N974" s="12">
        <v>42184</v>
      </c>
      <c r="O974" s="47">
        <f>'Calculated Metrics'!$N974-'Calculated Metrics'!$M974</f>
        <v>1</v>
      </c>
      <c r="P974" s="12" t="str">
        <f>TEXT('Calculated Metrics'!$M974,"mmmm")</f>
        <v>June</v>
      </c>
      <c r="Q974" s="12" t="str">
        <f>TEXT('Calculated Metrics'!$M974,"dddd")</f>
        <v>Sunday</v>
      </c>
      <c r="R974" s="9" t="str">
        <f>_xlfn.XLOOKUP('Calculated Metrics'!$T974,'Product Lookup'!A:A,'Product Lookup'!B:B, ,0)</f>
        <v>Paper</v>
      </c>
      <c r="S974" s="9" t="s">
        <v>26</v>
      </c>
      <c r="T974" s="9" t="s">
        <v>66</v>
      </c>
      <c r="U974" s="9" t="s">
        <v>49</v>
      </c>
      <c r="V974" s="9" t="s">
        <v>29</v>
      </c>
      <c r="W974" s="9" t="s">
        <v>81</v>
      </c>
      <c r="X974" s="9" t="s">
        <v>55</v>
      </c>
      <c r="Y974" s="9" t="s">
        <v>569</v>
      </c>
      <c r="Z974" s="9">
        <v>11550</v>
      </c>
      <c r="AA974" s="1"/>
      <c r="AB974" s="1"/>
      <c r="AC974" s="1"/>
      <c r="AD974" s="1"/>
      <c r="AE974" s="1"/>
      <c r="AF974" s="1"/>
    </row>
    <row r="975" spans="1:32" x14ac:dyDescent="0.3">
      <c r="A975" s="13">
        <v>18012</v>
      </c>
      <c r="B975" s="13" t="s">
        <v>33</v>
      </c>
      <c r="C975" s="13">
        <v>85866</v>
      </c>
      <c r="D975" s="14">
        <v>30.93</v>
      </c>
      <c r="E975" s="15">
        <v>0.05</v>
      </c>
      <c r="F975" s="13">
        <v>16</v>
      </c>
      <c r="G975" s="14">
        <f>'Calculated Metrics'!$D975*'Calculated Metrics'!$F975*(1-'Calculated Metrics'!$E975)</f>
        <v>470.13599999999997</v>
      </c>
      <c r="H975" s="13">
        <v>1737</v>
      </c>
      <c r="I975" s="13" t="s">
        <v>1578</v>
      </c>
      <c r="J975" s="13" t="str">
        <f t="shared" si="15"/>
        <v>Returning Customer</v>
      </c>
      <c r="K975" s="13" t="s">
        <v>24</v>
      </c>
      <c r="L975" s="13" t="s">
        <v>35</v>
      </c>
      <c r="M975" s="16">
        <v>42158</v>
      </c>
      <c r="N975" s="16">
        <v>42160</v>
      </c>
      <c r="O975" s="48">
        <f>'Calculated Metrics'!$N975-'Calculated Metrics'!$M975</f>
        <v>2</v>
      </c>
      <c r="P975" s="16" t="str">
        <f>TEXT('Calculated Metrics'!$M975,"mmmm")</f>
        <v>June</v>
      </c>
      <c r="Q975" s="16" t="str">
        <f>TEXT('Calculated Metrics'!$M975,"dddd")</f>
        <v>Wednesday</v>
      </c>
      <c r="R975" s="13" t="str">
        <f>_xlfn.XLOOKUP('Calculated Metrics'!$T975,'Product Lookup'!A:A,'Product Lookup'!B:B, ,0)</f>
        <v>Furnishings</v>
      </c>
      <c r="S975" s="13" t="s">
        <v>36</v>
      </c>
      <c r="T975" s="13" t="s">
        <v>42</v>
      </c>
      <c r="U975" s="13" t="s">
        <v>43</v>
      </c>
      <c r="V975" s="13" t="s">
        <v>29</v>
      </c>
      <c r="W975" s="13" t="s">
        <v>81</v>
      </c>
      <c r="X975" s="13" t="s">
        <v>150</v>
      </c>
      <c r="Y975" s="13" t="s">
        <v>559</v>
      </c>
      <c r="Z975" s="13">
        <v>27529</v>
      </c>
      <c r="AA975" s="1"/>
      <c r="AB975" s="1"/>
      <c r="AC975" s="1"/>
      <c r="AD975" s="1"/>
      <c r="AE975" s="1"/>
      <c r="AF975" s="1"/>
    </row>
    <row r="976" spans="1:32" x14ac:dyDescent="0.3">
      <c r="A976" s="9">
        <v>18013</v>
      </c>
      <c r="B976" s="9" t="s">
        <v>33</v>
      </c>
      <c r="C976" s="9">
        <v>85866</v>
      </c>
      <c r="D976" s="10">
        <v>1.68</v>
      </c>
      <c r="E976" s="11">
        <v>0.05</v>
      </c>
      <c r="F976" s="9">
        <v>11</v>
      </c>
      <c r="G976" s="10">
        <f>'Calculated Metrics'!$D976*'Calculated Metrics'!$F976*(1-'Calculated Metrics'!$E976)</f>
        <v>17.556000000000001</v>
      </c>
      <c r="H976" s="9">
        <v>1737</v>
      </c>
      <c r="I976" s="9" t="s">
        <v>1578</v>
      </c>
      <c r="J976" s="9" t="str">
        <f t="shared" si="15"/>
        <v>Returning Customer</v>
      </c>
      <c r="K976" s="9" t="s">
        <v>24</v>
      </c>
      <c r="L976" s="9" t="s">
        <v>25</v>
      </c>
      <c r="M976" s="12">
        <v>42158</v>
      </c>
      <c r="N976" s="12">
        <v>42160</v>
      </c>
      <c r="O976" s="47">
        <f>'Calculated Metrics'!$N976-'Calculated Metrics'!$M976</f>
        <v>2</v>
      </c>
      <c r="P976" s="12" t="str">
        <f>TEXT('Calculated Metrics'!$M976,"mmmm")</f>
        <v>June</v>
      </c>
      <c r="Q976" s="12" t="str">
        <f>TEXT('Calculated Metrics'!$M976,"dddd")</f>
        <v>Wednesday</v>
      </c>
      <c r="R976" s="9" t="str">
        <f>_xlfn.XLOOKUP('Calculated Metrics'!$T976,'Product Lookup'!A:A,'Product Lookup'!B:B, ,0)</f>
        <v>Pens</v>
      </c>
      <c r="S976" s="9" t="s">
        <v>26</v>
      </c>
      <c r="T976" s="9" t="s">
        <v>27</v>
      </c>
      <c r="U976" s="9" t="s">
        <v>28</v>
      </c>
      <c r="V976" s="9" t="s">
        <v>29</v>
      </c>
      <c r="W976" s="9" t="s">
        <v>81</v>
      </c>
      <c r="X976" s="9" t="s">
        <v>150</v>
      </c>
      <c r="Y976" s="9" t="s">
        <v>559</v>
      </c>
      <c r="Z976" s="9">
        <v>27529</v>
      </c>
      <c r="AA976" s="1"/>
      <c r="AB976" s="1"/>
      <c r="AC976" s="1"/>
      <c r="AD976" s="1"/>
      <c r="AE976" s="1"/>
      <c r="AF976" s="1"/>
    </row>
    <row r="977" spans="1:32" x14ac:dyDescent="0.3">
      <c r="A977" s="13">
        <v>18306</v>
      </c>
      <c r="B977" s="13" t="s">
        <v>47</v>
      </c>
      <c r="C977" s="13">
        <v>85865</v>
      </c>
      <c r="D977" s="14">
        <v>175.99</v>
      </c>
      <c r="E977" s="15">
        <v>0.1</v>
      </c>
      <c r="F977" s="13">
        <v>10</v>
      </c>
      <c r="G977" s="14">
        <f>'Calculated Metrics'!$D977*'Calculated Metrics'!$F977*(1-'Calculated Metrics'!$E977)</f>
        <v>1583.91</v>
      </c>
      <c r="H977" s="13">
        <v>1738</v>
      </c>
      <c r="I977" s="13" t="s">
        <v>1579</v>
      </c>
      <c r="J977" s="13" t="str">
        <f t="shared" si="15"/>
        <v>Returning Customer</v>
      </c>
      <c r="K977" s="13" t="s">
        <v>24</v>
      </c>
      <c r="L977" s="13" t="s">
        <v>35</v>
      </c>
      <c r="M977" s="16">
        <v>42091</v>
      </c>
      <c r="N977" s="16">
        <v>42091</v>
      </c>
      <c r="O977" s="48">
        <f>'Calculated Metrics'!$N977-'Calculated Metrics'!$M977</f>
        <v>0</v>
      </c>
      <c r="P977" s="16" t="str">
        <f>TEXT('Calculated Metrics'!$M977,"mmmm")</f>
        <v>March</v>
      </c>
      <c r="Q977" s="16" t="str">
        <f>TEXT('Calculated Metrics'!$M977,"dddd")</f>
        <v>Saturday</v>
      </c>
      <c r="R977" s="13" t="str">
        <f>_xlfn.XLOOKUP('Calculated Metrics'!$T977,'Product Lookup'!A:A,'Product Lookup'!B:B, ,0)</f>
        <v>Telephones</v>
      </c>
      <c r="S977" s="13" t="s">
        <v>58</v>
      </c>
      <c r="T977" s="13" t="s">
        <v>59</v>
      </c>
      <c r="U977" s="13" t="s">
        <v>49</v>
      </c>
      <c r="V977" s="13" t="s">
        <v>29</v>
      </c>
      <c r="W977" s="13" t="s">
        <v>81</v>
      </c>
      <c r="X977" s="13" t="s">
        <v>150</v>
      </c>
      <c r="Y977" s="13" t="s">
        <v>570</v>
      </c>
      <c r="Z977" s="13">
        <v>28052</v>
      </c>
      <c r="AA977" s="1"/>
      <c r="AB977" s="1"/>
      <c r="AC977" s="1"/>
      <c r="AD977" s="1"/>
      <c r="AE977" s="1"/>
      <c r="AF977" s="1"/>
    </row>
    <row r="978" spans="1:32" x14ac:dyDescent="0.3">
      <c r="A978" s="9">
        <v>18804</v>
      </c>
      <c r="B978" s="9" t="s">
        <v>71</v>
      </c>
      <c r="C978" s="9">
        <v>85868</v>
      </c>
      <c r="D978" s="10">
        <v>35.44</v>
      </c>
      <c r="E978" s="11">
        <v>0.05</v>
      </c>
      <c r="F978" s="9">
        <v>11</v>
      </c>
      <c r="G978" s="10">
        <f>'Calculated Metrics'!$D978*'Calculated Metrics'!$F978*(1-'Calculated Metrics'!$E978)</f>
        <v>370.34799999999996</v>
      </c>
      <c r="H978" s="9">
        <v>1738</v>
      </c>
      <c r="I978" s="9" t="s">
        <v>1579</v>
      </c>
      <c r="J978" s="9" t="str">
        <f t="shared" si="15"/>
        <v>Returning Customer</v>
      </c>
      <c r="K978" s="9" t="s">
        <v>24</v>
      </c>
      <c r="L978" s="9" t="s">
        <v>35</v>
      </c>
      <c r="M978" s="12">
        <v>42169</v>
      </c>
      <c r="N978" s="12">
        <v>42176</v>
      </c>
      <c r="O978" s="47">
        <f>'Calculated Metrics'!$N978-'Calculated Metrics'!$M978</f>
        <v>7</v>
      </c>
      <c r="P978" s="12" t="str">
        <f>TEXT('Calculated Metrics'!$M978,"mmmm")</f>
        <v>June</v>
      </c>
      <c r="Q978" s="12" t="str">
        <f>TEXT('Calculated Metrics'!$M978,"dddd")</f>
        <v>Sunday</v>
      </c>
      <c r="R978" s="9" t="str">
        <f>_xlfn.XLOOKUP('Calculated Metrics'!$T978,'Product Lookup'!A:A,'Product Lookup'!B:B, ,0)</f>
        <v>Paper</v>
      </c>
      <c r="S978" s="9" t="s">
        <v>26</v>
      </c>
      <c r="T978" s="9" t="s">
        <v>66</v>
      </c>
      <c r="U978" s="9" t="s">
        <v>49</v>
      </c>
      <c r="V978" s="9" t="s">
        <v>29</v>
      </c>
      <c r="W978" s="9" t="s">
        <v>81</v>
      </c>
      <c r="X978" s="9" t="s">
        <v>150</v>
      </c>
      <c r="Y978" s="9" t="s">
        <v>570</v>
      </c>
      <c r="Z978" s="9">
        <v>28052</v>
      </c>
      <c r="AA978" s="1"/>
      <c r="AB978" s="1"/>
      <c r="AC978" s="1"/>
      <c r="AD978" s="1"/>
      <c r="AE978" s="1"/>
      <c r="AF978" s="1"/>
    </row>
    <row r="979" spans="1:32" x14ac:dyDescent="0.3">
      <c r="A979" s="13">
        <v>22593</v>
      </c>
      <c r="B979" s="13" t="s">
        <v>23</v>
      </c>
      <c r="C979" s="13">
        <v>85867</v>
      </c>
      <c r="D979" s="14">
        <v>349.45</v>
      </c>
      <c r="E979" s="15">
        <v>0.1</v>
      </c>
      <c r="F979" s="13">
        <v>17</v>
      </c>
      <c r="G979" s="14">
        <f>'Calculated Metrics'!$D979*'Calculated Metrics'!$F979*(1-'Calculated Metrics'!$E979)</f>
        <v>5346.585</v>
      </c>
      <c r="H979" s="13">
        <v>1739</v>
      </c>
      <c r="I979" s="13" t="s">
        <v>1580</v>
      </c>
      <c r="J979" s="13" t="str">
        <f t="shared" si="15"/>
        <v>New Customer</v>
      </c>
      <c r="K979" s="13" t="s">
        <v>24</v>
      </c>
      <c r="L979" s="13" t="s">
        <v>25</v>
      </c>
      <c r="M979" s="16">
        <v>42127</v>
      </c>
      <c r="N979" s="16">
        <v>42128</v>
      </c>
      <c r="O979" s="48">
        <f>'Calculated Metrics'!$N979-'Calculated Metrics'!$M979</f>
        <v>1</v>
      </c>
      <c r="P979" s="16" t="str">
        <f>TEXT('Calculated Metrics'!$M979,"mmmm")</f>
        <v>May</v>
      </c>
      <c r="Q979" s="16" t="str">
        <f>TEXT('Calculated Metrics'!$M979,"dddd")</f>
        <v>Sunday</v>
      </c>
      <c r="R979" s="13" t="str">
        <f>_xlfn.XLOOKUP('Calculated Metrics'!$T979,'Product Lookup'!A:A,'Product Lookup'!B:B, ,0)</f>
        <v>Tables</v>
      </c>
      <c r="S979" s="13" t="s">
        <v>36</v>
      </c>
      <c r="T979" s="13" t="s">
        <v>89</v>
      </c>
      <c r="U979" s="13" t="s">
        <v>38</v>
      </c>
      <c r="V979" s="13" t="s">
        <v>29</v>
      </c>
      <c r="W979" s="13" t="s">
        <v>50</v>
      </c>
      <c r="X979" s="13" t="s">
        <v>150</v>
      </c>
      <c r="Y979" s="13" t="s">
        <v>571</v>
      </c>
      <c r="Z979" s="13">
        <v>27534</v>
      </c>
      <c r="AA979" s="1"/>
      <c r="AB979" s="1"/>
      <c r="AC979" s="1"/>
      <c r="AD979" s="1"/>
      <c r="AE979" s="1"/>
      <c r="AF979" s="1"/>
    </row>
    <row r="980" spans="1:32" x14ac:dyDescent="0.3">
      <c r="A980" s="9">
        <v>20591</v>
      </c>
      <c r="B980" s="9" t="s">
        <v>47</v>
      </c>
      <c r="C980" s="9">
        <v>91025</v>
      </c>
      <c r="D980" s="10">
        <v>55.99</v>
      </c>
      <c r="E980" s="11">
        <v>0.05</v>
      </c>
      <c r="F980" s="9">
        <v>1</v>
      </c>
      <c r="G980" s="10">
        <f>'Calculated Metrics'!$D980*'Calculated Metrics'!$F980*(1-'Calculated Metrics'!$E980)</f>
        <v>53.1905</v>
      </c>
      <c r="H980" s="9">
        <v>1743</v>
      </c>
      <c r="I980" s="9" t="s">
        <v>1581</v>
      </c>
      <c r="J980" s="9" t="str">
        <f t="shared" si="15"/>
        <v>New Customer</v>
      </c>
      <c r="K980" s="9" t="s">
        <v>74</v>
      </c>
      <c r="L980" s="9" t="s">
        <v>35</v>
      </c>
      <c r="M980" s="12">
        <v>42047</v>
      </c>
      <c r="N980" s="12">
        <v>42049</v>
      </c>
      <c r="O980" s="47">
        <f>'Calculated Metrics'!$N980-'Calculated Metrics'!$M980</f>
        <v>2</v>
      </c>
      <c r="P980" s="12" t="str">
        <f>TEXT('Calculated Metrics'!$M980,"mmmm")</f>
        <v>February</v>
      </c>
      <c r="Q980" s="12" t="str">
        <f>TEXT('Calculated Metrics'!$M980,"dddd")</f>
        <v>Thursday</v>
      </c>
      <c r="R980" s="9" t="str">
        <f>_xlfn.XLOOKUP('Calculated Metrics'!$T980,'Product Lookup'!A:A,'Product Lookup'!B:B, ,0)</f>
        <v>Telephones</v>
      </c>
      <c r="S980" s="9" t="s">
        <v>58</v>
      </c>
      <c r="T980" s="9" t="s">
        <v>59</v>
      </c>
      <c r="U980" s="9" t="s">
        <v>43</v>
      </c>
      <c r="V980" s="9" t="s">
        <v>29</v>
      </c>
      <c r="W980" s="9" t="s">
        <v>81</v>
      </c>
      <c r="X980" s="9" t="s">
        <v>79</v>
      </c>
      <c r="Y980" s="9" t="s">
        <v>538</v>
      </c>
      <c r="Z980" s="9">
        <v>77546</v>
      </c>
      <c r="AA980" s="1"/>
      <c r="AB980" s="1"/>
      <c r="AC980" s="1"/>
      <c r="AD980" s="1"/>
      <c r="AE980" s="1"/>
      <c r="AF980" s="1"/>
    </row>
    <row r="981" spans="1:32" x14ac:dyDescent="0.3">
      <c r="A981" s="13">
        <v>2571</v>
      </c>
      <c r="B981" s="13" t="s">
        <v>33</v>
      </c>
      <c r="C981" s="13">
        <v>18561</v>
      </c>
      <c r="D981" s="14">
        <v>4.13</v>
      </c>
      <c r="E981" s="15">
        <v>0.05</v>
      </c>
      <c r="F981" s="13">
        <v>9</v>
      </c>
      <c r="G981" s="14">
        <f>'Calculated Metrics'!$D981*'Calculated Metrics'!$F981*(1-'Calculated Metrics'!$E981)</f>
        <v>35.311500000000002</v>
      </c>
      <c r="H981" s="13">
        <v>1745</v>
      </c>
      <c r="I981" s="13" t="s">
        <v>1582</v>
      </c>
      <c r="J981" s="13" t="str">
        <f t="shared" si="15"/>
        <v>Returning Customer</v>
      </c>
      <c r="K981" s="13" t="s">
        <v>34</v>
      </c>
      <c r="L981" s="13" t="s">
        <v>35</v>
      </c>
      <c r="M981" s="16">
        <v>42013</v>
      </c>
      <c r="N981" s="16">
        <v>42014</v>
      </c>
      <c r="O981" s="48">
        <f>'Calculated Metrics'!$N981-'Calculated Metrics'!$M981</f>
        <v>1</v>
      </c>
      <c r="P981" s="16" t="str">
        <f>TEXT('Calculated Metrics'!$M981,"mmmm")</f>
        <v>January</v>
      </c>
      <c r="Q981" s="16" t="str">
        <f>TEXT('Calculated Metrics'!$M981,"dddd")</f>
        <v>Friday</v>
      </c>
      <c r="R981" s="13" t="str">
        <f>_xlfn.XLOOKUP('Calculated Metrics'!$T981,'Product Lookup'!A:A,'Product Lookup'!B:B, ,0)</f>
        <v>Labels</v>
      </c>
      <c r="S981" s="13" t="s">
        <v>26</v>
      </c>
      <c r="T981" s="13" t="s">
        <v>82</v>
      </c>
      <c r="U981" s="13" t="s">
        <v>49</v>
      </c>
      <c r="V981" s="13" t="s">
        <v>29</v>
      </c>
      <c r="W981" s="13" t="s">
        <v>81</v>
      </c>
      <c r="X981" s="13" t="s">
        <v>171</v>
      </c>
      <c r="Y981" s="13" t="s">
        <v>235</v>
      </c>
      <c r="Z981" s="13">
        <v>30305</v>
      </c>
      <c r="AA981" s="1"/>
      <c r="AB981" s="1"/>
      <c r="AC981" s="1"/>
      <c r="AD981" s="1"/>
      <c r="AE981" s="1"/>
      <c r="AF981" s="1"/>
    </row>
    <row r="982" spans="1:32" x14ac:dyDescent="0.3">
      <c r="A982" s="9">
        <v>1863</v>
      </c>
      <c r="B982" s="9" t="s">
        <v>71</v>
      </c>
      <c r="C982" s="9">
        <v>13408</v>
      </c>
      <c r="D982" s="10">
        <v>60.65</v>
      </c>
      <c r="E982" s="11">
        <v>0.05</v>
      </c>
      <c r="F982" s="9">
        <v>4</v>
      </c>
      <c r="G982" s="10">
        <f>'Calculated Metrics'!$D982*'Calculated Metrics'!$F982*(1-'Calculated Metrics'!$E982)</f>
        <v>230.46999999999997</v>
      </c>
      <c r="H982" s="9">
        <v>1745</v>
      </c>
      <c r="I982" s="9" t="s">
        <v>1582</v>
      </c>
      <c r="J982" s="9" t="str">
        <f t="shared" si="15"/>
        <v>Returning Customer</v>
      </c>
      <c r="K982" s="9" t="s">
        <v>34</v>
      </c>
      <c r="L982" s="9" t="s">
        <v>35</v>
      </c>
      <c r="M982" s="12">
        <v>42049</v>
      </c>
      <c r="N982" s="12">
        <v>42051</v>
      </c>
      <c r="O982" s="47">
        <f>'Calculated Metrics'!$N982-'Calculated Metrics'!$M982</f>
        <v>2</v>
      </c>
      <c r="P982" s="12" t="str">
        <f>TEXT('Calculated Metrics'!$M982,"mmmm")</f>
        <v>February</v>
      </c>
      <c r="Q982" s="12" t="str">
        <f>TEXT('Calculated Metrics'!$M982,"dddd")</f>
        <v>Saturday</v>
      </c>
      <c r="R982" s="9" t="str">
        <f>_xlfn.XLOOKUP('Calculated Metrics'!$T982,'Product Lookup'!A:A,'Product Lookup'!B:B, ,0)</f>
        <v>Furnishings</v>
      </c>
      <c r="S982" s="9" t="s">
        <v>36</v>
      </c>
      <c r="T982" s="9" t="s">
        <v>42</v>
      </c>
      <c r="U982" s="9" t="s">
        <v>63</v>
      </c>
      <c r="V982" s="9" t="s">
        <v>29</v>
      </c>
      <c r="W982" s="9" t="s">
        <v>81</v>
      </c>
      <c r="X982" s="9" t="s">
        <v>171</v>
      </c>
      <c r="Y982" s="9" t="s">
        <v>235</v>
      </c>
      <c r="Z982" s="9">
        <v>30305</v>
      </c>
      <c r="AA982" s="1"/>
      <c r="AB982" s="1"/>
      <c r="AC982" s="1"/>
      <c r="AD982" s="1"/>
      <c r="AE982" s="1"/>
      <c r="AF982" s="1"/>
    </row>
    <row r="983" spans="1:32" x14ac:dyDescent="0.3">
      <c r="A983" s="13">
        <v>1692</v>
      </c>
      <c r="B983" s="13" t="s">
        <v>23</v>
      </c>
      <c r="C983" s="13">
        <v>12224</v>
      </c>
      <c r="D983" s="14">
        <v>124.49</v>
      </c>
      <c r="E983" s="15">
        <v>0.1</v>
      </c>
      <c r="F983" s="13">
        <v>4</v>
      </c>
      <c r="G983" s="14">
        <f>'Calculated Metrics'!$D983*'Calculated Metrics'!$F983*(1-'Calculated Metrics'!$E983)</f>
        <v>448.16399999999999</v>
      </c>
      <c r="H983" s="13">
        <v>1745</v>
      </c>
      <c r="I983" s="13" t="s">
        <v>1582</v>
      </c>
      <c r="J983" s="13" t="str">
        <f t="shared" si="15"/>
        <v>Returning Customer</v>
      </c>
      <c r="K983" s="13" t="s">
        <v>74</v>
      </c>
      <c r="L983" s="13" t="s">
        <v>25</v>
      </c>
      <c r="M983" s="16">
        <v>42167</v>
      </c>
      <c r="N983" s="16">
        <v>42169</v>
      </c>
      <c r="O983" s="48">
        <f>'Calculated Metrics'!$N983-'Calculated Metrics'!$M983</f>
        <v>2</v>
      </c>
      <c r="P983" s="16" t="str">
        <f>TEXT('Calculated Metrics'!$M983,"mmmm")</f>
        <v>June</v>
      </c>
      <c r="Q983" s="16" t="str">
        <f>TEXT('Calculated Metrics'!$M983,"dddd")</f>
        <v>Friday</v>
      </c>
      <c r="R983" s="13" t="str">
        <f>_xlfn.XLOOKUP('Calculated Metrics'!$T983,'Product Lookup'!A:A,'Product Lookup'!B:B, ,0)</f>
        <v>Tables</v>
      </c>
      <c r="S983" s="13" t="s">
        <v>36</v>
      </c>
      <c r="T983" s="13" t="s">
        <v>89</v>
      </c>
      <c r="U983" s="13" t="s">
        <v>77</v>
      </c>
      <c r="V983" s="13" t="s">
        <v>29</v>
      </c>
      <c r="W983" s="13" t="s">
        <v>81</v>
      </c>
      <c r="X983" s="13" t="s">
        <v>171</v>
      </c>
      <c r="Y983" s="13" t="s">
        <v>235</v>
      </c>
      <c r="Z983" s="13">
        <v>30305</v>
      </c>
      <c r="AA983" s="1"/>
      <c r="AB983" s="1"/>
      <c r="AC983" s="1"/>
      <c r="AD983" s="1"/>
      <c r="AE983" s="1"/>
      <c r="AF983" s="1"/>
    </row>
    <row r="984" spans="1:32" x14ac:dyDescent="0.3">
      <c r="A984" s="9">
        <v>1693</v>
      </c>
      <c r="B984" s="9" t="s">
        <v>23</v>
      </c>
      <c r="C984" s="9">
        <v>12224</v>
      </c>
      <c r="D984" s="10">
        <v>35.99</v>
      </c>
      <c r="E984" s="11">
        <v>0.05</v>
      </c>
      <c r="F984" s="9">
        <v>54</v>
      </c>
      <c r="G984" s="10">
        <f>'Calculated Metrics'!$D984*'Calculated Metrics'!$F984*(1-'Calculated Metrics'!$E984)</f>
        <v>1846.287</v>
      </c>
      <c r="H984" s="9">
        <v>1745</v>
      </c>
      <c r="I984" s="9" t="s">
        <v>1582</v>
      </c>
      <c r="J984" s="9" t="str">
        <f t="shared" si="15"/>
        <v>Returning Customer</v>
      </c>
      <c r="K984" s="9" t="s">
        <v>74</v>
      </c>
      <c r="L984" s="9" t="s">
        <v>35</v>
      </c>
      <c r="M984" s="12">
        <v>42167</v>
      </c>
      <c r="N984" s="12">
        <v>42167</v>
      </c>
      <c r="O984" s="47">
        <f>'Calculated Metrics'!$N984-'Calculated Metrics'!$M984</f>
        <v>0</v>
      </c>
      <c r="P984" s="12" t="str">
        <f>TEXT('Calculated Metrics'!$M984,"mmmm")</f>
        <v>June</v>
      </c>
      <c r="Q984" s="12" t="str">
        <f>TEXT('Calculated Metrics'!$M984,"dddd")</f>
        <v>Friday</v>
      </c>
      <c r="R984" s="9" t="str">
        <f>_xlfn.XLOOKUP('Calculated Metrics'!$T984,'Product Lookup'!A:A,'Product Lookup'!B:B, ,0)</f>
        <v>Telephones</v>
      </c>
      <c r="S984" s="9" t="s">
        <v>58</v>
      </c>
      <c r="T984" s="9" t="s">
        <v>59</v>
      </c>
      <c r="U984" s="9" t="s">
        <v>28</v>
      </c>
      <c r="V984" s="9" t="s">
        <v>29</v>
      </c>
      <c r="W984" s="9" t="s">
        <v>50</v>
      </c>
      <c r="X984" s="9" t="s">
        <v>171</v>
      </c>
      <c r="Y984" s="9" t="s">
        <v>235</v>
      </c>
      <c r="Z984" s="9">
        <v>30305</v>
      </c>
      <c r="AA984" s="1"/>
      <c r="AB984" s="1"/>
      <c r="AC984" s="1"/>
      <c r="AD984" s="1"/>
      <c r="AE984" s="1"/>
      <c r="AF984" s="1"/>
    </row>
    <row r="985" spans="1:32" x14ac:dyDescent="0.3">
      <c r="A985" s="13">
        <v>19692</v>
      </c>
      <c r="B985" s="13" t="s">
        <v>23</v>
      </c>
      <c r="C985" s="13">
        <v>87245</v>
      </c>
      <c r="D985" s="14">
        <v>124.49</v>
      </c>
      <c r="E985" s="15">
        <v>0.1</v>
      </c>
      <c r="F985" s="13">
        <v>1</v>
      </c>
      <c r="G985" s="14">
        <f>'Calculated Metrics'!$D985*'Calculated Metrics'!$F985*(1-'Calculated Metrics'!$E985)</f>
        <v>112.041</v>
      </c>
      <c r="H985" s="13">
        <v>1748</v>
      </c>
      <c r="I985" s="13" t="s">
        <v>1583</v>
      </c>
      <c r="J985" s="13" t="str">
        <f t="shared" si="15"/>
        <v>New Customer</v>
      </c>
      <c r="K985" s="13" t="s">
        <v>74</v>
      </c>
      <c r="L985" s="13" t="s">
        <v>25</v>
      </c>
      <c r="M985" s="16">
        <v>42167</v>
      </c>
      <c r="N985" s="16">
        <v>42169</v>
      </c>
      <c r="O985" s="48">
        <f>'Calculated Metrics'!$N985-'Calculated Metrics'!$M985</f>
        <v>2</v>
      </c>
      <c r="P985" s="16" t="str">
        <f>TEXT('Calculated Metrics'!$M985,"mmmm")</f>
        <v>June</v>
      </c>
      <c r="Q985" s="16" t="str">
        <f>TEXT('Calculated Metrics'!$M985,"dddd")</f>
        <v>Friday</v>
      </c>
      <c r="R985" s="13" t="str">
        <f>_xlfn.XLOOKUP('Calculated Metrics'!$T985,'Product Lookup'!A:A,'Product Lookup'!B:B, ,0)</f>
        <v>Tables</v>
      </c>
      <c r="S985" s="13" t="s">
        <v>36</v>
      </c>
      <c r="T985" s="13" t="s">
        <v>89</v>
      </c>
      <c r="U985" s="13" t="s">
        <v>77</v>
      </c>
      <c r="V985" s="13" t="s">
        <v>29</v>
      </c>
      <c r="W985" s="13" t="s">
        <v>50</v>
      </c>
      <c r="X985" s="13" t="s">
        <v>145</v>
      </c>
      <c r="Y985" s="13" t="s">
        <v>572</v>
      </c>
      <c r="Z985" s="13">
        <v>73703</v>
      </c>
      <c r="AA985" s="1"/>
      <c r="AB985" s="1"/>
      <c r="AC985" s="1"/>
      <c r="AD985" s="1"/>
      <c r="AE985" s="1"/>
      <c r="AF985" s="1"/>
    </row>
    <row r="986" spans="1:32" x14ac:dyDescent="0.3">
      <c r="A986" s="9">
        <v>20571</v>
      </c>
      <c r="B986" s="9" t="s">
        <v>33</v>
      </c>
      <c r="C986" s="9">
        <v>87243</v>
      </c>
      <c r="D986" s="10">
        <v>4.13</v>
      </c>
      <c r="E986" s="11">
        <v>0.05</v>
      </c>
      <c r="F986" s="9">
        <v>2</v>
      </c>
      <c r="G986" s="10">
        <f>'Calculated Metrics'!$D986*'Calculated Metrics'!$F986*(1-'Calculated Metrics'!$E986)</f>
        <v>7.8469999999999995</v>
      </c>
      <c r="H986" s="9">
        <v>1749</v>
      </c>
      <c r="I986" s="9" t="s">
        <v>1584</v>
      </c>
      <c r="J986" s="9" t="str">
        <f t="shared" si="15"/>
        <v>Returning Customer</v>
      </c>
      <c r="K986" s="9" t="s">
        <v>34</v>
      </c>
      <c r="L986" s="9" t="s">
        <v>35</v>
      </c>
      <c r="M986" s="12">
        <v>42013</v>
      </c>
      <c r="N986" s="12">
        <v>42014</v>
      </c>
      <c r="O986" s="47">
        <f>'Calculated Metrics'!$N986-'Calculated Metrics'!$M986</f>
        <v>1</v>
      </c>
      <c r="P986" s="12" t="str">
        <f>TEXT('Calculated Metrics'!$M986,"mmmm")</f>
        <v>January</v>
      </c>
      <c r="Q986" s="12" t="str">
        <f>TEXT('Calculated Metrics'!$M986,"dddd")</f>
        <v>Friday</v>
      </c>
      <c r="R986" s="9" t="str">
        <f>_xlfn.XLOOKUP('Calculated Metrics'!$T986,'Product Lookup'!A:A,'Product Lookup'!B:B, ,0)</f>
        <v>Labels</v>
      </c>
      <c r="S986" s="9" t="s">
        <v>26</v>
      </c>
      <c r="T986" s="9" t="s">
        <v>82</v>
      </c>
      <c r="U986" s="9" t="s">
        <v>49</v>
      </c>
      <c r="V986" s="9" t="s">
        <v>29</v>
      </c>
      <c r="W986" s="9" t="s">
        <v>50</v>
      </c>
      <c r="X986" s="9" t="s">
        <v>145</v>
      </c>
      <c r="Y986" s="9" t="s">
        <v>573</v>
      </c>
      <c r="Z986" s="9">
        <v>73505</v>
      </c>
      <c r="AA986" s="1"/>
      <c r="AB986" s="1"/>
      <c r="AC986" s="1"/>
      <c r="AD986" s="1"/>
      <c r="AE986" s="1"/>
      <c r="AF986" s="1"/>
    </row>
    <row r="987" spans="1:32" x14ac:dyDescent="0.3">
      <c r="A987" s="13">
        <v>19863</v>
      </c>
      <c r="B987" s="13" t="s">
        <v>71</v>
      </c>
      <c r="C987" s="13">
        <v>87244</v>
      </c>
      <c r="D987" s="14">
        <v>60.65</v>
      </c>
      <c r="E987" s="15">
        <v>0.05</v>
      </c>
      <c r="F987" s="13">
        <v>1</v>
      </c>
      <c r="G987" s="14">
        <f>'Calculated Metrics'!$D987*'Calculated Metrics'!$F987*(1-'Calculated Metrics'!$E987)</f>
        <v>57.617499999999993</v>
      </c>
      <c r="H987" s="13">
        <v>1749</v>
      </c>
      <c r="I987" s="13" t="s">
        <v>1584</v>
      </c>
      <c r="J987" s="13" t="str">
        <f t="shared" si="15"/>
        <v>Returning Customer</v>
      </c>
      <c r="K987" s="13" t="s">
        <v>34</v>
      </c>
      <c r="L987" s="13" t="s">
        <v>35</v>
      </c>
      <c r="M987" s="16">
        <v>42049</v>
      </c>
      <c r="N987" s="16">
        <v>42051</v>
      </c>
      <c r="O987" s="48">
        <f>'Calculated Metrics'!$N987-'Calculated Metrics'!$M987</f>
        <v>2</v>
      </c>
      <c r="P987" s="16" t="str">
        <f>TEXT('Calculated Metrics'!$M987,"mmmm")</f>
        <v>February</v>
      </c>
      <c r="Q987" s="16" t="str">
        <f>TEXT('Calculated Metrics'!$M987,"dddd")</f>
        <v>Saturday</v>
      </c>
      <c r="R987" s="13" t="str">
        <f>_xlfn.XLOOKUP('Calculated Metrics'!$T987,'Product Lookup'!A:A,'Product Lookup'!B:B, ,0)</f>
        <v>Furnishings</v>
      </c>
      <c r="S987" s="13" t="s">
        <v>36</v>
      </c>
      <c r="T987" s="13" t="s">
        <v>42</v>
      </c>
      <c r="U987" s="13" t="s">
        <v>63</v>
      </c>
      <c r="V987" s="13" t="s">
        <v>29</v>
      </c>
      <c r="W987" s="13" t="s">
        <v>30</v>
      </c>
      <c r="X987" s="13" t="s">
        <v>145</v>
      </c>
      <c r="Y987" s="13" t="s">
        <v>573</v>
      </c>
      <c r="Z987" s="13">
        <v>73505</v>
      </c>
      <c r="AA987" s="1"/>
      <c r="AB987" s="1"/>
      <c r="AC987" s="1"/>
      <c r="AD987" s="1"/>
      <c r="AE987" s="1"/>
      <c r="AF987" s="1"/>
    </row>
    <row r="988" spans="1:32" x14ac:dyDescent="0.3">
      <c r="A988" s="9">
        <v>19477</v>
      </c>
      <c r="B988" s="9" t="s">
        <v>71</v>
      </c>
      <c r="C988" s="9">
        <v>90178</v>
      </c>
      <c r="D988" s="10">
        <v>8.5</v>
      </c>
      <c r="E988" s="11">
        <v>0.05</v>
      </c>
      <c r="F988" s="9">
        <v>14</v>
      </c>
      <c r="G988" s="10">
        <f>'Calculated Metrics'!$D988*'Calculated Metrics'!$F988*(1-'Calculated Metrics'!$E988)</f>
        <v>113.05</v>
      </c>
      <c r="H988" s="9">
        <v>1754</v>
      </c>
      <c r="I988" s="9" t="s">
        <v>1585</v>
      </c>
      <c r="J988" s="9" t="str">
        <f t="shared" si="15"/>
        <v>Returning Customer</v>
      </c>
      <c r="K988" s="9" t="s">
        <v>74</v>
      </c>
      <c r="L988" s="9" t="s">
        <v>35</v>
      </c>
      <c r="M988" s="12">
        <v>42062</v>
      </c>
      <c r="N988" s="12">
        <v>42063</v>
      </c>
      <c r="O988" s="47">
        <f>'Calculated Metrics'!$N988-'Calculated Metrics'!$M988</f>
        <v>1</v>
      </c>
      <c r="P988" s="12" t="str">
        <f>TEXT('Calculated Metrics'!$M988,"mmmm")</f>
        <v>February</v>
      </c>
      <c r="Q988" s="12" t="str">
        <f>TEXT('Calculated Metrics'!$M988,"dddd")</f>
        <v>Friday</v>
      </c>
      <c r="R988" s="9" t="str">
        <f>_xlfn.XLOOKUP('Calculated Metrics'!$T988,'Product Lookup'!A:A,'Product Lookup'!B:B, ,0)</f>
        <v>Computer Peripherals</v>
      </c>
      <c r="S988" s="9" t="s">
        <v>58</v>
      </c>
      <c r="T988" s="9" t="s">
        <v>100</v>
      </c>
      <c r="U988" s="9" t="s">
        <v>43</v>
      </c>
      <c r="V988" s="9" t="s">
        <v>29</v>
      </c>
      <c r="W988" s="9" t="s">
        <v>30</v>
      </c>
      <c r="X988" s="9" t="s">
        <v>39</v>
      </c>
      <c r="Y988" s="9" t="s">
        <v>574</v>
      </c>
      <c r="Z988" s="9">
        <v>90503</v>
      </c>
      <c r="AA988" s="1"/>
      <c r="AB988" s="1"/>
      <c r="AC988" s="1"/>
      <c r="AD988" s="1"/>
      <c r="AE988" s="1"/>
      <c r="AF988" s="1"/>
    </row>
    <row r="989" spans="1:32" x14ac:dyDescent="0.3">
      <c r="A989" s="13">
        <v>19478</v>
      </c>
      <c r="B989" s="13" t="s">
        <v>71</v>
      </c>
      <c r="C989" s="13">
        <v>90178</v>
      </c>
      <c r="D989" s="14">
        <v>15.99</v>
      </c>
      <c r="E989" s="15">
        <v>0.05</v>
      </c>
      <c r="F989" s="13">
        <v>5</v>
      </c>
      <c r="G989" s="14">
        <f>'Calculated Metrics'!$D989*'Calculated Metrics'!$F989*(1-'Calculated Metrics'!$E989)</f>
        <v>75.952500000000001</v>
      </c>
      <c r="H989" s="13">
        <v>1754</v>
      </c>
      <c r="I989" s="13" t="s">
        <v>1585</v>
      </c>
      <c r="J989" s="13" t="str">
        <f t="shared" si="15"/>
        <v>Returning Customer</v>
      </c>
      <c r="K989" s="13" t="s">
        <v>74</v>
      </c>
      <c r="L989" s="13" t="s">
        <v>35</v>
      </c>
      <c r="M989" s="16">
        <v>42062</v>
      </c>
      <c r="N989" s="16">
        <v>42062</v>
      </c>
      <c r="O989" s="48">
        <f>'Calculated Metrics'!$N989-'Calculated Metrics'!$M989</f>
        <v>0</v>
      </c>
      <c r="P989" s="16" t="str">
        <f>TEXT('Calculated Metrics'!$M989,"mmmm")</f>
        <v>February</v>
      </c>
      <c r="Q989" s="16" t="str">
        <f>TEXT('Calculated Metrics'!$M989,"dddd")</f>
        <v>Friday</v>
      </c>
      <c r="R989" s="13" t="str">
        <f>_xlfn.XLOOKUP('Calculated Metrics'!$T989,'Product Lookup'!A:A,'Product Lookup'!B:B, ,0)</f>
        <v>Office Machines</v>
      </c>
      <c r="S989" s="13" t="s">
        <v>58</v>
      </c>
      <c r="T989" s="13" t="s">
        <v>62</v>
      </c>
      <c r="U989" s="13" t="s">
        <v>49</v>
      </c>
      <c r="V989" s="13" t="s">
        <v>29</v>
      </c>
      <c r="W989" s="13" t="s">
        <v>30</v>
      </c>
      <c r="X989" s="13" t="s">
        <v>39</v>
      </c>
      <c r="Y989" s="13" t="s">
        <v>574</v>
      </c>
      <c r="Z989" s="13">
        <v>90503</v>
      </c>
      <c r="AA989" s="1"/>
      <c r="AB989" s="1"/>
      <c r="AC989" s="1"/>
      <c r="AD989" s="1"/>
      <c r="AE989" s="1"/>
      <c r="AF989" s="1"/>
    </row>
    <row r="990" spans="1:32" x14ac:dyDescent="0.3">
      <c r="A990" s="9">
        <v>19479</v>
      </c>
      <c r="B990" s="9" t="s">
        <v>71</v>
      </c>
      <c r="C990" s="9">
        <v>90178</v>
      </c>
      <c r="D990" s="10">
        <v>95.99</v>
      </c>
      <c r="E990" s="11">
        <v>0.05</v>
      </c>
      <c r="F990" s="9">
        <v>8</v>
      </c>
      <c r="G990" s="10">
        <f>'Calculated Metrics'!$D990*'Calculated Metrics'!$F990*(1-'Calculated Metrics'!$E990)</f>
        <v>729.52399999999989</v>
      </c>
      <c r="H990" s="9">
        <v>1754</v>
      </c>
      <c r="I990" s="9" t="s">
        <v>1585</v>
      </c>
      <c r="J990" s="9" t="str">
        <f t="shared" si="15"/>
        <v>Returning Customer</v>
      </c>
      <c r="K990" s="9" t="s">
        <v>74</v>
      </c>
      <c r="L990" s="9" t="s">
        <v>35</v>
      </c>
      <c r="M990" s="12">
        <v>42062</v>
      </c>
      <c r="N990" s="12">
        <v>42066</v>
      </c>
      <c r="O990" s="47">
        <f>'Calculated Metrics'!$N990-'Calculated Metrics'!$M990</f>
        <v>4</v>
      </c>
      <c r="P990" s="12" t="str">
        <f>TEXT('Calculated Metrics'!$M990,"mmmm")</f>
        <v>February</v>
      </c>
      <c r="Q990" s="12" t="str">
        <f>TEXT('Calculated Metrics'!$M990,"dddd")</f>
        <v>Friday</v>
      </c>
      <c r="R990" s="9" t="str">
        <f>_xlfn.XLOOKUP('Calculated Metrics'!$T990,'Product Lookup'!A:A,'Product Lookup'!B:B, ,0)</f>
        <v>Telephones</v>
      </c>
      <c r="S990" s="9" t="s">
        <v>58</v>
      </c>
      <c r="T990" s="9" t="s">
        <v>59</v>
      </c>
      <c r="U990" s="9" t="s">
        <v>49</v>
      </c>
      <c r="V990" s="9" t="s">
        <v>29</v>
      </c>
      <c r="W990" s="9" t="s">
        <v>81</v>
      </c>
      <c r="X990" s="9" t="s">
        <v>39</v>
      </c>
      <c r="Y990" s="9" t="s">
        <v>574</v>
      </c>
      <c r="Z990" s="9">
        <v>90503</v>
      </c>
      <c r="AA990" s="1"/>
      <c r="AB990" s="1"/>
      <c r="AC990" s="1"/>
      <c r="AD990" s="1"/>
      <c r="AE990" s="1"/>
      <c r="AF990" s="1"/>
    </row>
    <row r="991" spans="1:32" x14ac:dyDescent="0.3">
      <c r="A991" s="13">
        <v>25920</v>
      </c>
      <c r="B991" s="13" t="s">
        <v>23</v>
      </c>
      <c r="C991" s="13">
        <v>89775</v>
      </c>
      <c r="D991" s="14">
        <v>115.99</v>
      </c>
      <c r="E991" s="15">
        <v>0.1</v>
      </c>
      <c r="F991" s="13">
        <v>11</v>
      </c>
      <c r="G991" s="14">
        <f>'Calculated Metrics'!$D991*'Calculated Metrics'!$F991*(1-'Calculated Metrics'!$E991)</f>
        <v>1148.3009999999999</v>
      </c>
      <c r="H991" s="13">
        <v>1764</v>
      </c>
      <c r="I991" s="13" t="s">
        <v>1586</v>
      </c>
      <c r="J991" s="13" t="str">
        <f t="shared" si="15"/>
        <v>Returning Customer</v>
      </c>
      <c r="K991" s="13" t="s">
        <v>74</v>
      </c>
      <c r="L991" s="13" t="s">
        <v>35</v>
      </c>
      <c r="M991" s="16">
        <v>42026</v>
      </c>
      <c r="N991" s="16">
        <v>42026</v>
      </c>
      <c r="O991" s="48">
        <f>'Calculated Metrics'!$N991-'Calculated Metrics'!$M991</f>
        <v>0</v>
      </c>
      <c r="P991" s="16" t="str">
        <f>TEXT('Calculated Metrics'!$M991,"mmmm")</f>
        <v>January</v>
      </c>
      <c r="Q991" s="16" t="str">
        <f>TEXT('Calculated Metrics'!$M991,"dddd")</f>
        <v>Thursday</v>
      </c>
      <c r="R991" s="13" t="str">
        <f>_xlfn.XLOOKUP('Calculated Metrics'!$T991,'Product Lookup'!A:A,'Product Lookup'!B:B, ,0)</f>
        <v>Telephones</v>
      </c>
      <c r="S991" s="13" t="s">
        <v>58</v>
      </c>
      <c r="T991" s="13" t="s">
        <v>59</v>
      </c>
      <c r="U991" s="13" t="s">
        <v>49</v>
      </c>
      <c r="V991" s="13" t="s">
        <v>29</v>
      </c>
      <c r="W991" s="13" t="s">
        <v>81</v>
      </c>
      <c r="X991" s="13" t="s">
        <v>162</v>
      </c>
      <c r="Y991" s="13" t="s">
        <v>575</v>
      </c>
      <c r="Z991" s="13">
        <v>34698</v>
      </c>
      <c r="AA991" s="1"/>
      <c r="AB991" s="1"/>
      <c r="AC991" s="1"/>
      <c r="AD991" s="1"/>
      <c r="AE991" s="1"/>
      <c r="AF991" s="1"/>
    </row>
    <row r="992" spans="1:32" x14ac:dyDescent="0.3">
      <c r="A992" s="9">
        <v>25608</v>
      </c>
      <c r="B992" s="9" t="s">
        <v>23</v>
      </c>
      <c r="C992" s="9">
        <v>89776</v>
      </c>
      <c r="D992" s="10">
        <v>19.98</v>
      </c>
      <c r="E992" s="11">
        <v>0.05</v>
      </c>
      <c r="F992" s="9">
        <v>5</v>
      </c>
      <c r="G992" s="10">
        <f>'Calculated Metrics'!$D992*'Calculated Metrics'!$F992*(1-'Calculated Metrics'!$E992)</f>
        <v>94.905000000000001</v>
      </c>
      <c r="H992" s="9">
        <v>1764</v>
      </c>
      <c r="I992" s="9" t="s">
        <v>1586</v>
      </c>
      <c r="J992" s="9" t="str">
        <f t="shared" si="15"/>
        <v>Returning Customer</v>
      </c>
      <c r="K992" s="9" t="s">
        <v>74</v>
      </c>
      <c r="L992" s="9" t="s">
        <v>35</v>
      </c>
      <c r="M992" s="12">
        <v>42064</v>
      </c>
      <c r="N992" s="12">
        <v>42066</v>
      </c>
      <c r="O992" s="47">
        <f>'Calculated Metrics'!$N992-'Calculated Metrics'!$M992</f>
        <v>2</v>
      </c>
      <c r="P992" s="12" t="str">
        <f>TEXT('Calculated Metrics'!$M992,"mmmm")</f>
        <v>March</v>
      </c>
      <c r="Q992" s="12" t="str">
        <f>TEXT('Calculated Metrics'!$M992,"dddd")</f>
        <v>Sunday</v>
      </c>
      <c r="R992" s="9" t="str">
        <f>_xlfn.XLOOKUP('Calculated Metrics'!$T992,'Product Lookup'!A:A,'Product Lookup'!B:B, ,0)</f>
        <v>Furnishings</v>
      </c>
      <c r="S992" s="9" t="s">
        <v>36</v>
      </c>
      <c r="T992" s="9" t="s">
        <v>42</v>
      </c>
      <c r="U992" s="9" t="s">
        <v>49</v>
      </c>
      <c r="V992" s="9" t="s">
        <v>29</v>
      </c>
      <c r="W992" s="9" t="s">
        <v>81</v>
      </c>
      <c r="X992" s="9" t="s">
        <v>162</v>
      </c>
      <c r="Y992" s="9" t="s">
        <v>575</v>
      </c>
      <c r="Z992" s="9">
        <v>34698</v>
      </c>
      <c r="AA992" s="1"/>
      <c r="AB992" s="1"/>
      <c r="AC992" s="1"/>
      <c r="AD992" s="1"/>
      <c r="AE992" s="1"/>
      <c r="AF992" s="1"/>
    </row>
    <row r="993" spans="1:32" x14ac:dyDescent="0.3">
      <c r="A993" s="13">
        <v>25609</v>
      </c>
      <c r="B993" s="13" t="s">
        <v>23</v>
      </c>
      <c r="C993" s="13">
        <v>89776</v>
      </c>
      <c r="D993" s="14">
        <v>1.76</v>
      </c>
      <c r="E993" s="15">
        <v>0.05</v>
      </c>
      <c r="F993" s="13">
        <v>23</v>
      </c>
      <c r="G993" s="14">
        <f>'Calculated Metrics'!$D993*'Calculated Metrics'!$F993*(1-'Calculated Metrics'!$E993)</f>
        <v>38.455999999999996</v>
      </c>
      <c r="H993" s="13">
        <v>1764</v>
      </c>
      <c r="I993" s="13" t="s">
        <v>1586</v>
      </c>
      <c r="J993" s="13" t="str">
        <f t="shared" si="15"/>
        <v>Returning Customer</v>
      </c>
      <c r="K993" s="13" t="s">
        <v>74</v>
      </c>
      <c r="L993" s="13" t="s">
        <v>35</v>
      </c>
      <c r="M993" s="16">
        <v>42064</v>
      </c>
      <c r="N993" s="16">
        <v>42065</v>
      </c>
      <c r="O993" s="48">
        <f>'Calculated Metrics'!$N993-'Calculated Metrics'!$M993</f>
        <v>1</v>
      </c>
      <c r="P993" s="16" t="str">
        <f>TEXT('Calculated Metrics'!$M993,"mmmm")</f>
        <v>March</v>
      </c>
      <c r="Q993" s="16" t="str">
        <f>TEXT('Calculated Metrics'!$M993,"dddd")</f>
        <v>Sunday</v>
      </c>
      <c r="R993" s="13" t="str">
        <f>_xlfn.XLOOKUP('Calculated Metrics'!$T993,'Product Lookup'!A:A,'Product Lookup'!B:B, ,0)</f>
        <v>Furnishings</v>
      </c>
      <c r="S993" s="13" t="s">
        <v>36</v>
      </c>
      <c r="T993" s="13" t="s">
        <v>42</v>
      </c>
      <c r="U993" s="13" t="s">
        <v>49</v>
      </c>
      <c r="V993" s="13" t="s">
        <v>29</v>
      </c>
      <c r="W993" s="13" t="s">
        <v>50</v>
      </c>
      <c r="X993" s="13" t="s">
        <v>162</v>
      </c>
      <c r="Y993" s="13" t="s">
        <v>575</v>
      </c>
      <c r="Z993" s="13">
        <v>34698</v>
      </c>
      <c r="AA993" s="1"/>
      <c r="AB993" s="1"/>
      <c r="AC993" s="1"/>
      <c r="AD993" s="1"/>
      <c r="AE993" s="1"/>
      <c r="AF993" s="1"/>
    </row>
    <row r="994" spans="1:32" x14ac:dyDescent="0.3">
      <c r="A994" s="9">
        <v>25054</v>
      </c>
      <c r="B994" s="9" t="s">
        <v>33</v>
      </c>
      <c r="C994" s="9">
        <v>89777</v>
      </c>
      <c r="D994" s="10">
        <v>5.77</v>
      </c>
      <c r="E994" s="11">
        <v>0.05</v>
      </c>
      <c r="F994" s="9">
        <v>8</v>
      </c>
      <c r="G994" s="10">
        <f>'Calculated Metrics'!$D994*'Calculated Metrics'!$F994*(1-'Calculated Metrics'!$E994)</f>
        <v>43.851999999999997</v>
      </c>
      <c r="H994" s="9">
        <v>1765</v>
      </c>
      <c r="I994" s="9" t="s">
        <v>1587</v>
      </c>
      <c r="J994" s="9" t="str">
        <f t="shared" si="15"/>
        <v>New Customer</v>
      </c>
      <c r="K994" s="9" t="s">
        <v>74</v>
      </c>
      <c r="L994" s="9" t="s">
        <v>35</v>
      </c>
      <c r="M994" s="12">
        <v>42128</v>
      </c>
      <c r="N994" s="12">
        <v>42129</v>
      </c>
      <c r="O994" s="47">
        <f>'Calculated Metrics'!$N994-'Calculated Metrics'!$M994</f>
        <v>1</v>
      </c>
      <c r="P994" s="12" t="str">
        <f>TEXT('Calculated Metrics'!$M994,"mmmm")</f>
        <v>May</v>
      </c>
      <c r="Q994" s="12" t="str">
        <f>TEXT('Calculated Metrics'!$M994,"dddd")</f>
        <v>Monday</v>
      </c>
      <c r="R994" s="9" t="str">
        <f>_xlfn.XLOOKUP('Calculated Metrics'!$T994,'Product Lookup'!A:A,'Product Lookup'!B:B, ,0)</f>
        <v>Binders</v>
      </c>
      <c r="S994" s="9" t="s">
        <v>26</v>
      </c>
      <c r="T994" s="9" t="s">
        <v>72</v>
      </c>
      <c r="U994" s="9" t="s">
        <v>49</v>
      </c>
      <c r="V994" s="9" t="s">
        <v>29</v>
      </c>
      <c r="W994" s="9" t="s">
        <v>81</v>
      </c>
      <c r="X994" s="9" t="s">
        <v>210</v>
      </c>
      <c r="Y994" s="9" t="s">
        <v>576</v>
      </c>
      <c r="Z994" s="9">
        <v>63141</v>
      </c>
      <c r="AA994" s="1"/>
      <c r="AB994" s="1"/>
      <c r="AC994" s="1"/>
      <c r="AD994" s="1"/>
      <c r="AE994" s="1"/>
      <c r="AF994" s="1"/>
    </row>
    <row r="995" spans="1:32" x14ac:dyDescent="0.3">
      <c r="A995" s="13">
        <v>20636</v>
      </c>
      <c r="B995" s="13" t="s">
        <v>41</v>
      </c>
      <c r="C995" s="13">
        <v>89211</v>
      </c>
      <c r="D995" s="14">
        <v>50.98</v>
      </c>
      <c r="E995" s="15">
        <v>0.05</v>
      </c>
      <c r="F995" s="13">
        <v>16</v>
      </c>
      <c r="G995" s="14">
        <f>'Calculated Metrics'!$D995*'Calculated Metrics'!$F995*(1-'Calculated Metrics'!$E995)</f>
        <v>774.89599999999996</v>
      </c>
      <c r="H995" s="13">
        <v>1767</v>
      </c>
      <c r="I995" s="13" t="s">
        <v>1588</v>
      </c>
      <c r="J995" s="13" t="str">
        <f t="shared" si="15"/>
        <v>New Customer</v>
      </c>
      <c r="K995" s="13" t="s">
        <v>34</v>
      </c>
      <c r="L995" s="13" t="s">
        <v>35</v>
      </c>
      <c r="M995" s="16">
        <v>42089</v>
      </c>
      <c r="N995" s="16">
        <v>42090</v>
      </c>
      <c r="O995" s="48">
        <f>'Calculated Metrics'!$N995-'Calculated Metrics'!$M995</f>
        <v>1</v>
      </c>
      <c r="P995" s="16" t="str">
        <f>TEXT('Calculated Metrics'!$M995,"mmmm")</f>
        <v>March</v>
      </c>
      <c r="Q995" s="16" t="str">
        <f>TEXT('Calculated Metrics'!$M995,"dddd")</f>
        <v>Thursday</v>
      </c>
      <c r="R995" s="13" t="str">
        <f>_xlfn.XLOOKUP('Calculated Metrics'!$T995,'Product Lookup'!A:A,'Product Lookup'!B:B, ,0)</f>
        <v>Computer Peripherals</v>
      </c>
      <c r="S995" s="13" t="s">
        <v>58</v>
      </c>
      <c r="T995" s="13" t="s">
        <v>100</v>
      </c>
      <c r="U995" s="13" t="s">
        <v>49</v>
      </c>
      <c r="V995" s="13" t="s">
        <v>29</v>
      </c>
      <c r="W995" s="13" t="s">
        <v>50</v>
      </c>
      <c r="X995" s="13" t="s">
        <v>171</v>
      </c>
      <c r="Y995" s="13" t="s">
        <v>558</v>
      </c>
      <c r="Z995" s="13">
        <v>30265</v>
      </c>
      <c r="AA995" s="1"/>
      <c r="AB995" s="1"/>
      <c r="AC995" s="1"/>
      <c r="AD995" s="1"/>
      <c r="AE995" s="1"/>
      <c r="AF995" s="1"/>
    </row>
    <row r="996" spans="1:32" x14ac:dyDescent="0.3">
      <c r="A996" s="9">
        <v>24894</v>
      </c>
      <c r="B996" s="9" t="s">
        <v>47</v>
      </c>
      <c r="C996" s="9">
        <v>89106</v>
      </c>
      <c r="D996" s="10">
        <v>60.98</v>
      </c>
      <c r="E996" s="11">
        <v>0.05</v>
      </c>
      <c r="F996" s="9">
        <v>7</v>
      </c>
      <c r="G996" s="10">
        <f>'Calculated Metrics'!$D996*'Calculated Metrics'!$F996*(1-'Calculated Metrics'!$E996)</f>
        <v>405.51699999999994</v>
      </c>
      <c r="H996" s="9">
        <v>1771</v>
      </c>
      <c r="I996" s="9" t="s">
        <v>1589</v>
      </c>
      <c r="J996" s="9" t="str">
        <f t="shared" si="15"/>
        <v>New Customer</v>
      </c>
      <c r="K996" s="9" t="s">
        <v>34</v>
      </c>
      <c r="L996" s="9" t="s">
        <v>35</v>
      </c>
      <c r="M996" s="12">
        <v>42069</v>
      </c>
      <c r="N996" s="12">
        <v>42070</v>
      </c>
      <c r="O996" s="47">
        <f>'Calculated Metrics'!$N996-'Calculated Metrics'!$M996</f>
        <v>1</v>
      </c>
      <c r="P996" s="12" t="str">
        <f>TEXT('Calculated Metrics'!$M996,"mmmm")</f>
        <v>March</v>
      </c>
      <c r="Q996" s="12" t="str">
        <f>TEXT('Calculated Metrics'!$M996,"dddd")</f>
        <v>Friday</v>
      </c>
      <c r="R996" s="9" t="str">
        <f>_xlfn.XLOOKUP('Calculated Metrics'!$T996,'Product Lookup'!A:A,'Product Lookup'!B:B, ,0)</f>
        <v>Appliances</v>
      </c>
      <c r="S996" s="9" t="s">
        <v>26</v>
      </c>
      <c r="T996" s="9" t="s">
        <v>131</v>
      </c>
      <c r="U996" s="9" t="s">
        <v>124</v>
      </c>
      <c r="V996" s="9" t="s">
        <v>29</v>
      </c>
      <c r="W996" s="9" t="s">
        <v>50</v>
      </c>
      <c r="X996" s="9" t="s">
        <v>98</v>
      </c>
      <c r="Y996" s="9" t="s">
        <v>526</v>
      </c>
      <c r="Z996" s="9">
        <v>61032</v>
      </c>
      <c r="AA996" s="1"/>
      <c r="AB996" s="1"/>
      <c r="AC996" s="1"/>
      <c r="AD996" s="1"/>
      <c r="AE996" s="1"/>
      <c r="AF996" s="1"/>
    </row>
    <row r="997" spans="1:32" x14ac:dyDescent="0.3">
      <c r="A997" s="13">
        <v>19826</v>
      </c>
      <c r="B997" s="13" t="s">
        <v>71</v>
      </c>
      <c r="C997" s="13">
        <v>89944</v>
      </c>
      <c r="D997" s="14">
        <v>12.95</v>
      </c>
      <c r="E997" s="15">
        <v>0.05</v>
      </c>
      <c r="F997" s="13">
        <v>21</v>
      </c>
      <c r="G997" s="14">
        <f>'Calculated Metrics'!$D997*'Calculated Metrics'!$F997*(1-'Calculated Metrics'!$E997)</f>
        <v>258.35249999999996</v>
      </c>
      <c r="H997" s="13">
        <v>1775</v>
      </c>
      <c r="I997" s="13" t="s">
        <v>1590</v>
      </c>
      <c r="J997" s="13" t="str">
        <f t="shared" si="15"/>
        <v>New Customer</v>
      </c>
      <c r="K997" s="13" t="s">
        <v>74</v>
      </c>
      <c r="L997" s="13" t="s">
        <v>35</v>
      </c>
      <c r="M997" s="16">
        <v>42169</v>
      </c>
      <c r="N997" s="16">
        <v>42176</v>
      </c>
      <c r="O997" s="48">
        <f>'Calculated Metrics'!$N997-'Calculated Metrics'!$M997</f>
        <v>7</v>
      </c>
      <c r="P997" s="16" t="str">
        <f>TEXT('Calculated Metrics'!$M997,"mmmm")</f>
        <v>June</v>
      </c>
      <c r="Q997" s="16" t="str">
        <f>TEXT('Calculated Metrics'!$M997,"dddd")</f>
        <v>Sunday</v>
      </c>
      <c r="R997" s="13" t="str">
        <f>_xlfn.XLOOKUP('Calculated Metrics'!$T997,'Product Lookup'!A:A,'Product Lookup'!B:B, ,0)</f>
        <v>Binders</v>
      </c>
      <c r="S997" s="13" t="s">
        <v>26</v>
      </c>
      <c r="T997" s="13" t="s">
        <v>72</v>
      </c>
      <c r="U997" s="13" t="s">
        <v>49</v>
      </c>
      <c r="V997" s="13" t="s">
        <v>29</v>
      </c>
      <c r="W997" s="13" t="s">
        <v>50</v>
      </c>
      <c r="X997" s="13" t="s">
        <v>270</v>
      </c>
      <c r="Y997" s="13" t="s">
        <v>577</v>
      </c>
      <c r="Z997" s="13">
        <v>46614</v>
      </c>
      <c r="AA997" s="1"/>
      <c r="AB997" s="1"/>
      <c r="AC997" s="1"/>
      <c r="AD997" s="1"/>
      <c r="AE997" s="1"/>
      <c r="AF997" s="1"/>
    </row>
    <row r="998" spans="1:32" x14ac:dyDescent="0.3">
      <c r="A998" s="9">
        <v>20278</v>
      </c>
      <c r="B998" s="9" t="s">
        <v>33</v>
      </c>
      <c r="C998" s="9">
        <v>89941</v>
      </c>
      <c r="D998" s="10">
        <v>5.78</v>
      </c>
      <c r="E998" s="11">
        <v>0.05</v>
      </c>
      <c r="F998" s="9">
        <v>19</v>
      </c>
      <c r="G998" s="10">
        <f>'Calculated Metrics'!$D998*'Calculated Metrics'!$F998*(1-'Calculated Metrics'!$E998)</f>
        <v>104.32900000000001</v>
      </c>
      <c r="H998" s="9">
        <v>1776</v>
      </c>
      <c r="I998" s="9" t="s">
        <v>1591</v>
      </c>
      <c r="J998" s="9" t="str">
        <f t="shared" si="15"/>
        <v>New Customer</v>
      </c>
      <c r="K998" s="9" t="s">
        <v>74</v>
      </c>
      <c r="L998" s="9" t="s">
        <v>35</v>
      </c>
      <c r="M998" s="12">
        <v>42039</v>
      </c>
      <c r="N998" s="12">
        <v>42040</v>
      </c>
      <c r="O998" s="47">
        <f>'Calculated Metrics'!$N998-'Calculated Metrics'!$M998</f>
        <v>1</v>
      </c>
      <c r="P998" s="12" t="str">
        <f>TEXT('Calculated Metrics'!$M998,"mmmm")</f>
        <v>February</v>
      </c>
      <c r="Q998" s="12" t="str">
        <f>TEXT('Calculated Metrics'!$M998,"dddd")</f>
        <v>Wednesday</v>
      </c>
      <c r="R998" s="9" t="str">
        <f>_xlfn.XLOOKUP('Calculated Metrics'!$T998,'Product Lookup'!A:A,'Product Lookup'!B:B, ,0)</f>
        <v>Paper</v>
      </c>
      <c r="S998" s="9" t="s">
        <v>26</v>
      </c>
      <c r="T998" s="9" t="s">
        <v>66</v>
      </c>
      <c r="U998" s="9" t="s">
        <v>49</v>
      </c>
      <c r="V998" s="9" t="s">
        <v>29</v>
      </c>
      <c r="W998" s="9" t="s">
        <v>50</v>
      </c>
      <c r="X998" s="9" t="s">
        <v>270</v>
      </c>
      <c r="Y998" s="9" t="s">
        <v>578</v>
      </c>
      <c r="Z998" s="9">
        <v>47802</v>
      </c>
      <c r="AA998" s="1"/>
      <c r="AB998" s="1"/>
      <c r="AC998" s="1"/>
      <c r="AD998" s="1"/>
      <c r="AE998" s="1"/>
      <c r="AF998" s="1"/>
    </row>
    <row r="999" spans="1:32" x14ac:dyDescent="0.3">
      <c r="A999" s="13">
        <v>20391</v>
      </c>
      <c r="B999" s="13" t="s">
        <v>71</v>
      </c>
      <c r="C999" s="13">
        <v>89939</v>
      </c>
      <c r="D999" s="14">
        <v>5.43</v>
      </c>
      <c r="E999" s="15">
        <v>0.05</v>
      </c>
      <c r="F999" s="13">
        <v>7</v>
      </c>
      <c r="G999" s="14">
        <f>'Calculated Metrics'!$D999*'Calculated Metrics'!$F999*(1-'Calculated Metrics'!$E999)</f>
        <v>36.109499999999997</v>
      </c>
      <c r="H999" s="13">
        <v>1777</v>
      </c>
      <c r="I999" s="13" t="s">
        <v>1592</v>
      </c>
      <c r="J999" s="13" t="str">
        <f t="shared" si="15"/>
        <v>Returning Customer</v>
      </c>
      <c r="K999" s="13" t="s">
        <v>74</v>
      </c>
      <c r="L999" s="13" t="s">
        <v>35</v>
      </c>
      <c r="M999" s="16">
        <v>42116</v>
      </c>
      <c r="N999" s="16">
        <v>42120</v>
      </c>
      <c r="O999" s="48">
        <f>'Calculated Metrics'!$N999-'Calculated Metrics'!$M999</f>
        <v>4</v>
      </c>
      <c r="P999" s="16" t="str">
        <f>TEXT('Calculated Metrics'!$M999,"mmmm")</f>
        <v>April</v>
      </c>
      <c r="Q999" s="16" t="str">
        <f>TEXT('Calculated Metrics'!$M999,"dddd")</f>
        <v>Wednesday</v>
      </c>
      <c r="R999" s="13" t="str">
        <f>_xlfn.XLOOKUP('Calculated Metrics'!$T999,'Product Lookup'!A:A,'Product Lookup'!B:B, ,0)</f>
        <v>Paper</v>
      </c>
      <c r="S999" s="13" t="s">
        <v>26</v>
      </c>
      <c r="T999" s="13" t="s">
        <v>66</v>
      </c>
      <c r="U999" s="13" t="s">
        <v>28</v>
      </c>
      <c r="V999" s="13" t="s">
        <v>29</v>
      </c>
      <c r="W999" s="13" t="s">
        <v>50</v>
      </c>
      <c r="X999" s="13" t="s">
        <v>270</v>
      </c>
      <c r="Y999" s="13" t="s">
        <v>579</v>
      </c>
      <c r="Z999" s="13">
        <v>46383</v>
      </c>
      <c r="AA999" s="1"/>
      <c r="AB999" s="1"/>
      <c r="AC999" s="1"/>
      <c r="AD999" s="1"/>
      <c r="AE999" s="1"/>
      <c r="AF999" s="1"/>
    </row>
    <row r="1000" spans="1:32" x14ac:dyDescent="0.3">
      <c r="A1000" s="9">
        <v>21163</v>
      </c>
      <c r="B1000" s="9" t="s">
        <v>71</v>
      </c>
      <c r="C1000" s="9">
        <v>89940</v>
      </c>
      <c r="D1000" s="10">
        <v>10.06</v>
      </c>
      <c r="E1000" s="11">
        <v>0.05</v>
      </c>
      <c r="F1000" s="9">
        <v>13</v>
      </c>
      <c r="G1000" s="10">
        <f>'Calculated Metrics'!$D1000*'Calculated Metrics'!$F1000*(1-'Calculated Metrics'!$E1000)</f>
        <v>124.241</v>
      </c>
      <c r="H1000" s="9">
        <v>1777</v>
      </c>
      <c r="I1000" s="9" t="s">
        <v>1592</v>
      </c>
      <c r="J1000" s="9" t="str">
        <f t="shared" si="15"/>
        <v>Returning Customer</v>
      </c>
      <c r="K1000" s="9" t="s">
        <v>74</v>
      </c>
      <c r="L1000" s="9" t="s">
        <v>35</v>
      </c>
      <c r="M1000" s="12">
        <v>42007</v>
      </c>
      <c r="N1000" s="12">
        <v>42012</v>
      </c>
      <c r="O1000" s="47">
        <f>'Calculated Metrics'!$N1000-'Calculated Metrics'!$M1000</f>
        <v>5</v>
      </c>
      <c r="P1000" s="12" t="str">
        <f>TEXT('Calculated Metrics'!$M1000,"mmmm")</f>
        <v>January</v>
      </c>
      <c r="Q1000" s="12" t="str">
        <f>TEXT('Calculated Metrics'!$M1000,"dddd")</f>
        <v>Saturday</v>
      </c>
      <c r="R1000" s="9" t="str">
        <f>_xlfn.XLOOKUP('Calculated Metrics'!$T1000,'Product Lookup'!A:A,'Product Lookup'!B:B, ,0)</f>
        <v>Paper</v>
      </c>
      <c r="S1000" s="9" t="s">
        <v>26</v>
      </c>
      <c r="T1000" s="9" t="s">
        <v>66</v>
      </c>
      <c r="U1000" s="9" t="s">
        <v>28</v>
      </c>
      <c r="V1000" s="9" t="s">
        <v>29</v>
      </c>
      <c r="W1000" s="9" t="s">
        <v>50</v>
      </c>
      <c r="X1000" s="9" t="s">
        <v>270</v>
      </c>
      <c r="Y1000" s="9" t="s">
        <v>579</v>
      </c>
      <c r="Z1000" s="9">
        <v>46383</v>
      </c>
      <c r="AA1000" s="1"/>
      <c r="AB1000" s="1"/>
      <c r="AC1000" s="1"/>
      <c r="AD1000" s="1"/>
      <c r="AE1000" s="1"/>
      <c r="AF1000" s="1"/>
    </row>
    <row r="1001" spans="1:32" x14ac:dyDescent="0.3">
      <c r="A1001" s="13">
        <v>20600</v>
      </c>
      <c r="B1001" s="13" t="s">
        <v>33</v>
      </c>
      <c r="C1001" s="13">
        <v>89942</v>
      </c>
      <c r="D1001" s="14">
        <v>19.989999999999998</v>
      </c>
      <c r="E1001" s="15">
        <v>0.05</v>
      </c>
      <c r="F1001" s="13">
        <v>12</v>
      </c>
      <c r="G1001" s="14">
        <f>'Calculated Metrics'!$D1001*'Calculated Metrics'!$F1001*(1-'Calculated Metrics'!$E1001)</f>
        <v>227.886</v>
      </c>
      <c r="H1001" s="13">
        <v>1777</v>
      </c>
      <c r="I1001" s="13" t="s">
        <v>1592</v>
      </c>
      <c r="J1001" s="13" t="str">
        <f t="shared" si="15"/>
        <v>Returning Customer</v>
      </c>
      <c r="K1001" s="13" t="s">
        <v>24</v>
      </c>
      <c r="L1001" s="13" t="s">
        <v>35</v>
      </c>
      <c r="M1001" s="16">
        <v>42096</v>
      </c>
      <c r="N1001" s="16">
        <v>42097</v>
      </c>
      <c r="O1001" s="48">
        <f>'Calculated Metrics'!$N1001-'Calculated Metrics'!$M1001</f>
        <v>1</v>
      </c>
      <c r="P1001" s="16" t="str">
        <f>TEXT('Calculated Metrics'!$M1001,"mmmm")</f>
        <v>April</v>
      </c>
      <c r="Q1001" s="16" t="str">
        <f>TEXT('Calculated Metrics'!$M1001,"dddd")</f>
        <v>Thursday</v>
      </c>
      <c r="R1001" s="13" t="str">
        <f>_xlfn.XLOOKUP('Calculated Metrics'!$T1001,'Product Lookup'!A:A,'Product Lookup'!B:B, ,0)</f>
        <v>Furnishings</v>
      </c>
      <c r="S1001" s="13" t="s">
        <v>36</v>
      </c>
      <c r="T1001" s="13" t="s">
        <v>42</v>
      </c>
      <c r="U1001" s="13" t="s">
        <v>124</v>
      </c>
      <c r="V1001" s="13" t="s">
        <v>29</v>
      </c>
      <c r="W1001" s="13" t="s">
        <v>50</v>
      </c>
      <c r="X1001" s="13" t="s">
        <v>270</v>
      </c>
      <c r="Y1001" s="13" t="s">
        <v>579</v>
      </c>
      <c r="Z1001" s="13">
        <v>46383</v>
      </c>
      <c r="AA1001" s="1"/>
      <c r="AB1001" s="1"/>
      <c r="AC1001" s="1"/>
      <c r="AD1001" s="1"/>
      <c r="AE1001" s="1"/>
      <c r="AF1001" s="1"/>
    </row>
    <row r="1002" spans="1:32" x14ac:dyDescent="0.3">
      <c r="A1002" s="9">
        <v>25498</v>
      </c>
      <c r="B1002" s="9" t="s">
        <v>23</v>
      </c>
      <c r="C1002" s="9">
        <v>89943</v>
      </c>
      <c r="D1002" s="10">
        <v>13.99</v>
      </c>
      <c r="E1002" s="11">
        <v>0.05</v>
      </c>
      <c r="F1002" s="9">
        <v>21</v>
      </c>
      <c r="G1002" s="10">
        <f>'Calculated Metrics'!$D1002*'Calculated Metrics'!$F1002*(1-'Calculated Metrics'!$E1002)</f>
        <v>279.10050000000001</v>
      </c>
      <c r="H1002" s="9">
        <v>1778</v>
      </c>
      <c r="I1002" s="9" t="s">
        <v>1593</v>
      </c>
      <c r="J1002" s="9" t="str">
        <f t="shared" si="15"/>
        <v>Returning Customer</v>
      </c>
      <c r="K1002" s="9" t="s">
        <v>74</v>
      </c>
      <c r="L1002" s="9" t="s">
        <v>35</v>
      </c>
      <c r="M1002" s="12">
        <v>42134</v>
      </c>
      <c r="N1002" s="12">
        <v>42136</v>
      </c>
      <c r="O1002" s="47">
        <f>'Calculated Metrics'!$N1002-'Calculated Metrics'!$M1002</f>
        <v>2</v>
      </c>
      <c r="P1002" s="12" t="str">
        <f>TEXT('Calculated Metrics'!$M1002,"mmmm")</f>
        <v>May</v>
      </c>
      <c r="Q1002" s="12" t="str">
        <f>TEXT('Calculated Metrics'!$M1002,"dddd")</f>
        <v>Sunday</v>
      </c>
      <c r="R1002" s="9" t="str">
        <f>_xlfn.XLOOKUP('Calculated Metrics'!$T1002,'Product Lookup'!A:A,'Product Lookup'!B:B, ,0)</f>
        <v>Office Machines</v>
      </c>
      <c r="S1002" s="9" t="s">
        <v>58</v>
      </c>
      <c r="T1002" s="9" t="s">
        <v>62</v>
      </c>
      <c r="U1002" s="9" t="s">
        <v>63</v>
      </c>
      <c r="V1002" s="9" t="s">
        <v>29</v>
      </c>
      <c r="W1002" s="9" t="s">
        <v>50</v>
      </c>
      <c r="X1002" s="9" t="s">
        <v>270</v>
      </c>
      <c r="Y1002" s="9" t="s">
        <v>580</v>
      </c>
      <c r="Z1002" s="9">
        <v>47906</v>
      </c>
      <c r="AA1002" s="1"/>
      <c r="AB1002" s="1"/>
      <c r="AC1002" s="1"/>
      <c r="AD1002" s="1"/>
      <c r="AE1002" s="1"/>
      <c r="AF1002" s="1"/>
    </row>
    <row r="1003" spans="1:32" x14ac:dyDescent="0.3">
      <c r="A1003" s="13">
        <v>25499</v>
      </c>
      <c r="B1003" s="13" t="s">
        <v>23</v>
      </c>
      <c r="C1003" s="13">
        <v>89943</v>
      </c>
      <c r="D1003" s="14">
        <v>15.04</v>
      </c>
      <c r="E1003" s="15">
        <v>0.05</v>
      </c>
      <c r="F1003" s="13">
        <v>3</v>
      </c>
      <c r="G1003" s="14">
        <f>'Calculated Metrics'!$D1003*'Calculated Metrics'!$F1003*(1-'Calculated Metrics'!$E1003)</f>
        <v>42.863999999999997</v>
      </c>
      <c r="H1003" s="13">
        <v>1778</v>
      </c>
      <c r="I1003" s="13" t="s">
        <v>1593</v>
      </c>
      <c r="J1003" s="13" t="str">
        <f t="shared" si="15"/>
        <v>Returning Customer</v>
      </c>
      <c r="K1003" s="13" t="s">
        <v>74</v>
      </c>
      <c r="L1003" s="13" t="s">
        <v>35</v>
      </c>
      <c r="M1003" s="16">
        <v>42134</v>
      </c>
      <c r="N1003" s="16">
        <v>42134</v>
      </c>
      <c r="O1003" s="48">
        <f>'Calculated Metrics'!$N1003-'Calculated Metrics'!$M1003</f>
        <v>0</v>
      </c>
      <c r="P1003" s="16" t="str">
        <f>TEXT('Calculated Metrics'!$M1003,"mmmm")</f>
        <v>May</v>
      </c>
      <c r="Q1003" s="16" t="str">
        <f>TEXT('Calculated Metrics'!$M1003,"dddd")</f>
        <v>Sunday</v>
      </c>
      <c r="R1003" s="13" t="str">
        <f>_xlfn.XLOOKUP('Calculated Metrics'!$T1003,'Product Lookup'!A:A,'Product Lookup'!B:B, ,0)</f>
        <v>Paper</v>
      </c>
      <c r="S1003" s="13" t="s">
        <v>26</v>
      </c>
      <c r="T1003" s="13" t="s">
        <v>66</v>
      </c>
      <c r="U1003" s="13" t="s">
        <v>28</v>
      </c>
      <c r="V1003" s="13" t="s">
        <v>29</v>
      </c>
      <c r="W1003" s="13" t="s">
        <v>30</v>
      </c>
      <c r="X1003" s="13" t="s">
        <v>270</v>
      </c>
      <c r="Y1003" s="13" t="s">
        <v>580</v>
      </c>
      <c r="Z1003" s="13">
        <v>47906</v>
      </c>
      <c r="AA1003" s="1"/>
      <c r="AB1003" s="1"/>
      <c r="AC1003" s="1"/>
      <c r="AD1003" s="1"/>
      <c r="AE1003" s="1"/>
      <c r="AF1003" s="1"/>
    </row>
    <row r="1004" spans="1:32" x14ac:dyDescent="0.3">
      <c r="A1004" s="9">
        <v>19237</v>
      </c>
      <c r="B1004" s="9" t="s">
        <v>23</v>
      </c>
      <c r="C1004" s="9">
        <v>89857</v>
      </c>
      <c r="D1004" s="10">
        <v>55.48</v>
      </c>
      <c r="E1004" s="11">
        <v>0.05</v>
      </c>
      <c r="F1004" s="9">
        <v>11</v>
      </c>
      <c r="G1004" s="10">
        <f>'Calculated Metrics'!$D1004*'Calculated Metrics'!$F1004*(1-'Calculated Metrics'!$E1004)</f>
        <v>579.76599999999996</v>
      </c>
      <c r="H1004" s="9">
        <v>1781</v>
      </c>
      <c r="I1004" s="9" t="s">
        <v>1594</v>
      </c>
      <c r="J1004" s="9" t="str">
        <f t="shared" si="15"/>
        <v>Returning Customer</v>
      </c>
      <c r="K1004" s="9" t="s">
        <v>24</v>
      </c>
      <c r="L1004" s="9" t="s">
        <v>35</v>
      </c>
      <c r="M1004" s="12">
        <v>42167</v>
      </c>
      <c r="N1004" s="12">
        <v>42169</v>
      </c>
      <c r="O1004" s="47">
        <f>'Calculated Metrics'!$N1004-'Calculated Metrics'!$M1004</f>
        <v>2</v>
      </c>
      <c r="P1004" s="12" t="str">
        <f>TEXT('Calculated Metrics'!$M1004,"mmmm")</f>
        <v>June</v>
      </c>
      <c r="Q1004" s="12" t="str">
        <f>TEXT('Calculated Metrics'!$M1004,"dddd")</f>
        <v>Friday</v>
      </c>
      <c r="R1004" s="9" t="str">
        <f>_xlfn.XLOOKUP('Calculated Metrics'!$T1004,'Product Lookup'!A:A,'Product Lookup'!B:B, ,0)</f>
        <v>Paper</v>
      </c>
      <c r="S1004" s="9" t="s">
        <v>26</v>
      </c>
      <c r="T1004" s="9" t="s">
        <v>66</v>
      </c>
      <c r="U1004" s="9" t="s">
        <v>49</v>
      </c>
      <c r="V1004" s="9" t="s">
        <v>29</v>
      </c>
      <c r="W1004" s="9" t="s">
        <v>30</v>
      </c>
      <c r="X1004" s="9" t="s">
        <v>39</v>
      </c>
      <c r="Y1004" s="9" t="s">
        <v>581</v>
      </c>
      <c r="Z1004" s="9">
        <v>94070</v>
      </c>
      <c r="AA1004" s="1"/>
      <c r="AB1004" s="1"/>
      <c r="AC1004" s="1"/>
      <c r="AD1004" s="1"/>
      <c r="AE1004" s="1"/>
      <c r="AF1004" s="1"/>
    </row>
    <row r="1005" spans="1:32" x14ac:dyDescent="0.3">
      <c r="A1005" s="13">
        <v>19419</v>
      </c>
      <c r="B1005" s="13" t="s">
        <v>71</v>
      </c>
      <c r="C1005" s="13">
        <v>89858</v>
      </c>
      <c r="D1005" s="14">
        <v>5.08</v>
      </c>
      <c r="E1005" s="15">
        <v>0.05</v>
      </c>
      <c r="F1005" s="13">
        <v>4</v>
      </c>
      <c r="G1005" s="14">
        <f>'Calculated Metrics'!$D1005*'Calculated Metrics'!$F1005*(1-'Calculated Metrics'!$E1005)</f>
        <v>19.303999999999998</v>
      </c>
      <c r="H1005" s="13">
        <v>1781</v>
      </c>
      <c r="I1005" s="13" t="s">
        <v>1594</v>
      </c>
      <c r="J1005" s="13" t="str">
        <f t="shared" si="15"/>
        <v>Returning Customer</v>
      </c>
      <c r="K1005" s="13" t="s">
        <v>34</v>
      </c>
      <c r="L1005" s="13" t="s">
        <v>35</v>
      </c>
      <c r="M1005" s="16">
        <v>42011</v>
      </c>
      <c r="N1005" s="16">
        <v>42016</v>
      </c>
      <c r="O1005" s="48">
        <f>'Calculated Metrics'!$N1005-'Calculated Metrics'!$M1005</f>
        <v>5</v>
      </c>
      <c r="P1005" s="16" t="str">
        <f>TEXT('Calculated Metrics'!$M1005,"mmmm")</f>
        <v>January</v>
      </c>
      <c r="Q1005" s="16" t="str">
        <f>TEXT('Calculated Metrics'!$M1005,"dddd")</f>
        <v>Wednesday</v>
      </c>
      <c r="R1005" s="13" t="str">
        <f>_xlfn.XLOOKUP('Calculated Metrics'!$T1005,'Product Lookup'!A:A,'Product Lookup'!B:B, ,0)</f>
        <v>Furnishings</v>
      </c>
      <c r="S1005" s="13" t="s">
        <v>36</v>
      </c>
      <c r="T1005" s="13" t="s">
        <v>42</v>
      </c>
      <c r="U1005" s="13" t="s">
        <v>28</v>
      </c>
      <c r="V1005" s="13" t="s">
        <v>29</v>
      </c>
      <c r="W1005" s="13" t="s">
        <v>30</v>
      </c>
      <c r="X1005" s="13" t="s">
        <v>39</v>
      </c>
      <c r="Y1005" s="13" t="s">
        <v>581</v>
      </c>
      <c r="Z1005" s="13">
        <v>94070</v>
      </c>
      <c r="AA1005" s="1"/>
      <c r="AB1005" s="1"/>
      <c r="AC1005" s="1"/>
      <c r="AD1005" s="1"/>
      <c r="AE1005" s="1"/>
      <c r="AF1005" s="1"/>
    </row>
    <row r="1006" spans="1:32" x14ac:dyDescent="0.3">
      <c r="A1006" s="9">
        <v>21283</v>
      </c>
      <c r="B1006" s="9" t="s">
        <v>23</v>
      </c>
      <c r="C1006" s="9">
        <v>89856</v>
      </c>
      <c r="D1006" s="10">
        <v>3.28</v>
      </c>
      <c r="E1006" s="11">
        <v>0.05</v>
      </c>
      <c r="F1006" s="9">
        <v>7</v>
      </c>
      <c r="G1006" s="10">
        <f>'Calculated Metrics'!$D1006*'Calculated Metrics'!$F1006*(1-'Calculated Metrics'!$E1006)</f>
        <v>21.811999999999998</v>
      </c>
      <c r="H1006" s="9">
        <v>1782</v>
      </c>
      <c r="I1006" s="9" t="s">
        <v>1595</v>
      </c>
      <c r="J1006" s="9" t="str">
        <f t="shared" si="15"/>
        <v>New Customer</v>
      </c>
      <c r="K1006" s="9" t="s">
        <v>34</v>
      </c>
      <c r="L1006" s="9" t="s">
        <v>35</v>
      </c>
      <c r="M1006" s="12">
        <v>42010</v>
      </c>
      <c r="N1006" s="12">
        <v>42012</v>
      </c>
      <c r="O1006" s="47">
        <f>'Calculated Metrics'!$N1006-'Calculated Metrics'!$M1006</f>
        <v>2</v>
      </c>
      <c r="P1006" s="12" t="str">
        <f>TEXT('Calculated Metrics'!$M1006,"mmmm")</f>
        <v>January</v>
      </c>
      <c r="Q1006" s="12" t="str">
        <f>TEXT('Calculated Metrics'!$M1006,"dddd")</f>
        <v>Tuesday</v>
      </c>
      <c r="R1006" s="9" t="str">
        <f>_xlfn.XLOOKUP('Calculated Metrics'!$T1006,'Product Lookup'!A:A,'Product Lookup'!B:B, ,0)</f>
        <v>Pens</v>
      </c>
      <c r="S1006" s="9" t="s">
        <v>26</v>
      </c>
      <c r="T1006" s="9" t="s">
        <v>27</v>
      </c>
      <c r="U1006" s="9" t="s">
        <v>28</v>
      </c>
      <c r="V1006" s="9" t="s">
        <v>29</v>
      </c>
      <c r="W1006" s="9" t="s">
        <v>81</v>
      </c>
      <c r="X1006" s="9" t="s">
        <v>39</v>
      </c>
      <c r="Y1006" s="9" t="s">
        <v>582</v>
      </c>
      <c r="Z1006" s="9">
        <v>92672</v>
      </c>
      <c r="AA1006" s="1"/>
      <c r="AB1006" s="1"/>
      <c r="AC1006" s="1"/>
      <c r="AD1006" s="1"/>
      <c r="AE1006" s="1"/>
      <c r="AF1006" s="1"/>
    </row>
    <row r="1007" spans="1:32" x14ac:dyDescent="0.3">
      <c r="A1007" s="13">
        <v>23966</v>
      </c>
      <c r="B1007" s="13" t="s">
        <v>41</v>
      </c>
      <c r="C1007" s="13">
        <v>88256</v>
      </c>
      <c r="D1007" s="14">
        <v>205.99</v>
      </c>
      <c r="E1007" s="15">
        <v>0.1</v>
      </c>
      <c r="F1007" s="13">
        <v>6</v>
      </c>
      <c r="G1007" s="14">
        <f>'Calculated Metrics'!$D1007*'Calculated Metrics'!$F1007*(1-'Calculated Metrics'!$E1007)</f>
        <v>1112.346</v>
      </c>
      <c r="H1007" s="13">
        <v>1788</v>
      </c>
      <c r="I1007" s="13" t="s">
        <v>1596</v>
      </c>
      <c r="J1007" s="13" t="str">
        <f t="shared" si="15"/>
        <v>New Customer</v>
      </c>
      <c r="K1007" s="13" t="s">
        <v>74</v>
      </c>
      <c r="L1007" s="13" t="s">
        <v>35</v>
      </c>
      <c r="M1007" s="16">
        <v>42025</v>
      </c>
      <c r="N1007" s="16">
        <v>42026</v>
      </c>
      <c r="O1007" s="48">
        <f>'Calculated Metrics'!$N1007-'Calculated Metrics'!$M1007</f>
        <v>1</v>
      </c>
      <c r="P1007" s="16" t="str">
        <f>TEXT('Calculated Metrics'!$M1007,"mmmm")</f>
        <v>January</v>
      </c>
      <c r="Q1007" s="16" t="str">
        <f>TEXT('Calculated Metrics'!$M1007,"dddd")</f>
        <v>Wednesday</v>
      </c>
      <c r="R1007" s="13" t="str">
        <f>_xlfn.XLOOKUP('Calculated Metrics'!$T1007,'Product Lookup'!A:A,'Product Lookup'!B:B, ,0)</f>
        <v>Telephones</v>
      </c>
      <c r="S1007" s="13" t="s">
        <v>58</v>
      </c>
      <c r="T1007" s="13" t="s">
        <v>59</v>
      </c>
      <c r="U1007" s="13" t="s">
        <v>49</v>
      </c>
      <c r="V1007" s="13" t="s">
        <v>29</v>
      </c>
      <c r="W1007" s="13" t="s">
        <v>50</v>
      </c>
      <c r="X1007" s="13" t="s">
        <v>171</v>
      </c>
      <c r="Y1007" s="13" t="s">
        <v>540</v>
      </c>
      <c r="Z1007" s="13">
        <v>30188</v>
      </c>
      <c r="AA1007" s="1"/>
      <c r="AB1007" s="1"/>
      <c r="AC1007" s="1"/>
      <c r="AD1007" s="1"/>
      <c r="AE1007" s="1"/>
      <c r="AF1007" s="1"/>
    </row>
    <row r="1008" spans="1:32" x14ac:dyDescent="0.3">
      <c r="A1008" s="9">
        <v>21284</v>
      </c>
      <c r="B1008" s="9" t="s">
        <v>41</v>
      </c>
      <c r="C1008" s="9">
        <v>87853</v>
      </c>
      <c r="D1008" s="10">
        <v>880.98</v>
      </c>
      <c r="E1008" s="11">
        <v>0.1</v>
      </c>
      <c r="F1008" s="9">
        <v>8</v>
      </c>
      <c r="G1008" s="10">
        <f>'Calculated Metrics'!$D1008*'Calculated Metrics'!$F1008*(1-'Calculated Metrics'!$E1008)</f>
        <v>6343.0560000000005</v>
      </c>
      <c r="H1008" s="9">
        <v>1793</v>
      </c>
      <c r="I1008" s="9" t="s">
        <v>1597</v>
      </c>
      <c r="J1008" s="9" t="str">
        <f t="shared" si="15"/>
        <v>New Customer</v>
      </c>
      <c r="K1008" s="9" t="s">
        <v>34</v>
      </c>
      <c r="L1008" s="9" t="s">
        <v>25</v>
      </c>
      <c r="M1008" s="12">
        <v>42010</v>
      </c>
      <c r="N1008" s="12">
        <v>42011</v>
      </c>
      <c r="O1008" s="47">
        <f>'Calculated Metrics'!$N1008-'Calculated Metrics'!$M1008</f>
        <v>1</v>
      </c>
      <c r="P1008" s="12" t="str">
        <f>TEXT('Calculated Metrics'!$M1008,"mmmm")</f>
        <v>January</v>
      </c>
      <c r="Q1008" s="12" t="str">
        <f>TEXT('Calculated Metrics'!$M1008,"dddd")</f>
        <v>Tuesday</v>
      </c>
      <c r="R1008" s="9" t="str">
        <f>_xlfn.XLOOKUP('Calculated Metrics'!$T1008,'Product Lookup'!A:A,'Product Lookup'!B:B, ,0)</f>
        <v>Bookcases</v>
      </c>
      <c r="S1008" s="9" t="s">
        <v>36</v>
      </c>
      <c r="T1008" s="9" t="s">
        <v>105</v>
      </c>
      <c r="U1008" s="9" t="s">
        <v>77</v>
      </c>
      <c r="V1008" s="9" t="s">
        <v>29</v>
      </c>
      <c r="W1008" s="9" t="s">
        <v>81</v>
      </c>
      <c r="X1008" s="9" t="s">
        <v>98</v>
      </c>
      <c r="Y1008" s="9" t="s">
        <v>583</v>
      </c>
      <c r="Z1008" s="9">
        <v>61401</v>
      </c>
      <c r="AA1008" s="1"/>
      <c r="AB1008" s="1"/>
      <c r="AC1008" s="1"/>
      <c r="AD1008" s="1"/>
      <c r="AE1008" s="1"/>
      <c r="AF1008" s="1"/>
    </row>
    <row r="1009" spans="1:32" x14ac:dyDescent="0.3">
      <c r="A1009" s="13">
        <v>22986</v>
      </c>
      <c r="B1009" s="13" t="s">
        <v>41</v>
      </c>
      <c r="C1009" s="13">
        <v>91543</v>
      </c>
      <c r="D1009" s="14">
        <v>3.68</v>
      </c>
      <c r="E1009" s="15">
        <v>0.05</v>
      </c>
      <c r="F1009" s="13">
        <v>11</v>
      </c>
      <c r="G1009" s="14">
        <f>'Calculated Metrics'!$D1009*'Calculated Metrics'!$F1009*(1-'Calculated Metrics'!$E1009)</f>
        <v>38.456000000000003</v>
      </c>
      <c r="H1009" s="13">
        <v>1802</v>
      </c>
      <c r="I1009" s="13" t="s">
        <v>1598</v>
      </c>
      <c r="J1009" s="13" t="str">
        <f t="shared" si="15"/>
        <v>New Customer</v>
      </c>
      <c r="K1009" s="13" t="s">
        <v>24</v>
      </c>
      <c r="L1009" s="13" t="s">
        <v>35</v>
      </c>
      <c r="M1009" s="16">
        <v>42156</v>
      </c>
      <c r="N1009" s="16">
        <v>42157</v>
      </c>
      <c r="O1009" s="48">
        <f>'Calculated Metrics'!$N1009-'Calculated Metrics'!$M1009</f>
        <v>1</v>
      </c>
      <c r="P1009" s="16" t="str">
        <f>TEXT('Calculated Metrics'!$M1009,"mmmm")</f>
        <v>June</v>
      </c>
      <c r="Q1009" s="16" t="str">
        <f>TEXT('Calculated Metrics'!$M1009,"dddd")</f>
        <v>Monday</v>
      </c>
      <c r="R1009" s="13" t="str">
        <f>_xlfn.XLOOKUP('Calculated Metrics'!$T1009,'Product Lookup'!A:A,'Product Lookup'!B:B, ,0)</f>
        <v>Scissors</v>
      </c>
      <c r="S1009" s="13" t="s">
        <v>26</v>
      </c>
      <c r="T1009" s="13" t="s">
        <v>97</v>
      </c>
      <c r="U1009" s="13" t="s">
        <v>28</v>
      </c>
      <c r="V1009" s="13" t="s">
        <v>29</v>
      </c>
      <c r="W1009" s="13" t="s">
        <v>44</v>
      </c>
      <c r="X1009" s="13" t="s">
        <v>162</v>
      </c>
      <c r="Y1009" s="13" t="s">
        <v>575</v>
      </c>
      <c r="Z1009" s="13">
        <v>34698</v>
      </c>
      <c r="AA1009" s="1"/>
      <c r="AB1009" s="1"/>
      <c r="AC1009" s="1"/>
      <c r="AD1009" s="1"/>
      <c r="AE1009" s="1"/>
      <c r="AF1009" s="1"/>
    </row>
    <row r="1010" spans="1:32" x14ac:dyDescent="0.3">
      <c r="A1010" s="9">
        <v>18901</v>
      </c>
      <c r="B1010" s="9" t="s">
        <v>47</v>
      </c>
      <c r="C1010" s="9">
        <v>89251</v>
      </c>
      <c r="D1010" s="10">
        <v>8.1199999999999992</v>
      </c>
      <c r="E1010" s="11">
        <v>0.05</v>
      </c>
      <c r="F1010" s="9">
        <v>10</v>
      </c>
      <c r="G1010" s="10">
        <f>'Calculated Metrics'!$D1010*'Calculated Metrics'!$F1010*(1-'Calculated Metrics'!$E1010)</f>
        <v>77.139999999999986</v>
      </c>
      <c r="H1010" s="9">
        <v>1808</v>
      </c>
      <c r="I1010" s="9" t="s">
        <v>1599</v>
      </c>
      <c r="J1010" s="9" t="str">
        <f t="shared" si="15"/>
        <v>New Customer</v>
      </c>
      <c r="K1010" s="9" t="s">
        <v>34</v>
      </c>
      <c r="L1010" s="9" t="s">
        <v>25</v>
      </c>
      <c r="M1010" s="12">
        <v>42080</v>
      </c>
      <c r="N1010" s="12">
        <v>42081</v>
      </c>
      <c r="O1010" s="47">
        <f>'Calculated Metrics'!$N1010-'Calculated Metrics'!$M1010</f>
        <v>1</v>
      </c>
      <c r="P1010" s="12" t="str">
        <f>TEXT('Calculated Metrics'!$M1010,"mmmm")</f>
        <v>March</v>
      </c>
      <c r="Q1010" s="12" t="str">
        <f>TEXT('Calculated Metrics'!$M1010,"dddd")</f>
        <v>Tuesday</v>
      </c>
      <c r="R1010" s="9" t="str">
        <f>_xlfn.XLOOKUP('Calculated Metrics'!$T1010,'Product Lookup'!A:A,'Product Lookup'!B:B, ,0)</f>
        <v>Computer Peripherals</v>
      </c>
      <c r="S1010" s="9" t="s">
        <v>58</v>
      </c>
      <c r="T1010" s="9" t="s">
        <v>100</v>
      </c>
      <c r="U1010" s="9" t="s">
        <v>43</v>
      </c>
      <c r="V1010" s="9" t="s">
        <v>29</v>
      </c>
      <c r="W1010" s="9" t="s">
        <v>81</v>
      </c>
      <c r="X1010" s="9" t="s">
        <v>252</v>
      </c>
      <c r="Y1010" s="9" t="s">
        <v>584</v>
      </c>
      <c r="Z1010" s="9">
        <v>26101</v>
      </c>
      <c r="AA1010" s="1"/>
      <c r="AB1010" s="1"/>
      <c r="AC1010" s="1"/>
      <c r="AD1010" s="1"/>
      <c r="AE1010" s="1"/>
      <c r="AF1010" s="1"/>
    </row>
    <row r="1011" spans="1:32" x14ac:dyDescent="0.3">
      <c r="A1011" s="13">
        <v>21746</v>
      </c>
      <c r="B1011" s="13" t="s">
        <v>33</v>
      </c>
      <c r="C1011" s="13">
        <v>90524</v>
      </c>
      <c r="D1011" s="14">
        <v>77.510000000000005</v>
      </c>
      <c r="E1011" s="15">
        <v>0.05</v>
      </c>
      <c r="F1011" s="13">
        <v>17</v>
      </c>
      <c r="G1011" s="14">
        <f>'Calculated Metrics'!$D1011*'Calculated Metrics'!$F1011*(1-'Calculated Metrics'!$E1011)</f>
        <v>1251.7864999999999</v>
      </c>
      <c r="H1011" s="13">
        <v>1814</v>
      </c>
      <c r="I1011" s="13" t="s">
        <v>1600</v>
      </c>
      <c r="J1011" s="13" t="str">
        <f t="shared" si="15"/>
        <v>Returning Customer</v>
      </c>
      <c r="K1011" s="13" t="s">
        <v>34</v>
      </c>
      <c r="L1011" s="13" t="s">
        <v>25</v>
      </c>
      <c r="M1011" s="16">
        <v>42147</v>
      </c>
      <c r="N1011" s="16">
        <v>42149</v>
      </c>
      <c r="O1011" s="48">
        <f>'Calculated Metrics'!$N1011-'Calculated Metrics'!$M1011</f>
        <v>2</v>
      </c>
      <c r="P1011" s="16" t="str">
        <f>TEXT('Calculated Metrics'!$M1011,"mmmm")</f>
        <v>May</v>
      </c>
      <c r="Q1011" s="16" t="str">
        <f>TEXT('Calculated Metrics'!$M1011,"dddd")</f>
        <v>Saturday</v>
      </c>
      <c r="R1011" s="13" t="str">
        <f>_xlfn.XLOOKUP('Calculated Metrics'!$T1011,'Product Lookup'!A:A,'Product Lookup'!B:B, ,0)</f>
        <v>Computer Peripherals</v>
      </c>
      <c r="S1011" s="13" t="s">
        <v>58</v>
      </c>
      <c r="T1011" s="13" t="s">
        <v>100</v>
      </c>
      <c r="U1011" s="13" t="s">
        <v>49</v>
      </c>
      <c r="V1011" s="13" t="s">
        <v>29</v>
      </c>
      <c r="W1011" s="13" t="s">
        <v>81</v>
      </c>
      <c r="X1011" s="13" t="s">
        <v>260</v>
      </c>
      <c r="Y1011" s="13" t="s">
        <v>585</v>
      </c>
      <c r="Z1011" s="13">
        <v>38654</v>
      </c>
      <c r="AA1011" s="1"/>
      <c r="AB1011" s="1"/>
      <c r="AC1011" s="1"/>
      <c r="AD1011" s="1"/>
      <c r="AE1011" s="1"/>
      <c r="AF1011" s="1"/>
    </row>
    <row r="1012" spans="1:32" x14ac:dyDescent="0.3">
      <c r="A1012" s="9">
        <v>21747</v>
      </c>
      <c r="B1012" s="9" t="s">
        <v>33</v>
      </c>
      <c r="C1012" s="9">
        <v>90524</v>
      </c>
      <c r="D1012" s="10">
        <v>2.88</v>
      </c>
      <c r="E1012" s="11">
        <v>0.05</v>
      </c>
      <c r="F1012" s="9">
        <v>13</v>
      </c>
      <c r="G1012" s="10">
        <f>'Calculated Metrics'!$D1012*'Calculated Metrics'!$F1012*(1-'Calculated Metrics'!$E1012)</f>
        <v>35.567999999999998</v>
      </c>
      <c r="H1012" s="9">
        <v>1814</v>
      </c>
      <c r="I1012" s="9" t="s">
        <v>1600</v>
      </c>
      <c r="J1012" s="9" t="str">
        <f t="shared" si="15"/>
        <v>Returning Customer</v>
      </c>
      <c r="K1012" s="9" t="s">
        <v>34</v>
      </c>
      <c r="L1012" s="9" t="s">
        <v>35</v>
      </c>
      <c r="M1012" s="12">
        <v>42147</v>
      </c>
      <c r="N1012" s="12">
        <v>42149</v>
      </c>
      <c r="O1012" s="47">
        <f>'Calculated Metrics'!$N1012-'Calculated Metrics'!$M1012</f>
        <v>2</v>
      </c>
      <c r="P1012" s="12" t="str">
        <f>TEXT('Calculated Metrics'!$M1012,"mmmm")</f>
        <v>May</v>
      </c>
      <c r="Q1012" s="12" t="str">
        <f>TEXT('Calculated Metrics'!$M1012,"dddd")</f>
        <v>Saturday</v>
      </c>
      <c r="R1012" s="9" t="str">
        <f>_xlfn.XLOOKUP('Calculated Metrics'!$T1012,'Product Lookup'!A:A,'Product Lookup'!B:B, ,0)</f>
        <v>Pens</v>
      </c>
      <c r="S1012" s="9" t="s">
        <v>26</v>
      </c>
      <c r="T1012" s="9" t="s">
        <v>27</v>
      </c>
      <c r="U1012" s="9" t="s">
        <v>28</v>
      </c>
      <c r="V1012" s="9" t="s">
        <v>29</v>
      </c>
      <c r="W1012" s="9" t="s">
        <v>81</v>
      </c>
      <c r="X1012" s="9" t="s">
        <v>260</v>
      </c>
      <c r="Y1012" s="9" t="s">
        <v>585</v>
      </c>
      <c r="Z1012" s="9">
        <v>38654</v>
      </c>
      <c r="AA1012" s="1"/>
      <c r="AB1012" s="1"/>
      <c r="AC1012" s="1"/>
      <c r="AD1012" s="1"/>
      <c r="AE1012" s="1"/>
      <c r="AF1012" s="1"/>
    </row>
    <row r="1013" spans="1:32" x14ac:dyDescent="0.3">
      <c r="A1013" s="13">
        <v>24463</v>
      </c>
      <c r="B1013" s="13" t="s">
        <v>47</v>
      </c>
      <c r="C1013" s="13">
        <v>90525</v>
      </c>
      <c r="D1013" s="14">
        <v>90.97</v>
      </c>
      <c r="E1013" s="15">
        <v>0.05</v>
      </c>
      <c r="F1013" s="13">
        <v>14</v>
      </c>
      <c r="G1013" s="14">
        <f>'Calculated Metrics'!$D1013*'Calculated Metrics'!$F1013*(1-'Calculated Metrics'!$E1013)</f>
        <v>1209.9009999999998</v>
      </c>
      <c r="H1013" s="13">
        <v>1815</v>
      </c>
      <c r="I1013" s="13" t="s">
        <v>1601</v>
      </c>
      <c r="J1013" s="13" t="str">
        <f t="shared" si="15"/>
        <v>New Customer</v>
      </c>
      <c r="K1013" s="13" t="s">
        <v>34</v>
      </c>
      <c r="L1013" s="13" t="s">
        <v>25</v>
      </c>
      <c r="M1013" s="16">
        <v>42046</v>
      </c>
      <c r="N1013" s="16">
        <v>42047</v>
      </c>
      <c r="O1013" s="48">
        <f>'Calculated Metrics'!$N1013-'Calculated Metrics'!$M1013</f>
        <v>1</v>
      </c>
      <c r="P1013" s="16" t="str">
        <f>TEXT('Calculated Metrics'!$M1013,"mmmm")</f>
        <v>February</v>
      </c>
      <c r="Q1013" s="16" t="str">
        <f>TEXT('Calculated Metrics'!$M1013,"dddd")</f>
        <v>Wednesday</v>
      </c>
      <c r="R1013" s="13" t="str">
        <f>_xlfn.XLOOKUP('Calculated Metrics'!$T1013,'Product Lookup'!A:A,'Product Lookup'!B:B, ,0)</f>
        <v>Office Machines</v>
      </c>
      <c r="S1013" s="13" t="s">
        <v>58</v>
      </c>
      <c r="T1013" s="13" t="s">
        <v>62</v>
      </c>
      <c r="U1013" s="13" t="s">
        <v>38</v>
      </c>
      <c r="V1013" s="13" t="s">
        <v>29</v>
      </c>
      <c r="W1013" s="13" t="s">
        <v>50</v>
      </c>
      <c r="X1013" s="13" t="s">
        <v>260</v>
      </c>
      <c r="Y1013" s="13" t="s">
        <v>586</v>
      </c>
      <c r="Z1013" s="13">
        <v>39208</v>
      </c>
      <c r="AA1013" s="1"/>
      <c r="AB1013" s="1"/>
      <c r="AC1013" s="1"/>
      <c r="AD1013" s="1"/>
      <c r="AE1013" s="1"/>
      <c r="AF1013" s="1"/>
    </row>
    <row r="1014" spans="1:32" x14ac:dyDescent="0.3">
      <c r="A1014" s="9">
        <v>22843</v>
      </c>
      <c r="B1014" s="9" t="s">
        <v>71</v>
      </c>
      <c r="C1014" s="9">
        <v>85990</v>
      </c>
      <c r="D1014" s="10">
        <v>10.48</v>
      </c>
      <c r="E1014" s="11">
        <v>0.05</v>
      </c>
      <c r="F1014" s="9">
        <v>19</v>
      </c>
      <c r="G1014" s="10">
        <f>'Calculated Metrics'!$D1014*'Calculated Metrics'!$F1014*(1-'Calculated Metrics'!$E1014)</f>
        <v>189.16399999999999</v>
      </c>
      <c r="H1014" s="9">
        <v>1816</v>
      </c>
      <c r="I1014" s="9" t="s">
        <v>1602</v>
      </c>
      <c r="J1014" s="9" t="str">
        <f t="shared" si="15"/>
        <v>New Customer</v>
      </c>
      <c r="K1014" s="9" t="s">
        <v>74</v>
      </c>
      <c r="L1014" s="9" t="s">
        <v>35</v>
      </c>
      <c r="M1014" s="12">
        <v>42040</v>
      </c>
      <c r="N1014" s="12">
        <v>42042</v>
      </c>
      <c r="O1014" s="47">
        <f>'Calculated Metrics'!$N1014-'Calculated Metrics'!$M1014</f>
        <v>2</v>
      </c>
      <c r="P1014" s="12" t="str">
        <f>TEXT('Calculated Metrics'!$M1014,"mmmm")</f>
        <v>February</v>
      </c>
      <c r="Q1014" s="12" t="str">
        <f>TEXT('Calculated Metrics'!$M1014,"dddd")</f>
        <v>Thursday</v>
      </c>
      <c r="R1014" s="9" t="str">
        <f>_xlfn.XLOOKUP('Calculated Metrics'!$T1014,'Product Lookup'!A:A,'Product Lookup'!B:B, ,0)</f>
        <v>Pens</v>
      </c>
      <c r="S1014" s="9" t="s">
        <v>26</v>
      </c>
      <c r="T1014" s="9" t="s">
        <v>27</v>
      </c>
      <c r="U1014" s="9" t="s">
        <v>43</v>
      </c>
      <c r="V1014" s="9" t="s">
        <v>29</v>
      </c>
      <c r="W1014" s="9" t="s">
        <v>50</v>
      </c>
      <c r="X1014" s="9" t="s">
        <v>143</v>
      </c>
      <c r="Y1014" s="9" t="s">
        <v>91</v>
      </c>
      <c r="Z1014" s="9">
        <v>48187</v>
      </c>
      <c r="AA1014" s="1"/>
      <c r="AB1014" s="1"/>
      <c r="AC1014" s="1"/>
      <c r="AD1014" s="1"/>
      <c r="AE1014" s="1"/>
      <c r="AF1014" s="1"/>
    </row>
    <row r="1015" spans="1:32" x14ac:dyDescent="0.3">
      <c r="A1015" s="13">
        <v>24622</v>
      </c>
      <c r="B1015" s="13" t="s">
        <v>33</v>
      </c>
      <c r="C1015" s="13">
        <v>85991</v>
      </c>
      <c r="D1015" s="14">
        <v>17.98</v>
      </c>
      <c r="E1015" s="15">
        <v>0.05</v>
      </c>
      <c r="F1015" s="13">
        <v>3</v>
      </c>
      <c r="G1015" s="14">
        <f>'Calculated Metrics'!$D1015*'Calculated Metrics'!$F1015*(1-'Calculated Metrics'!$E1015)</f>
        <v>51.242999999999995</v>
      </c>
      <c r="H1015" s="13">
        <v>1818</v>
      </c>
      <c r="I1015" s="13" t="s">
        <v>1603</v>
      </c>
      <c r="J1015" s="13" t="str">
        <f t="shared" si="15"/>
        <v>Returning Customer</v>
      </c>
      <c r="K1015" s="13" t="s">
        <v>74</v>
      </c>
      <c r="L1015" s="13" t="s">
        <v>35</v>
      </c>
      <c r="M1015" s="16">
        <v>42109</v>
      </c>
      <c r="N1015" s="16">
        <v>42111</v>
      </c>
      <c r="O1015" s="48">
        <f>'Calculated Metrics'!$N1015-'Calculated Metrics'!$M1015</f>
        <v>2</v>
      </c>
      <c r="P1015" s="16" t="str">
        <f>TEXT('Calculated Metrics'!$M1015,"mmmm")</f>
        <v>April</v>
      </c>
      <c r="Q1015" s="16" t="str">
        <f>TEXT('Calculated Metrics'!$M1015,"dddd")</f>
        <v>Wednesday</v>
      </c>
      <c r="R1015" s="13" t="str">
        <f>_xlfn.XLOOKUP('Calculated Metrics'!$T1015,'Product Lookup'!A:A,'Product Lookup'!B:B, ,0)</f>
        <v>Office Machines</v>
      </c>
      <c r="S1015" s="13" t="s">
        <v>58</v>
      </c>
      <c r="T1015" s="13" t="s">
        <v>62</v>
      </c>
      <c r="U1015" s="13" t="s">
        <v>63</v>
      </c>
      <c r="V1015" s="13" t="s">
        <v>29</v>
      </c>
      <c r="W1015" s="13" t="s">
        <v>50</v>
      </c>
      <c r="X1015" s="13" t="s">
        <v>143</v>
      </c>
      <c r="Y1015" s="13" t="s">
        <v>587</v>
      </c>
      <c r="Z1015" s="13">
        <v>48126</v>
      </c>
      <c r="AA1015" s="1"/>
      <c r="AB1015" s="1"/>
      <c r="AC1015" s="1"/>
      <c r="AD1015" s="1"/>
      <c r="AE1015" s="1"/>
      <c r="AF1015" s="1"/>
    </row>
    <row r="1016" spans="1:32" x14ac:dyDescent="0.3">
      <c r="A1016" s="9">
        <v>24623</v>
      </c>
      <c r="B1016" s="9" t="s">
        <v>33</v>
      </c>
      <c r="C1016" s="9">
        <v>85991</v>
      </c>
      <c r="D1016" s="10">
        <v>9.99</v>
      </c>
      <c r="E1016" s="11">
        <v>0.05</v>
      </c>
      <c r="F1016" s="9">
        <v>12</v>
      </c>
      <c r="G1016" s="10">
        <f>'Calculated Metrics'!$D1016*'Calculated Metrics'!$F1016*(1-'Calculated Metrics'!$E1016)</f>
        <v>113.886</v>
      </c>
      <c r="H1016" s="9">
        <v>1818</v>
      </c>
      <c r="I1016" s="9" t="s">
        <v>1603</v>
      </c>
      <c r="J1016" s="9" t="str">
        <f t="shared" si="15"/>
        <v>Returning Customer</v>
      </c>
      <c r="K1016" s="9" t="s">
        <v>74</v>
      </c>
      <c r="L1016" s="9" t="s">
        <v>25</v>
      </c>
      <c r="M1016" s="12">
        <v>42109</v>
      </c>
      <c r="N1016" s="12">
        <v>42112</v>
      </c>
      <c r="O1016" s="47">
        <f>'Calculated Metrics'!$N1016-'Calculated Metrics'!$M1016</f>
        <v>3</v>
      </c>
      <c r="P1016" s="12" t="str">
        <f>TEXT('Calculated Metrics'!$M1016,"mmmm")</f>
        <v>April</v>
      </c>
      <c r="Q1016" s="12" t="str">
        <f>TEXT('Calculated Metrics'!$M1016,"dddd")</f>
        <v>Wednesday</v>
      </c>
      <c r="R1016" s="9" t="str">
        <f>_xlfn.XLOOKUP('Calculated Metrics'!$T1016,'Product Lookup'!A:A,'Product Lookup'!B:B, ,0)</f>
        <v>Paper</v>
      </c>
      <c r="S1016" s="9" t="s">
        <v>26</v>
      </c>
      <c r="T1016" s="9" t="s">
        <v>66</v>
      </c>
      <c r="U1016" s="9" t="s">
        <v>49</v>
      </c>
      <c r="V1016" s="9" t="s">
        <v>29</v>
      </c>
      <c r="W1016" s="9" t="s">
        <v>44</v>
      </c>
      <c r="X1016" s="9" t="s">
        <v>143</v>
      </c>
      <c r="Y1016" s="9" t="s">
        <v>587</v>
      </c>
      <c r="Z1016" s="9">
        <v>48126</v>
      </c>
      <c r="AA1016" s="1"/>
      <c r="AB1016" s="1"/>
      <c r="AC1016" s="1"/>
      <c r="AD1016" s="1"/>
      <c r="AE1016" s="1"/>
      <c r="AF1016" s="1"/>
    </row>
    <row r="1017" spans="1:32" x14ac:dyDescent="0.3">
      <c r="A1017" s="13">
        <v>4843</v>
      </c>
      <c r="B1017" s="13" t="s">
        <v>71</v>
      </c>
      <c r="C1017" s="13">
        <v>34435</v>
      </c>
      <c r="D1017" s="14">
        <v>10.48</v>
      </c>
      <c r="E1017" s="15">
        <v>0.05</v>
      </c>
      <c r="F1017" s="13">
        <v>76</v>
      </c>
      <c r="G1017" s="14">
        <f>'Calculated Metrics'!$D1017*'Calculated Metrics'!$F1017*(1-'Calculated Metrics'!$E1017)</f>
        <v>756.65599999999995</v>
      </c>
      <c r="H1017" s="13">
        <v>1821</v>
      </c>
      <c r="I1017" s="13" t="s">
        <v>1604</v>
      </c>
      <c r="J1017" s="13" t="str">
        <f t="shared" si="15"/>
        <v>Returning Customer</v>
      </c>
      <c r="K1017" s="13" t="s">
        <v>74</v>
      </c>
      <c r="L1017" s="13" t="s">
        <v>35</v>
      </c>
      <c r="M1017" s="16">
        <v>42040</v>
      </c>
      <c r="N1017" s="16">
        <v>42042</v>
      </c>
      <c r="O1017" s="48">
        <f>'Calculated Metrics'!$N1017-'Calculated Metrics'!$M1017</f>
        <v>2</v>
      </c>
      <c r="P1017" s="16" t="str">
        <f>TEXT('Calculated Metrics'!$M1017,"mmmm")</f>
        <v>February</v>
      </c>
      <c r="Q1017" s="16" t="str">
        <f>TEXT('Calculated Metrics'!$M1017,"dddd")</f>
        <v>Thursday</v>
      </c>
      <c r="R1017" s="13" t="str">
        <f>_xlfn.XLOOKUP('Calculated Metrics'!$T1017,'Product Lookup'!A:A,'Product Lookup'!B:B, ,0)</f>
        <v>Pens</v>
      </c>
      <c r="S1017" s="13" t="s">
        <v>26</v>
      </c>
      <c r="T1017" s="13" t="s">
        <v>27</v>
      </c>
      <c r="U1017" s="13" t="s">
        <v>43</v>
      </c>
      <c r="V1017" s="13" t="s">
        <v>29</v>
      </c>
      <c r="W1017" s="13" t="s">
        <v>44</v>
      </c>
      <c r="X1017" s="13" t="s">
        <v>55</v>
      </c>
      <c r="Y1017" s="13" t="s">
        <v>65</v>
      </c>
      <c r="Z1017" s="13">
        <v>10177</v>
      </c>
      <c r="AA1017" s="1"/>
      <c r="AB1017" s="1"/>
      <c r="AC1017" s="1"/>
      <c r="AD1017" s="1"/>
      <c r="AE1017" s="1"/>
      <c r="AF1017" s="1"/>
    </row>
    <row r="1018" spans="1:32" x14ac:dyDescent="0.3">
      <c r="A1018" s="9">
        <v>6621</v>
      </c>
      <c r="B1018" s="9" t="s">
        <v>33</v>
      </c>
      <c r="C1018" s="9">
        <v>47108</v>
      </c>
      <c r="D1018" s="10">
        <v>18.649999999999999</v>
      </c>
      <c r="E1018" s="11">
        <v>0.05</v>
      </c>
      <c r="F1018" s="9">
        <v>34</v>
      </c>
      <c r="G1018" s="10">
        <f>'Calculated Metrics'!$D1018*'Calculated Metrics'!$F1018*(1-'Calculated Metrics'!$E1018)</f>
        <v>602.39499999999987</v>
      </c>
      <c r="H1018" s="9">
        <v>1821</v>
      </c>
      <c r="I1018" s="9" t="s">
        <v>1604</v>
      </c>
      <c r="J1018" s="9" t="str">
        <f t="shared" si="15"/>
        <v>Returning Customer</v>
      </c>
      <c r="K1018" s="9" t="s">
        <v>74</v>
      </c>
      <c r="L1018" s="9" t="s">
        <v>35</v>
      </c>
      <c r="M1018" s="12">
        <v>42109</v>
      </c>
      <c r="N1018" s="12">
        <v>42110</v>
      </c>
      <c r="O1018" s="47">
        <f>'Calculated Metrics'!$N1018-'Calculated Metrics'!$M1018</f>
        <v>1</v>
      </c>
      <c r="P1018" s="12" t="str">
        <f>TEXT('Calculated Metrics'!$M1018,"mmmm")</f>
        <v>April</v>
      </c>
      <c r="Q1018" s="12" t="str">
        <f>TEXT('Calculated Metrics'!$M1018,"dddd")</f>
        <v>Wednesday</v>
      </c>
      <c r="R1018" s="9" t="str">
        <f>_xlfn.XLOOKUP('Calculated Metrics'!$T1018,'Product Lookup'!A:A,'Product Lookup'!B:B, ,0)</f>
        <v>Furnishings</v>
      </c>
      <c r="S1018" s="9" t="s">
        <v>36</v>
      </c>
      <c r="T1018" s="9" t="s">
        <v>42</v>
      </c>
      <c r="U1018" s="9" t="s">
        <v>43</v>
      </c>
      <c r="V1018" s="9" t="s">
        <v>29</v>
      </c>
      <c r="W1018" s="9" t="s">
        <v>44</v>
      </c>
      <c r="X1018" s="9" t="s">
        <v>55</v>
      </c>
      <c r="Y1018" s="9" t="s">
        <v>65</v>
      </c>
      <c r="Z1018" s="9">
        <v>10177</v>
      </c>
      <c r="AA1018" s="1"/>
      <c r="AB1018" s="1"/>
      <c r="AC1018" s="1"/>
      <c r="AD1018" s="1"/>
      <c r="AE1018" s="1"/>
      <c r="AF1018" s="1"/>
    </row>
    <row r="1019" spans="1:32" x14ac:dyDescent="0.3">
      <c r="A1019" s="13">
        <v>6622</v>
      </c>
      <c r="B1019" s="13" t="s">
        <v>33</v>
      </c>
      <c r="C1019" s="13">
        <v>47108</v>
      </c>
      <c r="D1019" s="14">
        <v>17.98</v>
      </c>
      <c r="E1019" s="15">
        <v>0.05</v>
      </c>
      <c r="F1019" s="13">
        <v>13</v>
      </c>
      <c r="G1019" s="14">
        <f>'Calculated Metrics'!$D1019*'Calculated Metrics'!$F1019*(1-'Calculated Metrics'!$E1019)</f>
        <v>222.053</v>
      </c>
      <c r="H1019" s="13">
        <v>1821</v>
      </c>
      <c r="I1019" s="13" t="s">
        <v>1604</v>
      </c>
      <c r="J1019" s="13" t="str">
        <f t="shared" si="15"/>
        <v>Returning Customer</v>
      </c>
      <c r="K1019" s="13" t="s">
        <v>74</v>
      </c>
      <c r="L1019" s="13" t="s">
        <v>35</v>
      </c>
      <c r="M1019" s="16">
        <v>42109</v>
      </c>
      <c r="N1019" s="16">
        <v>42111</v>
      </c>
      <c r="O1019" s="48">
        <f>'Calculated Metrics'!$N1019-'Calculated Metrics'!$M1019</f>
        <v>2</v>
      </c>
      <c r="P1019" s="16" t="str">
        <f>TEXT('Calculated Metrics'!$M1019,"mmmm")</f>
        <v>April</v>
      </c>
      <c r="Q1019" s="16" t="str">
        <f>TEXT('Calculated Metrics'!$M1019,"dddd")</f>
        <v>Wednesday</v>
      </c>
      <c r="R1019" s="13" t="str">
        <f>_xlfn.XLOOKUP('Calculated Metrics'!$T1019,'Product Lookup'!A:A,'Product Lookup'!B:B, ,0)</f>
        <v>Office Machines</v>
      </c>
      <c r="S1019" s="13" t="s">
        <v>58</v>
      </c>
      <c r="T1019" s="13" t="s">
        <v>62</v>
      </c>
      <c r="U1019" s="13" t="s">
        <v>63</v>
      </c>
      <c r="V1019" s="13" t="s">
        <v>29</v>
      </c>
      <c r="W1019" s="13" t="s">
        <v>44</v>
      </c>
      <c r="X1019" s="13" t="s">
        <v>55</v>
      </c>
      <c r="Y1019" s="13" t="s">
        <v>65</v>
      </c>
      <c r="Z1019" s="13">
        <v>10177</v>
      </c>
      <c r="AA1019" s="1"/>
      <c r="AB1019" s="1"/>
      <c r="AC1019" s="1"/>
      <c r="AD1019" s="1"/>
      <c r="AE1019" s="1"/>
      <c r="AF1019" s="1"/>
    </row>
    <row r="1020" spans="1:32" x14ac:dyDescent="0.3">
      <c r="A1020" s="9">
        <v>6623</v>
      </c>
      <c r="B1020" s="9" t="s">
        <v>33</v>
      </c>
      <c r="C1020" s="9">
        <v>47108</v>
      </c>
      <c r="D1020" s="10">
        <v>9.99</v>
      </c>
      <c r="E1020" s="11">
        <v>0.05</v>
      </c>
      <c r="F1020" s="9">
        <v>47</v>
      </c>
      <c r="G1020" s="10">
        <f>'Calculated Metrics'!$D1020*'Calculated Metrics'!$F1020*(1-'Calculated Metrics'!$E1020)</f>
        <v>446.05349999999999</v>
      </c>
      <c r="H1020" s="9">
        <v>1821</v>
      </c>
      <c r="I1020" s="9" t="s">
        <v>1604</v>
      </c>
      <c r="J1020" s="9" t="str">
        <f t="shared" si="15"/>
        <v>Returning Customer</v>
      </c>
      <c r="K1020" s="9" t="s">
        <v>74</v>
      </c>
      <c r="L1020" s="9" t="s">
        <v>25</v>
      </c>
      <c r="M1020" s="12">
        <v>42109</v>
      </c>
      <c r="N1020" s="12">
        <v>42112</v>
      </c>
      <c r="O1020" s="47">
        <f>'Calculated Metrics'!$N1020-'Calculated Metrics'!$M1020</f>
        <v>3</v>
      </c>
      <c r="P1020" s="12" t="str">
        <f>TEXT('Calculated Metrics'!$M1020,"mmmm")</f>
        <v>April</v>
      </c>
      <c r="Q1020" s="12" t="str">
        <f>TEXT('Calculated Metrics'!$M1020,"dddd")</f>
        <v>Wednesday</v>
      </c>
      <c r="R1020" s="9" t="str">
        <f>_xlfn.XLOOKUP('Calculated Metrics'!$T1020,'Product Lookup'!A:A,'Product Lookup'!B:B, ,0)</f>
        <v>Paper</v>
      </c>
      <c r="S1020" s="9" t="s">
        <v>26</v>
      </c>
      <c r="T1020" s="9" t="s">
        <v>66</v>
      </c>
      <c r="U1020" s="9" t="s">
        <v>49</v>
      </c>
      <c r="V1020" s="9" t="s">
        <v>29</v>
      </c>
      <c r="W1020" s="9" t="s">
        <v>44</v>
      </c>
      <c r="X1020" s="9" t="s">
        <v>55</v>
      </c>
      <c r="Y1020" s="9" t="s">
        <v>65</v>
      </c>
      <c r="Z1020" s="9">
        <v>10177</v>
      </c>
      <c r="AA1020" s="1"/>
      <c r="AB1020" s="1"/>
      <c r="AC1020" s="1"/>
      <c r="AD1020" s="1"/>
      <c r="AE1020" s="1"/>
      <c r="AF1020" s="1"/>
    </row>
    <row r="1021" spans="1:32" x14ac:dyDescent="0.3">
      <c r="A1021" s="13">
        <v>6624</v>
      </c>
      <c r="B1021" s="13" t="s">
        <v>33</v>
      </c>
      <c r="C1021" s="13">
        <v>47108</v>
      </c>
      <c r="D1021" s="14">
        <v>175.99</v>
      </c>
      <c r="E1021" s="15">
        <v>0.1</v>
      </c>
      <c r="F1021" s="13">
        <v>16</v>
      </c>
      <c r="G1021" s="14">
        <f>'Calculated Metrics'!$D1021*'Calculated Metrics'!$F1021*(1-'Calculated Metrics'!$E1021)</f>
        <v>2534.2560000000003</v>
      </c>
      <c r="H1021" s="13">
        <v>1821</v>
      </c>
      <c r="I1021" s="13" t="s">
        <v>1604</v>
      </c>
      <c r="J1021" s="13" t="str">
        <f t="shared" si="15"/>
        <v>Returning Customer</v>
      </c>
      <c r="K1021" s="13" t="s">
        <v>74</v>
      </c>
      <c r="L1021" s="13" t="s">
        <v>25</v>
      </c>
      <c r="M1021" s="16">
        <v>42109</v>
      </c>
      <c r="N1021" s="16">
        <v>42110</v>
      </c>
      <c r="O1021" s="48">
        <f>'Calculated Metrics'!$N1021-'Calculated Metrics'!$M1021</f>
        <v>1</v>
      </c>
      <c r="P1021" s="16" t="str">
        <f>TEXT('Calculated Metrics'!$M1021,"mmmm")</f>
        <v>April</v>
      </c>
      <c r="Q1021" s="16" t="str">
        <f>TEXT('Calculated Metrics'!$M1021,"dddd")</f>
        <v>Wednesday</v>
      </c>
      <c r="R1021" s="13" t="str">
        <f>_xlfn.XLOOKUP('Calculated Metrics'!$T1021,'Product Lookup'!A:A,'Product Lookup'!B:B, ,0)</f>
        <v>Telephones</v>
      </c>
      <c r="S1021" s="13" t="s">
        <v>58</v>
      </c>
      <c r="T1021" s="13" t="s">
        <v>59</v>
      </c>
      <c r="U1021" s="13" t="s">
        <v>49</v>
      </c>
      <c r="V1021" s="13" t="s">
        <v>29</v>
      </c>
      <c r="W1021" s="13" t="s">
        <v>50</v>
      </c>
      <c r="X1021" s="13" t="s">
        <v>55</v>
      </c>
      <c r="Y1021" s="13" t="s">
        <v>65</v>
      </c>
      <c r="Z1021" s="13">
        <v>10177</v>
      </c>
      <c r="AA1021" s="1"/>
      <c r="AB1021" s="1"/>
      <c r="AC1021" s="1"/>
      <c r="AD1021" s="1"/>
      <c r="AE1021" s="1"/>
      <c r="AF1021" s="1"/>
    </row>
    <row r="1022" spans="1:32" x14ac:dyDescent="0.3">
      <c r="A1022" s="9">
        <v>19596</v>
      </c>
      <c r="B1022" s="9" t="s">
        <v>47</v>
      </c>
      <c r="C1022" s="9">
        <v>86958</v>
      </c>
      <c r="D1022" s="10">
        <v>52.99</v>
      </c>
      <c r="E1022" s="11">
        <v>0.05</v>
      </c>
      <c r="F1022" s="9">
        <v>7</v>
      </c>
      <c r="G1022" s="10">
        <f>'Calculated Metrics'!$D1022*'Calculated Metrics'!$F1022*(1-'Calculated Metrics'!$E1022)</f>
        <v>352.38349999999997</v>
      </c>
      <c r="H1022" s="9">
        <v>1826</v>
      </c>
      <c r="I1022" s="9" t="s">
        <v>1605</v>
      </c>
      <c r="J1022" s="9" t="str">
        <f t="shared" si="15"/>
        <v>Returning Customer</v>
      </c>
      <c r="K1022" s="9" t="s">
        <v>24</v>
      </c>
      <c r="L1022" s="9" t="s">
        <v>25</v>
      </c>
      <c r="M1022" s="12">
        <v>42112</v>
      </c>
      <c r="N1022" s="12">
        <v>42113</v>
      </c>
      <c r="O1022" s="47">
        <f>'Calculated Metrics'!$N1022-'Calculated Metrics'!$M1022</f>
        <v>1</v>
      </c>
      <c r="P1022" s="12" t="str">
        <f>TEXT('Calculated Metrics'!$M1022,"mmmm")</f>
        <v>April</v>
      </c>
      <c r="Q1022" s="12" t="str">
        <f>TEXT('Calculated Metrics'!$M1022,"dddd")</f>
        <v>Saturday</v>
      </c>
      <c r="R1022" s="9" t="str">
        <f>_xlfn.XLOOKUP('Calculated Metrics'!$T1022,'Product Lookup'!A:A,'Product Lookup'!B:B, ,0)</f>
        <v>Storage</v>
      </c>
      <c r="S1022" s="9" t="s">
        <v>26</v>
      </c>
      <c r="T1022" s="9" t="s">
        <v>85</v>
      </c>
      <c r="U1022" s="9" t="s">
        <v>49</v>
      </c>
      <c r="V1022" s="9" t="s">
        <v>29</v>
      </c>
      <c r="W1022" s="9" t="s">
        <v>50</v>
      </c>
      <c r="X1022" s="9" t="s">
        <v>153</v>
      </c>
      <c r="Y1022" s="9" t="s">
        <v>588</v>
      </c>
      <c r="Z1022" s="9">
        <v>52722</v>
      </c>
      <c r="AA1022" s="1"/>
      <c r="AB1022" s="1"/>
      <c r="AC1022" s="1"/>
      <c r="AD1022" s="1"/>
      <c r="AE1022" s="1"/>
      <c r="AF1022" s="1"/>
    </row>
    <row r="1023" spans="1:32" x14ac:dyDescent="0.3">
      <c r="A1023" s="13">
        <v>18199</v>
      </c>
      <c r="B1023" s="13" t="s">
        <v>47</v>
      </c>
      <c r="C1023" s="13">
        <v>86959</v>
      </c>
      <c r="D1023" s="14">
        <v>9.27</v>
      </c>
      <c r="E1023" s="15">
        <v>0.05</v>
      </c>
      <c r="F1023" s="13">
        <v>1</v>
      </c>
      <c r="G1023" s="14">
        <f>'Calculated Metrics'!$D1023*'Calculated Metrics'!$F1023*(1-'Calculated Metrics'!$E1023)</f>
        <v>8.8064999999999998</v>
      </c>
      <c r="H1023" s="13">
        <v>1826</v>
      </c>
      <c r="I1023" s="13" t="s">
        <v>1605</v>
      </c>
      <c r="J1023" s="13" t="str">
        <f t="shared" si="15"/>
        <v>Returning Customer</v>
      </c>
      <c r="K1023" s="13" t="s">
        <v>24</v>
      </c>
      <c r="L1023" s="13" t="s">
        <v>35</v>
      </c>
      <c r="M1023" s="16">
        <v>42136</v>
      </c>
      <c r="N1023" s="16">
        <v>42138</v>
      </c>
      <c r="O1023" s="48">
        <f>'Calculated Metrics'!$N1023-'Calculated Metrics'!$M1023</f>
        <v>2</v>
      </c>
      <c r="P1023" s="16" t="str">
        <f>TEXT('Calculated Metrics'!$M1023,"mmmm")</f>
        <v>May</v>
      </c>
      <c r="Q1023" s="16" t="str">
        <f>TEXT('Calculated Metrics'!$M1023,"dddd")</f>
        <v>Tuesday</v>
      </c>
      <c r="R1023" s="13" t="str">
        <f>_xlfn.XLOOKUP('Calculated Metrics'!$T1023,'Product Lookup'!A:A,'Product Lookup'!B:B, ,0)</f>
        <v>Paper</v>
      </c>
      <c r="S1023" s="13" t="s">
        <v>26</v>
      </c>
      <c r="T1023" s="13" t="s">
        <v>66</v>
      </c>
      <c r="U1023" s="13" t="s">
        <v>28</v>
      </c>
      <c r="V1023" s="13" t="s">
        <v>29</v>
      </c>
      <c r="W1023" s="13" t="s">
        <v>50</v>
      </c>
      <c r="X1023" s="13" t="s">
        <v>153</v>
      </c>
      <c r="Y1023" s="13" t="s">
        <v>588</v>
      </c>
      <c r="Z1023" s="13">
        <v>52722</v>
      </c>
      <c r="AA1023" s="1"/>
      <c r="AB1023" s="1"/>
      <c r="AC1023" s="1"/>
      <c r="AD1023" s="1"/>
      <c r="AE1023" s="1"/>
      <c r="AF1023" s="1"/>
    </row>
    <row r="1024" spans="1:32" x14ac:dyDescent="0.3">
      <c r="A1024" s="9">
        <v>20551</v>
      </c>
      <c r="B1024" s="9" t="s">
        <v>33</v>
      </c>
      <c r="C1024" s="9">
        <v>86956</v>
      </c>
      <c r="D1024" s="10">
        <v>5.98</v>
      </c>
      <c r="E1024" s="11">
        <v>0.05</v>
      </c>
      <c r="F1024" s="9">
        <v>9</v>
      </c>
      <c r="G1024" s="10">
        <f>'Calculated Metrics'!$D1024*'Calculated Metrics'!$F1024*(1-'Calculated Metrics'!$E1024)</f>
        <v>51.129000000000005</v>
      </c>
      <c r="H1024" s="9">
        <v>1827</v>
      </c>
      <c r="I1024" s="9" t="s">
        <v>1606</v>
      </c>
      <c r="J1024" s="9" t="str">
        <f t="shared" si="15"/>
        <v>Returning Customer</v>
      </c>
      <c r="K1024" s="9" t="s">
        <v>24</v>
      </c>
      <c r="L1024" s="9" t="s">
        <v>35</v>
      </c>
      <c r="M1024" s="12">
        <v>42054</v>
      </c>
      <c r="N1024" s="12">
        <v>42055</v>
      </c>
      <c r="O1024" s="47">
        <f>'Calculated Metrics'!$N1024-'Calculated Metrics'!$M1024</f>
        <v>1</v>
      </c>
      <c r="P1024" s="12" t="str">
        <f>TEXT('Calculated Metrics'!$M1024,"mmmm")</f>
        <v>February</v>
      </c>
      <c r="Q1024" s="12" t="str">
        <f>TEXT('Calculated Metrics'!$M1024,"dddd")</f>
        <v>Thursday</v>
      </c>
      <c r="R1024" s="9" t="str">
        <f>_xlfn.XLOOKUP('Calculated Metrics'!$T1024,'Product Lookup'!A:A,'Product Lookup'!B:B, ,0)</f>
        <v>Pens</v>
      </c>
      <c r="S1024" s="9" t="s">
        <v>26</v>
      </c>
      <c r="T1024" s="9" t="s">
        <v>27</v>
      </c>
      <c r="U1024" s="9" t="s">
        <v>28</v>
      </c>
      <c r="V1024" s="9" t="s">
        <v>29</v>
      </c>
      <c r="W1024" s="9" t="s">
        <v>50</v>
      </c>
      <c r="X1024" s="9" t="s">
        <v>153</v>
      </c>
      <c r="Y1024" s="9" t="s">
        <v>88</v>
      </c>
      <c r="Z1024" s="9">
        <v>52601</v>
      </c>
      <c r="AA1024" s="1"/>
      <c r="AB1024" s="1"/>
      <c r="AC1024" s="1"/>
      <c r="AD1024" s="1"/>
      <c r="AE1024" s="1"/>
      <c r="AF1024" s="1"/>
    </row>
    <row r="1025" spans="1:32" x14ac:dyDescent="0.3">
      <c r="A1025" s="13">
        <v>19597</v>
      </c>
      <c r="B1025" s="13" t="s">
        <v>47</v>
      </c>
      <c r="C1025" s="13">
        <v>86958</v>
      </c>
      <c r="D1025" s="14">
        <v>100.98</v>
      </c>
      <c r="E1025" s="15">
        <v>0.1</v>
      </c>
      <c r="F1025" s="13">
        <v>2</v>
      </c>
      <c r="G1025" s="14">
        <f>'Calculated Metrics'!$D1025*'Calculated Metrics'!$F1025*(1-'Calculated Metrics'!$E1025)</f>
        <v>181.76400000000001</v>
      </c>
      <c r="H1025" s="13">
        <v>1827</v>
      </c>
      <c r="I1025" s="13" t="s">
        <v>1606</v>
      </c>
      <c r="J1025" s="13" t="str">
        <f t="shared" si="15"/>
        <v>Returning Customer</v>
      </c>
      <c r="K1025" s="13" t="s">
        <v>24</v>
      </c>
      <c r="L1025" s="13" t="s">
        <v>25</v>
      </c>
      <c r="M1025" s="16">
        <v>42112</v>
      </c>
      <c r="N1025" s="16">
        <v>42115</v>
      </c>
      <c r="O1025" s="48">
        <f>'Calculated Metrics'!$N1025-'Calculated Metrics'!$M1025</f>
        <v>3</v>
      </c>
      <c r="P1025" s="16" t="str">
        <f>TEXT('Calculated Metrics'!$M1025,"mmmm")</f>
        <v>April</v>
      </c>
      <c r="Q1025" s="16" t="str">
        <f>TEXT('Calculated Metrics'!$M1025,"dddd")</f>
        <v>Saturday</v>
      </c>
      <c r="R1025" s="13" t="str">
        <f>_xlfn.XLOOKUP('Calculated Metrics'!$T1025,'Product Lookup'!A:A,'Product Lookup'!B:B, ,0)</f>
        <v>Bookcases</v>
      </c>
      <c r="S1025" s="13" t="s">
        <v>36</v>
      </c>
      <c r="T1025" s="13" t="s">
        <v>105</v>
      </c>
      <c r="U1025" s="13" t="s">
        <v>77</v>
      </c>
      <c r="V1025" s="13" t="s">
        <v>29</v>
      </c>
      <c r="W1025" s="13" t="s">
        <v>50</v>
      </c>
      <c r="X1025" s="13" t="s">
        <v>153</v>
      </c>
      <c r="Y1025" s="13" t="s">
        <v>88</v>
      </c>
      <c r="Z1025" s="13">
        <v>52601</v>
      </c>
      <c r="AA1025" s="1"/>
      <c r="AB1025" s="1"/>
      <c r="AC1025" s="1"/>
      <c r="AD1025" s="1"/>
      <c r="AE1025" s="1"/>
      <c r="AF1025" s="1"/>
    </row>
    <row r="1026" spans="1:32" x14ac:dyDescent="0.3">
      <c r="A1026" s="9">
        <v>19598</v>
      </c>
      <c r="B1026" s="9" t="s">
        <v>47</v>
      </c>
      <c r="C1026" s="9">
        <v>86958</v>
      </c>
      <c r="D1026" s="10">
        <v>85.99</v>
      </c>
      <c r="E1026" s="11">
        <v>0.05</v>
      </c>
      <c r="F1026" s="9">
        <v>5</v>
      </c>
      <c r="G1026" s="10">
        <f>'Calculated Metrics'!$D1026*'Calculated Metrics'!$F1026*(1-'Calculated Metrics'!$E1026)</f>
        <v>408.45249999999999</v>
      </c>
      <c r="H1026" s="9">
        <v>1827</v>
      </c>
      <c r="I1026" s="9" t="s">
        <v>1606</v>
      </c>
      <c r="J1026" s="9" t="str">
        <f t="shared" ref="J1026:J1089" si="16">IF(COUNTIF(I:I,I1026)&gt;1,"Returning Customer","New Customer")</f>
        <v>Returning Customer</v>
      </c>
      <c r="K1026" s="9" t="s">
        <v>24</v>
      </c>
      <c r="L1026" s="9" t="s">
        <v>35</v>
      </c>
      <c r="M1026" s="12">
        <v>42112</v>
      </c>
      <c r="N1026" s="12">
        <v>42114</v>
      </c>
      <c r="O1026" s="47">
        <f>'Calculated Metrics'!$N1026-'Calculated Metrics'!$M1026</f>
        <v>2</v>
      </c>
      <c r="P1026" s="12" t="str">
        <f>TEXT('Calculated Metrics'!$M1026,"mmmm")</f>
        <v>April</v>
      </c>
      <c r="Q1026" s="12" t="str">
        <f>TEXT('Calculated Metrics'!$M1026,"dddd")</f>
        <v>Saturday</v>
      </c>
      <c r="R1026" s="9" t="str">
        <f>_xlfn.XLOOKUP('Calculated Metrics'!$T1026,'Product Lookup'!A:A,'Product Lookup'!B:B, ,0)</f>
        <v>Telephones</v>
      </c>
      <c r="S1026" s="9" t="s">
        <v>58</v>
      </c>
      <c r="T1026" s="9" t="s">
        <v>59</v>
      </c>
      <c r="U1026" s="9" t="s">
        <v>28</v>
      </c>
      <c r="V1026" s="9" t="s">
        <v>29</v>
      </c>
      <c r="W1026" s="9" t="s">
        <v>50</v>
      </c>
      <c r="X1026" s="9" t="s">
        <v>153</v>
      </c>
      <c r="Y1026" s="9" t="s">
        <v>88</v>
      </c>
      <c r="Z1026" s="9">
        <v>52601</v>
      </c>
      <c r="AA1026" s="1"/>
      <c r="AB1026" s="1"/>
      <c r="AC1026" s="1"/>
      <c r="AD1026" s="1"/>
      <c r="AE1026" s="1"/>
      <c r="AF1026" s="1"/>
    </row>
    <row r="1027" spans="1:32" x14ac:dyDescent="0.3">
      <c r="A1027" s="13">
        <v>20553</v>
      </c>
      <c r="B1027" s="13" t="s">
        <v>33</v>
      </c>
      <c r="C1027" s="13">
        <v>86956</v>
      </c>
      <c r="D1027" s="14">
        <v>5.98</v>
      </c>
      <c r="E1027" s="15">
        <v>0.05</v>
      </c>
      <c r="F1027" s="13">
        <v>7</v>
      </c>
      <c r="G1027" s="14">
        <f>'Calculated Metrics'!$D1027*'Calculated Metrics'!$F1027*(1-'Calculated Metrics'!$E1027)</f>
        <v>39.766999999999996</v>
      </c>
      <c r="H1027" s="13">
        <v>1828</v>
      </c>
      <c r="I1027" s="13" t="s">
        <v>1607</v>
      </c>
      <c r="J1027" s="13" t="str">
        <f t="shared" si="16"/>
        <v>Returning Customer</v>
      </c>
      <c r="K1027" s="13" t="s">
        <v>24</v>
      </c>
      <c r="L1027" s="13" t="s">
        <v>35</v>
      </c>
      <c r="M1027" s="16">
        <v>42054</v>
      </c>
      <c r="N1027" s="16">
        <v>42055</v>
      </c>
      <c r="O1027" s="48">
        <f>'Calculated Metrics'!$N1027-'Calculated Metrics'!$M1027</f>
        <v>1</v>
      </c>
      <c r="P1027" s="16" t="str">
        <f>TEXT('Calculated Metrics'!$M1027,"mmmm")</f>
        <v>February</v>
      </c>
      <c r="Q1027" s="16" t="str">
        <f>TEXT('Calculated Metrics'!$M1027,"dddd")</f>
        <v>Thursday</v>
      </c>
      <c r="R1027" s="13" t="str">
        <f>_xlfn.XLOOKUP('Calculated Metrics'!$T1027,'Product Lookup'!A:A,'Product Lookup'!B:B, ,0)</f>
        <v>Paper</v>
      </c>
      <c r="S1027" s="13" t="s">
        <v>26</v>
      </c>
      <c r="T1027" s="13" t="s">
        <v>66</v>
      </c>
      <c r="U1027" s="13" t="s">
        <v>49</v>
      </c>
      <c r="V1027" s="13" t="s">
        <v>29</v>
      </c>
      <c r="W1027" s="13" t="s">
        <v>50</v>
      </c>
      <c r="X1027" s="13" t="s">
        <v>153</v>
      </c>
      <c r="Y1027" s="13" t="s">
        <v>589</v>
      </c>
      <c r="Z1027" s="13">
        <v>50613</v>
      </c>
      <c r="AA1027" s="1"/>
      <c r="AB1027" s="1"/>
      <c r="AC1027" s="1"/>
      <c r="AD1027" s="1"/>
      <c r="AE1027" s="1"/>
      <c r="AF1027" s="1"/>
    </row>
    <row r="1028" spans="1:32" x14ac:dyDescent="0.3">
      <c r="A1028" s="9">
        <v>21383</v>
      </c>
      <c r="B1028" s="9" t="s">
        <v>71</v>
      </c>
      <c r="C1028" s="9">
        <v>86960</v>
      </c>
      <c r="D1028" s="10">
        <v>7.1</v>
      </c>
      <c r="E1028" s="11">
        <v>0.05</v>
      </c>
      <c r="F1028" s="9">
        <v>14</v>
      </c>
      <c r="G1028" s="10">
        <f>'Calculated Metrics'!$D1028*'Calculated Metrics'!$F1028*(1-'Calculated Metrics'!$E1028)</f>
        <v>94.429999999999993</v>
      </c>
      <c r="H1028" s="9">
        <v>1828</v>
      </c>
      <c r="I1028" s="9" t="s">
        <v>1607</v>
      </c>
      <c r="J1028" s="9" t="str">
        <f t="shared" si="16"/>
        <v>Returning Customer</v>
      </c>
      <c r="K1028" s="9" t="s">
        <v>24</v>
      </c>
      <c r="L1028" s="9" t="s">
        <v>35</v>
      </c>
      <c r="M1028" s="12">
        <v>42010</v>
      </c>
      <c r="N1028" s="12">
        <v>42010</v>
      </c>
      <c r="O1028" s="47">
        <f>'Calculated Metrics'!$N1028-'Calculated Metrics'!$M1028</f>
        <v>0</v>
      </c>
      <c r="P1028" s="12" t="str">
        <f>TEXT('Calculated Metrics'!$M1028,"mmmm")</f>
        <v>January</v>
      </c>
      <c r="Q1028" s="12" t="str">
        <f>TEXT('Calculated Metrics'!$M1028,"dddd")</f>
        <v>Tuesday</v>
      </c>
      <c r="R1028" s="9" t="str">
        <f>_xlfn.XLOOKUP('Calculated Metrics'!$T1028,'Product Lookup'!A:A,'Product Lookup'!B:B, ,0)</f>
        <v>Binders</v>
      </c>
      <c r="S1028" s="9" t="s">
        <v>26</v>
      </c>
      <c r="T1028" s="9" t="s">
        <v>72</v>
      </c>
      <c r="U1028" s="9" t="s">
        <v>49</v>
      </c>
      <c r="V1028" s="9" t="s">
        <v>29</v>
      </c>
      <c r="W1028" s="9" t="s">
        <v>50</v>
      </c>
      <c r="X1028" s="9" t="s">
        <v>153</v>
      </c>
      <c r="Y1028" s="9" t="s">
        <v>589</v>
      </c>
      <c r="Z1028" s="9">
        <v>50613</v>
      </c>
      <c r="AA1028" s="1"/>
      <c r="AB1028" s="1"/>
      <c r="AC1028" s="1"/>
      <c r="AD1028" s="1"/>
      <c r="AE1028" s="1"/>
      <c r="AF1028" s="1"/>
    </row>
    <row r="1029" spans="1:32" x14ac:dyDescent="0.3">
      <c r="A1029" s="13">
        <v>21384</v>
      </c>
      <c r="B1029" s="13" t="s">
        <v>71</v>
      </c>
      <c r="C1029" s="13">
        <v>86960</v>
      </c>
      <c r="D1029" s="14">
        <v>20.95</v>
      </c>
      <c r="E1029" s="15">
        <v>0.05</v>
      </c>
      <c r="F1029" s="13">
        <v>7</v>
      </c>
      <c r="G1029" s="14">
        <f>'Calculated Metrics'!$D1029*'Calculated Metrics'!$F1029*(1-'Calculated Metrics'!$E1029)</f>
        <v>139.3175</v>
      </c>
      <c r="H1029" s="13">
        <v>1828</v>
      </c>
      <c r="I1029" s="13" t="s">
        <v>1607</v>
      </c>
      <c r="J1029" s="13" t="str">
        <f t="shared" si="16"/>
        <v>Returning Customer</v>
      </c>
      <c r="K1029" s="13" t="s">
        <v>24</v>
      </c>
      <c r="L1029" s="13" t="s">
        <v>35</v>
      </c>
      <c r="M1029" s="16">
        <v>42010</v>
      </c>
      <c r="N1029" s="16">
        <v>42015</v>
      </c>
      <c r="O1029" s="48">
        <f>'Calculated Metrics'!$N1029-'Calculated Metrics'!$M1029</f>
        <v>5</v>
      </c>
      <c r="P1029" s="16" t="str">
        <f>TEXT('Calculated Metrics'!$M1029,"mmmm")</f>
        <v>January</v>
      </c>
      <c r="Q1029" s="16" t="str">
        <f>TEXT('Calculated Metrics'!$M1029,"dddd")</f>
        <v>Tuesday</v>
      </c>
      <c r="R1029" s="13" t="str">
        <f>_xlfn.XLOOKUP('Calculated Metrics'!$T1029,'Product Lookup'!A:A,'Product Lookup'!B:B, ,0)</f>
        <v>Computer Peripherals</v>
      </c>
      <c r="S1029" s="13" t="s">
        <v>58</v>
      </c>
      <c r="T1029" s="13" t="s">
        <v>100</v>
      </c>
      <c r="U1029" s="13" t="s">
        <v>49</v>
      </c>
      <c r="V1029" s="13" t="s">
        <v>29</v>
      </c>
      <c r="W1029" s="13" t="s">
        <v>50</v>
      </c>
      <c r="X1029" s="13" t="s">
        <v>153</v>
      </c>
      <c r="Y1029" s="13" t="s">
        <v>589</v>
      </c>
      <c r="Z1029" s="13">
        <v>50613</v>
      </c>
      <c r="AA1029" s="1"/>
      <c r="AB1029" s="1"/>
      <c r="AC1029" s="1"/>
      <c r="AD1029" s="1"/>
      <c r="AE1029" s="1"/>
      <c r="AF1029" s="1"/>
    </row>
    <row r="1030" spans="1:32" x14ac:dyDescent="0.3">
      <c r="A1030" s="9">
        <v>23430</v>
      </c>
      <c r="B1030" s="9" t="s">
        <v>41</v>
      </c>
      <c r="C1030" s="9">
        <v>86957</v>
      </c>
      <c r="D1030" s="10">
        <v>10.64</v>
      </c>
      <c r="E1030" s="11">
        <v>0.05</v>
      </c>
      <c r="F1030" s="9">
        <v>5</v>
      </c>
      <c r="G1030" s="10">
        <f>'Calculated Metrics'!$D1030*'Calculated Metrics'!$F1030*(1-'Calculated Metrics'!$E1030)</f>
        <v>50.54</v>
      </c>
      <c r="H1030" s="9">
        <v>1829</v>
      </c>
      <c r="I1030" s="9" t="s">
        <v>1608</v>
      </c>
      <c r="J1030" s="9" t="str">
        <f t="shared" si="16"/>
        <v>Returning Customer</v>
      </c>
      <c r="K1030" s="9" t="s">
        <v>24</v>
      </c>
      <c r="L1030" s="9" t="s">
        <v>25</v>
      </c>
      <c r="M1030" s="12">
        <v>42088</v>
      </c>
      <c r="N1030" s="12">
        <v>42090</v>
      </c>
      <c r="O1030" s="47">
        <f>'Calculated Metrics'!$N1030-'Calculated Metrics'!$M1030</f>
        <v>2</v>
      </c>
      <c r="P1030" s="12" t="str">
        <f>TEXT('Calculated Metrics'!$M1030,"mmmm")</f>
        <v>March</v>
      </c>
      <c r="Q1030" s="12" t="str">
        <f>TEXT('Calculated Metrics'!$M1030,"dddd")</f>
        <v>Wednesday</v>
      </c>
      <c r="R1030" s="9" t="str">
        <f>_xlfn.XLOOKUP('Calculated Metrics'!$T1030,'Product Lookup'!A:A,'Product Lookup'!B:B, ,0)</f>
        <v>Furnishings</v>
      </c>
      <c r="S1030" s="9" t="s">
        <v>36</v>
      </c>
      <c r="T1030" s="9" t="s">
        <v>42</v>
      </c>
      <c r="U1030" s="9" t="s">
        <v>49</v>
      </c>
      <c r="V1030" s="9" t="s">
        <v>29</v>
      </c>
      <c r="W1030" s="9" t="s">
        <v>50</v>
      </c>
      <c r="X1030" s="9" t="s">
        <v>153</v>
      </c>
      <c r="Y1030" s="9" t="s">
        <v>590</v>
      </c>
      <c r="Z1030" s="9">
        <v>52402</v>
      </c>
      <c r="AA1030" s="1"/>
      <c r="AB1030" s="1"/>
      <c r="AC1030" s="1"/>
      <c r="AD1030" s="1"/>
      <c r="AE1030" s="1"/>
      <c r="AF1030" s="1"/>
    </row>
    <row r="1031" spans="1:32" x14ac:dyDescent="0.3">
      <c r="A1031" s="13">
        <v>21385</v>
      </c>
      <c r="B1031" s="13" t="s">
        <v>71</v>
      </c>
      <c r="C1031" s="13">
        <v>86960</v>
      </c>
      <c r="D1031" s="14">
        <v>39.06</v>
      </c>
      <c r="E1031" s="15">
        <v>0.05</v>
      </c>
      <c r="F1031" s="13">
        <v>9</v>
      </c>
      <c r="G1031" s="14">
        <f>'Calculated Metrics'!$D1031*'Calculated Metrics'!$F1031*(1-'Calculated Metrics'!$E1031)</f>
        <v>333.96300000000002</v>
      </c>
      <c r="H1031" s="13">
        <v>1829</v>
      </c>
      <c r="I1031" s="13" t="s">
        <v>1608</v>
      </c>
      <c r="J1031" s="13" t="str">
        <f t="shared" si="16"/>
        <v>Returning Customer</v>
      </c>
      <c r="K1031" s="13" t="s">
        <v>24</v>
      </c>
      <c r="L1031" s="13" t="s">
        <v>35</v>
      </c>
      <c r="M1031" s="16">
        <v>42010</v>
      </c>
      <c r="N1031" s="16">
        <v>42017</v>
      </c>
      <c r="O1031" s="48">
        <f>'Calculated Metrics'!$N1031-'Calculated Metrics'!$M1031</f>
        <v>7</v>
      </c>
      <c r="P1031" s="16" t="str">
        <f>TEXT('Calculated Metrics'!$M1031,"mmmm")</f>
        <v>January</v>
      </c>
      <c r="Q1031" s="16" t="str">
        <f>TEXT('Calculated Metrics'!$M1031,"dddd")</f>
        <v>Tuesday</v>
      </c>
      <c r="R1031" s="13" t="str">
        <f>_xlfn.XLOOKUP('Calculated Metrics'!$T1031,'Product Lookup'!A:A,'Product Lookup'!B:B, ,0)</f>
        <v>Binders</v>
      </c>
      <c r="S1031" s="13" t="s">
        <v>26</v>
      </c>
      <c r="T1031" s="13" t="s">
        <v>72</v>
      </c>
      <c r="U1031" s="13" t="s">
        <v>49</v>
      </c>
      <c r="V1031" s="13" t="s">
        <v>29</v>
      </c>
      <c r="W1031" s="13" t="s">
        <v>50</v>
      </c>
      <c r="X1031" s="13" t="s">
        <v>153</v>
      </c>
      <c r="Y1031" s="13" t="s">
        <v>590</v>
      </c>
      <c r="Z1031" s="13">
        <v>52402</v>
      </c>
      <c r="AA1031" s="1"/>
      <c r="AB1031" s="1"/>
      <c r="AC1031" s="1"/>
      <c r="AD1031" s="1"/>
      <c r="AE1031" s="1"/>
      <c r="AF1031" s="1"/>
    </row>
    <row r="1032" spans="1:32" x14ac:dyDescent="0.3">
      <c r="A1032" s="9">
        <v>21386</v>
      </c>
      <c r="B1032" s="9" t="s">
        <v>71</v>
      </c>
      <c r="C1032" s="9">
        <v>86960</v>
      </c>
      <c r="D1032" s="10">
        <v>3.52</v>
      </c>
      <c r="E1032" s="11">
        <v>0.05</v>
      </c>
      <c r="F1032" s="9">
        <v>4</v>
      </c>
      <c r="G1032" s="10">
        <f>'Calculated Metrics'!$D1032*'Calculated Metrics'!$F1032*(1-'Calculated Metrics'!$E1032)</f>
        <v>13.375999999999999</v>
      </c>
      <c r="H1032" s="9">
        <v>1829</v>
      </c>
      <c r="I1032" s="9" t="s">
        <v>1608</v>
      </c>
      <c r="J1032" s="9" t="str">
        <f t="shared" si="16"/>
        <v>Returning Customer</v>
      </c>
      <c r="K1032" s="9" t="s">
        <v>24</v>
      </c>
      <c r="L1032" s="9" t="s">
        <v>35</v>
      </c>
      <c r="M1032" s="12">
        <v>42010</v>
      </c>
      <c r="N1032" s="12">
        <v>42019</v>
      </c>
      <c r="O1032" s="47">
        <f>'Calculated Metrics'!$N1032-'Calculated Metrics'!$M1032</f>
        <v>9</v>
      </c>
      <c r="P1032" s="12" t="str">
        <f>TEXT('Calculated Metrics'!$M1032,"mmmm")</f>
        <v>January</v>
      </c>
      <c r="Q1032" s="12" t="str">
        <f>TEXT('Calculated Metrics'!$M1032,"dddd")</f>
        <v>Tuesday</v>
      </c>
      <c r="R1032" s="9" t="str">
        <f>_xlfn.XLOOKUP('Calculated Metrics'!$T1032,'Product Lookup'!A:A,'Product Lookup'!B:B, ,0)</f>
        <v>Binders</v>
      </c>
      <c r="S1032" s="9" t="s">
        <v>26</v>
      </c>
      <c r="T1032" s="9" t="s">
        <v>72</v>
      </c>
      <c r="U1032" s="9" t="s">
        <v>49</v>
      </c>
      <c r="V1032" s="9" t="s">
        <v>29</v>
      </c>
      <c r="W1032" s="9" t="s">
        <v>50</v>
      </c>
      <c r="X1032" s="9" t="s">
        <v>153</v>
      </c>
      <c r="Y1032" s="9" t="s">
        <v>590</v>
      </c>
      <c r="Z1032" s="9">
        <v>52402</v>
      </c>
      <c r="AA1032" s="1"/>
      <c r="AB1032" s="1"/>
      <c r="AC1032" s="1"/>
      <c r="AD1032" s="1"/>
      <c r="AE1032" s="1"/>
      <c r="AF1032" s="1"/>
    </row>
    <row r="1033" spans="1:32" x14ac:dyDescent="0.3">
      <c r="A1033" s="13">
        <v>21387</v>
      </c>
      <c r="B1033" s="13" t="s">
        <v>71</v>
      </c>
      <c r="C1033" s="13">
        <v>86960</v>
      </c>
      <c r="D1033" s="14">
        <v>15.51</v>
      </c>
      <c r="E1033" s="15">
        <v>0.05</v>
      </c>
      <c r="F1033" s="13">
        <v>1</v>
      </c>
      <c r="G1033" s="14">
        <f>'Calculated Metrics'!$D1033*'Calculated Metrics'!$F1033*(1-'Calculated Metrics'!$E1033)</f>
        <v>14.734499999999999</v>
      </c>
      <c r="H1033" s="13">
        <v>1829</v>
      </c>
      <c r="I1033" s="13" t="s">
        <v>1608</v>
      </c>
      <c r="J1033" s="13" t="str">
        <f t="shared" si="16"/>
        <v>Returning Customer</v>
      </c>
      <c r="K1033" s="13" t="s">
        <v>24</v>
      </c>
      <c r="L1033" s="13" t="s">
        <v>35</v>
      </c>
      <c r="M1033" s="16">
        <v>42010</v>
      </c>
      <c r="N1033" s="16">
        <v>42017</v>
      </c>
      <c r="O1033" s="48">
        <f>'Calculated Metrics'!$N1033-'Calculated Metrics'!$M1033</f>
        <v>7</v>
      </c>
      <c r="P1033" s="16" t="str">
        <f>TEXT('Calculated Metrics'!$M1033,"mmmm")</f>
        <v>January</v>
      </c>
      <c r="Q1033" s="16" t="str">
        <f>TEXT('Calculated Metrics'!$M1033,"dddd")</f>
        <v>Tuesday</v>
      </c>
      <c r="R1033" s="13" t="str">
        <f>_xlfn.XLOOKUP('Calculated Metrics'!$T1033,'Product Lookup'!A:A,'Product Lookup'!B:B, ,0)</f>
        <v>Storage</v>
      </c>
      <c r="S1033" s="13" t="s">
        <v>26</v>
      </c>
      <c r="T1033" s="13" t="s">
        <v>85</v>
      </c>
      <c r="U1033" s="13" t="s">
        <v>49</v>
      </c>
      <c r="V1033" s="13" t="s">
        <v>29</v>
      </c>
      <c r="W1033" s="13" t="s">
        <v>30</v>
      </c>
      <c r="X1033" s="13" t="s">
        <v>153</v>
      </c>
      <c r="Y1033" s="13" t="s">
        <v>590</v>
      </c>
      <c r="Z1033" s="13">
        <v>52402</v>
      </c>
      <c r="AA1033" s="1"/>
      <c r="AB1033" s="1"/>
      <c r="AC1033" s="1"/>
      <c r="AD1033" s="1"/>
      <c r="AE1033" s="1"/>
      <c r="AF1033" s="1"/>
    </row>
    <row r="1034" spans="1:32" x14ac:dyDescent="0.3">
      <c r="A1034" s="9">
        <v>23589</v>
      </c>
      <c r="B1034" s="9" t="s">
        <v>23</v>
      </c>
      <c r="C1034" s="9">
        <v>86600</v>
      </c>
      <c r="D1034" s="10">
        <v>155.99</v>
      </c>
      <c r="E1034" s="11">
        <v>0.1</v>
      </c>
      <c r="F1034" s="9">
        <v>5</v>
      </c>
      <c r="G1034" s="10">
        <f>'Calculated Metrics'!$D1034*'Calculated Metrics'!$F1034*(1-'Calculated Metrics'!$E1034)</f>
        <v>701.95500000000004</v>
      </c>
      <c r="H1034" s="9">
        <v>1836</v>
      </c>
      <c r="I1034" s="9" t="s">
        <v>1609</v>
      </c>
      <c r="J1034" s="9" t="str">
        <f t="shared" si="16"/>
        <v>New Customer</v>
      </c>
      <c r="K1034" s="9" t="s">
        <v>24</v>
      </c>
      <c r="L1034" s="9" t="s">
        <v>25</v>
      </c>
      <c r="M1034" s="12">
        <v>42113</v>
      </c>
      <c r="N1034" s="12">
        <v>42114</v>
      </c>
      <c r="O1034" s="47">
        <f>'Calculated Metrics'!$N1034-'Calculated Metrics'!$M1034</f>
        <v>1</v>
      </c>
      <c r="P1034" s="12" t="str">
        <f>TEXT('Calculated Metrics'!$M1034,"mmmm")</f>
        <v>April</v>
      </c>
      <c r="Q1034" s="12" t="str">
        <f>TEXT('Calculated Metrics'!$M1034,"dddd")</f>
        <v>Sunday</v>
      </c>
      <c r="R1034" s="9" t="str">
        <f>_xlfn.XLOOKUP('Calculated Metrics'!$T1034,'Product Lookup'!A:A,'Product Lookup'!B:B, ,0)</f>
        <v>Telephones</v>
      </c>
      <c r="S1034" s="9" t="s">
        <v>58</v>
      </c>
      <c r="T1034" s="9" t="s">
        <v>59</v>
      </c>
      <c r="U1034" s="9" t="s">
        <v>49</v>
      </c>
      <c r="V1034" s="9" t="s">
        <v>29</v>
      </c>
      <c r="W1034" s="9" t="s">
        <v>30</v>
      </c>
      <c r="X1034" s="9" t="s">
        <v>39</v>
      </c>
      <c r="Y1034" s="9" t="s">
        <v>136</v>
      </c>
      <c r="Z1034" s="9">
        <v>94110</v>
      </c>
      <c r="AA1034" s="1"/>
      <c r="AB1034" s="1"/>
      <c r="AC1034" s="1"/>
      <c r="AD1034" s="1"/>
      <c r="AE1034" s="1"/>
      <c r="AF1034" s="1"/>
    </row>
    <row r="1035" spans="1:32" x14ac:dyDescent="0.3">
      <c r="A1035" s="13">
        <v>23590</v>
      </c>
      <c r="B1035" s="13" t="s">
        <v>23</v>
      </c>
      <c r="C1035" s="13">
        <v>86600</v>
      </c>
      <c r="D1035" s="14">
        <v>5.98</v>
      </c>
      <c r="E1035" s="15">
        <v>0.05</v>
      </c>
      <c r="F1035" s="13">
        <v>4</v>
      </c>
      <c r="G1035" s="14">
        <f>'Calculated Metrics'!$D1035*'Calculated Metrics'!$F1035*(1-'Calculated Metrics'!$E1035)</f>
        <v>22.724</v>
      </c>
      <c r="H1035" s="13">
        <v>1837</v>
      </c>
      <c r="I1035" s="13" t="s">
        <v>1610</v>
      </c>
      <c r="J1035" s="13" t="str">
        <f t="shared" si="16"/>
        <v>New Customer</v>
      </c>
      <c r="K1035" s="13" t="s">
        <v>24</v>
      </c>
      <c r="L1035" s="13" t="s">
        <v>35</v>
      </c>
      <c r="M1035" s="16">
        <v>42113</v>
      </c>
      <c r="N1035" s="16">
        <v>42115</v>
      </c>
      <c r="O1035" s="48">
        <f>'Calculated Metrics'!$N1035-'Calculated Metrics'!$M1035</f>
        <v>2</v>
      </c>
      <c r="P1035" s="16" t="str">
        <f>TEXT('Calculated Metrics'!$M1035,"mmmm")</f>
        <v>April</v>
      </c>
      <c r="Q1035" s="16" t="str">
        <f>TEXT('Calculated Metrics'!$M1035,"dddd")</f>
        <v>Sunday</v>
      </c>
      <c r="R1035" s="13" t="str">
        <f>_xlfn.XLOOKUP('Calculated Metrics'!$T1035,'Product Lookup'!A:A,'Product Lookup'!B:B, ,0)</f>
        <v>Paper</v>
      </c>
      <c r="S1035" s="13" t="s">
        <v>26</v>
      </c>
      <c r="T1035" s="13" t="s">
        <v>66</v>
      </c>
      <c r="U1035" s="13" t="s">
        <v>49</v>
      </c>
      <c r="V1035" s="13" t="s">
        <v>29</v>
      </c>
      <c r="W1035" s="13" t="s">
        <v>44</v>
      </c>
      <c r="X1035" s="13" t="s">
        <v>39</v>
      </c>
      <c r="Y1035" s="13" t="s">
        <v>40</v>
      </c>
      <c r="Z1035" s="13">
        <v>91776</v>
      </c>
      <c r="AA1035" s="1"/>
      <c r="AB1035" s="1"/>
      <c r="AC1035" s="1"/>
      <c r="AD1035" s="1"/>
      <c r="AE1035" s="1"/>
      <c r="AF1035" s="1"/>
    </row>
    <row r="1036" spans="1:32" x14ac:dyDescent="0.3">
      <c r="A1036" s="9">
        <v>18141</v>
      </c>
      <c r="B1036" s="9" t="s">
        <v>33</v>
      </c>
      <c r="C1036" s="9">
        <v>86599</v>
      </c>
      <c r="D1036" s="10">
        <v>40.98</v>
      </c>
      <c r="E1036" s="11">
        <v>0.05</v>
      </c>
      <c r="F1036" s="9">
        <v>13</v>
      </c>
      <c r="G1036" s="10">
        <f>'Calculated Metrics'!$D1036*'Calculated Metrics'!$F1036*(1-'Calculated Metrics'!$E1036)</f>
        <v>506.10300000000001</v>
      </c>
      <c r="H1036" s="9">
        <v>1840</v>
      </c>
      <c r="I1036" s="9" t="s">
        <v>1611</v>
      </c>
      <c r="J1036" s="9" t="str">
        <f t="shared" si="16"/>
        <v>New Customer</v>
      </c>
      <c r="K1036" s="9" t="s">
        <v>34</v>
      </c>
      <c r="L1036" s="9" t="s">
        <v>35</v>
      </c>
      <c r="M1036" s="12">
        <v>42093</v>
      </c>
      <c r="N1036" s="12">
        <v>42095</v>
      </c>
      <c r="O1036" s="47">
        <f>'Calculated Metrics'!$N1036-'Calculated Metrics'!$M1036</f>
        <v>2</v>
      </c>
      <c r="P1036" s="12" t="str">
        <f>TEXT('Calculated Metrics'!$M1036,"mmmm")</f>
        <v>March</v>
      </c>
      <c r="Q1036" s="12" t="str">
        <f>TEXT('Calculated Metrics'!$M1036,"dddd")</f>
        <v>Monday</v>
      </c>
      <c r="R1036" s="9" t="str">
        <f>_xlfn.XLOOKUP('Calculated Metrics'!$T1036,'Product Lookup'!A:A,'Product Lookup'!B:B, ,0)</f>
        <v>Binders</v>
      </c>
      <c r="S1036" s="9" t="s">
        <v>26</v>
      </c>
      <c r="T1036" s="9" t="s">
        <v>72</v>
      </c>
      <c r="U1036" s="9" t="s">
        <v>49</v>
      </c>
      <c r="V1036" s="9" t="s">
        <v>29</v>
      </c>
      <c r="W1036" s="9" t="s">
        <v>81</v>
      </c>
      <c r="X1036" s="9" t="s">
        <v>106</v>
      </c>
      <c r="Y1036" s="9" t="s">
        <v>591</v>
      </c>
      <c r="Z1036" s="9">
        <v>1469</v>
      </c>
      <c r="AA1036" s="1"/>
      <c r="AB1036" s="1"/>
      <c r="AC1036" s="1"/>
      <c r="AD1036" s="1"/>
      <c r="AE1036" s="1"/>
      <c r="AF1036" s="1"/>
    </row>
    <row r="1037" spans="1:32" x14ac:dyDescent="0.3">
      <c r="A1037" s="13">
        <v>19139</v>
      </c>
      <c r="B1037" s="13" t="s">
        <v>23</v>
      </c>
      <c r="C1037" s="13">
        <v>89697</v>
      </c>
      <c r="D1037" s="14">
        <v>35.99</v>
      </c>
      <c r="E1037" s="15">
        <v>0.05</v>
      </c>
      <c r="F1037" s="13">
        <v>8</v>
      </c>
      <c r="G1037" s="14">
        <f>'Calculated Metrics'!$D1037*'Calculated Metrics'!$F1037*(1-'Calculated Metrics'!$E1037)</f>
        <v>273.524</v>
      </c>
      <c r="H1037" s="13">
        <v>1849</v>
      </c>
      <c r="I1037" s="13" t="s">
        <v>1612</v>
      </c>
      <c r="J1037" s="13" t="str">
        <f t="shared" si="16"/>
        <v>Returning Customer</v>
      </c>
      <c r="K1037" s="13" t="s">
        <v>74</v>
      </c>
      <c r="L1037" s="13" t="s">
        <v>35</v>
      </c>
      <c r="M1037" s="16">
        <v>42095</v>
      </c>
      <c r="N1037" s="16">
        <v>42097</v>
      </c>
      <c r="O1037" s="48">
        <f>'Calculated Metrics'!$N1037-'Calculated Metrics'!$M1037</f>
        <v>2</v>
      </c>
      <c r="P1037" s="16" t="str">
        <f>TEXT('Calculated Metrics'!$M1037,"mmmm")</f>
        <v>April</v>
      </c>
      <c r="Q1037" s="16" t="str">
        <f>TEXT('Calculated Metrics'!$M1037,"dddd")</f>
        <v>Wednesday</v>
      </c>
      <c r="R1037" s="13" t="str">
        <f>_xlfn.XLOOKUP('Calculated Metrics'!$T1037,'Product Lookup'!A:A,'Product Lookup'!B:B, ,0)</f>
        <v>Telephones</v>
      </c>
      <c r="S1037" s="13" t="s">
        <v>58</v>
      </c>
      <c r="T1037" s="13" t="s">
        <v>59</v>
      </c>
      <c r="U1037" s="13" t="s">
        <v>49</v>
      </c>
      <c r="V1037" s="13" t="s">
        <v>29</v>
      </c>
      <c r="W1037" s="13" t="s">
        <v>81</v>
      </c>
      <c r="X1037" s="13" t="s">
        <v>427</v>
      </c>
      <c r="Y1037" s="13" t="s">
        <v>592</v>
      </c>
      <c r="Z1037" s="13">
        <v>36330</v>
      </c>
      <c r="AA1037" s="1"/>
      <c r="AB1037" s="1"/>
      <c r="AC1037" s="1"/>
      <c r="AD1037" s="1"/>
      <c r="AE1037" s="1"/>
      <c r="AF1037" s="1"/>
    </row>
    <row r="1038" spans="1:32" x14ac:dyDescent="0.3">
      <c r="A1038" s="9">
        <v>19140</v>
      </c>
      <c r="B1038" s="9" t="s">
        <v>23</v>
      </c>
      <c r="C1038" s="9">
        <v>89697</v>
      </c>
      <c r="D1038" s="10">
        <v>125.99</v>
      </c>
      <c r="E1038" s="11">
        <v>0.1</v>
      </c>
      <c r="F1038" s="9">
        <v>2</v>
      </c>
      <c r="G1038" s="10">
        <f>'Calculated Metrics'!$D1038*'Calculated Metrics'!$F1038*(1-'Calculated Metrics'!$E1038)</f>
        <v>226.78199999999998</v>
      </c>
      <c r="H1038" s="9">
        <v>1849</v>
      </c>
      <c r="I1038" s="9" t="s">
        <v>1612</v>
      </c>
      <c r="J1038" s="9" t="str">
        <f t="shared" si="16"/>
        <v>Returning Customer</v>
      </c>
      <c r="K1038" s="9" t="s">
        <v>74</v>
      </c>
      <c r="L1038" s="9" t="s">
        <v>35</v>
      </c>
      <c r="M1038" s="12">
        <v>42095</v>
      </c>
      <c r="N1038" s="12">
        <v>42096</v>
      </c>
      <c r="O1038" s="47">
        <f>'Calculated Metrics'!$N1038-'Calculated Metrics'!$M1038</f>
        <v>1</v>
      </c>
      <c r="P1038" s="12" t="str">
        <f>TEXT('Calculated Metrics'!$M1038,"mmmm")</f>
        <v>April</v>
      </c>
      <c r="Q1038" s="12" t="str">
        <f>TEXT('Calculated Metrics'!$M1038,"dddd")</f>
        <v>Wednesday</v>
      </c>
      <c r="R1038" s="9" t="str">
        <f>_xlfn.XLOOKUP('Calculated Metrics'!$T1038,'Product Lookup'!A:A,'Product Lookup'!B:B, ,0)</f>
        <v>Telephones</v>
      </c>
      <c r="S1038" s="9" t="s">
        <v>58</v>
      </c>
      <c r="T1038" s="9" t="s">
        <v>59</v>
      </c>
      <c r="U1038" s="9" t="s">
        <v>49</v>
      </c>
      <c r="V1038" s="9" t="s">
        <v>29</v>
      </c>
      <c r="W1038" s="9" t="s">
        <v>30</v>
      </c>
      <c r="X1038" s="9" t="s">
        <v>427</v>
      </c>
      <c r="Y1038" s="9" t="s">
        <v>592</v>
      </c>
      <c r="Z1038" s="9">
        <v>36330</v>
      </c>
      <c r="AA1038" s="1"/>
      <c r="AB1038" s="1"/>
      <c r="AC1038" s="1"/>
      <c r="AD1038" s="1"/>
      <c r="AE1038" s="1"/>
      <c r="AF1038" s="1"/>
    </row>
    <row r="1039" spans="1:32" x14ac:dyDescent="0.3">
      <c r="A1039" s="13">
        <v>19141</v>
      </c>
      <c r="B1039" s="13" t="s">
        <v>33</v>
      </c>
      <c r="C1039" s="13">
        <v>86847</v>
      </c>
      <c r="D1039" s="14">
        <v>6.48</v>
      </c>
      <c r="E1039" s="15">
        <v>0.05</v>
      </c>
      <c r="F1039" s="13">
        <v>10</v>
      </c>
      <c r="G1039" s="14">
        <f>'Calculated Metrics'!$D1039*'Calculated Metrics'!$F1039*(1-'Calculated Metrics'!$E1039)</f>
        <v>61.560000000000009</v>
      </c>
      <c r="H1039" s="13">
        <v>1852</v>
      </c>
      <c r="I1039" s="13" t="s">
        <v>1613</v>
      </c>
      <c r="J1039" s="13" t="str">
        <f t="shared" si="16"/>
        <v>New Customer</v>
      </c>
      <c r="K1039" s="13" t="s">
        <v>34</v>
      </c>
      <c r="L1039" s="13" t="s">
        <v>25</v>
      </c>
      <c r="M1039" s="16">
        <v>42082</v>
      </c>
      <c r="N1039" s="16">
        <v>42084</v>
      </c>
      <c r="O1039" s="48">
        <f>'Calculated Metrics'!$N1039-'Calculated Metrics'!$M1039</f>
        <v>2</v>
      </c>
      <c r="P1039" s="16" t="str">
        <f>TEXT('Calculated Metrics'!$M1039,"mmmm")</f>
        <v>March</v>
      </c>
      <c r="Q1039" s="16" t="str">
        <f>TEXT('Calculated Metrics'!$M1039,"dddd")</f>
        <v>Thursday</v>
      </c>
      <c r="R1039" s="13" t="str">
        <f>_xlfn.XLOOKUP('Calculated Metrics'!$T1039,'Product Lookup'!A:A,'Product Lookup'!B:B, ,0)</f>
        <v>Paper</v>
      </c>
      <c r="S1039" s="13" t="s">
        <v>26</v>
      </c>
      <c r="T1039" s="13" t="s">
        <v>66</v>
      </c>
      <c r="U1039" s="13" t="s">
        <v>49</v>
      </c>
      <c r="V1039" s="13" t="s">
        <v>29</v>
      </c>
      <c r="W1039" s="13" t="s">
        <v>44</v>
      </c>
      <c r="X1039" s="13" t="s">
        <v>39</v>
      </c>
      <c r="Y1039" s="13" t="s">
        <v>593</v>
      </c>
      <c r="Z1039" s="13">
        <v>92008</v>
      </c>
      <c r="AA1039" s="1"/>
      <c r="AB1039" s="1"/>
      <c r="AC1039" s="1"/>
      <c r="AD1039" s="1"/>
      <c r="AE1039" s="1"/>
      <c r="AF1039" s="1"/>
    </row>
    <row r="1040" spans="1:32" x14ac:dyDescent="0.3">
      <c r="A1040" s="9">
        <v>19142</v>
      </c>
      <c r="B1040" s="9" t="s">
        <v>33</v>
      </c>
      <c r="C1040" s="9">
        <v>86847</v>
      </c>
      <c r="D1040" s="10">
        <v>30.73</v>
      </c>
      <c r="E1040" s="11">
        <v>0.05</v>
      </c>
      <c r="F1040" s="9">
        <v>16</v>
      </c>
      <c r="G1040" s="10">
        <f>'Calculated Metrics'!$D1040*'Calculated Metrics'!$F1040*(1-'Calculated Metrics'!$E1040)</f>
        <v>467.096</v>
      </c>
      <c r="H1040" s="9">
        <v>1854</v>
      </c>
      <c r="I1040" s="9" t="s">
        <v>1614</v>
      </c>
      <c r="J1040" s="9" t="str">
        <f t="shared" si="16"/>
        <v>New Customer</v>
      </c>
      <c r="K1040" s="9" t="s">
        <v>34</v>
      </c>
      <c r="L1040" s="9" t="s">
        <v>35</v>
      </c>
      <c r="M1040" s="12">
        <v>42082</v>
      </c>
      <c r="N1040" s="12">
        <v>42085</v>
      </c>
      <c r="O1040" s="47">
        <f>'Calculated Metrics'!$N1040-'Calculated Metrics'!$M1040</f>
        <v>3</v>
      </c>
      <c r="P1040" s="12" t="str">
        <f>TEXT('Calculated Metrics'!$M1040,"mmmm")</f>
        <v>March</v>
      </c>
      <c r="Q1040" s="12" t="str">
        <f>TEXT('Calculated Metrics'!$M1040,"dddd")</f>
        <v>Thursday</v>
      </c>
      <c r="R1040" s="9" t="str">
        <f>_xlfn.XLOOKUP('Calculated Metrics'!$T1040,'Product Lookup'!A:A,'Product Lookup'!B:B, ,0)</f>
        <v>Computer Peripherals</v>
      </c>
      <c r="S1040" s="9" t="s">
        <v>58</v>
      </c>
      <c r="T1040" s="9" t="s">
        <v>100</v>
      </c>
      <c r="U1040" s="9" t="s">
        <v>49</v>
      </c>
      <c r="V1040" s="9" t="s">
        <v>29</v>
      </c>
      <c r="W1040" s="9" t="s">
        <v>44</v>
      </c>
      <c r="X1040" s="9" t="s">
        <v>119</v>
      </c>
      <c r="Y1040" s="9" t="s">
        <v>265</v>
      </c>
      <c r="Z1040" s="9">
        <v>6478</v>
      </c>
      <c r="AA1040" s="1"/>
      <c r="AB1040" s="1"/>
      <c r="AC1040" s="1"/>
      <c r="AD1040" s="1"/>
      <c r="AE1040" s="1"/>
      <c r="AF1040" s="1"/>
    </row>
    <row r="1041" spans="1:32" x14ac:dyDescent="0.3">
      <c r="A1041" s="13">
        <v>20036</v>
      </c>
      <c r="B1041" s="13" t="s">
        <v>41</v>
      </c>
      <c r="C1041" s="13">
        <v>86846</v>
      </c>
      <c r="D1041" s="14">
        <v>5.98</v>
      </c>
      <c r="E1041" s="15">
        <v>0.05</v>
      </c>
      <c r="F1041" s="13">
        <v>5</v>
      </c>
      <c r="G1041" s="14">
        <f>'Calculated Metrics'!$D1041*'Calculated Metrics'!$F1041*(1-'Calculated Metrics'!$E1041)</f>
        <v>28.405000000000001</v>
      </c>
      <c r="H1041" s="13">
        <v>1860</v>
      </c>
      <c r="I1041" s="13" t="s">
        <v>1615</v>
      </c>
      <c r="J1041" s="13" t="str">
        <f t="shared" si="16"/>
        <v>New Customer</v>
      </c>
      <c r="K1041" s="13" t="s">
        <v>34</v>
      </c>
      <c r="L1041" s="13" t="s">
        <v>35</v>
      </c>
      <c r="M1041" s="16">
        <v>42170</v>
      </c>
      <c r="N1041" s="16">
        <v>42172</v>
      </c>
      <c r="O1041" s="48">
        <f>'Calculated Metrics'!$N1041-'Calculated Metrics'!$M1041</f>
        <v>2</v>
      </c>
      <c r="P1041" s="16" t="str">
        <f>TEXT('Calculated Metrics'!$M1041,"mmmm")</f>
        <v>June</v>
      </c>
      <c r="Q1041" s="16" t="str">
        <f>TEXT('Calculated Metrics'!$M1041,"dddd")</f>
        <v>Monday</v>
      </c>
      <c r="R1041" s="13" t="str">
        <f>_xlfn.XLOOKUP('Calculated Metrics'!$T1041,'Product Lookup'!A:A,'Product Lookup'!B:B, ,0)</f>
        <v>Binders</v>
      </c>
      <c r="S1041" s="13" t="s">
        <v>26</v>
      </c>
      <c r="T1041" s="13" t="s">
        <v>72</v>
      </c>
      <c r="U1041" s="13" t="s">
        <v>49</v>
      </c>
      <c r="V1041" s="13" t="s">
        <v>29</v>
      </c>
      <c r="W1041" s="13" t="s">
        <v>30</v>
      </c>
      <c r="X1041" s="13" t="s">
        <v>106</v>
      </c>
      <c r="Y1041" s="13" t="s">
        <v>594</v>
      </c>
      <c r="Z1041" s="13">
        <v>1570</v>
      </c>
      <c r="AA1041" s="1"/>
      <c r="AB1041" s="1"/>
      <c r="AC1041" s="1"/>
      <c r="AD1041" s="1"/>
      <c r="AE1041" s="1"/>
      <c r="AF1041" s="1"/>
    </row>
    <row r="1042" spans="1:32" x14ac:dyDescent="0.3">
      <c r="A1042" s="9">
        <v>18879</v>
      </c>
      <c r="B1042" s="9" t="s">
        <v>33</v>
      </c>
      <c r="C1042" s="9">
        <v>89209</v>
      </c>
      <c r="D1042" s="10">
        <v>8.09</v>
      </c>
      <c r="E1042" s="11">
        <v>0.05</v>
      </c>
      <c r="F1042" s="9">
        <v>10</v>
      </c>
      <c r="G1042" s="10">
        <f>'Calculated Metrics'!$D1042*'Calculated Metrics'!$F1042*(1-'Calculated Metrics'!$E1042)</f>
        <v>76.855000000000004</v>
      </c>
      <c r="H1042" s="9">
        <v>1869</v>
      </c>
      <c r="I1042" s="9" t="s">
        <v>1616</v>
      </c>
      <c r="J1042" s="9" t="str">
        <f t="shared" si="16"/>
        <v>New Customer</v>
      </c>
      <c r="K1042" s="9" t="s">
        <v>74</v>
      </c>
      <c r="L1042" s="9" t="s">
        <v>35</v>
      </c>
      <c r="M1042" s="12">
        <v>42127</v>
      </c>
      <c r="N1042" s="12">
        <v>42128</v>
      </c>
      <c r="O1042" s="47">
        <f>'Calculated Metrics'!$N1042-'Calculated Metrics'!$M1042</f>
        <v>1</v>
      </c>
      <c r="P1042" s="12" t="str">
        <f>TEXT('Calculated Metrics'!$M1042,"mmmm")</f>
        <v>May</v>
      </c>
      <c r="Q1042" s="12" t="str">
        <f>TEXT('Calculated Metrics'!$M1042,"dddd")</f>
        <v>Sunday</v>
      </c>
      <c r="R1042" s="9" t="str">
        <f>_xlfn.XLOOKUP('Calculated Metrics'!$T1042,'Product Lookup'!A:A,'Product Lookup'!B:B, ,0)</f>
        <v>Furnishings</v>
      </c>
      <c r="S1042" s="9" t="s">
        <v>36</v>
      </c>
      <c r="T1042" s="9" t="s">
        <v>42</v>
      </c>
      <c r="U1042" s="9" t="s">
        <v>49</v>
      </c>
      <c r="V1042" s="9" t="s">
        <v>29</v>
      </c>
      <c r="W1042" s="9" t="s">
        <v>81</v>
      </c>
      <c r="X1042" s="9" t="s">
        <v>164</v>
      </c>
      <c r="Y1042" s="9" t="s">
        <v>595</v>
      </c>
      <c r="Z1042" s="9">
        <v>88310</v>
      </c>
      <c r="AA1042" s="1"/>
      <c r="AB1042" s="1"/>
      <c r="AC1042" s="1"/>
      <c r="AD1042" s="1"/>
      <c r="AE1042" s="1"/>
      <c r="AF1042" s="1"/>
    </row>
    <row r="1043" spans="1:32" x14ac:dyDescent="0.3">
      <c r="A1043" s="13">
        <v>19415</v>
      </c>
      <c r="B1043" s="13" t="s">
        <v>47</v>
      </c>
      <c r="C1043" s="13">
        <v>90099</v>
      </c>
      <c r="D1043" s="14">
        <v>90.48</v>
      </c>
      <c r="E1043" s="15">
        <v>0.05</v>
      </c>
      <c r="F1043" s="13">
        <v>1</v>
      </c>
      <c r="G1043" s="14">
        <f>'Calculated Metrics'!$D1043*'Calculated Metrics'!$F1043*(1-'Calculated Metrics'!$E1043)</f>
        <v>85.956000000000003</v>
      </c>
      <c r="H1043" s="13">
        <v>1873</v>
      </c>
      <c r="I1043" s="13" t="s">
        <v>1617</v>
      </c>
      <c r="J1043" s="13" t="str">
        <f t="shared" si="16"/>
        <v>Returning Customer</v>
      </c>
      <c r="K1043" s="13" t="s">
        <v>24</v>
      </c>
      <c r="L1043" s="13" t="s">
        <v>35</v>
      </c>
      <c r="M1043" s="16">
        <v>42021</v>
      </c>
      <c r="N1043" s="16">
        <v>42023</v>
      </c>
      <c r="O1043" s="48">
        <f>'Calculated Metrics'!$N1043-'Calculated Metrics'!$M1043</f>
        <v>2</v>
      </c>
      <c r="P1043" s="16" t="str">
        <f>TEXT('Calculated Metrics'!$M1043,"mmmm")</f>
        <v>January</v>
      </c>
      <c r="Q1043" s="16" t="str">
        <f>TEXT('Calculated Metrics'!$M1043,"dddd")</f>
        <v>Saturday</v>
      </c>
      <c r="R1043" s="13" t="str">
        <f>_xlfn.XLOOKUP('Calculated Metrics'!$T1043,'Product Lookup'!A:A,'Product Lookup'!B:B, ,0)</f>
        <v>Envelopes</v>
      </c>
      <c r="S1043" s="13" t="s">
        <v>26</v>
      </c>
      <c r="T1043" s="13" t="s">
        <v>54</v>
      </c>
      <c r="U1043" s="13" t="s">
        <v>49</v>
      </c>
      <c r="V1043" s="13" t="s">
        <v>29</v>
      </c>
      <c r="W1043" s="13" t="s">
        <v>81</v>
      </c>
      <c r="X1043" s="13" t="s">
        <v>162</v>
      </c>
      <c r="Y1043" s="13" t="s">
        <v>596</v>
      </c>
      <c r="Z1043" s="13">
        <v>33403</v>
      </c>
      <c r="AA1043" s="1"/>
      <c r="AB1043" s="1"/>
      <c r="AC1043" s="1"/>
      <c r="AD1043" s="1"/>
      <c r="AE1043" s="1"/>
      <c r="AF1043" s="1"/>
    </row>
    <row r="1044" spans="1:32" x14ac:dyDescent="0.3">
      <c r="A1044" s="9">
        <v>19416</v>
      </c>
      <c r="B1044" s="9" t="s">
        <v>47</v>
      </c>
      <c r="C1044" s="9">
        <v>90099</v>
      </c>
      <c r="D1044" s="10">
        <v>22.84</v>
      </c>
      <c r="E1044" s="11">
        <v>0.05</v>
      </c>
      <c r="F1044" s="9">
        <v>7</v>
      </c>
      <c r="G1044" s="10">
        <f>'Calculated Metrics'!$D1044*'Calculated Metrics'!$F1044*(1-'Calculated Metrics'!$E1044)</f>
        <v>151.886</v>
      </c>
      <c r="H1044" s="9">
        <v>1873</v>
      </c>
      <c r="I1044" s="9" t="s">
        <v>1617</v>
      </c>
      <c r="J1044" s="9" t="str">
        <f t="shared" si="16"/>
        <v>Returning Customer</v>
      </c>
      <c r="K1044" s="9" t="s">
        <v>24</v>
      </c>
      <c r="L1044" s="9" t="s">
        <v>35</v>
      </c>
      <c r="M1044" s="12">
        <v>42021</v>
      </c>
      <c r="N1044" s="12">
        <v>42021</v>
      </c>
      <c r="O1044" s="47">
        <f>'Calculated Metrics'!$N1044-'Calculated Metrics'!$M1044</f>
        <v>0</v>
      </c>
      <c r="P1044" s="12" t="str">
        <f>TEXT('Calculated Metrics'!$M1044,"mmmm")</f>
        <v>January</v>
      </c>
      <c r="Q1044" s="12" t="str">
        <f>TEXT('Calculated Metrics'!$M1044,"dddd")</f>
        <v>Saturday</v>
      </c>
      <c r="R1044" s="9" t="str">
        <f>_xlfn.XLOOKUP('Calculated Metrics'!$T1044,'Product Lookup'!A:A,'Product Lookup'!B:B, ,0)</f>
        <v>Paper</v>
      </c>
      <c r="S1044" s="9" t="s">
        <v>26</v>
      </c>
      <c r="T1044" s="9" t="s">
        <v>66</v>
      </c>
      <c r="U1044" s="9" t="s">
        <v>49</v>
      </c>
      <c r="V1044" s="9" t="s">
        <v>29</v>
      </c>
      <c r="W1044" s="9" t="s">
        <v>81</v>
      </c>
      <c r="X1044" s="9" t="s">
        <v>162</v>
      </c>
      <c r="Y1044" s="9" t="s">
        <v>596</v>
      </c>
      <c r="Z1044" s="9">
        <v>33403</v>
      </c>
      <c r="AA1044" s="1"/>
      <c r="AB1044" s="1"/>
      <c r="AC1044" s="1"/>
      <c r="AD1044" s="1"/>
      <c r="AE1044" s="1"/>
      <c r="AF1044" s="1"/>
    </row>
    <row r="1045" spans="1:32" x14ac:dyDescent="0.3">
      <c r="A1045" s="13">
        <v>20844</v>
      </c>
      <c r="B1045" s="13" t="s">
        <v>41</v>
      </c>
      <c r="C1045" s="13">
        <v>90899</v>
      </c>
      <c r="D1045" s="14">
        <v>95.99</v>
      </c>
      <c r="E1045" s="15">
        <v>0.05</v>
      </c>
      <c r="F1045" s="13">
        <v>4</v>
      </c>
      <c r="G1045" s="14">
        <f>'Calculated Metrics'!$D1045*'Calculated Metrics'!$F1045*(1-'Calculated Metrics'!$E1045)</f>
        <v>364.76199999999994</v>
      </c>
      <c r="H1045" s="13">
        <v>1875</v>
      </c>
      <c r="I1045" s="13" t="s">
        <v>1618</v>
      </c>
      <c r="J1045" s="13" t="str">
        <f t="shared" si="16"/>
        <v>New Customer</v>
      </c>
      <c r="K1045" s="13" t="s">
        <v>74</v>
      </c>
      <c r="L1045" s="13" t="s">
        <v>35</v>
      </c>
      <c r="M1045" s="16">
        <v>42033</v>
      </c>
      <c r="N1045" s="16">
        <v>42035</v>
      </c>
      <c r="O1045" s="48">
        <f>'Calculated Metrics'!$N1045-'Calculated Metrics'!$M1045</f>
        <v>2</v>
      </c>
      <c r="P1045" s="16" t="str">
        <f>TEXT('Calculated Metrics'!$M1045,"mmmm")</f>
        <v>January</v>
      </c>
      <c r="Q1045" s="16" t="str">
        <f>TEXT('Calculated Metrics'!$M1045,"dddd")</f>
        <v>Thursday</v>
      </c>
      <c r="R1045" s="13" t="str">
        <f>_xlfn.XLOOKUP('Calculated Metrics'!$T1045,'Product Lookup'!A:A,'Product Lookup'!B:B, ,0)</f>
        <v>Telephones</v>
      </c>
      <c r="S1045" s="13" t="s">
        <v>58</v>
      </c>
      <c r="T1045" s="13" t="s">
        <v>59</v>
      </c>
      <c r="U1045" s="13" t="s">
        <v>49</v>
      </c>
      <c r="V1045" s="13" t="s">
        <v>29</v>
      </c>
      <c r="W1045" s="13" t="s">
        <v>44</v>
      </c>
      <c r="X1045" s="13" t="s">
        <v>83</v>
      </c>
      <c r="Y1045" s="13" t="s">
        <v>597</v>
      </c>
      <c r="Z1045" s="13">
        <v>23320</v>
      </c>
      <c r="AA1045" s="1"/>
      <c r="AB1045" s="1"/>
      <c r="AC1045" s="1"/>
      <c r="AD1045" s="1"/>
      <c r="AE1045" s="1"/>
      <c r="AF1045" s="1"/>
    </row>
    <row r="1046" spans="1:32" x14ac:dyDescent="0.3">
      <c r="A1046" s="9">
        <v>18284</v>
      </c>
      <c r="B1046" s="9" t="s">
        <v>33</v>
      </c>
      <c r="C1046" s="9">
        <v>87378</v>
      </c>
      <c r="D1046" s="10">
        <v>5.78</v>
      </c>
      <c r="E1046" s="11">
        <v>0.05</v>
      </c>
      <c r="F1046" s="9">
        <v>1</v>
      </c>
      <c r="G1046" s="10">
        <f>'Calculated Metrics'!$D1046*'Calculated Metrics'!$F1046*(1-'Calculated Metrics'!$E1046)</f>
        <v>5.4909999999999997</v>
      </c>
      <c r="H1046" s="9">
        <v>1882</v>
      </c>
      <c r="I1046" s="9" t="s">
        <v>1619</v>
      </c>
      <c r="J1046" s="9" t="str">
        <f t="shared" si="16"/>
        <v>New Customer</v>
      </c>
      <c r="K1046" s="9" t="s">
        <v>34</v>
      </c>
      <c r="L1046" s="9" t="s">
        <v>35</v>
      </c>
      <c r="M1046" s="12">
        <v>42064</v>
      </c>
      <c r="N1046" s="12">
        <v>42066</v>
      </c>
      <c r="O1046" s="47">
        <f>'Calculated Metrics'!$N1046-'Calculated Metrics'!$M1046</f>
        <v>2</v>
      </c>
      <c r="P1046" s="12" t="str">
        <f>TEXT('Calculated Metrics'!$M1046,"mmmm")</f>
        <v>March</v>
      </c>
      <c r="Q1046" s="12" t="str">
        <f>TEXT('Calculated Metrics'!$M1046,"dddd")</f>
        <v>Sunday</v>
      </c>
      <c r="R1046" s="9" t="str">
        <f>_xlfn.XLOOKUP('Calculated Metrics'!$T1046,'Product Lookup'!A:A,'Product Lookup'!B:B, ,0)</f>
        <v>Paper</v>
      </c>
      <c r="S1046" s="9" t="s">
        <v>26</v>
      </c>
      <c r="T1046" s="9" t="s">
        <v>66</v>
      </c>
      <c r="U1046" s="9" t="s">
        <v>49</v>
      </c>
      <c r="V1046" s="9" t="s">
        <v>29</v>
      </c>
      <c r="W1046" s="9" t="s">
        <v>44</v>
      </c>
      <c r="X1046" s="9" t="s">
        <v>45</v>
      </c>
      <c r="Y1046" s="9" t="s">
        <v>598</v>
      </c>
      <c r="Z1046" s="9">
        <v>7036</v>
      </c>
      <c r="AA1046" s="1"/>
      <c r="AB1046" s="1"/>
      <c r="AC1046" s="1"/>
      <c r="AD1046" s="1"/>
      <c r="AE1046" s="1"/>
      <c r="AF1046" s="1"/>
    </row>
    <row r="1047" spans="1:32" x14ac:dyDescent="0.3">
      <c r="A1047" s="13">
        <v>18283</v>
      </c>
      <c r="B1047" s="13" t="s">
        <v>33</v>
      </c>
      <c r="C1047" s="13">
        <v>87378</v>
      </c>
      <c r="D1047" s="14">
        <v>535.64</v>
      </c>
      <c r="E1047" s="15">
        <v>0.1</v>
      </c>
      <c r="F1047" s="13">
        <v>15</v>
      </c>
      <c r="G1047" s="14">
        <f>'Calculated Metrics'!$D1047*'Calculated Metrics'!$F1047*(1-'Calculated Metrics'!$E1047)</f>
        <v>7231.1399999999994</v>
      </c>
      <c r="H1047" s="13">
        <v>1885</v>
      </c>
      <c r="I1047" s="13" t="s">
        <v>1620</v>
      </c>
      <c r="J1047" s="13" t="str">
        <f t="shared" si="16"/>
        <v>New Customer</v>
      </c>
      <c r="K1047" s="13" t="s">
        <v>34</v>
      </c>
      <c r="L1047" s="13" t="s">
        <v>25</v>
      </c>
      <c r="M1047" s="16">
        <v>42064</v>
      </c>
      <c r="N1047" s="16">
        <v>42066</v>
      </c>
      <c r="O1047" s="48">
        <f>'Calculated Metrics'!$N1047-'Calculated Metrics'!$M1047</f>
        <v>2</v>
      </c>
      <c r="P1047" s="16" t="str">
        <f>TEXT('Calculated Metrics'!$M1047,"mmmm")</f>
        <v>March</v>
      </c>
      <c r="Q1047" s="16" t="str">
        <f>TEXT('Calculated Metrics'!$M1047,"dddd")</f>
        <v>Sunday</v>
      </c>
      <c r="R1047" s="13" t="str">
        <f>_xlfn.XLOOKUP('Calculated Metrics'!$T1047,'Product Lookup'!A:A,'Product Lookup'!B:B, ,0)</f>
        <v>Office Machines</v>
      </c>
      <c r="S1047" s="13" t="s">
        <v>58</v>
      </c>
      <c r="T1047" s="13" t="s">
        <v>62</v>
      </c>
      <c r="U1047" s="13" t="s">
        <v>38</v>
      </c>
      <c r="V1047" s="13" t="s">
        <v>29</v>
      </c>
      <c r="W1047" s="13" t="s">
        <v>44</v>
      </c>
      <c r="X1047" s="13" t="s">
        <v>198</v>
      </c>
      <c r="Y1047" s="13" t="s">
        <v>599</v>
      </c>
      <c r="Z1047" s="13">
        <v>2806</v>
      </c>
      <c r="AA1047" s="1"/>
      <c r="AB1047" s="1"/>
      <c r="AC1047" s="1"/>
      <c r="AD1047" s="1"/>
      <c r="AE1047" s="1"/>
      <c r="AF1047" s="1"/>
    </row>
    <row r="1048" spans="1:32" x14ac:dyDescent="0.3">
      <c r="A1048" s="9">
        <v>19918</v>
      </c>
      <c r="B1048" s="9" t="s">
        <v>71</v>
      </c>
      <c r="C1048" s="9">
        <v>90631</v>
      </c>
      <c r="D1048" s="10">
        <v>78.8</v>
      </c>
      <c r="E1048" s="11">
        <v>0.05</v>
      </c>
      <c r="F1048" s="9">
        <v>14</v>
      </c>
      <c r="G1048" s="10">
        <f>'Calculated Metrics'!$D1048*'Calculated Metrics'!$F1048*(1-'Calculated Metrics'!$E1048)</f>
        <v>1048.04</v>
      </c>
      <c r="H1048" s="9">
        <v>1889</v>
      </c>
      <c r="I1048" s="9" t="s">
        <v>1621</v>
      </c>
      <c r="J1048" s="9" t="str">
        <f t="shared" si="16"/>
        <v>New Customer</v>
      </c>
      <c r="K1048" s="9" t="s">
        <v>34</v>
      </c>
      <c r="L1048" s="9" t="s">
        <v>35</v>
      </c>
      <c r="M1048" s="12">
        <v>42111</v>
      </c>
      <c r="N1048" s="12">
        <v>42115</v>
      </c>
      <c r="O1048" s="47">
        <f>'Calculated Metrics'!$N1048-'Calculated Metrics'!$M1048</f>
        <v>4</v>
      </c>
      <c r="P1048" s="12" t="str">
        <f>TEXT('Calculated Metrics'!$M1048,"mmmm")</f>
        <v>April</v>
      </c>
      <c r="Q1048" s="12" t="str">
        <f>TEXT('Calculated Metrics'!$M1048,"dddd")</f>
        <v>Friday</v>
      </c>
      <c r="R1048" s="9" t="str">
        <f>_xlfn.XLOOKUP('Calculated Metrics'!$T1048,'Product Lookup'!A:A,'Product Lookup'!B:B, ,0)</f>
        <v>Storage</v>
      </c>
      <c r="S1048" s="9" t="s">
        <v>26</v>
      </c>
      <c r="T1048" s="9" t="s">
        <v>85</v>
      </c>
      <c r="U1048" s="9" t="s">
        <v>124</v>
      </c>
      <c r="V1048" s="9" t="s">
        <v>29</v>
      </c>
      <c r="W1048" s="9" t="s">
        <v>44</v>
      </c>
      <c r="X1048" s="9" t="s">
        <v>90</v>
      </c>
      <c r="Y1048" s="9" t="s">
        <v>565</v>
      </c>
      <c r="Z1048" s="9">
        <v>45429</v>
      </c>
      <c r="AA1048" s="1"/>
      <c r="AB1048" s="1"/>
      <c r="AC1048" s="1"/>
      <c r="AD1048" s="1"/>
      <c r="AE1048" s="1"/>
      <c r="AF1048" s="1"/>
    </row>
    <row r="1049" spans="1:32" x14ac:dyDescent="0.3">
      <c r="A1049" s="13">
        <v>23886</v>
      </c>
      <c r="B1049" s="13" t="s">
        <v>33</v>
      </c>
      <c r="C1049" s="13">
        <v>90630</v>
      </c>
      <c r="D1049" s="14">
        <v>320.64</v>
      </c>
      <c r="E1049" s="15">
        <v>0.1</v>
      </c>
      <c r="F1049" s="13">
        <v>7</v>
      </c>
      <c r="G1049" s="14">
        <f>'Calculated Metrics'!$D1049*'Calculated Metrics'!$F1049*(1-'Calculated Metrics'!$E1049)</f>
        <v>2020.0320000000002</v>
      </c>
      <c r="H1049" s="13">
        <v>1891</v>
      </c>
      <c r="I1049" s="13" t="s">
        <v>1622</v>
      </c>
      <c r="J1049" s="13" t="str">
        <f t="shared" si="16"/>
        <v>New Customer</v>
      </c>
      <c r="K1049" s="13" t="s">
        <v>34</v>
      </c>
      <c r="L1049" s="13" t="s">
        <v>25</v>
      </c>
      <c r="M1049" s="16">
        <v>42099</v>
      </c>
      <c r="N1049" s="16">
        <v>42101</v>
      </c>
      <c r="O1049" s="48">
        <f>'Calculated Metrics'!$N1049-'Calculated Metrics'!$M1049</f>
        <v>2</v>
      </c>
      <c r="P1049" s="16" t="str">
        <f>TEXT('Calculated Metrics'!$M1049,"mmmm")</f>
        <v>April</v>
      </c>
      <c r="Q1049" s="16" t="str">
        <f>TEXT('Calculated Metrics'!$M1049,"dddd")</f>
        <v>Sunday</v>
      </c>
      <c r="R1049" s="13" t="str">
        <f>_xlfn.XLOOKUP('Calculated Metrics'!$T1049,'Product Lookup'!A:A,'Product Lookup'!B:B, ,0)</f>
        <v>Tables</v>
      </c>
      <c r="S1049" s="13" t="s">
        <v>36</v>
      </c>
      <c r="T1049" s="13" t="s">
        <v>89</v>
      </c>
      <c r="U1049" s="13" t="s">
        <v>77</v>
      </c>
      <c r="V1049" s="13" t="s">
        <v>29</v>
      </c>
      <c r="W1049" s="13" t="s">
        <v>50</v>
      </c>
      <c r="X1049" s="13" t="s">
        <v>90</v>
      </c>
      <c r="Y1049" s="13" t="s">
        <v>600</v>
      </c>
      <c r="Z1049" s="13">
        <v>45801</v>
      </c>
      <c r="AA1049" s="1"/>
      <c r="AB1049" s="1"/>
      <c r="AC1049" s="1"/>
      <c r="AD1049" s="1"/>
      <c r="AE1049" s="1"/>
      <c r="AF1049" s="1"/>
    </row>
    <row r="1050" spans="1:32" x14ac:dyDescent="0.3">
      <c r="A1050" s="9">
        <v>22858</v>
      </c>
      <c r="B1050" s="9" t="s">
        <v>71</v>
      </c>
      <c r="C1050" s="9">
        <v>91262</v>
      </c>
      <c r="D1050" s="10">
        <v>180.98</v>
      </c>
      <c r="E1050" s="11">
        <v>0.1</v>
      </c>
      <c r="F1050" s="9">
        <v>5</v>
      </c>
      <c r="G1050" s="10">
        <f>'Calculated Metrics'!$D1050*'Calculated Metrics'!$F1050*(1-'Calculated Metrics'!$E1050)</f>
        <v>814.41</v>
      </c>
      <c r="H1050" s="9">
        <v>1893</v>
      </c>
      <c r="I1050" s="9" t="s">
        <v>1623</v>
      </c>
      <c r="J1050" s="9" t="str">
        <f t="shared" si="16"/>
        <v>New Customer</v>
      </c>
      <c r="K1050" s="9" t="s">
        <v>74</v>
      </c>
      <c r="L1050" s="9" t="s">
        <v>25</v>
      </c>
      <c r="M1050" s="12">
        <v>42120</v>
      </c>
      <c r="N1050" s="12">
        <v>42124</v>
      </c>
      <c r="O1050" s="47">
        <f>'Calculated Metrics'!$N1050-'Calculated Metrics'!$M1050</f>
        <v>4</v>
      </c>
      <c r="P1050" s="12" t="str">
        <f>TEXT('Calculated Metrics'!$M1050,"mmmm")</f>
        <v>April</v>
      </c>
      <c r="Q1050" s="12" t="str">
        <f>TEXT('Calculated Metrics'!$M1050,"dddd")</f>
        <v>Sunday</v>
      </c>
      <c r="R1050" s="9" t="str">
        <f>_xlfn.XLOOKUP('Calculated Metrics'!$T1050,'Product Lookup'!A:A,'Product Lookup'!B:B, ,0)</f>
        <v>Chairs</v>
      </c>
      <c r="S1050" s="9" t="s">
        <v>36</v>
      </c>
      <c r="T1050" s="9" t="s">
        <v>37</v>
      </c>
      <c r="U1050" s="9" t="s">
        <v>38</v>
      </c>
      <c r="V1050" s="9" t="s">
        <v>29</v>
      </c>
      <c r="W1050" s="9" t="s">
        <v>50</v>
      </c>
      <c r="X1050" s="9" t="s">
        <v>210</v>
      </c>
      <c r="Y1050" s="9" t="s">
        <v>601</v>
      </c>
      <c r="Z1050" s="9">
        <v>63119</v>
      </c>
      <c r="AA1050" s="1"/>
      <c r="AB1050" s="1"/>
      <c r="AC1050" s="1"/>
      <c r="AD1050" s="1"/>
      <c r="AE1050" s="1"/>
      <c r="AF1050" s="1"/>
    </row>
    <row r="1051" spans="1:32" x14ac:dyDescent="0.3">
      <c r="A1051" s="13">
        <v>23260</v>
      </c>
      <c r="B1051" s="13" t="s">
        <v>41</v>
      </c>
      <c r="C1051" s="13">
        <v>91261</v>
      </c>
      <c r="D1051" s="14">
        <v>300.98</v>
      </c>
      <c r="E1051" s="15">
        <v>0.1</v>
      </c>
      <c r="F1051" s="13">
        <v>12</v>
      </c>
      <c r="G1051" s="14">
        <f>'Calculated Metrics'!$D1051*'Calculated Metrics'!$F1051*(1-'Calculated Metrics'!$E1051)</f>
        <v>3250.5840000000003</v>
      </c>
      <c r="H1051" s="13">
        <v>1894</v>
      </c>
      <c r="I1051" s="13" t="s">
        <v>1624</v>
      </c>
      <c r="J1051" s="13" t="str">
        <f t="shared" si="16"/>
        <v>Returning Customer</v>
      </c>
      <c r="K1051" s="13" t="s">
        <v>34</v>
      </c>
      <c r="L1051" s="13" t="s">
        <v>25</v>
      </c>
      <c r="M1051" s="16">
        <v>42059</v>
      </c>
      <c r="N1051" s="16">
        <v>42060</v>
      </c>
      <c r="O1051" s="48">
        <f>'Calculated Metrics'!$N1051-'Calculated Metrics'!$M1051</f>
        <v>1</v>
      </c>
      <c r="P1051" s="16" t="str">
        <f>TEXT('Calculated Metrics'!$M1051,"mmmm")</f>
        <v>February</v>
      </c>
      <c r="Q1051" s="16" t="str">
        <f>TEXT('Calculated Metrics'!$M1051,"dddd")</f>
        <v>Tuesday</v>
      </c>
      <c r="R1051" s="13" t="str">
        <f>_xlfn.XLOOKUP('Calculated Metrics'!$T1051,'Product Lookup'!A:A,'Product Lookup'!B:B, ,0)</f>
        <v>Chairs</v>
      </c>
      <c r="S1051" s="13" t="s">
        <v>36</v>
      </c>
      <c r="T1051" s="13" t="s">
        <v>37</v>
      </c>
      <c r="U1051" s="13" t="s">
        <v>38</v>
      </c>
      <c r="V1051" s="13" t="s">
        <v>29</v>
      </c>
      <c r="W1051" s="13" t="s">
        <v>50</v>
      </c>
      <c r="X1051" s="13" t="s">
        <v>602</v>
      </c>
      <c r="Y1051" s="13" t="s">
        <v>603</v>
      </c>
      <c r="Z1051" s="13">
        <v>54915</v>
      </c>
      <c r="AA1051" s="1"/>
      <c r="AB1051" s="1"/>
      <c r="AC1051" s="1"/>
      <c r="AD1051" s="1"/>
      <c r="AE1051" s="1"/>
      <c r="AF1051" s="1"/>
    </row>
    <row r="1052" spans="1:32" x14ac:dyDescent="0.3">
      <c r="A1052" s="9">
        <v>23261</v>
      </c>
      <c r="B1052" s="9" t="s">
        <v>41</v>
      </c>
      <c r="C1052" s="9">
        <v>91261</v>
      </c>
      <c r="D1052" s="10">
        <v>2.94</v>
      </c>
      <c r="E1052" s="11">
        <v>0.05</v>
      </c>
      <c r="F1052" s="9">
        <v>1</v>
      </c>
      <c r="G1052" s="10">
        <f>'Calculated Metrics'!$D1052*'Calculated Metrics'!$F1052*(1-'Calculated Metrics'!$E1052)</f>
        <v>2.7929999999999997</v>
      </c>
      <c r="H1052" s="9">
        <v>1894</v>
      </c>
      <c r="I1052" s="9" t="s">
        <v>1624</v>
      </c>
      <c r="J1052" s="9" t="str">
        <f t="shared" si="16"/>
        <v>Returning Customer</v>
      </c>
      <c r="K1052" s="9" t="s">
        <v>34</v>
      </c>
      <c r="L1052" s="9" t="s">
        <v>35</v>
      </c>
      <c r="M1052" s="12">
        <v>42059</v>
      </c>
      <c r="N1052" s="12">
        <v>42061</v>
      </c>
      <c r="O1052" s="47">
        <f>'Calculated Metrics'!$N1052-'Calculated Metrics'!$M1052</f>
        <v>2</v>
      </c>
      <c r="P1052" s="12" t="str">
        <f>TEXT('Calculated Metrics'!$M1052,"mmmm")</f>
        <v>February</v>
      </c>
      <c r="Q1052" s="12" t="str">
        <f>TEXT('Calculated Metrics'!$M1052,"dddd")</f>
        <v>Tuesday</v>
      </c>
      <c r="R1052" s="9" t="str">
        <f>_xlfn.XLOOKUP('Calculated Metrics'!$T1052,'Product Lookup'!A:A,'Product Lookup'!B:B, ,0)</f>
        <v>Pens</v>
      </c>
      <c r="S1052" s="9" t="s">
        <v>26</v>
      </c>
      <c r="T1052" s="9" t="s">
        <v>27</v>
      </c>
      <c r="U1052" s="9" t="s">
        <v>28</v>
      </c>
      <c r="V1052" s="9" t="s">
        <v>29</v>
      </c>
      <c r="W1052" s="9" t="s">
        <v>50</v>
      </c>
      <c r="X1052" s="9" t="s">
        <v>602</v>
      </c>
      <c r="Y1052" s="9" t="s">
        <v>603</v>
      </c>
      <c r="Z1052" s="9">
        <v>54915</v>
      </c>
      <c r="AA1052" s="1"/>
      <c r="AB1052" s="1"/>
      <c r="AC1052" s="1"/>
      <c r="AD1052" s="1"/>
      <c r="AE1052" s="1"/>
      <c r="AF1052" s="1"/>
    </row>
    <row r="1053" spans="1:32" x14ac:dyDescent="0.3">
      <c r="A1053" s="13">
        <v>23237</v>
      </c>
      <c r="B1053" s="13" t="s">
        <v>23</v>
      </c>
      <c r="C1053" s="13">
        <v>91263</v>
      </c>
      <c r="D1053" s="14">
        <v>26.17</v>
      </c>
      <c r="E1053" s="15">
        <v>0.05</v>
      </c>
      <c r="F1053" s="13">
        <v>13</v>
      </c>
      <c r="G1053" s="14">
        <f>'Calculated Metrics'!$D1053*'Calculated Metrics'!$F1053*(1-'Calculated Metrics'!$E1053)</f>
        <v>323.1995</v>
      </c>
      <c r="H1053" s="13">
        <v>1894</v>
      </c>
      <c r="I1053" s="13" t="s">
        <v>1624</v>
      </c>
      <c r="J1053" s="13" t="str">
        <f t="shared" si="16"/>
        <v>Returning Customer</v>
      </c>
      <c r="K1053" s="13" t="s">
        <v>74</v>
      </c>
      <c r="L1053" s="13" t="s">
        <v>35</v>
      </c>
      <c r="M1053" s="16">
        <v>42081</v>
      </c>
      <c r="N1053" s="16">
        <v>42082</v>
      </c>
      <c r="O1053" s="48">
        <f>'Calculated Metrics'!$N1053-'Calculated Metrics'!$M1053</f>
        <v>1</v>
      </c>
      <c r="P1053" s="16" t="str">
        <f>TEXT('Calculated Metrics'!$M1053,"mmmm")</f>
        <v>March</v>
      </c>
      <c r="Q1053" s="16" t="str">
        <f>TEXT('Calculated Metrics'!$M1053,"dddd")</f>
        <v>Wednesday</v>
      </c>
      <c r="R1053" s="13" t="str">
        <f>_xlfn.XLOOKUP('Calculated Metrics'!$T1053,'Product Lookup'!A:A,'Product Lookup'!B:B, ,0)</f>
        <v>Envelopes</v>
      </c>
      <c r="S1053" s="13" t="s">
        <v>26</v>
      </c>
      <c r="T1053" s="13" t="s">
        <v>54</v>
      </c>
      <c r="U1053" s="13" t="s">
        <v>49</v>
      </c>
      <c r="V1053" s="13" t="s">
        <v>29</v>
      </c>
      <c r="W1053" s="13" t="s">
        <v>44</v>
      </c>
      <c r="X1053" s="13" t="s">
        <v>602</v>
      </c>
      <c r="Y1053" s="13" t="s">
        <v>603</v>
      </c>
      <c r="Z1053" s="13">
        <v>54915</v>
      </c>
      <c r="AA1053" s="1"/>
      <c r="AB1053" s="1"/>
      <c r="AC1053" s="1"/>
      <c r="AD1053" s="1"/>
      <c r="AE1053" s="1"/>
      <c r="AF1053" s="1"/>
    </row>
    <row r="1054" spans="1:32" x14ac:dyDescent="0.3">
      <c r="A1054" s="9">
        <v>19048</v>
      </c>
      <c r="B1054" s="9" t="s">
        <v>71</v>
      </c>
      <c r="C1054" s="9">
        <v>86500</v>
      </c>
      <c r="D1054" s="10">
        <v>172.99</v>
      </c>
      <c r="E1054" s="11">
        <v>0.1</v>
      </c>
      <c r="F1054" s="9">
        <v>22</v>
      </c>
      <c r="G1054" s="10">
        <f>'Calculated Metrics'!$D1054*'Calculated Metrics'!$F1054*(1-'Calculated Metrics'!$E1054)</f>
        <v>3425.2020000000002</v>
      </c>
      <c r="H1054" s="9">
        <v>1906</v>
      </c>
      <c r="I1054" s="9" t="s">
        <v>1625</v>
      </c>
      <c r="J1054" s="9" t="str">
        <f t="shared" si="16"/>
        <v>New Customer</v>
      </c>
      <c r="K1054" s="9" t="s">
        <v>24</v>
      </c>
      <c r="L1054" s="9" t="s">
        <v>35</v>
      </c>
      <c r="M1054" s="12">
        <v>42141</v>
      </c>
      <c r="N1054" s="12">
        <v>42141</v>
      </c>
      <c r="O1054" s="47">
        <f>'Calculated Metrics'!$N1054-'Calculated Metrics'!$M1054</f>
        <v>0</v>
      </c>
      <c r="P1054" s="12" t="str">
        <f>TEXT('Calculated Metrics'!$M1054,"mmmm")</f>
        <v>May</v>
      </c>
      <c r="Q1054" s="12" t="str">
        <f>TEXT('Calculated Metrics'!$M1054,"dddd")</f>
        <v>Sunday</v>
      </c>
      <c r="R1054" s="9" t="str">
        <f>_xlfn.XLOOKUP('Calculated Metrics'!$T1054,'Product Lookup'!A:A,'Product Lookup'!B:B, ,0)</f>
        <v>Binders</v>
      </c>
      <c r="S1054" s="9" t="s">
        <v>26</v>
      </c>
      <c r="T1054" s="9" t="s">
        <v>72</v>
      </c>
      <c r="U1054" s="9" t="s">
        <v>49</v>
      </c>
      <c r="V1054" s="9" t="s">
        <v>29</v>
      </c>
      <c r="W1054" s="9" t="s">
        <v>44</v>
      </c>
      <c r="X1054" s="9" t="s">
        <v>90</v>
      </c>
      <c r="Y1054" s="9" t="s">
        <v>600</v>
      </c>
      <c r="Z1054" s="9">
        <v>45801</v>
      </c>
      <c r="AA1054" s="1"/>
      <c r="AB1054" s="1"/>
      <c r="AC1054" s="1"/>
      <c r="AD1054" s="1"/>
      <c r="AE1054" s="1"/>
      <c r="AF1054" s="1"/>
    </row>
    <row r="1055" spans="1:32" x14ac:dyDescent="0.3">
      <c r="A1055" s="13">
        <v>19049</v>
      </c>
      <c r="B1055" s="13" t="s">
        <v>71</v>
      </c>
      <c r="C1055" s="13">
        <v>86500</v>
      </c>
      <c r="D1055" s="14">
        <v>7.64</v>
      </c>
      <c r="E1055" s="15">
        <v>0.05</v>
      </c>
      <c r="F1055" s="13">
        <v>1</v>
      </c>
      <c r="G1055" s="14">
        <f>'Calculated Metrics'!$D1055*'Calculated Metrics'!$F1055*(1-'Calculated Metrics'!$E1055)</f>
        <v>7.2579999999999991</v>
      </c>
      <c r="H1055" s="13">
        <v>1907</v>
      </c>
      <c r="I1055" s="13" t="s">
        <v>1626</v>
      </c>
      <c r="J1055" s="13" t="str">
        <f t="shared" si="16"/>
        <v>New Customer</v>
      </c>
      <c r="K1055" s="13" t="s">
        <v>24</v>
      </c>
      <c r="L1055" s="13" t="s">
        <v>35</v>
      </c>
      <c r="M1055" s="16">
        <v>42141</v>
      </c>
      <c r="N1055" s="16">
        <v>42150</v>
      </c>
      <c r="O1055" s="48">
        <f>'Calculated Metrics'!$N1055-'Calculated Metrics'!$M1055</f>
        <v>9</v>
      </c>
      <c r="P1055" s="16" t="str">
        <f>TEXT('Calculated Metrics'!$M1055,"mmmm")</f>
        <v>May</v>
      </c>
      <c r="Q1055" s="16" t="str">
        <f>TEXT('Calculated Metrics'!$M1055,"dddd")</f>
        <v>Sunday</v>
      </c>
      <c r="R1055" s="13" t="str">
        <f>_xlfn.XLOOKUP('Calculated Metrics'!$T1055,'Product Lookup'!A:A,'Product Lookup'!B:B, ,0)</f>
        <v>Envelopes</v>
      </c>
      <c r="S1055" s="13" t="s">
        <v>26</v>
      </c>
      <c r="T1055" s="13" t="s">
        <v>54</v>
      </c>
      <c r="U1055" s="13" t="s">
        <v>49</v>
      </c>
      <c r="V1055" s="13" t="s">
        <v>29</v>
      </c>
      <c r="W1055" s="13" t="s">
        <v>81</v>
      </c>
      <c r="X1055" s="13" t="s">
        <v>90</v>
      </c>
      <c r="Y1055" s="13" t="s">
        <v>604</v>
      </c>
      <c r="Z1055" s="13">
        <v>44052</v>
      </c>
      <c r="AA1055" s="1"/>
      <c r="AB1055" s="1"/>
      <c r="AC1055" s="1"/>
      <c r="AD1055" s="1"/>
      <c r="AE1055" s="1"/>
      <c r="AF1055" s="1"/>
    </row>
    <row r="1056" spans="1:32" x14ac:dyDescent="0.3">
      <c r="A1056" s="9">
        <v>23812</v>
      </c>
      <c r="B1056" s="9" t="s">
        <v>33</v>
      </c>
      <c r="C1056" s="9">
        <v>91371</v>
      </c>
      <c r="D1056" s="10">
        <v>29.17</v>
      </c>
      <c r="E1056" s="11">
        <v>0.05</v>
      </c>
      <c r="F1056" s="9">
        <v>2</v>
      </c>
      <c r="G1056" s="10">
        <f>'Calculated Metrics'!$D1056*'Calculated Metrics'!$F1056*(1-'Calculated Metrics'!$E1056)</f>
        <v>55.423000000000002</v>
      </c>
      <c r="H1056" s="9">
        <v>1910</v>
      </c>
      <c r="I1056" s="9" t="s">
        <v>1627</v>
      </c>
      <c r="J1056" s="9" t="str">
        <f t="shared" si="16"/>
        <v>New Customer</v>
      </c>
      <c r="K1056" s="9" t="s">
        <v>34</v>
      </c>
      <c r="L1056" s="9" t="s">
        <v>35</v>
      </c>
      <c r="M1056" s="12">
        <v>42005</v>
      </c>
      <c r="N1056" s="12">
        <v>42006</v>
      </c>
      <c r="O1056" s="47">
        <f>'Calculated Metrics'!$N1056-'Calculated Metrics'!$M1056</f>
        <v>1</v>
      </c>
      <c r="P1056" s="12" t="str">
        <f>TEXT('Calculated Metrics'!$M1056,"mmmm")</f>
        <v>January</v>
      </c>
      <c r="Q1056" s="12" t="str">
        <f>TEXT('Calculated Metrics'!$M1056,"dddd")</f>
        <v>Thursday</v>
      </c>
      <c r="R1056" s="9" t="str">
        <f>_xlfn.XLOOKUP('Calculated Metrics'!$T1056,'Product Lookup'!A:A,'Product Lookup'!B:B, ,0)</f>
        <v>Binders</v>
      </c>
      <c r="S1056" s="9" t="s">
        <v>26</v>
      </c>
      <c r="T1056" s="9" t="s">
        <v>72</v>
      </c>
      <c r="U1056" s="9" t="s">
        <v>49</v>
      </c>
      <c r="V1056" s="9" t="s">
        <v>29</v>
      </c>
      <c r="W1056" s="9" t="s">
        <v>81</v>
      </c>
      <c r="X1056" s="9" t="s">
        <v>171</v>
      </c>
      <c r="Y1056" s="9" t="s">
        <v>605</v>
      </c>
      <c r="Z1056" s="9">
        <v>30269</v>
      </c>
      <c r="AA1056" s="1"/>
      <c r="AB1056" s="1"/>
      <c r="AC1056" s="1"/>
      <c r="AD1056" s="1"/>
      <c r="AE1056" s="1"/>
      <c r="AF1056" s="1"/>
    </row>
    <row r="1057" spans="1:32" x14ac:dyDescent="0.3">
      <c r="A1057" s="13">
        <v>18962</v>
      </c>
      <c r="B1057" s="13" t="s">
        <v>41</v>
      </c>
      <c r="C1057" s="13">
        <v>85893</v>
      </c>
      <c r="D1057" s="14">
        <v>11.99</v>
      </c>
      <c r="E1057" s="15">
        <v>0.05</v>
      </c>
      <c r="F1057" s="13">
        <v>7</v>
      </c>
      <c r="G1057" s="14">
        <f>'Calculated Metrics'!$D1057*'Calculated Metrics'!$F1057*(1-'Calculated Metrics'!$E1057)</f>
        <v>79.733500000000006</v>
      </c>
      <c r="H1057" s="13">
        <v>1916</v>
      </c>
      <c r="I1057" s="13" t="s">
        <v>1628</v>
      </c>
      <c r="J1057" s="13" t="str">
        <f t="shared" si="16"/>
        <v>Returning Customer</v>
      </c>
      <c r="K1057" s="13" t="s">
        <v>34</v>
      </c>
      <c r="L1057" s="13" t="s">
        <v>35</v>
      </c>
      <c r="M1057" s="16">
        <v>42062</v>
      </c>
      <c r="N1057" s="16">
        <v>42063</v>
      </c>
      <c r="O1057" s="48">
        <f>'Calculated Metrics'!$N1057-'Calculated Metrics'!$M1057</f>
        <v>1</v>
      </c>
      <c r="P1057" s="16" t="str">
        <f>TEXT('Calculated Metrics'!$M1057,"mmmm")</f>
        <v>February</v>
      </c>
      <c r="Q1057" s="16" t="str">
        <f>TEXT('Calculated Metrics'!$M1057,"dddd")</f>
        <v>Friday</v>
      </c>
      <c r="R1057" s="13" t="str">
        <f>_xlfn.XLOOKUP('Calculated Metrics'!$T1057,'Product Lookup'!A:A,'Product Lookup'!B:B, ,0)</f>
        <v>Office Machines</v>
      </c>
      <c r="S1057" s="13" t="s">
        <v>58</v>
      </c>
      <c r="T1057" s="13" t="s">
        <v>62</v>
      </c>
      <c r="U1057" s="13" t="s">
        <v>63</v>
      </c>
      <c r="V1057" s="13" t="s">
        <v>29</v>
      </c>
      <c r="W1057" s="13" t="s">
        <v>81</v>
      </c>
      <c r="X1057" s="13" t="s">
        <v>339</v>
      </c>
      <c r="Y1057" s="13" t="s">
        <v>606</v>
      </c>
      <c r="Z1057" s="13">
        <v>72209</v>
      </c>
      <c r="AA1057" s="1"/>
      <c r="AB1057" s="1"/>
      <c r="AC1057" s="1"/>
      <c r="AD1057" s="1"/>
      <c r="AE1057" s="1"/>
      <c r="AF1057" s="1"/>
    </row>
    <row r="1058" spans="1:32" x14ac:dyDescent="0.3">
      <c r="A1058" s="9">
        <v>18016</v>
      </c>
      <c r="B1058" s="9" t="s">
        <v>23</v>
      </c>
      <c r="C1058" s="9">
        <v>85895</v>
      </c>
      <c r="D1058" s="10">
        <v>125.99</v>
      </c>
      <c r="E1058" s="11">
        <v>0.1</v>
      </c>
      <c r="F1058" s="9">
        <v>9</v>
      </c>
      <c r="G1058" s="10">
        <f>'Calculated Metrics'!$D1058*'Calculated Metrics'!$F1058*(1-'Calculated Metrics'!$E1058)</f>
        <v>1020.5189999999999</v>
      </c>
      <c r="H1058" s="9">
        <v>1916</v>
      </c>
      <c r="I1058" s="9" t="s">
        <v>1628</v>
      </c>
      <c r="J1058" s="9" t="str">
        <f t="shared" si="16"/>
        <v>Returning Customer</v>
      </c>
      <c r="K1058" s="9" t="s">
        <v>34</v>
      </c>
      <c r="L1058" s="9" t="s">
        <v>35</v>
      </c>
      <c r="M1058" s="12">
        <v>42110</v>
      </c>
      <c r="N1058" s="12">
        <v>42112</v>
      </c>
      <c r="O1058" s="47">
        <f>'Calculated Metrics'!$N1058-'Calculated Metrics'!$M1058</f>
        <v>2</v>
      </c>
      <c r="P1058" s="12" t="str">
        <f>TEXT('Calculated Metrics'!$M1058,"mmmm")</f>
        <v>April</v>
      </c>
      <c r="Q1058" s="12" t="str">
        <f>TEXT('Calculated Metrics'!$M1058,"dddd")</f>
        <v>Thursday</v>
      </c>
      <c r="R1058" s="9" t="str">
        <f>_xlfn.XLOOKUP('Calculated Metrics'!$T1058,'Product Lookup'!A:A,'Product Lookup'!B:B, ,0)</f>
        <v>Telephones</v>
      </c>
      <c r="S1058" s="9" t="s">
        <v>58</v>
      </c>
      <c r="T1058" s="9" t="s">
        <v>59</v>
      </c>
      <c r="U1058" s="9" t="s">
        <v>49</v>
      </c>
      <c r="V1058" s="9" t="s">
        <v>29</v>
      </c>
      <c r="W1058" s="9" t="s">
        <v>81</v>
      </c>
      <c r="X1058" s="9" t="s">
        <v>339</v>
      </c>
      <c r="Y1058" s="9" t="s">
        <v>606</v>
      </c>
      <c r="Z1058" s="9">
        <v>72209</v>
      </c>
      <c r="AA1058" s="1"/>
      <c r="AB1058" s="1"/>
      <c r="AC1058" s="1"/>
      <c r="AD1058" s="1"/>
      <c r="AE1058" s="1"/>
      <c r="AF1058" s="1"/>
    </row>
    <row r="1059" spans="1:32" x14ac:dyDescent="0.3">
      <c r="A1059" s="13">
        <v>21000</v>
      </c>
      <c r="B1059" s="13" t="s">
        <v>47</v>
      </c>
      <c r="C1059" s="13">
        <v>85894</v>
      </c>
      <c r="D1059" s="14">
        <v>18.7</v>
      </c>
      <c r="E1059" s="15">
        <v>0.05</v>
      </c>
      <c r="F1059" s="13">
        <v>7</v>
      </c>
      <c r="G1059" s="14">
        <f>'Calculated Metrics'!$D1059*'Calculated Metrics'!$F1059*(1-'Calculated Metrics'!$E1059)</f>
        <v>124.355</v>
      </c>
      <c r="H1059" s="13">
        <v>1917</v>
      </c>
      <c r="I1059" s="13" t="s">
        <v>1629</v>
      </c>
      <c r="J1059" s="13" t="str">
        <f t="shared" si="16"/>
        <v>Returning Customer</v>
      </c>
      <c r="K1059" s="13" t="s">
        <v>34</v>
      </c>
      <c r="L1059" s="13" t="s">
        <v>35</v>
      </c>
      <c r="M1059" s="16">
        <v>42090</v>
      </c>
      <c r="N1059" s="16">
        <v>42091</v>
      </c>
      <c r="O1059" s="48">
        <f>'Calculated Metrics'!$N1059-'Calculated Metrics'!$M1059</f>
        <v>1</v>
      </c>
      <c r="P1059" s="16" t="str">
        <f>TEXT('Calculated Metrics'!$M1059,"mmmm")</f>
        <v>March</v>
      </c>
      <c r="Q1059" s="16" t="str">
        <f>TEXT('Calculated Metrics'!$M1059,"dddd")</f>
        <v>Friday</v>
      </c>
      <c r="R1059" s="13" t="str">
        <f>_xlfn.XLOOKUP('Calculated Metrics'!$T1059,'Product Lookup'!A:A,'Product Lookup'!B:B, ,0)</f>
        <v>Furnishings</v>
      </c>
      <c r="S1059" s="13" t="s">
        <v>36</v>
      </c>
      <c r="T1059" s="13" t="s">
        <v>42</v>
      </c>
      <c r="U1059" s="13" t="s">
        <v>43</v>
      </c>
      <c r="V1059" s="13" t="s">
        <v>29</v>
      </c>
      <c r="W1059" s="13" t="s">
        <v>81</v>
      </c>
      <c r="X1059" s="13" t="s">
        <v>339</v>
      </c>
      <c r="Y1059" s="13" t="s">
        <v>607</v>
      </c>
      <c r="Z1059" s="13">
        <v>72113</v>
      </c>
      <c r="AA1059" s="1"/>
      <c r="AB1059" s="1"/>
      <c r="AC1059" s="1"/>
      <c r="AD1059" s="1"/>
      <c r="AE1059" s="1"/>
      <c r="AF1059" s="1"/>
    </row>
    <row r="1060" spans="1:32" x14ac:dyDescent="0.3">
      <c r="A1060" s="9">
        <v>19967</v>
      </c>
      <c r="B1060" s="9" t="s">
        <v>23</v>
      </c>
      <c r="C1060" s="9">
        <v>85897</v>
      </c>
      <c r="D1060" s="10">
        <v>22.23</v>
      </c>
      <c r="E1060" s="11">
        <v>0.05</v>
      </c>
      <c r="F1060" s="9">
        <v>10</v>
      </c>
      <c r="G1060" s="10">
        <f>'Calculated Metrics'!$D1060*'Calculated Metrics'!$F1060*(1-'Calculated Metrics'!$E1060)</f>
        <v>211.185</v>
      </c>
      <c r="H1060" s="9">
        <v>1917</v>
      </c>
      <c r="I1060" s="9" t="s">
        <v>1629</v>
      </c>
      <c r="J1060" s="9" t="str">
        <f t="shared" si="16"/>
        <v>Returning Customer</v>
      </c>
      <c r="K1060" s="9" t="s">
        <v>34</v>
      </c>
      <c r="L1060" s="9" t="s">
        <v>35</v>
      </c>
      <c r="M1060" s="12">
        <v>42064</v>
      </c>
      <c r="N1060" s="12">
        <v>42066</v>
      </c>
      <c r="O1060" s="47">
        <f>'Calculated Metrics'!$N1060-'Calculated Metrics'!$M1060</f>
        <v>2</v>
      </c>
      <c r="P1060" s="12" t="str">
        <f>TEXT('Calculated Metrics'!$M1060,"mmmm")</f>
        <v>March</v>
      </c>
      <c r="Q1060" s="12" t="str">
        <f>TEXT('Calculated Metrics'!$M1060,"dddd")</f>
        <v>Sunday</v>
      </c>
      <c r="R1060" s="9" t="str">
        <f>_xlfn.XLOOKUP('Calculated Metrics'!$T1060,'Product Lookup'!A:A,'Product Lookup'!B:B, ,0)</f>
        <v>Furnishings</v>
      </c>
      <c r="S1060" s="9" t="s">
        <v>36</v>
      </c>
      <c r="T1060" s="9" t="s">
        <v>42</v>
      </c>
      <c r="U1060" s="9" t="s">
        <v>43</v>
      </c>
      <c r="V1060" s="9" t="s">
        <v>29</v>
      </c>
      <c r="W1060" s="9" t="s">
        <v>81</v>
      </c>
      <c r="X1060" s="9" t="s">
        <v>339</v>
      </c>
      <c r="Y1060" s="9" t="s">
        <v>607</v>
      </c>
      <c r="Z1060" s="9">
        <v>72113</v>
      </c>
      <c r="AA1060" s="1"/>
      <c r="AB1060" s="1"/>
      <c r="AC1060" s="1"/>
      <c r="AD1060" s="1"/>
      <c r="AE1060" s="1"/>
      <c r="AF1060" s="1"/>
    </row>
    <row r="1061" spans="1:32" x14ac:dyDescent="0.3">
      <c r="A1061" s="13">
        <v>22246</v>
      </c>
      <c r="B1061" s="13" t="s">
        <v>71</v>
      </c>
      <c r="C1061" s="13">
        <v>85898</v>
      </c>
      <c r="D1061" s="14">
        <v>10.44</v>
      </c>
      <c r="E1061" s="15">
        <v>0.05</v>
      </c>
      <c r="F1061" s="13">
        <v>17</v>
      </c>
      <c r="G1061" s="14">
        <f>'Calculated Metrics'!$D1061*'Calculated Metrics'!$F1061*(1-'Calculated Metrics'!$E1061)</f>
        <v>168.60599999999999</v>
      </c>
      <c r="H1061" s="13">
        <v>1918</v>
      </c>
      <c r="I1061" s="13" t="s">
        <v>1630</v>
      </c>
      <c r="J1061" s="13" t="str">
        <f t="shared" si="16"/>
        <v>New Customer</v>
      </c>
      <c r="K1061" s="13" t="s">
        <v>34</v>
      </c>
      <c r="L1061" s="13" t="s">
        <v>25</v>
      </c>
      <c r="M1061" s="16">
        <v>42098</v>
      </c>
      <c r="N1061" s="16">
        <v>42105</v>
      </c>
      <c r="O1061" s="48">
        <f>'Calculated Metrics'!$N1061-'Calculated Metrics'!$M1061</f>
        <v>7</v>
      </c>
      <c r="P1061" s="16" t="str">
        <f>TEXT('Calculated Metrics'!$M1061,"mmmm")</f>
        <v>April</v>
      </c>
      <c r="Q1061" s="16" t="str">
        <f>TEXT('Calculated Metrics'!$M1061,"dddd")</f>
        <v>Saturday</v>
      </c>
      <c r="R1061" s="13" t="str">
        <f>_xlfn.XLOOKUP('Calculated Metrics'!$T1061,'Product Lookup'!A:A,'Product Lookup'!B:B, ,0)</f>
        <v>Binders</v>
      </c>
      <c r="S1061" s="13" t="s">
        <v>26</v>
      </c>
      <c r="T1061" s="13" t="s">
        <v>72</v>
      </c>
      <c r="U1061" s="13" t="s">
        <v>49</v>
      </c>
      <c r="V1061" s="13" t="s">
        <v>29</v>
      </c>
      <c r="W1061" s="13" t="s">
        <v>81</v>
      </c>
      <c r="X1061" s="13" t="s">
        <v>339</v>
      </c>
      <c r="Y1061" s="13" t="s">
        <v>608</v>
      </c>
      <c r="Z1061" s="13">
        <v>72450</v>
      </c>
      <c r="AA1061" s="1"/>
      <c r="AB1061" s="1"/>
      <c r="AC1061" s="1"/>
      <c r="AD1061" s="1"/>
      <c r="AE1061" s="1"/>
      <c r="AF1061" s="1"/>
    </row>
    <row r="1062" spans="1:32" x14ac:dyDescent="0.3">
      <c r="A1062" s="9">
        <v>24971</v>
      </c>
      <c r="B1062" s="9" t="s">
        <v>23</v>
      </c>
      <c r="C1062" s="9">
        <v>85896</v>
      </c>
      <c r="D1062" s="10">
        <v>195.99</v>
      </c>
      <c r="E1062" s="11">
        <v>0.1</v>
      </c>
      <c r="F1062" s="9">
        <v>5</v>
      </c>
      <c r="G1062" s="10">
        <f>'Calculated Metrics'!$D1062*'Calculated Metrics'!$F1062*(1-'Calculated Metrics'!$E1062)</f>
        <v>881.95500000000004</v>
      </c>
      <c r="H1062" s="9">
        <v>1919</v>
      </c>
      <c r="I1062" s="9" t="s">
        <v>1631</v>
      </c>
      <c r="J1062" s="9" t="str">
        <f t="shared" si="16"/>
        <v>New Customer</v>
      </c>
      <c r="K1062" s="9" t="s">
        <v>34</v>
      </c>
      <c r="L1062" s="9" t="s">
        <v>35</v>
      </c>
      <c r="M1062" s="12">
        <v>42059</v>
      </c>
      <c r="N1062" s="12">
        <v>42060</v>
      </c>
      <c r="O1062" s="47">
        <f>'Calculated Metrics'!$N1062-'Calculated Metrics'!$M1062</f>
        <v>1</v>
      </c>
      <c r="P1062" s="12" t="str">
        <f>TEXT('Calculated Metrics'!$M1062,"mmmm")</f>
        <v>February</v>
      </c>
      <c r="Q1062" s="12" t="str">
        <f>TEXT('Calculated Metrics'!$M1062,"dddd")</f>
        <v>Tuesday</v>
      </c>
      <c r="R1062" s="9" t="str">
        <f>_xlfn.XLOOKUP('Calculated Metrics'!$T1062,'Product Lookup'!A:A,'Product Lookup'!B:B, ,0)</f>
        <v>Telephones</v>
      </c>
      <c r="S1062" s="9" t="s">
        <v>58</v>
      </c>
      <c r="T1062" s="9" t="s">
        <v>59</v>
      </c>
      <c r="U1062" s="9" t="s">
        <v>49</v>
      </c>
      <c r="V1062" s="9" t="s">
        <v>29</v>
      </c>
      <c r="W1062" s="9" t="s">
        <v>81</v>
      </c>
      <c r="X1062" s="9" t="s">
        <v>339</v>
      </c>
      <c r="Y1062" s="9" t="s">
        <v>609</v>
      </c>
      <c r="Z1062" s="9">
        <v>71603</v>
      </c>
      <c r="AA1062" s="1"/>
      <c r="AB1062" s="1"/>
      <c r="AC1062" s="1"/>
      <c r="AD1062" s="1"/>
      <c r="AE1062" s="1"/>
      <c r="AF1062" s="1"/>
    </row>
    <row r="1063" spans="1:32" x14ac:dyDescent="0.3">
      <c r="A1063" s="13">
        <v>21563</v>
      </c>
      <c r="B1063" s="13" t="s">
        <v>23</v>
      </c>
      <c r="C1063" s="13">
        <v>88579</v>
      </c>
      <c r="D1063" s="14">
        <v>259.70999999999998</v>
      </c>
      <c r="E1063" s="15">
        <v>0.1</v>
      </c>
      <c r="F1063" s="13">
        <v>8</v>
      </c>
      <c r="G1063" s="14">
        <f>'Calculated Metrics'!$D1063*'Calculated Metrics'!$F1063*(1-'Calculated Metrics'!$E1063)</f>
        <v>1869.9119999999998</v>
      </c>
      <c r="H1063" s="13">
        <v>1927</v>
      </c>
      <c r="I1063" s="13" t="s">
        <v>1632</v>
      </c>
      <c r="J1063" s="13" t="str">
        <f t="shared" si="16"/>
        <v>New Customer</v>
      </c>
      <c r="K1063" s="13" t="s">
        <v>34</v>
      </c>
      <c r="L1063" s="13" t="s">
        <v>25</v>
      </c>
      <c r="M1063" s="16">
        <v>42041</v>
      </c>
      <c r="N1063" s="16">
        <v>42041</v>
      </c>
      <c r="O1063" s="48">
        <f>'Calculated Metrics'!$N1063-'Calculated Metrics'!$M1063</f>
        <v>0</v>
      </c>
      <c r="P1063" s="16" t="str">
        <f>TEXT('Calculated Metrics'!$M1063,"mmmm")</f>
        <v>February</v>
      </c>
      <c r="Q1063" s="16" t="str">
        <f>TEXT('Calculated Metrics'!$M1063,"dddd")</f>
        <v>Friday</v>
      </c>
      <c r="R1063" s="13" t="str">
        <f>_xlfn.XLOOKUP('Calculated Metrics'!$T1063,'Product Lookup'!A:A,'Product Lookup'!B:B, ,0)</f>
        <v>Tables</v>
      </c>
      <c r="S1063" s="13" t="s">
        <v>36</v>
      </c>
      <c r="T1063" s="13" t="s">
        <v>89</v>
      </c>
      <c r="U1063" s="13" t="s">
        <v>77</v>
      </c>
      <c r="V1063" s="13" t="s">
        <v>29</v>
      </c>
      <c r="W1063" s="13" t="s">
        <v>81</v>
      </c>
      <c r="X1063" s="13" t="s">
        <v>331</v>
      </c>
      <c r="Y1063" s="13" t="s">
        <v>515</v>
      </c>
      <c r="Z1063" s="13">
        <v>29611</v>
      </c>
      <c r="AA1063" s="1"/>
      <c r="AB1063" s="1"/>
      <c r="AC1063" s="1"/>
      <c r="AD1063" s="1"/>
      <c r="AE1063" s="1"/>
      <c r="AF1063" s="1"/>
    </row>
    <row r="1064" spans="1:32" x14ac:dyDescent="0.3">
      <c r="A1064" s="9">
        <v>22686</v>
      </c>
      <c r="B1064" s="9" t="s">
        <v>33</v>
      </c>
      <c r="C1064" s="9">
        <v>88580</v>
      </c>
      <c r="D1064" s="10">
        <v>1889.99</v>
      </c>
      <c r="E1064" s="11">
        <v>0.15</v>
      </c>
      <c r="F1064" s="9">
        <v>1</v>
      </c>
      <c r="G1064" s="10">
        <f>'Calculated Metrics'!$D1064*'Calculated Metrics'!$F1064*(1-'Calculated Metrics'!$E1064)</f>
        <v>1606.4914999999999</v>
      </c>
      <c r="H1064" s="9">
        <v>1928</v>
      </c>
      <c r="I1064" s="9" t="s">
        <v>1633</v>
      </c>
      <c r="J1064" s="9" t="str">
        <f t="shared" si="16"/>
        <v>New Customer</v>
      </c>
      <c r="K1064" s="9" t="s">
        <v>34</v>
      </c>
      <c r="L1064" s="9" t="s">
        <v>35</v>
      </c>
      <c r="M1064" s="12">
        <v>42025</v>
      </c>
      <c r="N1064" s="12">
        <v>42025</v>
      </c>
      <c r="O1064" s="47">
        <f>'Calculated Metrics'!$N1064-'Calculated Metrics'!$M1064</f>
        <v>0</v>
      </c>
      <c r="P1064" s="12" t="str">
        <f>TEXT('Calculated Metrics'!$M1064,"mmmm")</f>
        <v>January</v>
      </c>
      <c r="Q1064" s="12" t="str">
        <f>TEXT('Calculated Metrics'!$M1064,"dddd")</f>
        <v>Wednesday</v>
      </c>
      <c r="R1064" s="9" t="str">
        <f>_xlfn.XLOOKUP('Calculated Metrics'!$T1064,'Product Lookup'!A:A,'Product Lookup'!B:B, ,0)</f>
        <v>Binders</v>
      </c>
      <c r="S1064" s="9" t="s">
        <v>26</v>
      </c>
      <c r="T1064" s="9" t="s">
        <v>72</v>
      </c>
      <c r="U1064" s="9" t="s">
        <v>49</v>
      </c>
      <c r="V1064" s="9" t="s">
        <v>29</v>
      </c>
      <c r="W1064" s="9" t="s">
        <v>50</v>
      </c>
      <c r="X1064" s="9" t="s">
        <v>331</v>
      </c>
      <c r="Y1064" s="9" t="s">
        <v>610</v>
      </c>
      <c r="Z1064" s="9">
        <v>29651</v>
      </c>
      <c r="AA1064" s="1"/>
      <c r="AB1064" s="1"/>
      <c r="AC1064" s="1"/>
      <c r="AD1064" s="1"/>
      <c r="AE1064" s="1"/>
      <c r="AF1064" s="1"/>
    </row>
    <row r="1065" spans="1:32" x14ac:dyDescent="0.3">
      <c r="A1065" s="13">
        <v>18159</v>
      </c>
      <c r="B1065" s="13" t="s">
        <v>71</v>
      </c>
      <c r="C1065" s="13">
        <v>86687</v>
      </c>
      <c r="D1065" s="14">
        <v>3.58</v>
      </c>
      <c r="E1065" s="15">
        <v>0.05</v>
      </c>
      <c r="F1065" s="13">
        <v>10</v>
      </c>
      <c r="G1065" s="14">
        <f>'Calculated Metrics'!$D1065*'Calculated Metrics'!$F1065*(1-'Calculated Metrics'!$E1065)</f>
        <v>34.01</v>
      </c>
      <c r="H1065" s="13">
        <v>1933</v>
      </c>
      <c r="I1065" s="13" t="s">
        <v>1634</v>
      </c>
      <c r="J1065" s="13" t="str">
        <f t="shared" si="16"/>
        <v>New Customer</v>
      </c>
      <c r="K1065" s="13" t="s">
        <v>24</v>
      </c>
      <c r="L1065" s="13" t="s">
        <v>35</v>
      </c>
      <c r="M1065" s="16">
        <v>42113</v>
      </c>
      <c r="N1065" s="16">
        <v>42117</v>
      </c>
      <c r="O1065" s="48">
        <f>'Calculated Metrics'!$N1065-'Calculated Metrics'!$M1065</f>
        <v>4</v>
      </c>
      <c r="P1065" s="16" t="str">
        <f>TEXT('Calculated Metrics'!$M1065,"mmmm")</f>
        <v>April</v>
      </c>
      <c r="Q1065" s="16" t="str">
        <f>TEXT('Calculated Metrics'!$M1065,"dddd")</f>
        <v>Sunday</v>
      </c>
      <c r="R1065" s="13" t="str">
        <f>_xlfn.XLOOKUP('Calculated Metrics'!$T1065,'Product Lookup'!A:A,'Product Lookup'!B:B, ,0)</f>
        <v>Rubber Bands</v>
      </c>
      <c r="S1065" s="13" t="s">
        <v>26</v>
      </c>
      <c r="T1065" s="13" t="s">
        <v>53</v>
      </c>
      <c r="U1065" s="13" t="s">
        <v>28</v>
      </c>
      <c r="V1065" s="13" t="s">
        <v>29</v>
      </c>
      <c r="W1065" s="13" t="s">
        <v>50</v>
      </c>
      <c r="X1065" s="13" t="s">
        <v>79</v>
      </c>
      <c r="Y1065" s="13" t="s">
        <v>611</v>
      </c>
      <c r="Z1065" s="13">
        <v>75043</v>
      </c>
      <c r="AA1065" s="1"/>
      <c r="AB1065" s="1"/>
      <c r="AC1065" s="1"/>
      <c r="AD1065" s="1"/>
      <c r="AE1065" s="1"/>
      <c r="AF1065" s="1"/>
    </row>
    <row r="1066" spans="1:32" x14ac:dyDescent="0.3">
      <c r="A1066" s="9">
        <v>19697</v>
      </c>
      <c r="B1066" s="9" t="s">
        <v>71</v>
      </c>
      <c r="C1066" s="9">
        <v>86688</v>
      </c>
      <c r="D1066" s="10">
        <v>180.98</v>
      </c>
      <c r="E1066" s="11">
        <v>0.1</v>
      </c>
      <c r="F1066" s="9">
        <v>3</v>
      </c>
      <c r="G1066" s="10">
        <f>'Calculated Metrics'!$D1066*'Calculated Metrics'!$F1066*(1-'Calculated Metrics'!$E1066)</f>
        <v>488.64599999999996</v>
      </c>
      <c r="H1066" s="9">
        <v>1934</v>
      </c>
      <c r="I1066" s="9" t="s">
        <v>1635</v>
      </c>
      <c r="J1066" s="9" t="str">
        <f t="shared" si="16"/>
        <v>New Customer</v>
      </c>
      <c r="K1066" s="9" t="s">
        <v>34</v>
      </c>
      <c r="L1066" s="9" t="s">
        <v>25</v>
      </c>
      <c r="M1066" s="12">
        <v>42154</v>
      </c>
      <c r="N1066" s="12">
        <v>42154</v>
      </c>
      <c r="O1066" s="47">
        <f>'Calculated Metrics'!$N1066-'Calculated Metrics'!$M1066</f>
        <v>0</v>
      </c>
      <c r="P1066" s="12" t="str">
        <f>TEXT('Calculated Metrics'!$M1066,"mmmm")</f>
        <v>May</v>
      </c>
      <c r="Q1066" s="12" t="str">
        <f>TEXT('Calculated Metrics'!$M1066,"dddd")</f>
        <v>Saturday</v>
      </c>
      <c r="R1066" s="9" t="str">
        <f>_xlfn.XLOOKUP('Calculated Metrics'!$T1066,'Product Lookup'!A:A,'Product Lookup'!B:B, ,0)</f>
        <v>Chairs</v>
      </c>
      <c r="S1066" s="9" t="s">
        <v>36</v>
      </c>
      <c r="T1066" s="9" t="s">
        <v>37</v>
      </c>
      <c r="U1066" s="9" t="s">
        <v>38</v>
      </c>
      <c r="V1066" s="9" t="s">
        <v>29</v>
      </c>
      <c r="W1066" s="9" t="s">
        <v>50</v>
      </c>
      <c r="X1066" s="9" t="s">
        <v>79</v>
      </c>
      <c r="Y1066" s="9" t="s">
        <v>317</v>
      </c>
      <c r="Z1066" s="9">
        <v>78626</v>
      </c>
      <c r="AA1066" s="1"/>
      <c r="AB1066" s="1"/>
      <c r="AC1066" s="1"/>
      <c r="AD1066" s="1"/>
      <c r="AE1066" s="1"/>
      <c r="AF1066" s="1"/>
    </row>
    <row r="1067" spans="1:32" x14ac:dyDescent="0.3">
      <c r="A1067" s="13">
        <v>19780</v>
      </c>
      <c r="B1067" s="13" t="s">
        <v>41</v>
      </c>
      <c r="C1067" s="13">
        <v>86686</v>
      </c>
      <c r="D1067" s="14">
        <v>42.98</v>
      </c>
      <c r="E1067" s="15">
        <v>0.05</v>
      </c>
      <c r="F1067" s="13">
        <v>9</v>
      </c>
      <c r="G1067" s="14">
        <f>'Calculated Metrics'!$D1067*'Calculated Metrics'!$F1067*(1-'Calculated Metrics'!$E1067)</f>
        <v>367.47899999999998</v>
      </c>
      <c r="H1067" s="13">
        <v>1935</v>
      </c>
      <c r="I1067" s="13" t="s">
        <v>1636</v>
      </c>
      <c r="J1067" s="13" t="str">
        <f t="shared" si="16"/>
        <v>Returning Customer</v>
      </c>
      <c r="K1067" s="13" t="s">
        <v>24</v>
      </c>
      <c r="L1067" s="13" t="s">
        <v>25</v>
      </c>
      <c r="M1067" s="16">
        <v>42102</v>
      </c>
      <c r="N1067" s="16">
        <v>42104</v>
      </c>
      <c r="O1067" s="48">
        <f>'Calculated Metrics'!$N1067-'Calculated Metrics'!$M1067</f>
        <v>2</v>
      </c>
      <c r="P1067" s="16" t="str">
        <f>TEXT('Calculated Metrics'!$M1067,"mmmm")</f>
        <v>April</v>
      </c>
      <c r="Q1067" s="16" t="str">
        <f>TEXT('Calculated Metrics'!$M1067,"dddd")</f>
        <v>Wednesday</v>
      </c>
      <c r="R1067" s="13" t="str">
        <f>_xlfn.XLOOKUP('Calculated Metrics'!$T1067,'Product Lookup'!A:A,'Product Lookup'!B:B, ,0)</f>
        <v>Appliances</v>
      </c>
      <c r="S1067" s="13" t="s">
        <v>26</v>
      </c>
      <c r="T1067" s="13" t="s">
        <v>131</v>
      </c>
      <c r="U1067" s="13" t="s">
        <v>49</v>
      </c>
      <c r="V1067" s="13" t="s">
        <v>29</v>
      </c>
      <c r="W1067" s="13" t="s">
        <v>50</v>
      </c>
      <c r="X1067" s="13" t="s">
        <v>79</v>
      </c>
      <c r="Y1067" s="13" t="s">
        <v>612</v>
      </c>
      <c r="Z1067" s="13">
        <v>75051</v>
      </c>
      <c r="AA1067" s="1"/>
      <c r="AB1067" s="1"/>
      <c r="AC1067" s="1"/>
      <c r="AD1067" s="1"/>
      <c r="AE1067" s="1"/>
      <c r="AF1067" s="1"/>
    </row>
    <row r="1068" spans="1:32" x14ac:dyDescent="0.3">
      <c r="A1068" s="9">
        <v>19698</v>
      </c>
      <c r="B1068" s="9" t="s">
        <v>71</v>
      </c>
      <c r="C1068" s="9">
        <v>86688</v>
      </c>
      <c r="D1068" s="10">
        <v>3.25</v>
      </c>
      <c r="E1068" s="11">
        <v>0.05</v>
      </c>
      <c r="F1068" s="9">
        <v>2</v>
      </c>
      <c r="G1068" s="10">
        <f>'Calculated Metrics'!$D1068*'Calculated Metrics'!$F1068*(1-'Calculated Metrics'!$E1068)</f>
        <v>6.1749999999999998</v>
      </c>
      <c r="H1068" s="9">
        <v>1935</v>
      </c>
      <c r="I1068" s="9" t="s">
        <v>1636</v>
      </c>
      <c r="J1068" s="9" t="str">
        <f t="shared" si="16"/>
        <v>Returning Customer</v>
      </c>
      <c r="K1068" s="9" t="s">
        <v>34</v>
      </c>
      <c r="L1068" s="9" t="s">
        <v>35</v>
      </c>
      <c r="M1068" s="12">
        <v>42154</v>
      </c>
      <c r="N1068" s="12">
        <v>42160</v>
      </c>
      <c r="O1068" s="47">
        <f>'Calculated Metrics'!$N1068-'Calculated Metrics'!$M1068</f>
        <v>6</v>
      </c>
      <c r="P1068" s="12" t="str">
        <f>TEXT('Calculated Metrics'!$M1068,"mmmm")</f>
        <v>May</v>
      </c>
      <c r="Q1068" s="12" t="str">
        <f>TEXT('Calculated Metrics'!$M1068,"dddd")</f>
        <v>Saturday</v>
      </c>
      <c r="R1068" s="9" t="str">
        <f>_xlfn.XLOOKUP('Calculated Metrics'!$T1068,'Product Lookup'!A:A,'Product Lookup'!B:B, ,0)</f>
        <v>Appliances</v>
      </c>
      <c r="S1068" s="9" t="s">
        <v>26</v>
      </c>
      <c r="T1068" s="9" t="s">
        <v>131</v>
      </c>
      <c r="U1068" s="9" t="s">
        <v>124</v>
      </c>
      <c r="V1068" s="9" t="s">
        <v>29</v>
      </c>
      <c r="W1068" s="9" t="s">
        <v>50</v>
      </c>
      <c r="X1068" s="9" t="s">
        <v>79</v>
      </c>
      <c r="Y1068" s="9" t="s">
        <v>612</v>
      </c>
      <c r="Z1068" s="9">
        <v>75051</v>
      </c>
      <c r="AA1068" s="1"/>
      <c r="AB1068" s="1"/>
      <c r="AC1068" s="1"/>
      <c r="AD1068" s="1"/>
      <c r="AE1068" s="1"/>
      <c r="AF1068" s="1"/>
    </row>
    <row r="1069" spans="1:32" x14ac:dyDescent="0.3">
      <c r="A1069" s="13">
        <v>19699</v>
      </c>
      <c r="B1069" s="13" t="s">
        <v>71</v>
      </c>
      <c r="C1069" s="13">
        <v>86688</v>
      </c>
      <c r="D1069" s="14">
        <v>110.98</v>
      </c>
      <c r="E1069" s="15">
        <v>0.1</v>
      </c>
      <c r="F1069" s="13">
        <v>19</v>
      </c>
      <c r="G1069" s="14">
        <f>'Calculated Metrics'!$D1069*'Calculated Metrics'!$F1069*(1-'Calculated Metrics'!$E1069)</f>
        <v>1897.758</v>
      </c>
      <c r="H1069" s="13">
        <v>1935</v>
      </c>
      <c r="I1069" s="13" t="s">
        <v>1636</v>
      </c>
      <c r="J1069" s="13" t="str">
        <f t="shared" si="16"/>
        <v>Returning Customer</v>
      </c>
      <c r="K1069" s="13" t="s">
        <v>34</v>
      </c>
      <c r="L1069" s="13" t="s">
        <v>35</v>
      </c>
      <c r="M1069" s="16">
        <v>42154</v>
      </c>
      <c r="N1069" s="16">
        <v>42159</v>
      </c>
      <c r="O1069" s="48">
        <f>'Calculated Metrics'!$N1069-'Calculated Metrics'!$M1069</f>
        <v>5</v>
      </c>
      <c r="P1069" s="16" t="str">
        <f>TEXT('Calculated Metrics'!$M1069,"mmmm")</f>
        <v>May</v>
      </c>
      <c r="Q1069" s="16" t="str">
        <f>TEXT('Calculated Metrics'!$M1069,"dddd")</f>
        <v>Saturday</v>
      </c>
      <c r="R1069" s="13" t="str">
        <f>_xlfn.XLOOKUP('Calculated Metrics'!$T1069,'Product Lookup'!A:A,'Product Lookup'!B:B, ,0)</f>
        <v>Furnishings</v>
      </c>
      <c r="S1069" s="13" t="s">
        <v>36</v>
      </c>
      <c r="T1069" s="13" t="s">
        <v>42</v>
      </c>
      <c r="U1069" s="13" t="s">
        <v>63</v>
      </c>
      <c r="V1069" s="13" t="s">
        <v>29</v>
      </c>
      <c r="W1069" s="13" t="s">
        <v>50</v>
      </c>
      <c r="X1069" s="13" t="s">
        <v>79</v>
      </c>
      <c r="Y1069" s="13" t="s">
        <v>612</v>
      </c>
      <c r="Z1069" s="13">
        <v>75051</v>
      </c>
      <c r="AA1069" s="1"/>
      <c r="AB1069" s="1"/>
      <c r="AC1069" s="1"/>
      <c r="AD1069" s="1"/>
      <c r="AE1069" s="1"/>
      <c r="AF1069" s="1"/>
    </row>
    <row r="1070" spans="1:32" x14ac:dyDescent="0.3">
      <c r="A1070" s="9">
        <v>19700</v>
      </c>
      <c r="B1070" s="9" t="s">
        <v>71</v>
      </c>
      <c r="C1070" s="9">
        <v>86688</v>
      </c>
      <c r="D1070" s="10">
        <v>3.95</v>
      </c>
      <c r="E1070" s="11">
        <v>0.05</v>
      </c>
      <c r="F1070" s="9">
        <v>23</v>
      </c>
      <c r="G1070" s="10">
        <f>'Calculated Metrics'!$D1070*'Calculated Metrics'!$F1070*(1-'Calculated Metrics'!$E1070)</f>
        <v>86.307500000000005</v>
      </c>
      <c r="H1070" s="9">
        <v>1935</v>
      </c>
      <c r="I1070" s="9" t="s">
        <v>1636</v>
      </c>
      <c r="J1070" s="9" t="str">
        <f t="shared" si="16"/>
        <v>Returning Customer</v>
      </c>
      <c r="K1070" s="9" t="s">
        <v>34</v>
      </c>
      <c r="L1070" s="9" t="s">
        <v>25</v>
      </c>
      <c r="M1070" s="12">
        <v>42154</v>
      </c>
      <c r="N1070" s="12">
        <v>42162</v>
      </c>
      <c r="O1070" s="47">
        <f>'Calculated Metrics'!$N1070-'Calculated Metrics'!$M1070</f>
        <v>8</v>
      </c>
      <c r="P1070" s="12" t="str">
        <f>TEXT('Calculated Metrics'!$M1070,"mmmm")</f>
        <v>May</v>
      </c>
      <c r="Q1070" s="12" t="str">
        <f>TEXT('Calculated Metrics'!$M1070,"dddd")</f>
        <v>Saturday</v>
      </c>
      <c r="R1070" s="9" t="str">
        <f>_xlfn.XLOOKUP('Calculated Metrics'!$T1070,'Product Lookup'!A:A,'Product Lookup'!B:B, ,0)</f>
        <v>Rubber Bands</v>
      </c>
      <c r="S1070" s="9" t="s">
        <v>26</v>
      </c>
      <c r="T1070" s="9" t="s">
        <v>53</v>
      </c>
      <c r="U1070" s="9" t="s">
        <v>28</v>
      </c>
      <c r="V1070" s="9" t="s">
        <v>29</v>
      </c>
      <c r="W1070" s="9" t="s">
        <v>50</v>
      </c>
      <c r="X1070" s="9" t="s">
        <v>79</v>
      </c>
      <c r="Y1070" s="9" t="s">
        <v>612</v>
      </c>
      <c r="Z1070" s="9">
        <v>75051</v>
      </c>
      <c r="AA1070" s="1"/>
      <c r="AB1070" s="1"/>
      <c r="AC1070" s="1"/>
      <c r="AD1070" s="1"/>
      <c r="AE1070" s="1"/>
      <c r="AF1070" s="1"/>
    </row>
    <row r="1071" spans="1:32" x14ac:dyDescent="0.3">
      <c r="A1071" s="13">
        <v>23551</v>
      </c>
      <c r="B1071" s="13" t="s">
        <v>47</v>
      </c>
      <c r="C1071" s="13">
        <v>88870</v>
      </c>
      <c r="D1071" s="14">
        <v>152.47999999999999</v>
      </c>
      <c r="E1071" s="15">
        <v>0.1</v>
      </c>
      <c r="F1071" s="13">
        <v>4</v>
      </c>
      <c r="G1071" s="14">
        <f>'Calculated Metrics'!$D1071*'Calculated Metrics'!$F1071*(1-'Calculated Metrics'!$E1071)</f>
        <v>548.928</v>
      </c>
      <c r="H1071" s="13">
        <v>1938</v>
      </c>
      <c r="I1071" s="13" t="s">
        <v>1637</v>
      </c>
      <c r="J1071" s="13" t="str">
        <f t="shared" si="16"/>
        <v>New Customer</v>
      </c>
      <c r="K1071" s="13" t="s">
        <v>24</v>
      </c>
      <c r="L1071" s="13" t="s">
        <v>25</v>
      </c>
      <c r="M1071" s="16">
        <v>42085</v>
      </c>
      <c r="N1071" s="16">
        <v>42086</v>
      </c>
      <c r="O1071" s="48">
        <f>'Calculated Metrics'!$N1071-'Calculated Metrics'!$M1071</f>
        <v>1</v>
      </c>
      <c r="P1071" s="16" t="str">
        <f>TEXT('Calculated Metrics'!$M1071,"mmmm")</f>
        <v>March</v>
      </c>
      <c r="Q1071" s="16" t="str">
        <f>TEXT('Calculated Metrics'!$M1071,"dddd")</f>
        <v>Sunday</v>
      </c>
      <c r="R1071" s="13" t="str">
        <f>_xlfn.XLOOKUP('Calculated Metrics'!$T1071,'Product Lookup'!A:A,'Product Lookup'!B:B, ,0)</f>
        <v>Computer Peripherals</v>
      </c>
      <c r="S1071" s="13" t="s">
        <v>58</v>
      </c>
      <c r="T1071" s="13" t="s">
        <v>100</v>
      </c>
      <c r="U1071" s="13" t="s">
        <v>49</v>
      </c>
      <c r="V1071" s="13" t="s">
        <v>29</v>
      </c>
      <c r="W1071" s="13" t="s">
        <v>30</v>
      </c>
      <c r="X1071" s="13" t="s">
        <v>101</v>
      </c>
      <c r="Y1071" s="13" t="s">
        <v>613</v>
      </c>
      <c r="Z1071" s="13">
        <v>66801</v>
      </c>
      <c r="AA1071" s="1"/>
      <c r="AB1071" s="1"/>
      <c r="AC1071" s="1"/>
      <c r="AD1071" s="1"/>
      <c r="AE1071" s="1"/>
      <c r="AF1071" s="1"/>
    </row>
    <row r="1072" spans="1:32" x14ac:dyDescent="0.3">
      <c r="A1072" s="9">
        <v>23550</v>
      </c>
      <c r="B1072" s="9" t="s">
        <v>47</v>
      </c>
      <c r="C1072" s="9">
        <v>88870</v>
      </c>
      <c r="D1072" s="10">
        <v>6.84</v>
      </c>
      <c r="E1072" s="11">
        <v>0.05</v>
      </c>
      <c r="F1072" s="9">
        <v>1</v>
      </c>
      <c r="G1072" s="10">
        <f>'Calculated Metrics'!$D1072*'Calculated Metrics'!$F1072*(1-'Calculated Metrics'!$E1072)</f>
        <v>6.4979999999999993</v>
      </c>
      <c r="H1072" s="9">
        <v>1940</v>
      </c>
      <c r="I1072" s="9" t="s">
        <v>1638</v>
      </c>
      <c r="J1072" s="9" t="str">
        <f t="shared" si="16"/>
        <v>Returning Customer</v>
      </c>
      <c r="K1072" s="9" t="s">
        <v>24</v>
      </c>
      <c r="L1072" s="9" t="s">
        <v>35</v>
      </c>
      <c r="M1072" s="12">
        <v>42085</v>
      </c>
      <c r="N1072" s="12">
        <v>42087</v>
      </c>
      <c r="O1072" s="47">
        <f>'Calculated Metrics'!$N1072-'Calculated Metrics'!$M1072</f>
        <v>2</v>
      </c>
      <c r="P1072" s="12" t="str">
        <f>TEXT('Calculated Metrics'!$M1072,"mmmm")</f>
        <v>March</v>
      </c>
      <c r="Q1072" s="12" t="str">
        <f>TEXT('Calculated Metrics'!$M1072,"dddd")</f>
        <v>Sunday</v>
      </c>
      <c r="R1072" s="9" t="str">
        <f>_xlfn.XLOOKUP('Calculated Metrics'!$T1072,'Product Lookup'!A:A,'Product Lookup'!B:B, ,0)</f>
        <v>Scissors</v>
      </c>
      <c r="S1072" s="9" t="s">
        <v>26</v>
      </c>
      <c r="T1072" s="9" t="s">
        <v>97</v>
      </c>
      <c r="U1072" s="9" t="s">
        <v>43</v>
      </c>
      <c r="V1072" s="9" t="s">
        <v>29</v>
      </c>
      <c r="W1072" s="9" t="s">
        <v>30</v>
      </c>
      <c r="X1072" s="9" t="s">
        <v>114</v>
      </c>
      <c r="Y1072" s="9" t="s">
        <v>614</v>
      </c>
      <c r="Z1072" s="9">
        <v>84020</v>
      </c>
      <c r="AA1072" s="1"/>
      <c r="AB1072" s="1"/>
      <c r="AC1072" s="1"/>
      <c r="AD1072" s="1"/>
      <c r="AE1072" s="1"/>
      <c r="AF1072" s="1"/>
    </row>
    <row r="1073" spans="1:32" x14ac:dyDescent="0.3">
      <c r="A1073" s="13">
        <v>25531</v>
      </c>
      <c r="B1073" s="13" t="s">
        <v>71</v>
      </c>
      <c r="C1073" s="13">
        <v>88871</v>
      </c>
      <c r="D1073" s="14">
        <v>78.650000000000006</v>
      </c>
      <c r="E1073" s="15">
        <v>0.05</v>
      </c>
      <c r="F1073" s="13">
        <v>7</v>
      </c>
      <c r="G1073" s="14">
        <f>'Calculated Metrics'!$D1073*'Calculated Metrics'!$F1073*(1-'Calculated Metrics'!$E1073)</f>
        <v>523.02250000000004</v>
      </c>
      <c r="H1073" s="13">
        <v>1940</v>
      </c>
      <c r="I1073" s="13" t="s">
        <v>1638</v>
      </c>
      <c r="J1073" s="13" t="str">
        <f t="shared" si="16"/>
        <v>Returning Customer</v>
      </c>
      <c r="K1073" s="13" t="s">
        <v>24</v>
      </c>
      <c r="L1073" s="13" t="s">
        <v>35</v>
      </c>
      <c r="M1073" s="16">
        <v>42113</v>
      </c>
      <c r="N1073" s="16">
        <v>42120</v>
      </c>
      <c r="O1073" s="48">
        <f>'Calculated Metrics'!$N1073-'Calculated Metrics'!$M1073</f>
        <v>7</v>
      </c>
      <c r="P1073" s="16" t="str">
        <f>TEXT('Calculated Metrics'!$M1073,"mmmm")</f>
        <v>April</v>
      </c>
      <c r="Q1073" s="16" t="str">
        <f>TEXT('Calculated Metrics'!$M1073,"dddd")</f>
        <v>Sunday</v>
      </c>
      <c r="R1073" s="13" t="str">
        <f>_xlfn.XLOOKUP('Calculated Metrics'!$T1073,'Product Lookup'!A:A,'Product Lookup'!B:B, ,0)</f>
        <v>Appliances</v>
      </c>
      <c r="S1073" s="13" t="s">
        <v>26</v>
      </c>
      <c r="T1073" s="13" t="s">
        <v>131</v>
      </c>
      <c r="U1073" s="13" t="s">
        <v>63</v>
      </c>
      <c r="V1073" s="13" t="s">
        <v>29</v>
      </c>
      <c r="W1073" s="13" t="s">
        <v>30</v>
      </c>
      <c r="X1073" s="13" t="s">
        <v>114</v>
      </c>
      <c r="Y1073" s="13" t="s">
        <v>614</v>
      </c>
      <c r="Z1073" s="13">
        <v>84020</v>
      </c>
      <c r="AA1073" s="1"/>
      <c r="AB1073" s="1"/>
      <c r="AC1073" s="1"/>
      <c r="AD1073" s="1"/>
      <c r="AE1073" s="1"/>
      <c r="AF1073" s="1"/>
    </row>
    <row r="1074" spans="1:32" x14ac:dyDescent="0.3">
      <c r="A1074" s="9">
        <v>25532</v>
      </c>
      <c r="B1074" s="9" t="s">
        <v>71</v>
      </c>
      <c r="C1074" s="9">
        <v>88871</v>
      </c>
      <c r="D1074" s="10">
        <v>122.99</v>
      </c>
      <c r="E1074" s="11">
        <v>0.1</v>
      </c>
      <c r="F1074" s="9">
        <v>10</v>
      </c>
      <c r="G1074" s="10">
        <f>'Calculated Metrics'!$D1074*'Calculated Metrics'!$F1074*(1-'Calculated Metrics'!$E1074)</f>
        <v>1106.9099999999999</v>
      </c>
      <c r="H1074" s="9">
        <v>1940</v>
      </c>
      <c r="I1074" s="9" t="s">
        <v>1638</v>
      </c>
      <c r="J1074" s="9" t="str">
        <f t="shared" si="16"/>
        <v>Returning Customer</v>
      </c>
      <c r="K1074" s="9" t="s">
        <v>24</v>
      </c>
      <c r="L1074" s="9" t="s">
        <v>25</v>
      </c>
      <c r="M1074" s="12">
        <v>42113</v>
      </c>
      <c r="N1074" s="12">
        <v>42118</v>
      </c>
      <c r="O1074" s="47">
        <f>'Calculated Metrics'!$N1074-'Calculated Metrics'!$M1074</f>
        <v>5</v>
      </c>
      <c r="P1074" s="12" t="str">
        <f>TEXT('Calculated Metrics'!$M1074,"mmmm")</f>
        <v>April</v>
      </c>
      <c r="Q1074" s="12" t="str">
        <f>TEXT('Calculated Metrics'!$M1074,"dddd")</f>
        <v>Sunday</v>
      </c>
      <c r="R1074" s="9" t="str">
        <f>_xlfn.XLOOKUP('Calculated Metrics'!$T1074,'Product Lookup'!A:A,'Product Lookup'!B:B, ,0)</f>
        <v>Chairs</v>
      </c>
      <c r="S1074" s="9" t="s">
        <v>36</v>
      </c>
      <c r="T1074" s="9" t="s">
        <v>37</v>
      </c>
      <c r="U1074" s="9" t="s">
        <v>38</v>
      </c>
      <c r="V1074" s="9" t="s">
        <v>29</v>
      </c>
      <c r="W1074" s="9" t="s">
        <v>44</v>
      </c>
      <c r="X1074" s="9" t="s">
        <v>114</v>
      </c>
      <c r="Y1074" s="9" t="s">
        <v>614</v>
      </c>
      <c r="Z1074" s="9">
        <v>84020</v>
      </c>
      <c r="AA1074" s="1"/>
      <c r="AB1074" s="1"/>
      <c r="AC1074" s="1"/>
      <c r="AD1074" s="1"/>
      <c r="AE1074" s="1"/>
      <c r="AF1074" s="1"/>
    </row>
    <row r="1075" spans="1:32" x14ac:dyDescent="0.3">
      <c r="A1075" s="13">
        <v>20371</v>
      </c>
      <c r="B1075" s="13" t="s">
        <v>47</v>
      </c>
      <c r="C1075" s="13">
        <v>86331</v>
      </c>
      <c r="D1075" s="14">
        <v>90.98</v>
      </c>
      <c r="E1075" s="15">
        <v>0.05</v>
      </c>
      <c r="F1075" s="13">
        <v>12</v>
      </c>
      <c r="G1075" s="14">
        <f>'Calculated Metrics'!$D1075*'Calculated Metrics'!$F1075*(1-'Calculated Metrics'!$E1075)</f>
        <v>1037.172</v>
      </c>
      <c r="H1075" s="13">
        <v>1946</v>
      </c>
      <c r="I1075" s="13" t="s">
        <v>1639</v>
      </c>
      <c r="J1075" s="13" t="str">
        <f t="shared" si="16"/>
        <v>Returning Customer</v>
      </c>
      <c r="K1075" s="13" t="s">
        <v>74</v>
      </c>
      <c r="L1075" s="13" t="s">
        <v>35</v>
      </c>
      <c r="M1075" s="16">
        <v>42030</v>
      </c>
      <c r="N1075" s="16">
        <v>42032</v>
      </c>
      <c r="O1075" s="48">
        <f>'Calculated Metrics'!$N1075-'Calculated Metrics'!$M1075</f>
        <v>2</v>
      </c>
      <c r="P1075" s="16" t="str">
        <f>TEXT('Calculated Metrics'!$M1075,"mmmm")</f>
        <v>January</v>
      </c>
      <c r="Q1075" s="16" t="str">
        <f>TEXT('Calculated Metrics'!$M1075,"dddd")</f>
        <v>Monday</v>
      </c>
      <c r="R1075" s="13" t="str">
        <f>_xlfn.XLOOKUP('Calculated Metrics'!$T1075,'Product Lookup'!A:A,'Product Lookup'!B:B, ,0)</f>
        <v>Furnishings</v>
      </c>
      <c r="S1075" s="13" t="s">
        <v>36</v>
      </c>
      <c r="T1075" s="13" t="s">
        <v>42</v>
      </c>
      <c r="U1075" s="13" t="s">
        <v>63</v>
      </c>
      <c r="V1075" s="13" t="s">
        <v>29</v>
      </c>
      <c r="W1075" s="13" t="s">
        <v>44</v>
      </c>
      <c r="X1075" s="13" t="s">
        <v>122</v>
      </c>
      <c r="Y1075" s="13" t="s">
        <v>615</v>
      </c>
      <c r="Z1075" s="13">
        <v>15228</v>
      </c>
      <c r="AA1075" s="1"/>
      <c r="AB1075" s="1"/>
      <c r="AC1075" s="1"/>
      <c r="AD1075" s="1"/>
      <c r="AE1075" s="1"/>
      <c r="AF1075" s="1"/>
    </row>
    <row r="1076" spans="1:32" x14ac:dyDescent="0.3">
      <c r="A1076" s="9">
        <v>20372</v>
      </c>
      <c r="B1076" s="9" t="s">
        <v>47</v>
      </c>
      <c r="C1076" s="9">
        <v>86331</v>
      </c>
      <c r="D1076" s="10">
        <v>5.98</v>
      </c>
      <c r="E1076" s="11">
        <v>0.05</v>
      </c>
      <c r="F1076" s="9">
        <v>3</v>
      </c>
      <c r="G1076" s="10">
        <f>'Calculated Metrics'!$D1076*'Calculated Metrics'!$F1076*(1-'Calculated Metrics'!$E1076)</f>
        <v>17.042999999999999</v>
      </c>
      <c r="H1076" s="9">
        <v>1946</v>
      </c>
      <c r="I1076" s="9" t="s">
        <v>1639</v>
      </c>
      <c r="J1076" s="9" t="str">
        <f t="shared" si="16"/>
        <v>Returning Customer</v>
      </c>
      <c r="K1076" s="9" t="s">
        <v>74</v>
      </c>
      <c r="L1076" s="9" t="s">
        <v>35</v>
      </c>
      <c r="M1076" s="12">
        <v>42030</v>
      </c>
      <c r="N1076" s="12">
        <v>42032</v>
      </c>
      <c r="O1076" s="47">
        <f>'Calculated Metrics'!$N1076-'Calculated Metrics'!$M1076</f>
        <v>2</v>
      </c>
      <c r="P1076" s="12" t="str">
        <f>TEXT('Calculated Metrics'!$M1076,"mmmm")</f>
        <v>January</v>
      </c>
      <c r="Q1076" s="12" t="str">
        <f>TEXT('Calculated Metrics'!$M1076,"dddd")</f>
        <v>Monday</v>
      </c>
      <c r="R1076" s="9" t="str">
        <f>_xlfn.XLOOKUP('Calculated Metrics'!$T1076,'Product Lookup'!A:A,'Product Lookup'!B:B, ,0)</f>
        <v>Paper</v>
      </c>
      <c r="S1076" s="9" t="s">
        <v>26</v>
      </c>
      <c r="T1076" s="9" t="s">
        <v>66</v>
      </c>
      <c r="U1076" s="9" t="s">
        <v>49</v>
      </c>
      <c r="V1076" s="9" t="s">
        <v>29</v>
      </c>
      <c r="W1076" s="9" t="s">
        <v>30</v>
      </c>
      <c r="X1076" s="9" t="s">
        <v>122</v>
      </c>
      <c r="Y1076" s="9" t="s">
        <v>615</v>
      </c>
      <c r="Z1076" s="9">
        <v>15228</v>
      </c>
      <c r="AA1076" s="1"/>
      <c r="AB1076" s="1"/>
      <c r="AC1076" s="1"/>
      <c r="AD1076" s="1"/>
      <c r="AE1076" s="1"/>
      <c r="AF1076" s="1"/>
    </row>
    <row r="1077" spans="1:32" x14ac:dyDescent="0.3">
      <c r="A1077" s="13">
        <v>21762</v>
      </c>
      <c r="B1077" s="13" t="s">
        <v>71</v>
      </c>
      <c r="C1077" s="13">
        <v>90415</v>
      </c>
      <c r="D1077" s="14">
        <v>424.21</v>
      </c>
      <c r="E1077" s="15">
        <v>0.1</v>
      </c>
      <c r="F1077" s="13">
        <v>12</v>
      </c>
      <c r="G1077" s="14">
        <f>'Calculated Metrics'!$D1077*'Calculated Metrics'!$F1077*(1-'Calculated Metrics'!$E1077)</f>
        <v>4581.4679999999998</v>
      </c>
      <c r="H1077" s="13">
        <v>1949</v>
      </c>
      <c r="I1077" s="13" t="s">
        <v>1640</v>
      </c>
      <c r="J1077" s="13" t="str">
        <f t="shared" si="16"/>
        <v>New Customer</v>
      </c>
      <c r="K1077" s="13" t="s">
        <v>48</v>
      </c>
      <c r="L1077" s="13" t="s">
        <v>25</v>
      </c>
      <c r="M1077" s="16">
        <v>42036</v>
      </c>
      <c r="N1077" s="16">
        <v>42040</v>
      </c>
      <c r="O1077" s="48">
        <f>'Calculated Metrics'!$N1077-'Calculated Metrics'!$M1077</f>
        <v>4</v>
      </c>
      <c r="P1077" s="16" t="str">
        <f>TEXT('Calculated Metrics'!$M1077,"mmmm")</f>
        <v>February</v>
      </c>
      <c r="Q1077" s="16" t="str">
        <f>TEXT('Calculated Metrics'!$M1077,"dddd")</f>
        <v>Sunday</v>
      </c>
      <c r="R1077" s="13" t="str">
        <f>_xlfn.XLOOKUP('Calculated Metrics'!$T1077,'Product Lookup'!A:A,'Product Lookup'!B:B, ,0)</f>
        <v>Tables</v>
      </c>
      <c r="S1077" s="13" t="s">
        <v>36</v>
      </c>
      <c r="T1077" s="13" t="s">
        <v>89</v>
      </c>
      <c r="U1077" s="13" t="s">
        <v>77</v>
      </c>
      <c r="V1077" s="13" t="s">
        <v>29</v>
      </c>
      <c r="W1077" s="13" t="s">
        <v>30</v>
      </c>
      <c r="X1077" s="13" t="s">
        <v>60</v>
      </c>
      <c r="Y1077" s="13" t="s">
        <v>616</v>
      </c>
      <c r="Z1077" s="13">
        <v>59715</v>
      </c>
      <c r="AA1077" s="1"/>
      <c r="AB1077" s="1"/>
      <c r="AC1077" s="1"/>
      <c r="AD1077" s="1"/>
      <c r="AE1077" s="1"/>
      <c r="AF1077" s="1"/>
    </row>
    <row r="1078" spans="1:32" x14ac:dyDescent="0.3">
      <c r="A1078" s="9">
        <v>24793</v>
      </c>
      <c r="B1078" s="9" t="s">
        <v>33</v>
      </c>
      <c r="C1078" s="9">
        <v>90414</v>
      </c>
      <c r="D1078" s="10">
        <v>6.68</v>
      </c>
      <c r="E1078" s="11">
        <v>0.05</v>
      </c>
      <c r="F1078" s="9">
        <v>7</v>
      </c>
      <c r="G1078" s="10">
        <f>'Calculated Metrics'!$D1078*'Calculated Metrics'!$F1078*(1-'Calculated Metrics'!$E1078)</f>
        <v>44.421999999999997</v>
      </c>
      <c r="H1078" s="9">
        <v>1950</v>
      </c>
      <c r="I1078" s="9" t="s">
        <v>1641</v>
      </c>
      <c r="J1078" s="9" t="str">
        <f t="shared" si="16"/>
        <v>New Customer</v>
      </c>
      <c r="K1078" s="9" t="s">
        <v>48</v>
      </c>
      <c r="L1078" s="9" t="s">
        <v>35</v>
      </c>
      <c r="M1078" s="12">
        <v>42010</v>
      </c>
      <c r="N1078" s="12">
        <v>42012</v>
      </c>
      <c r="O1078" s="47">
        <f>'Calculated Metrics'!$N1078-'Calculated Metrics'!$M1078</f>
        <v>2</v>
      </c>
      <c r="P1078" s="12" t="str">
        <f>TEXT('Calculated Metrics'!$M1078,"mmmm")</f>
        <v>January</v>
      </c>
      <c r="Q1078" s="12" t="str">
        <f>TEXT('Calculated Metrics'!$M1078,"dddd")</f>
        <v>Tuesday</v>
      </c>
      <c r="R1078" s="9" t="str">
        <f>_xlfn.XLOOKUP('Calculated Metrics'!$T1078,'Product Lookup'!A:A,'Product Lookup'!B:B, ,0)</f>
        <v>Paper</v>
      </c>
      <c r="S1078" s="9" t="s">
        <v>26</v>
      </c>
      <c r="T1078" s="9" t="s">
        <v>66</v>
      </c>
      <c r="U1078" s="9" t="s">
        <v>49</v>
      </c>
      <c r="V1078" s="9" t="s">
        <v>29</v>
      </c>
      <c r="W1078" s="9" t="s">
        <v>30</v>
      </c>
      <c r="X1078" s="9" t="s">
        <v>60</v>
      </c>
      <c r="Y1078" s="9" t="s">
        <v>617</v>
      </c>
      <c r="Z1078" s="9">
        <v>59750</v>
      </c>
      <c r="AA1078" s="1"/>
      <c r="AB1078" s="1"/>
      <c r="AC1078" s="1"/>
      <c r="AD1078" s="1"/>
      <c r="AE1078" s="1"/>
      <c r="AF1078" s="1"/>
    </row>
    <row r="1079" spans="1:32" x14ac:dyDescent="0.3">
      <c r="A1079" s="13">
        <v>23378</v>
      </c>
      <c r="B1079" s="13" t="s">
        <v>23</v>
      </c>
      <c r="C1079" s="13">
        <v>89820</v>
      </c>
      <c r="D1079" s="14">
        <v>40.98</v>
      </c>
      <c r="E1079" s="15">
        <v>0.05</v>
      </c>
      <c r="F1079" s="13">
        <v>19</v>
      </c>
      <c r="G1079" s="14">
        <f>'Calculated Metrics'!$D1079*'Calculated Metrics'!$F1079*(1-'Calculated Metrics'!$E1079)</f>
        <v>739.68899999999985</v>
      </c>
      <c r="H1079" s="13">
        <v>1956</v>
      </c>
      <c r="I1079" s="13" t="s">
        <v>1642</v>
      </c>
      <c r="J1079" s="13" t="str">
        <f t="shared" si="16"/>
        <v>New Customer</v>
      </c>
      <c r="K1079" s="13" t="s">
        <v>74</v>
      </c>
      <c r="L1079" s="13" t="s">
        <v>35</v>
      </c>
      <c r="M1079" s="16">
        <v>42174</v>
      </c>
      <c r="N1079" s="16">
        <v>42176</v>
      </c>
      <c r="O1079" s="48">
        <f>'Calculated Metrics'!$N1079-'Calculated Metrics'!$M1079</f>
        <v>2</v>
      </c>
      <c r="P1079" s="16" t="str">
        <f>TEXT('Calculated Metrics'!$M1079,"mmmm")</f>
        <v>June</v>
      </c>
      <c r="Q1079" s="16" t="str">
        <f>TEXT('Calculated Metrics'!$M1079,"dddd")</f>
        <v>Friday</v>
      </c>
      <c r="R1079" s="13" t="str">
        <f>_xlfn.XLOOKUP('Calculated Metrics'!$T1079,'Product Lookup'!A:A,'Product Lookup'!B:B, ,0)</f>
        <v>Computer Peripherals</v>
      </c>
      <c r="S1079" s="13" t="s">
        <v>58</v>
      </c>
      <c r="T1079" s="13" t="s">
        <v>100</v>
      </c>
      <c r="U1079" s="13" t="s">
        <v>49</v>
      </c>
      <c r="V1079" s="13" t="s">
        <v>29</v>
      </c>
      <c r="W1079" s="13" t="s">
        <v>50</v>
      </c>
      <c r="X1079" s="13" t="s">
        <v>129</v>
      </c>
      <c r="Y1079" s="13" t="s">
        <v>155</v>
      </c>
      <c r="Z1079" s="13">
        <v>80027</v>
      </c>
      <c r="AA1079" s="1"/>
      <c r="AB1079" s="1"/>
      <c r="AC1079" s="1"/>
      <c r="AD1079" s="1"/>
      <c r="AE1079" s="1"/>
      <c r="AF1079" s="1"/>
    </row>
    <row r="1080" spans="1:32" x14ac:dyDescent="0.3">
      <c r="A1080" s="9">
        <v>21638</v>
      </c>
      <c r="B1080" s="9" t="s">
        <v>23</v>
      </c>
      <c r="C1080" s="9">
        <v>89818</v>
      </c>
      <c r="D1080" s="10">
        <v>77.510000000000005</v>
      </c>
      <c r="E1080" s="11">
        <v>0.05</v>
      </c>
      <c r="F1080" s="9">
        <v>1</v>
      </c>
      <c r="G1080" s="10">
        <f>'Calculated Metrics'!$D1080*'Calculated Metrics'!$F1080*(1-'Calculated Metrics'!$E1080)</f>
        <v>73.634500000000003</v>
      </c>
      <c r="H1080" s="9">
        <v>1957</v>
      </c>
      <c r="I1080" s="9" t="s">
        <v>1643</v>
      </c>
      <c r="J1080" s="9" t="str">
        <f t="shared" si="16"/>
        <v>New Customer</v>
      </c>
      <c r="K1080" s="9" t="s">
        <v>74</v>
      </c>
      <c r="L1080" s="9" t="s">
        <v>35</v>
      </c>
      <c r="M1080" s="12">
        <v>42101</v>
      </c>
      <c r="N1080" s="12">
        <v>42103</v>
      </c>
      <c r="O1080" s="47">
        <f>'Calculated Metrics'!$N1080-'Calculated Metrics'!$M1080</f>
        <v>2</v>
      </c>
      <c r="P1080" s="12" t="str">
        <f>TEXT('Calculated Metrics'!$M1080,"mmmm")</f>
        <v>April</v>
      </c>
      <c r="Q1080" s="12" t="str">
        <f>TEXT('Calculated Metrics'!$M1080,"dddd")</f>
        <v>Tuesday</v>
      </c>
      <c r="R1080" s="9" t="str">
        <f>_xlfn.XLOOKUP('Calculated Metrics'!$T1080,'Product Lookup'!A:A,'Product Lookup'!B:B, ,0)</f>
        <v>Computer Peripherals</v>
      </c>
      <c r="S1080" s="9" t="s">
        <v>58</v>
      </c>
      <c r="T1080" s="9" t="s">
        <v>100</v>
      </c>
      <c r="U1080" s="9" t="s">
        <v>49</v>
      </c>
      <c r="V1080" s="9" t="s">
        <v>29</v>
      </c>
      <c r="W1080" s="9" t="s">
        <v>30</v>
      </c>
      <c r="X1080" s="9" t="s">
        <v>210</v>
      </c>
      <c r="Y1080" s="9" t="s">
        <v>511</v>
      </c>
      <c r="Z1080" s="9">
        <v>63130</v>
      </c>
      <c r="AA1080" s="1"/>
      <c r="AB1080" s="1"/>
      <c r="AC1080" s="1"/>
      <c r="AD1080" s="1"/>
      <c r="AE1080" s="1"/>
      <c r="AF1080" s="1"/>
    </row>
    <row r="1081" spans="1:32" x14ac:dyDescent="0.3">
      <c r="A1081" s="13">
        <v>24640</v>
      </c>
      <c r="B1081" s="13" t="s">
        <v>71</v>
      </c>
      <c r="C1081" s="13">
        <v>89819</v>
      </c>
      <c r="D1081" s="14">
        <v>30.98</v>
      </c>
      <c r="E1081" s="15">
        <v>0.05</v>
      </c>
      <c r="F1081" s="13">
        <v>7</v>
      </c>
      <c r="G1081" s="14">
        <f>'Calculated Metrics'!$D1081*'Calculated Metrics'!$F1081*(1-'Calculated Metrics'!$E1081)</f>
        <v>206.017</v>
      </c>
      <c r="H1081" s="13">
        <v>1958</v>
      </c>
      <c r="I1081" s="13" t="s">
        <v>1644</v>
      </c>
      <c r="J1081" s="13" t="str">
        <f t="shared" si="16"/>
        <v>New Customer</v>
      </c>
      <c r="K1081" s="13" t="s">
        <v>74</v>
      </c>
      <c r="L1081" s="13" t="s">
        <v>25</v>
      </c>
      <c r="M1081" s="16">
        <v>42173</v>
      </c>
      <c r="N1081" s="16">
        <v>42177</v>
      </c>
      <c r="O1081" s="48">
        <f>'Calculated Metrics'!$N1081-'Calculated Metrics'!$M1081</f>
        <v>4</v>
      </c>
      <c r="P1081" s="16" t="str">
        <f>TEXT('Calculated Metrics'!$M1081,"mmmm")</f>
        <v>June</v>
      </c>
      <c r="Q1081" s="16" t="str">
        <f>TEXT('Calculated Metrics'!$M1081,"dddd")</f>
        <v>Thursday</v>
      </c>
      <c r="R1081" s="13" t="str">
        <f>_xlfn.XLOOKUP('Calculated Metrics'!$T1081,'Product Lookup'!A:A,'Product Lookup'!B:B, ,0)</f>
        <v>Computer Peripherals</v>
      </c>
      <c r="S1081" s="13" t="s">
        <v>58</v>
      </c>
      <c r="T1081" s="13" t="s">
        <v>100</v>
      </c>
      <c r="U1081" s="13" t="s">
        <v>49</v>
      </c>
      <c r="V1081" s="13" t="s">
        <v>29</v>
      </c>
      <c r="W1081" s="13" t="s">
        <v>81</v>
      </c>
      <c r="X1081" s="13" t="s">
        <v>69</v>
      </c>
      <c r="Y1081" s="13" t="s">
        <v>324</v>
      </c>
      <c r="Z1081" s="13">
        <v>97068</v>
      </c>
      <c r="AA1081" s="1"/>
      <c r="AB1081" s="1"/>
      <c r="AC1081" s="1"/>
      <c r="AD1081" s="1"/>
      <c r="AE1081" s="1"/>
      <c r="AF1081" s="1"/>
    </row>
    <row r="1082" spans="1:32" x14ac:dyDescent="0.3">
      <c r="A1082" s="9">
        <v>3956</v>
      </c>
      <c r="B1082" s="9" t="s">
        <v>41</v>
      </c>
      <c r="C1082" s="9">
        <v>28225</v>
      </c>
      <c r="D1082" s="10">
        <v>20.28</v>
      </c>
      <c r="E1082" s="11">
        <v>0.05</v>
      </c>
      <c r="F1082" s="9">
        <v>9</v>
      </c>
      <c r="G1082" s="10">
        <f>'Calculated Metrics'!$D1082*'Calculated Metrics'!$F1082*(1-'Calculated Metrics'!$E1082)</f>
        <v>173.39400000000001</v>
      </c>
      <c r="H1082" s="9">
        <v>1959</v>
      </c>
      <c r="I1082" s="9" t="s">
        <v>1645</v>
      </c>
      <c r="J1082" s="9" t="str">
        <f t="shared" si="16"/>
        <v>Returning Customer</v>
      </c>
      <c r="K1082" s="9" t="s">
        <v>24</v>
      </c>
      <c r="L1082" s="9" t="s">
        <v>35</v>
      </c>
      <c r="M1082" s="12">
        <v>42026</v>
      </c>
      <c r="N1082" s="12">
        <v>42026</v>
      </c>
      <c r="O1082" s="47">
        <f>'Calculated Metrics'!$N1082-'Calculated Metrics'!$M1082</f>
        <v>0</v>
      </c>
      <c r="P1082" s="12" t="str">
        <f>TEXT('Calculated Metrics'!$M1082,"mmmm")</f>
        <v>January</v>
      </c>
      <c r="Q1082" s="12" t="str">
        <f>TEXT('Calculated Metrics'!$M1082,"dddd")</f>
        <v>Thursday</v>
      </c>
      <c r="R1082" s="9" t="str">
        <f>_xlfn.XLOOKUP('Calculated Metrics'!$T1082,'Product Lookup'!A:A,'Product Lookup'!B:B, ,0)</f>
        <v>Furnishings</v>
      </c>
      <c r="S1082" s="9" t="s">
        <v>36</v>
      </c>
      <c r="T1082" s="9" t="s">
        <v>42</v>
      </c>
      <c r="U1082" s="9" t="s">
        <v>49</v>
      </c>
      <c r="V1082" s="9" t="s">
        <v>29</v>
      </c>
      <c r="W1082" s="9" t="s">
        <v>81</v>
      </c>
      <c r="X1082" s="9" t="s">
        <v>162</v>
      </c>
      <c r="Y1082" s="9" t="s">
        <v>191</v>
      </c>
      <c r="Z1082" s="9">
        <v>33916</v>
      </c>
      <c r="AA1082" s="1"/>
      <c r="AB1082" s="1"/>
      <c r="AC1082" s="1"/>
      <c r="AD1082" s="1"/>
      <c r="AE1082" s="1"/>
      <c r="AF1082" s="1"/>
    </row>
    <row r="1083" spans="1:32" x14ac:dyDescent="0.3">
      <c r="A1083" s="13">
        <v>3684</v>
      </c>
      <c r="B1083" s="13" t="s">
        <v>71</v>
      </c>
      <c r="C1083" s="13">
        <v>26342</v>
      </c>
      <c r="D1083" s="14">
        <v>9.99</v>
      </c>
      <c r="E1083" s="15">
        <v>0.05</v>
      </c>
      <c r="F1083" s="13">
        <v>43</v>
      </c>
      <c r="G1083" s="14">
        <f>'Calculated Metrics'!$D1083*'Calculated Metrics'!$F1083*(1-'Calculated Metrics'!$E1083)</f>
        <v>408.0915</v>
      </c>
      <c r="H1083" s="13">
        <v>1959</v>
      </c>
      <c r="I1083" s="13" t="s">
        <v>1645</v>
      </c>
      <c r="J1083" s="13" t="str">
        <f t="shared" si="16"/>
        <v>Returning Customer</v>
      </c>
      <c r="K1083" s="13" t="s">
        <v>34</v>
      </c>
      <c r="L1083" s="13" t="s">
        <v>35</v>
      </c>
      <c r="M1083" s="16">
        <v>42112</v>
      </c>
      <c r="N1083" s="16">
        <v>42121</v>
      </c>
      <c r="O1083" s="48">
        <f>'Calculated Metrics'!$N1083-'Calculated Metrics'!$M1083</f>
        <v>9</v>
      </c>
      <c r="P1083" s="16" t="str">
        <f>TEXT('Calculated Metrics'!$M1083,"mmmm")</f>
        <v>April</v>
      </c>
      <c r="Q1083" s="16" t="str">
        <f>TEXT('Calculated Metrics'!$M1083,"dddd")</f>
        <v>Saturday</v>
      </c>
      <c r="R1083" s="13" t="str">
        <f>_xlfn.XLOOKUP('Calculated Metrics'!$T1083,'Product Lookup'!A:A,'Product Lookup'!B:B, ,0)</f>
        <v>Paper</v>
      </c>
      <c r="S1083" s="13" t="s">
        <v>26</v>
      </c>
      <c r="T1083" s="13" t="s">
        <v>66</v>
      </c>
      <c r="U1083" s="13" t="s">
        <v>49</v>
      </c>
      <c r="V1083" s="13" t="s">
        <v>29</v>
      </c>
      <c r="W1083" s="13" t="s">
        <v>81</v>
      </c>
      <c r="X1083" s="13" t="s">
        <v>162</v>
      </c>
      <c r="Y1083" s="13" t="s">
        <v>191</v>
      </c>
      <c r="Z1083" s="13">
        <v>33916</v>
      </c>
      <c r="AA1083" s="1"/>
      <c r="AB1083" s="1"/>
      <c r="AC1083" s="1"/>
      <c r="AD1083" s="1"/>
      <c r="AE1083" s="1"/>
      <c r="AF1083" s="1"/>
    </row>
    <row r="1084" spans="1:32" x14ac:dyDescent="0.3">
      <c r="A1084" s="9">
        <v>3685</v>
      </c>
      <c r="B1084" s="9" t="s">
        <v>71</v>
      </c>
      <c r="C1084" s="9">
        <v>26342</v>
      </c>
      <c r="D1084" s="10">
        <v>48.04</v>
      </c>
      <c r="E1084" s="11">
        <v>0.05</v>
      </c>
      <c r="F1084" s="9">
        <v>74</v>
      </c>
      <c r="G1084" s="10">
        <f>'Calculated Metrics'!$D1084*'Calculated Metrics'!$F1084*(1-'Calculated Metrics'!$E1084)</f>
        <v>3377.212</v>
      </c>
      <c r="H1084" s="9">
        <v>1959</v>
      </c>
      <c r="I1084" s="9" t="s">
        <v>1645</v>
      </c>
      <c r="J1084" s="9" t="str">
        <f t="shared" si="16"/>
        <v>Returning Customer</v>
      </c>
      <c r="K1084" s="9" t="s">
        <v>34</v>
      </c>
      <c r="L1084" s="9" t="s">
        <v>35</v>
      </c>
      <c r="M1084" s="12">
        <v>42112</v>
      </c>
      <c r="N1084" s="12">
        <v>42117</v>
      </c>
      <c r="O1084" s="47">
        <f>'Calculated Metrics'!$N1084-'Calculated Metrics'!$M1084</f>
        <v>5</v>
      </c>
      <c r="P1084" s="12" t="str">
        <f>TEXT('Calculated Metrics'!$M1084,"mmmm")</f>
        <v>April</v>
      </c>
      <c r="Q1084" s="12" t="str">
        <f>TEXT('Calculated Metrics'!$M1084,"dddd")</f>
        <v>Saturday</v>
      </c>
      <c r="R1084" s="9" t="str">
        <f>_xlfn.XLOOKUP('Calculated Metrics'!$T1084,'Product Lookup'!A:A,'Product Lookup'!B:B, ,0)</f>
        <v>Paper</v>
      </c>
      <c r="S1084" s="9" t="s">
        <v>26</v>
      </c>
      <c r="T1084" s="9" t="s">
        <v>66</v>
      </c>
      <c r="U1084" s="9" t="s">
        <v>49</v>
      </c>
      <c r="V1084" s="9" t="s">
        <v>29</v>
      </c>
      <c r="W1084" s="9" t="s">
        <v>81</v>
      </c>
      <c r="X1084" s="9" t="s">
        <v>162</v>
      </c>
      <c r="Y1084" s="9" t="s">
        <v>191</v>
      </c>
      <c r="Z1084" s="9">
        <v>33916</v>
      </c>
      <c r="AA1084" s="1"/>
      <c r="AB1084" s="1"/>
      <c r="AC1084" s="1"/>
      <c r="AD1084" s="1"/>
      <c r="AE1084" s="1"/>
      <c r="AF1084" s="1"/>
    </row>
    <row r="1085" spans="1:32" x14ac:dyDescent="0.3">
      <c r="A1085" s="13">
        <v>3686</v>
      </c>
      <c r="B1085" s="13" t="s">
        <v>71</v>
      </c>
      <c r="C1085" s="13">
        <v>26342</v>
      </c>
      <c r="D1085" s="14">
        <v>6.68</v>
      </c>
      <c r="E1085" s="15">
        <v>0.05</v>
      </c>
      <c r="F1085" s="13">
        <v>5</v>
      </c>
      <c r="G1085" s="14">
        <f>'Calculated Metrics'!$D1085*'Calculated Metrics'!$F1085*(1-'Calculated Metrics'!$E1085)</f>
        <v>31.729999999999997</v>
      </c>
      <c r="H1085" s="13">
        <v>1959</v>
      </c>
      <c r="I1085" s="13" t="s">
        <v>1645</v>
      </c>
      <c r="J1085" s="13" t="str">
        <f t="shared" si="16"/>
        <v>Returning Customer</v>
      </c>
      <c r="K1085" s="13" t="s">
        <v>34</v>
      </c>
      <c r="L1085" s="13" t="s">
        <v>35</v>
      </c>
      <c r="M1085" s="16">
        <v>42112</v>
      </c>
      <c r="N1085" s="16">
        <v>42119</v>
      </c>
      <c r="O1085" s="48">
        <f>'Calculated Metrics'!$N1085-'Calculated Metrics'!$M1085</f>
        <v>7</v>
      </c>
      <c r="P1085" s="16" t="str">
        <f>TEXT('Calculated Metrics'!$M1085,"mmmm")</f>
        <v>April</v>
      </c>
      <c r="Q1085" s="16" t="str">
        <f>TEXT('Calculated Metrics'!$M1085,"dddd")</f>
        <v>Saturday</v>
      </c>
      <c r="R1085" s="13" t="str">
        <f>_xlfn.XLOOKUP('Calculated Metrics'!$T1085,'Product Lookup'!A:A,'Product Lookup'!B:B, ,0)</f>
        <v>Paper</v>
      </c>
      <c r="S1085" s="13" t="s">
        <v>26</v>
      </c>
      <c r="T1085" s="13" t="s">
        <v>66</v>
      </c>
      <c r="U1085" s="13" t="s">
        <v>49</v>
      </c>
      <c r="V1085" s="13" t="s">
        <v>29</v>
      </c>
      <c r="W1085" s="13" t="s">
        <v>50</v>
      </c>
      <c r="X1085" s="13" t="s">
        <v>162</v>
      </c>
      <c r="Y1085" s="13" t="s">
        <v>191</v>
      </c>
      <c r="Z1085" s="13">
        <v>33916</v>
      </c>
      <c r="AA1085" s="1"/>
      <c r="AB1085" s="1"/>
      <c r="AC1085" s="1"/>
      <c r="AD1085" s="1"/>
      <c r="AE1085" s="1"/>
      <c r="AF1085" s="1"/>
    </row>
    <row r="1086" spans="1:32" x14ac:dyDescent="0.3">
      <c r="A1086" s="9">
        <v>21685</v>
      </c>
      <c r="B1086" s="9" t="s">
        <v>71</v>
      </c>
      <c r="C1086" s="9">
        <v>88857</v>
      </c>
      <c r="D1086" s="10">
        <v>48.04</v>
      </c>
      <c r="E1086" s="11">
        <v>0.05</v>
      </c>
      <c r="F1086" s="9">
        <v>18</v>
      </c>
      <c r="G1086" s="10">
        <f>'Calculated Metrics'!$D1086*'Calculated Metrics'!$F1086*(1-'Calculated Metrics'!$E1086)</f>
        <v>821.48400000000004</v>
      </c>
      <c r="H1086" s="9">
        <v>1962</v>
      </c>
      <c r="I1086" s="9" t="s">
        <v>1646</v>
      </c>
      <c r="J1086" s="9" t="str">
        <f t="shared" si="16"/>
        <v>Returning Customer</v>
      </c>
      <c r="K1086" s="9" t="s">
        <v>34</v>
      </c>
      <c r="L1086" s="9" t="s">
        <v>35</v>
      </c>
      <c r="M1086" s="12">
        <v>42112</v>
      </c>
      <c r="N1086" s="12">
        <v>42117</v>
      </c>
      <c r="O1086" s="47">
        <f>'Calculated Metrics'!$N1086-'Calculated Metrics'!$M1086</f>
        <v>5</v>
      </c>
      <c r="P1086" s="12" t="str">
        <f>TEXT('Calculated Metrics'!$M1086,"mmmm")</f>
        <v>April</v>
      </c>
      <c r="Q1086" s="12" t="str">
        <f>TEXT('Calculated Metrics'!$M1086,"dddd")</f>
        <v>Saturday</v>
      </c>
      <c r="R1086" s="9" t="str">
        <f>_xlfn.XLOOKUP('Calculated Metrics'!$T1086,'Product Lookup'!A:A,'Product Lookup'!B:B, ,0)</f>
        <v>Paper</v>
      </c>
      <c r="S1086" s="9" t="s">
        <v>26</v>
      </c>
      <c r="T1086" s="9" t="s">
        <v>66</v>
      </c>
      <c r="U1086" s="9" t="s">
        <v>49</v>
      </c>
      <c r="V1086" s="9" t="s">
        <v>29</v>
      </c>
      <c r="W1086" s="9" t="s">
        <v>50</v>
      </c>
      <c r="X1086" s="9" t="s">
        <v>143</v>
      </c>
      <c r="Y1086" s="9" t="s">
        <v>618</v>
      </c>
      <c r="Z1086" s="9">
        <v>48601</v>
      </c>
      <c r="AA1086" s="1"/>
      <c r="AB1086" s="1"/>
      <c r="AC1086" s="1"/>
      <c r="AD1086" s="1"/>
      <c r="AE1086" s="1"/>
      <c r="AF1086" s="1"/>
    </row>
    <row r="1087" spans="1:32" x14ac:dyDescent="0.3">
      <c r="A1087" s="13">
        <v>21686</v>
      </c>
      <c r="B1087" s="13" t="s">
        <v>71</v>
      </c>
      <c r="C1087" s="13">
        <v>88857</v>
      </c>
      <c r="D1087" s="14">
        <v>6.68</v>
      </c>
      <c r="E1087" s="15">
        <v>0.05</v>
      </c>
      <c r="F1087" s="13">
        <v>1</v>
      </c>
      <c r="G1087" s="14">
        <f>'Calculated Metrics'!$D1087*'Calculated Metrics'!$F1087*(1-'Calculated Metrics'!$E1087)</f>
        <v>6.3459999999999992</v>
      </c>
      <c r="H1087" s="13">
        <v>1962</v>
      </c>
      <c r="I1087" s="13" t="s">
        <v>1646</v>
      </c>
      <c r="J1087" s="13" t="str">
        <f t="shared" si="16"/>
        <v>Returning Customer</v>
      </c>
      <c r="K1087" s="13" t="s">
        <v>34</v>
      </c>
      <c r="L1087" s="13" t="s">
        <v>35</v>
      </c>
      <c r="M1087" s="16">
        <v>42112</v>
      </c>
      <c r="N1087" s="16">
        <v>42119</v>
      </c>
      <c r="O1087" s="48">
        <f>'Calculated Metrics'!$N1087-'Calculated Metrics'!$M1087</f>
        <v>7</v>
      </c>
      <c r="P1087" s="16" t="str">
        <f>TEXT('Calculated Metrics'!$M1087,"mmmm")</f>
        <v>April</v>
      </c>
      <c r="Q1087" s="16" t="str">
        <f>TEXT('Calculated Metrics'!$M1087,"dddd")</f>
        <v>Saturday</v>
      </c>
      <c r="R1087" s="13" t="str">
        <f>_xlfn.XLOOKUP('Calculated Metrics'!$T1087,'Product Lookup'!A:A,'Product Lookup'!B:B, ,0)</f>
        <v>Paper</v>
      </c>
      <c r="S1087" s="13" t="s">
        <v>26</v>
      </c>
      <c r="T1087" s="13" t="s">
        <v>66</v>
      </c>
      <c r="U1087" s="13" t="s">
        <v>49</v>
      </c>
      <c r="V1087" s="13" t="s">
        <v>29</v>
      </c>
      <c r="W1087" s="13" t="s">
        <v>50</v>
      </c>
      <c r="X1087" s="13" t="s">
        <v>143</v>
      </c>
      <c r="Y1087" s="13" t="s">
        <v>618</v>
      </c>
      <c r="Z1087" s="13">
        <v>48601</v>
      </c>
      <c r="AA1087" s="1"/>
      <c r="AB1087" s="1"/>
      <c r="AC1087" s="1"/>
      <c r="AD1087" s="1"/>
      <c r="AE1087" s="1"/>
      <c r="AF1087" s="1"/>
    </row>
    <row r="1088" spans="1:32" x14ac:dyDescent="0.3">
      <c r="A1088" s="9">
        <v>22488</v>
      </c>
      <c r="B1088" s="9" t="s">
        <v>47</v>
      </c>
      <c r="C1088" s="9">
        <v>89456</v>
      </c>
      <c r="D1088" s="10">
        <v>78.650000000000006</v>
      </c>
      <c r="E1088" s="11">
        <v>0.05</v>
      </c>
      <c r="F1088" s="9">
        <v>8</v>
      </c>
      <c r="G1088" s="10">
        <f>'Calculated Metrics'!$D1088*'Calculated Metrics'!$F1088*(1-'Calculated Metrics'!$E1088)</f>
        <v>597.74</v>
      </c>
      <c r="H1088" s="9">
        <v>1967</v>
      </c>
      <c r="I1088" s="9" t="s">
        <v>1647</v>
      </c>
      <c r="J1088" s="9" t="str">
        <f t="shared" si="16"/>
        <v>New Customer</v>
      </c>
      <c r="K1088" s="9" t="s">
        <v>48</v>
      </c>
      <c r="L1088" s="9" t="s">
        <v>25</v>
      </c>
      <c r="M1088" s="12">
        <v>42081</v>
      </c>
      <c r="N1088" s="12">
        <v>42082</v>
      </c>
      <c r="O1088" s="47">
        <f>'Calculated Metrics'!$N1088-'Calculated Metrics'!$M1088</f>
        <v>1</v>
      </c>
      <c r="P1088" s="12" t="str">
        <f>TEXT('Calculated Metrics'!$M1088,"mmmm")</f>
        <v>March</v>
      </c>
      <c r="Q1088" s="12" t="str">
        <f>TEXT('Calculated Metrics'!$M1088,"dddd")</f>
        <v>Wednesday</v>
      </c>
      <c r="R1088" s="9" t="str">
        <f>_xlfn.XLOOKUP('Calculated Metrics'!$T1088,'Product Lookup'!A:A,'Product Lookup'!B:B, ,0)</f>
        <v>Appliances</v>
      </c>
      <c r="S1088" s="9" t="s">
        <v>26</v>
      </c>
      <c r="T1088" s="9" t="s">
        <v>131</v>
      </c>
      <c r="U1088" s="9" t="s">
        <v>63</v>
      </c>
      <c r="V1088" s="9" t="s">
        <v>29</v>
      </c>
      <c r="W1088" s="9" t="s">
        <v>81</v>
      </c>
      <c r="X1088" s="9" t="s">
        <v>153</v>
      </c>
      <c r="Y1088" s="9" t="s">
        <v>514</v>
      </c>
      <c r="Z1088" s="9">
        <v>52732</v>
      </c>
      <c r="AA1088" s="1"/>
      <c r="AB1088" s="1"/>
      <c r="AC1088" s="1"/>
      <c r="AD1088" s="1"/>
      <c r="AE1088" s="1"/>
      <c r="AF1088" s="1"/>
    </row>
    <row r="1089" spans="1:32" x14ac:dyDescent="0.3">
      <c r="A1089" s="13">
        <v>26220</v>
      </c>
      <c r="B1089" s="13" t="s">
        <v>47</v>
      </c>
      <c r="C1089" s="13">
        <v>91550</v>
      </c>
      <c r="D1089" s="14">
        <v>11.58</v>
      </c>
      <c r="E1089" s="15">
        <v>0.05</v>
      </c>
      <c r="F1089" s="13">
        <v>3</v>
      </c>
      <c r="G1089" s="14">
        <f>'Calculated Metrics'!$D1089*'Calculated Metrics'!$F1089*(1-'Calculated Metrics'!$E1089)</f>
        <v>33.003</v>
      </c>
      <c r="H1089" s="13">
        <v>1971</v>
      </c>
      <c r="I1089" s="13" t="s">
        <v>1648</v>
      </c>
      <c r="J1089" s="13" t="str">
        <f t="shared" si="16"/>
        <v>New Customer</v>
      </c>
      <c r="K1089" s="13" t="s">
        <v>24</v>
      </c>
      <c r="L1089" s="13" t="s">
        <v>35</v>
      </c>
      <c r="M1089" s="16">
        <v>42022</v>
      </c>
      <c r="N1089" s="16">
        <v>42023</v>
      </c>
      <c r="O1089" s="48">
        <f>'Calculated Metrics'!$N1089-'Calculated Metrics'!$M1089</f>
        <v>1</v>
      </c>
      <c r="P1089" s="16" t="str">
        <f>TEXT('Calculated Metrics'!$M1089,"mmmm")</f>
        <v>January</v>
      </c>
      <c r="Q1089" s="16" t="str">
        <f>TEXT('Calculated Metrics'!$M1089,"dddd")</f>
        <v>Sunday</v>
      </c>
      <c r="R1089" s="13" t="str">
        <f>_xlfn.XLOOKUP('Calculated Metrics'!$T1089,'Product Lookup'!A:A,'Product Lookup'!B:B, ,0)</f>
        <v>Envelopes</v>
      </c>
      <c r="S1089" s="13" t="s">
        <v>26</v>
      </c>
      <c r="T1089" s="13" t="s">
        <v>54</v>
      </c>
      <c r="U1089" s="13" t="s">
        <v>49</v>
      </c>
      <c r="V1089" s="13" t="s">
        <v>29</v>
      </c>
      <c r="W1089" s="13" t="s">
        <v>44</v>
      </c>
      <c r="X1089" s="13" t="s">
        <v>260</v>
      </c>
      <c r="Y1089" s="13" t="s">
        <v>619</v>
      </c>
      <c r="Z1089" s="13">
        <v>38801</v>
      </c>
      <c r="AA1089" s="1"/>
      <c r="AB1089" s="1"/>
      <c r="AC1089" s="1"/>
      <c r="AD1089" s="1"/>
      <c r="AE1089" s="1"/>
      <c r="AF1089" s="1"/>
    </row>
    <row r="1090" spans="1:32" x14ac:dyDescent="0.3">
      <c r="A1090" s="9">
        <v>26223</v>
      </c>
      <c r="B1090" s="9" t="s">
        <v>47</v>
      </c>
      <c r="C1090" s="9">
        <v>91550</v>
      </c>
      <c r="D1090" s="10">
        <v>350.99</v>
      </c>
      <c r="E1090" s="11">
        <v>0.1</v>
      </c>
      <c r="F1090" s="9">
        <v>6</v>
      </c>
      <c r="G1090" s="10">
        <f>'Calculated Metrics'!$D1090*'Calculated Metrics'!$F1090*(1-'Calculated Metrics'!$E1090)</f>
        <v>1895.346</v>
      </c>
      <c r="H1090" s="9">
        <v>1972</v>
      </c>
      <c r="I1090" s="9" t="s">
        <v>1649</v>
      </c>
      <c r="J1090" s="9" t="str">
        <f t="shared" ref="J1090:J1153" si="17">IF(COUNTIF(I:I,I1090)&gt;1,"Returning Customer","New Customer")</f>
        <v>Returning Customer</v>
      </c>
      <c r="K1090" s="9" t="s">
        <v>24</v>
      </c>
      <c r="L1090" s="9" t="s">
        <v>25</v>
      </c>
      <c r="M1090" s="12">
        <v>42022</v>
      </c>
      <c r="N1090" s="12">
        <v>42024</v>
      </c>
      <c r="O1090" s="47">
        <f>'Calculated Metrics'!$N1090-'Calculated Metrics'!$M1090</f>
        <v>2</v>
      </c>
      <c r="P1090" s="12" t="str">
        <f>TEXT('Calculated Metrics'!$M1090,"mmmm")</f>
        <v>January</v>
      </c>
      <c r="Q1090" s="12" t="str">
        <f>TEXT('Calculated Metrics'!$M1090,"dddd")</f>
        <v>Sunday</v>
      </c>
      <c r="R1090" s="9" t="str">
        <f>_xlfn.XLOOKUP('Calculated Metrics'!$T1090,'Product Lookup'!A:A,'Product Lookup'!B:B, ,0)</f>
        <v>Chairs</v>
      </c>
      <c r="S1090" s="9" t="s">
        <v>36</v>
      </c>
      <c r="T1090" s="9" t="s">
        <v>37</v>
      </c>
      <c r="U1090" s="9" t="s">
        <v>38</v>
      </c>
      <c r="V1090" s="9" t="s">
        <v>29</v>
      </c>
      <c r="W1090" s="9" t="s">
        <v>44</v>
      </c>
      <c r="X1090" s="9" t="s">
        <v>122</v>
      </c>
      <c r="Y1090" s="9" t="s">
        <v>620</v>
      </c>
      <c r="Z1090" s="9">
        <v>19090</v>
      </c>
      <c r="AA1090" s="1"/>
      <c r="AB1090" s="1"/>
      <c r="AC1090" s="1"/>
      <c r="AD1090" s="1"/>
      <c r="AE1090" s="1"/>
      <c r="AF1090" s="1"/>
    </row>
    <row r="1091" spans="1:32" x14ac:dyDescent="0.3">
      <c r="A1091" s="13">
        <v>26224</v>
      </c>
      <c r="B1091" s="13" t="s">
        <v>47</v>
      </c>
      <c r="C1091" s="13">
        <v>91550</v>
      </c>
      <c r="D1091" s="14">
        <v>15.99</v>
      </c>
      <c r="E1091" s="15">
        <v>0.05</v>
      </c>
      <c r="F1091" s="13">
        <v>5</v>
      </c>
      <c r="G1091" s="14">
        <f>'Calculated Metrics'!$D1091*'Calculated Metrics'!$F1091*(1-'Calculated Metrics'!$E1091)</f>
        <v>75.952500000000001</v>
      </c>
      <c r="H1091" s="13">
        <v>1972</v>
      </c>
      <c r="I1091" s="13" t="s">
        <v>1649</v>
      </c>
      <c r="J1091" s="13" t="str">
        <f t="shared" si="17"/>
        <v>Returning Customer</v>
      </c>
      <c r="K1091" s="13" t="s">
        <v>24</v>
      </c>
      <c r="L1091" s="13" t="s">
        <v>25</v>
      </c>
      <c r="M1091" s="16">
        <v>42022</v>
      </c>
      <c r="N1091" s="16">
        <v>42024</v>
      </c>
      <c r="O1091" s="48">
        <f>'Calculated Metrics'!$N1091-'Calculated Metrics'!$M1091</f>
        <v>2</v>
      </c>
      <c r="P1091" s="16" t="str">
        <f>TEXT('Calculated Metrics'!$M1091,"mmmm")</f>
        <v>January</v>
      </c>
      <c r="Q1091" s="16" t="str">
        <f>TEXT('Calculated Metrics'!$M1091,"dddd")</f>
        <v>Sunday</v>
      </c>
      <c r="R1091" s="13" t="str">
        <f>_xlfn.XLOOKUP('Calculated Metrics'!$T1091,'Product Lookup'!A:A,'Product Lookup'!B:B, ,0)</f>
        <v>Office Machines</v>
      </c>
      <c r="S1091" s="13" t="s">
        <v>58</v>
      </c>
      <c r="T1091" s="13" t="s">
        <v>62</v>
      </c>
      <c r="U1091" s="13" t="s">
        <v>49</v>
      </c>
      <c r="V1091" s="13" t="s">
        <v>29</v>
      </c>
      <c r="W1091" s="13" t="s">
        <v>50</v>
      </c>
      <c r="X1091" s="13" t="s">
        <v>122</v>
      </c>
      <c r="Y1091" s="13" t="s">
        <v>620</v>
      </c>
      <c r="Z1091" s="13">
        <v>19090</v>
      </c>
      <c r="AA1091" s="1"/>
      <c r="AB1091" s="1"/>
      <c r="AC1091" s="1"/>
      <c r="AD1091" s="1"/>
      <c r="AE1091" s="1"/>
      <c r="AF1091" s="1"/>
    </row>
    <row r="1092" spans="1:32" x14ac:dyDescent="0.3">
      <c r="A1092" s="9">
        <v>18795</v>
      </c>
      <c r="B1092" s="9" t="s">
        <v>47</v>
      </c>
      <c r="C1092" s="9">
        <v>89040</v>
      </c>
      <c r="D1092" s="10">
        <v>20.48</v>
      </c>
      <c r="E1092" s="11">
        <v>0.05</v>
      </c>
      <c r="F1092" s="9">
        <v>5</v>
      </c>
      <c r="G1092" s="10">
        <f>'Calculated Metrics'!$D1092*'Calculated Metrics'!$F1092*(1-'Calculated Metrics'!$E1092)</f>
        <v>97.28</v>
      </c>
      <c r="H1092" s="9">
        <v>1974</v>
      </c>
      <c r="I1092" s="9" t="s">
        <v>1650</v>
      </c>
      <c r="J1092" s="9" t="str">
        <f t="shared" si="17"/>
        <v>Returning Customer</v>
      </c>
      <c r="K1092" s="9" t="s">
        <v>74</v>
      </c>
      <c r="L1092" s="9" t="s">
        <v>35</v>
      </c>
      <c r="M1092" s="12">
        <v>42144</v>
      </c>
      <c r="N1092" s="12">
        <v>42145</v>
      </c>
      <c r="O1092" s="47">
        <f>'Calculated Metrics'!$N1092-'Calculated Metrics'!$M1092</f>
        <v>1</v>
      </c>
      <c r="P1092" s="12" t="str">
        <f>TEXT('Calculated Metrics'!$M1092,"mmmm")</f>
        <v>May</v>
      </c>
      <c r="Q1092" s="12" t="str">
        <f>TEXT('Calculated Metrics'!$M1092,"dddd")</f>
        <v>Wednesday</v>
      </c>
      <c r="R1092" s="9" t="str">
        <f>_xlfn.XLOOKUP('Calculated Metrics'!$T1092,'Product Lookup'!A:A,'Product Lookup'!B:B, ,0)</f>
        <v>Appliances</v>
      </c>
      <c r="S1092" s="9" t="s">
        <v>26</v>
      </c>
      <c r="T1092" s="9" t="s">
        <v>131</v>
      </c>
      <c r="U1092" s="9" t="s">
        <v>49</v>
      </c>
      <c r="V1092" s="9" t="s">
        <v>29</v>
      </c>
      <c r="W1092" s="9" t="s">
        <v>50</v>
      </c>
      <c r="X1092" s="9" t="s">
        <v>143</v>
      </c>
      <c r="Y1092" s="9" t="s">
        <v>621</v>
      </c>
      <c r="Z1092" s="9">
        <v>48127</v>
      </c>
      <c r="AA1092" s="1"/>
      <c r="AB1092" s="1"/>
      <c r="AC1092" s="1"/>
      <c r="AD1092" s="1"/>
      <c r="AE1092" s="1"/>
      <c r="AF1092" s="1"/>
    </row>
    <row r="1093" spans="1:32" x14ac:dyDescent="0.3">
      <c r="A1093" s="13">
        <v>18796</v>
      </c>
      <c r="B1093" s="13" t="s">
        <v>47</v>
      </c>
      <c r="C1093" s="13">
        <v>89040</v>
      </c>
      <c r="D1093" s="14">
        <v>15.67</v>
      </c>
      <c r="E1093" s="15">
        <v>0.05</v>
      </c>
      <c r="F1093" s="13">
        <v>3</v>
      </c>
      <c r="G1093" s="14">
        <f>'Calculated Metrics'!$D1093*'Calculated Metrics'!$F1093*(1-'Calculated Metrics'!$E1093)</f>
        <v>44.659499999999994</v>
      </c>
      <c r="H1093" s="13">
        <v>1974</v>
      </c>
      <c r="I1093" s="13" t="s">
        <v>1650</v>
      </c>
      <c r="J1093" s="13" t="str">
        <f t="shared" si="17"/>
        <v>Returning Customer</v>
      </c>
      <c r="K1093" s="13" t="s">
        <v>74</v>
      </c>
      <c r="L1093" s="13" t="s">
        <v>35</v>
      </c>
      <c r="M1093" s="16">
        <v>42144</v>
      </c>
      <c r="N1093" s="16">
        <v>42145</v>
      </c>
      <c r="O1093" s="48">
        <f>'Calculated Metrics'!$N1093-'Calculated Metrics'!$M1093</f>
        <v>1</v>
      </c>
      <c r="P1093" s="16" t="str">
        <f>TEXT('Calculated Metrics'!$M1093,"mmmm")</f>
        <v>May</v>
      </c>
      <c r="Q1093" s="16" t="str">
        <f>TEXT('Calculated Metrics'!$M1093,"dddd")</f>
        <v>Wednesday</v>
      </c>
      <c r="R1093" s="13" t="str">
        <f>_xlfn.XLOOKUP('Calculated Metrics'!$T1093,'Product Lookup'!A:A,'Product Lookup'!B:B, ,0)</f>
        <v>Envelopes</v>
      </c>
      <c r="S1093" s="13" t="s">
        <v>26</v>
      </c>
      <c r="T1093" s="13" t="s">
        <v>54</v>
      </c>
      <c r="U1093" s="13" t="s">
        <v>49</v>
      </c>
      <c r="V1093" s="13" t="s">
        <v>29</v>
      </c>
      <c r="W1093" s="13" t="s">
        <v>50</v>
      </c>
      <c r="X1093" s="13" t="s">
        <v>143</v>
      </c>
      <c r="Y1093" s="13" t="s">
        <v>621</v>
      </c>
      <c r="Z1093" s="13">
        <v>48127</v>
      </c>
      <c r="AA1093" s="1"/>
      <c r="AB1093" s="1"/>
      <c r="AC1093" s="1"/>
      <c r="AD1093" s="1"/>
      <c r="AE1093" s="1"/>
      <c r="AF1093" s="1"/>
    </row>
    <row r="1094" spans="1:32" x14ac:dyDescent="0.3">
      <c r="A1094" s="9">
        <v>25731</v>
      </c>
      <c r="B1094" s="9" t="s">
        <v>41</v>
      </c>
      <c r="C1094" s="9">
        <v>89039</v>
      </c>
      <c r="D1094" s="10">
        <v>70.98</v>
      </c>
      <c r="E1094" s="11">
        <v>0.05</v>
      </c>
      <c r="F1094" s="9">
        <v>8</v>
      </c>
      <c r="G1094" s="10">
        <f>'Calculated Metrics'!$D1094*'Calculated Metrics'!$F1094*(1-'Calculated Metrics'!$E1094)</f>
        <v>539.44799999999998</v>
      </c>
      <c r="H1094" s="9">
        <v>1976</v>
      </c>
      <c r="I1094" s="9" t="s">
        <v>1651</v>
      </c>
      <c r="J1094" s="9" t="str">
        <f t="shared" si="17"/>
        <v>Returning Customer</v>
      </c>
      <c r="K1094" s="9" t="s">
        <v>74</v>
      </c>
      <c r="L1094" s="9" t="s">
        <v>25</v>
      </c>
      <c r="M1094" s="12">
        <v>42014</v>
      </c>
      <c r="N1094" s="12">
        <v>42015</v>
      </c>
      <c r="O1094" s="47">
        <f>'Calculated Metrics'!$N1094-'Calculated Metrics'!$M1094</f>
        <v>1</v>
      </c>
      <c r="P1094" s="12" t="str">
        <f>TEXT('Calculated Metrics'!$M1094,"mmmm")</f>
        <v>January</v>
      </c>
      <c r="Q1094" s="12" t="str">
        <f>TEXT('Calculated Metrics'!$M1094,"dddd")</f>
        <v>Saturday</v>
      </c>
      <c r="R1094" s="9" t="str">
        <f>_xlfn.XLOOKUP('Calculated Metrics'!$T1094,'Product Lookup'!A:A,'Product Lookup'!B:B, ,0)</f>
        <v>Bookcases</v>
      </c>
      <c r="S1094" s="9" t="s">
        <v>36</v>
      </c>
      <c r="T1094" s="9" t="s">
        <v>105</v>
      </c>
      <c r="U1094" s="9" t="s">
        <v>77</v>
      </c>
      <c r="V1094" s="9" t="s">
        <v>29</v>
      </c>
      <c r="W1094" s="9" t="s">
        <v>50</v>
      </c>
      <c r="X1094" s="9" t="s">
        <v>143</v>
      </c>
      <c r="Y1094" s="9" t="s">
        <v>622</v>
      </c>
      <c r="Z1094" s="9">
        <v>48823</v>
      </c>
      <c r="AA1094" s="1"/>
      <c r="AB1094" s="1"/>
      <c r="AC1094" s="1"/>
      <c r="AD1094" s="1"/>
      <c r="AE1094" s="1"/>
      <c r="AF1094" s="1"/>
    </row>
    <row r="1095" spans="1:32" x14ac:dyDescent="0.3">
      <c r="A1095" s="13">
        <v>25732</v>
      </c>
      <c r="B1095" s="13" t="s">
        <v>41</v>
      </c>
      <c r="C1095" s="13">
        <v>89039</v>
      </c>
      <c r="D1095" s="14">
        <v>11.55</v>
      </c>
      <c r="E1095" s="15">
        <v>0.05</v>
      </c>
      <c r="F1095" s="13">
        <v>12</v>
      </c>
      <c r="G1095" s="14">
        <f>'Calculated Metrics'!$D1095*'Calculated Metrics'!$F1095*(1-'Calculated Metrics'!$E1095)</f>
        <v>131.67000000000002</v>
      </c>
      <c r="H1095" s="13">
        <v>1976</v>
      </c>
      <c r="I1095" s="13" t="s">
        <v>1651</v>
      </c>
      <c r="J1095" s="13" t="str">
        <f t="shared" si="17"/>
        <v>Returning Customer</v>
      </c>
      <c r="K1095" s="13" t="s">
        <v>74</v>
      </c>
      <c r="L1095" s="13" t="s">
        <v>35</v>
      </c>
      <c r="M1095" s="16">
        <v>42014</v>
      </c>
      <c r="N1095" s="16">
        <v>42016</v>
      </c>
      <c r="O1095" s="48">
        <f>'Calculated Metrics'!$N1095-'Calculated Metrics'!$M1095</f>
        <v>2</v>
      </c>
      <c r="P1095" s="16" t="str">
        <f>TEXT('Calculated Metrics'!$M1095,"mmmm")</f>
        <v>January</v>
      </c>
      <c r="Q1095" s="16" t="str">
        <f>TEXT('Calculated Metrics'!$M1095,"dddd")</f>
        <v>Saturday</v>
      </c>
      <c r="R1095" s="13" t="str">
        <f>_xlfn.XLOOKUP('Calculated Metrics'!$T1095,'Product Lookup'!A:A,'Product Lookup'!B:B, ,0)</f>
        <v>Pens</v>
      </c>
      <c r="S1095" s="13" t="s">
        <v>26</v>
      </c>
      <c r="T1095" s="13" t="s">
        <v>27</v>
      </c>
      <c r="U1095" s="13" t="s">
        <v>28</v>
      </c>
      <c r="V1095" s="13" t="s">
        <v>29</v>
      </c>
      <c r="W1095" s="13" t="s">
        <v>50</v>
      </c>
      <c r="X1095" s="13" t="s">
        <v>143</v>
      </c>
      <c r="Y1095" s="13" t="s">
        <v>622</v>
      </c>
      <c r="Z1095" s="13">
        <v>48823</v>
      </c>
      <c r="AA1095" s="1"/>
      <c r="AB1095" s="1"/>
      <c r="AC1095" s="1"/>
      <c r="AD1095" s="1"/>
      <c r="AE1095" s="1"/>
      <c r="AF1095" s="1"/>
    </row>
    <row r="1096" spans="1:32" x14ac:dyDescent="0.3">
      <c r="A1096" s="9">
        <v>24887</v>
      </c>
      <c r="B1096" s="9" t="s">
        <v>41</v>
      </c>
      <c r="C1096" s="9">
        <v>89041</v>
      </c>
      <c r="D1096" s="10">
        <v>40.99</v>
      </c>
      <c r="E1096" s="11">
        <v>0.05</v>
      </c>
      <c r="F1096" s="9">
        <v>14</v>
      </c>
      <c r="G1096" s="10">
        <f>'Calculated Metrics'!$D1096*'Calculated Metrics'!$F1096*(1-'Calculated Metrics'!$E1096)</f>
        <v>545.16700000000003</v>
      </c>
      <c r="H1096" s="9">
        <v>1976</v>
      </c>
      <c r="I1096" s="9" t="s">
        <v>1651</v>
      </c>
      <c r="J1096" s="9" t="str">
        <f t="shared" si="17"/>
        <v>Returning Customer</v>
      </c>
      <c r="K1096" s="9" t="s">
        <v>74</v>
      </c>
      <c r="L1096" s="9" t="s">
        <v>35</v>
      </c>
      <c r="M1096" s="12">
        <v>42086</v>
      </c>
      <c r="N1096" s="12">
        <v>42088</v>
      </c>
      <c r="O1096" s="47">
        <f>'Calculated Metrics'!$N1096-'Calculated Metrics'!$M1096</f>
        <v>2</v>
      </c>
      <c r="P1096" s="12" t="str">
        <f>TEXT('Calculated Metrics'!$M1096,"mmmm")</f>
        <v>March</v>
      </c>
      <c r="Q1096" s="12" t="str">
        <f>TEXT('Calculated Metrics'!$M1096,"dddd")</f>
        <v>Monday</v>
      </c>
      <c r="R1096" s="9" t="str">
        <f>_xlfn.XLOOKUP('Calculated Metrics'!$T1096,'Product Lookup'!A:A,'Product Lookup'!B:B, ,0)</f>
        <v>Paper</v>
      </c>
      <c r="S1096" s="9" t="s">
        <v>26</v>
      </c>
      <c r="T1096" s="9" t="s">
        <v>66</v>
      </c>
      <c r="U1096" s="9" t="s">
        <v>49</v>
      </c>
      <c r="V1096" s="9" t="s">
        <v>29</v>
      </c>
      <c r="W1096" s="9" t="s">
        <v>30</v>
      </c>
      <c r="X1096" s="9" t="s">
        <v>143</v>
      </c>
      <c r="Y1096" s="9" t="s">
        <v>622</v>
      </c>
      <c r="Z1096" s="9">
        <v>48823</v>
      </c>
      <c r="AA1096" s="1"/>
      <c r="AB1096" s="1"/>
      <c r="AC1096" s="1"/>
      <c r="AD1096" s="1"/>
      <c r="AE1096" s="1"/>
      <c r="AF1096" s="1"/>
    </row>
    <row r="1097" spans="1:32" x14ac:dyDescent="0.3">
      <c r="A1097" s="13">
        <v>21692</v>
      </c>
      <c r="B1097" s="13" t="s">
        <v>33</v>
      </c>
      <c r="C1097" s="13">
        <v>87757</v>
      </c>
      <c r="D1097" s="14">
        <v>20.99</v>
      </c>
      <c r="E1097" s="15">
        <v>0.05</v>
      </c>
      <c r="F1097" s="13">
        <v>4</v>
      </c>
      <c r="G1097" s="14">
        <f>'Calculated Metrics'!$D1097*'Calculated Metrics'!$F1097*(1-'Calculated Metrics'!$E1097)</f>
        <v>79.761999999999986</v>
      </c>
      <c r="H1097" s="13">
        <v>1979</v>
      </c>
      <c r="I1097" s="13" t="s">
        <v>1652</v>
      </c>
      <c r="J1097" s="13" t="str">
        <f t="shared" si="17"/>
        <v>New Customer</v>
      </c>
      <c r="K1097" s="13" t="s">
        <v>24</v>
      </c>
      <c r="L1097" s="13" t="s">
        <v>35</v>
      </c>
      <c r="M1097" s="16">
        <v>42129</v>
      </c>
      <c r="N1097" s="16">
        <v>42130</v>
      </c>
      <c r="O1097" s="48">
        <f>'Calculated Metrics'!$N1097-'Calculated Metrics'!$M1097</f>
        <v>1</v>
      </c>
      <c r="P1097" s="16" t="str">
        <f>TEXT('Calculated Metrics'!$M1097,"mmmm")</f>
        <v>May</v>
      </c>
      <c r="Q1097" s="16" t="str">
        <f>TEXT('Calculated Metrics'!$M1097,"dddd")</f>
        <v>Tuesday</v>
      </c>
      <c r="R1097" s="13" t="str">
        <f>_xlfn.XLOOKUP('Calculated Metrics'!$T1097,'Product Lookup'!A:A,'Product Lookup'!B:B, ,0)</f>
        <v>Telephones</v>
      </c>
      <c r="S1097" s="13" t="s">
        <v>58</v>
      </c>
      <c r="T1097" s="13" t="s">
        <v>59</v>
      </c>
      <c r="U1097" s="13" t="s">
        <v>43</v>
      </c>
      <c r="V1097" s="13" t="s">
        <v>29</v>
      </c>
      <c r="W1097" s="13" t="s">
        <v>81</v>
      </c>
      <c r="X1097" s="13" t="s">
        <v>129</v>
      </c>
      <c r="Y1097" s="13" t="s">
        <v>623</v>
      </c>
      <c r="Z1097" s="13">
        <v>80122</v>
      </c>
      <c r="AA1097" s="1"/>
      <c r="AB1097" s="1"/>
      <c r="AC1097" s="1"/>
      <c r="AD1097" s="1"/>
      <c r="AE1097" s="1"/>
      <c r="AF1097" s="1"/>
    </row>
    <row r="1098" spans="1:32" x14ac:dyDescent="0.3">
      <c r="A1098" s="9">
        <v>24935</v>
      </c>
      <c r="B1098" s="9" t="s">
        <v>33</v>
      </c>
      <c r="C1098" s="9">
        <v>91258</v>
      </c>
      <c r="D1098" s="10">
        <v>7.37</v>
      </c>
      <c r="E1098" s="11">
        <v>0.05</v>
      </c>
      <c r="F1098" s="9">
        <v>38</v>
      </c>
      <c r="G1098" s="10">
        <f>'Calculated Metrics'!$D1098*'Calculated Metrics'!$F1098*(1-'Calculated Metrics'!$E1098)</f>
        <v>266.05700000000002</v>
      </c>
      <c r="H1098" s="9">
        <v>1984</v>
      </c>
      <c r="I1098" s="9" t="s">
        <v>1653</v>
      </c>
      <c r="J1098" s="9" t="str">
        <f t="shared" si="17"/>
        <v>New Customer</v>
      </c>
      <c r="K1098" s="9" t="s">
        <v>74</v>
      </c>
      <c r="L1098" s="9" t="s">
        <v>35</v>
      </c>
      <c r="M1098" s="12">
        <v>42140</v>
      </c>
      <c r="N1098" s="12">
        <v>42140</v>
      </c>
      <c r="O1098" s="47">
        <f>'Calculated Metrics'!$N1098-'Calculated Metrics'!$M1098</f>
        <v>0</v>
      </c>
      <c r="P1098" s="12" t="str">
        <f>TEXT('Calculated Metrics'!$M1098,"mmmm")</f>
        <v>May</v>
      </c>
      <c r="Q1098" s="12" t="str">
        <f>TEXT('Calculated Metrics'!$M1098,"dddd")</f>
        <v>Saturday</v>
      </c>
      <c r="R1098" s="9" t="str">
        <f>_xlfn.XLOOKUP('Calculated Metrics'!$T1098,'Product Lookup'!A:A,'Product Lookup'!B:B, ,0)</f>
        <v>Computer Peripherals</v>
      </c>
      <c r="S1098" s="9" t="s">
        <v>58</v>
      </c>
      <c r="T1098" s="9" t="s">
        <v>100</v>
      </c>
      <c r="U1098" s="9" t="s">
        <v>43</v>
      </c>
      <c r="V1098" s="9" t="s">
        <v>29</v>
      </c>
      <c r="W1098" s="9" t="s">
        <v>50</v>
      </c>
      <c r="X1098" s="9" t="s">
        <v>331</v>
      </c>
      <c r="Y1098" s="9" t="s">
        <v>332</v>
      </c>
      <c r="Z1098" s="9">
        <v>29915</v>
      </c>
      <c r="AA1098" s="1"/>
      <c r="AB1098" s="1"/>
      <c r="AC1098" s="1"/>
      <c r="AD1098" s="1"/>
      <c r="AE1098" s="1"/>
      <c r="AF1098" s="1"/>
    </row>
    <row r="1099" spans="1:32" x14ac:dyDescent="0.3">
      <c r="A1099" s="13">
        <v>20568</v>
      </c>
      <c r="B1099" s="13" t="s">
        <v>33</v>
      </c>
      <c r="C1099" s="13">
        <v>90888</v>
      </c>
      <c r="D1099" s="14">
        <v>15.31</v>
      </c>
      <c r="E1099" s="15">
        <v>0.05</v>
      </c>
      <c r="F1099" s="13">
        <v>23</v>
      </c>
      <c r="G1099" s="14">
        <f>'Calculated Metrics'!$D1099*'Calculated Metrics'!$F1099*(1-'Calculated Metrics'!$E1099)</f>
        <v>334.52349999999996</v>
      </c>
      <c r="H1099" s="13">
        <v>1986</v>
      </c>
      <c r="I1099" s="13" t="s">
        <v>1654</v>
      </c>
      <c r="J1099" s="13" t="str">
        <f t="shared" si="17"/>
        <v>Returning Customer</v>
      </c>
      <c r="K1099" s="13" t="s">
        <v>34</v>
      </c>
      <c r="L1099" s="13" t="s">
        <v>35</v>
      </c>
      <c r="M1099" s="16">
        <v>42130</v>
      </c>
      <c r="N1099" s="16">
        <v>42131</v>
      </c>
      <c r="O1099" s="48">
        <f>'Calculated Metrics'!$N1099-'Calculated Metrics'!$M1099</f>
        <v>1</v>
      </c>
      <c r="P1099" s="16" t="str">
        <f>TEXT('Calculated Metrics'!$M1099,"mmmm")</f>
        <v>May</v>
      </c>
      <c r="Q1099" s="16" t="str">
        <f>TEXT('Calculated Metrics'!$M1099,"dddd")</f>
        <v>Wednesday</v>
      </c>
      <c r="R1099" s="13" t="str">
        <f>_xlfn.XLOOKUP('Calculated Metrics'!$T1099,'Product Lookup'!A:A,'Product Lookup'!B:B, ,0)</f>
        <v>Storage</v>
      </c>
      <c r="S1099" s="13" t="s">
        <v>26</v>
      </c>
      <c r="T1099" s="13" t="s">
        <v>85</v>
      </c>
      <c r="U1099" s="13" t="s">
        <v>49</v>
      </c>
      <c r="V1099" s="13" t="s">
        <v>29</v>
      </c>
      <c r="W1099" s="13" t="s">
        <v>50</v>
      </c>
      <c r="X1099" s="13" t="s">
        <v>79</v>
      </c>
      <c r="Y1099" s="13" t="s">
        <v>624</v>
      </c>
      <c r="Z1099" s="13">
        <v>79701</v>
      </c>
      <c r="AA1099" s="1"/>
      <c r="AB1099" s="1"/>
      <c r="AC1099" s="1"/>
      <c r="AD1099" s="1"/>
      <c r="AE1099" s="1"/>
      <c r="AF1099" s="1"/>
    </row>
    <row r="1100" spans="1:32" x14ac:dyDescent="0.3">
      <c r="A1100" s="9">
        <v>20569</v>
      </c>
      <c r="B1100" s="9" t="s">
        <v>33</v>
      </c>
      <c r="C1100" s="9">
        <v>90888</v>
      </c>
      <c r="D1100" s="10">
        <v>7.99</v>
      </c>
      <c r="E1100" s="11">
        <v>0.05</v>
      </c>
      <c r="F1100" s="9">
        <v>4</v>
      </c>
      <c r="G1100" s="10">
        <f>'Calculated Metrics'!$D1100*'Calculated Metrics'!$F1100*(1-'Calculated Metrics'!$E1100)</f>
        <v>30.361999999999998</v>
      </c>
      <c r="H1100" s="9">
        <v>1986</v>
      </c>
      <c r="I1100" s="9" t="s">
        <v>1654</v>
      </c>
      <c r="J1100" s="9" t="str">
        <f t="shared" si="17"/>
        <v>Returning Customer</v>
      </c>
      <c r="K1100" s="9" t="s">
        <v>34</v>
      </c>
      <c r="L1100" s="9" t="s">
        <v>25</v>
      </c>
      <c r="M1100" s="12">
        <v>42130</v>
      </c>
      <c r="N1100" s="12">
        <v>42132</v>
      </c>
      <c r="O1100" s="47">
        <f>'Calculated Metrics'!$N1100-'Calculated Metrics'!$M1100</f>
        <v>2</v>
      </c>
      <c r="P1100" s="12" t="str">
        <f>TEXT('Calculated Metrics'!$M1100,"mmmm")</f>
        <v>May</v>
      </c>
      <c r="Q1100" s="12" t="str">
        <f>TEXT('Calculated Metrics'!$M1100,"dddd")</f>
        <v>Wednesday</v>
      </c>
      <c r="R1100" s="9" t="str">
        <f>_xlfn.XLOOKUP('Calculated Metrics'!$T1100,'Product Lookup'!A:A,'Product Lookup'!B:B, ,0)</f>
        <v>Telephones</v>
      </c>
      <c r="S1100" s="9" t="s">
        <v>58</v>
      </c>
      <c r="T1100" s="9" t="s">
        <v>59</v>
      </c>
      <c r="U1100" s="9" t="s">
        <v>63</v>
      </c>
      <c r="V1100" s="9" t="s">
        <v>29</v>
      </c>
      <c r="W1100" s="9" t="s">
        <v>30</v>
      </c>
      <c r="X1100" s="9" t="s">
        <v>79</v>
      </c>
      <c r="Y1100" s="9" t="s">
        <v>624</v>
      </c>
      <c r="Z1100" s="9">
        <v>79701</v>
      </c>
      <c r="AA1100" s="1"/>
      <c r="AB1100" s="1"/>
      <c r="AC1100" s="1"/>
      <c r="AD1100" s="1"/>
      <c r="AE1100" s="1"/>
      <c r="AF1100" s="1"/>
    </row>
    <row r="1101" spans="1:32" x14ac:dyDescent="0.3">
      <c r="A1101" s="13">
        <v>19336</v>
      </c>
      <c r="B1101" s="13" t="s">
        <v>23</v>
      </c>
      <c r="C1101" s="13">
        <v>89999</v>
      </c>
      <c r="D1101" s="14">
        <v>20.98</v>
      </c>
      <c r="E1101" s="15">
        <v>0.05</v>
      </c>
      <c r="F1101" s="13">
        <v>3</v>
      </c>
      <c r="G1101" s="14">
        <f>'Calculated Metrics'!$D1101*'Calculated Metrics'!$F1101*(1-'Calculated Metrics'!$E1101)</f>
        <v>59.792999999999992</v>
      </c>
      <c r="H1101" s="13">
        <v>1988</v>
      </c>
      <c r="I1101" s="13" t="s">
        <v>1655</v>
      </c>
      <c r="J1101" s="13" t="str">
        <f t="shared" si="17"/>
        <v>New Customer</v>
      </c>
      <c r="K1101" s="13" t="s">
        <v>34</v>
      </c>
      <c r="L1101" s="13" t="s">
        <v>35</v>
      </c>
      <c r="M1101" s="16">
        <v>42007</v>
      </c>
      <c r="N1101" s="16">
        <v>42008</v>
      </c>
      <c r="O1101" s="48">
        <f>'Calculated Metrics'!$N1101-'Calculated Metrics'!$M1101</f>
        <v>1</v>
      </c>
      <c r="P1101" s="16" t="str">
        <f>TEXT('Calculated Metrics'!$M1101,"mmmm")</f>
        <v>January</v>
      </c>
      <c r="Q1101" s="16" t="str">
        <f>TEXT('Calculated Metrics'!$M1101,"dddd")</f>
        <v>Saturday</v>
      </c>
      <c r="R1101" s="13" t="str">
        <f>_xlfn.XLOOKUP('Calculated Metrics'!$T1101,'Product Lookup'!A:A,'Product Lookup'!B:B, ,0)</f>
        <v>Furnishings</v>
      </c>
      <c r="S1101" s="13" t="s">
        <v>36</v>
      </c>
      <c r="T1101" s="13" t="s">
        <v>42</v>
      </c>
      <c r="U1101" s="13" t="s">
        <v>63</v>
      </c>
      <c r="V1101" s="13" t="s">
        <v>29</v>
      </c>
      <c r="W1101" s="13" t="s">
        <v>30</v>
      </c>
      <c r="X1101" s="13" t="s">
        <v>114</v>
      </c>
      <c r="Y1101" s="13" t="s">
        <v>614</v>
      </c>
      <c r="Z1101" s="13">
        <v>84020</v>
      </c>
      <c r="AA1101" s="1"/>
      <c r="AB1101" s="1"/>
      <c r="AC1101" s="1"/>
      <c r="AD1101" s="1"/>
      <c r="AE1101" s="1"/>
      <c r="AF1101" s="1"/>
    </row>
    <row r="1102" spans="1:32" x14ac:dyDescent="0.3">
      <c r="A1102" s="9">
        <v>22600</v>
      </c>
      <c r="B1102" s="9" t="s">
        <v>33</v>
      </c>
      <c r="C1102" s="9">
        <v>90000</v>
      </c>
      <c r="D1102" s="10">
        <v>355.98</v>
      </c>
      <c r="E1102" s="11">
        <v>0.1</v>
      </c>
      <c r="F1102" s="9">
        <v>8</v>
      </c>
      <c r="G1102" s="10">
        <f>'Calculated Metrics'!$D1102*'Calculated Metrics'!$F1102*(1-'Calculated Metrics'!$E1102)</f>
        <v>2563.056</v>
      </c>
      <c r="H1102" s="9">
        <v>1989</v>
      </c>
      <c r="I1102" s="9" t="s">
        <v>1656</v>
      </c>
      <c r="J1102" s="9" t="str">
        <f t="shared" si="17"/>
        <v>Returning Customer</v>
      </c>
      <c r="K1102" s="9" t="s">
        <v>34</v>
      </c>
      <c r="L1102" s="9" t="s">
        <v>25</v>
      </c>
      <c r="M1102" s="12">
        <v>42025</v>
      </c>
      <c r="N1102" s="12">
        <v>42026</v>
      </c>
      <c r="O1102" s="47">
        <f>'Calculated Metrics'!$N1102-'Calculated Metrics'!$M1102</f>
        <v>1</v>
      </c>
      <c r="P1102" s="12" t="str">
        <f>TEXT('Calculated Metrics'!$M1102,"mmmm")</f>
        <v>January</v>
      </c>
      <c r="Q1102" s="12" t="str">
        <f>TEXT('Calculated Metrics'!$M1102,"dddd")</f>
        <v>Wednesday</v>
      </c>
      <c r="R1102" s="9" t="str">
        <f>_xlfn.XLOOKUP('Calculated Metrics'!$T1102,'Product Lookup'!A:A,'Product Lookup'!B:B, ,0)</f>
        <v>Chairs</v>
      </c>
      <c r="S1102" s="9" t="s">
        <v>36</v>
      </c>
      <c r="T1102" s="9" t="s">
        <v>37</v>
      </c>
      <c r="U1102" s="9" t="s">
        <v>38</v>
      </c>
      <c r="V1102" s="9" t="s">
        <v>29</v>
      </c>
      <c r="W1102" s="9" t="s">
        <v>30</v>
      </c>
      <c r="X1102" s="9" t="s">
        <v>114</v>
      </c>
      <c r="Y1102" s="9" t="s">
        <v>625</v>
      </c>
      <c r="Z1102" s="9">
        <v>84117</v>
      </c>
      <c r="AA1102" s="1"/>
      <c r="AB1102" s="1"/>
      <c r="AC1102" s="1"/>
      <c r="AD1102" s="1"/>
      <c r="AE1102" s="1"/>
      <c r="AF1102" s="1"/>
    </row>
    <row r="1103" spans="1:32" x14ac:dyDescent="0.3">
      <c r="A1103" s="13">
        <v>22601</v>
      </c>
      <c r="B1103" s="13" t="s">
        <v>33</v>
      </c>
      <c r="C1103" s="13">
        <v>90000</v>
      </c>
      <c r="D1103" s="14">
        <v>19.98</v>
      </c>
      <c r="E1103" s="15">
        <v>0.05</v>
      </c>
      <c r="F1103" s="13">
        <v>5</v>
      </c>
      <c r="G1103" s="14">
        <f>'Calculated Metrics'!$D1103*'Calculated Metrics'!$F1103*(1-'Calculated Metrics'!$E1103)</f>
        <v>94.905000000000001</v>
      </c>
      <c r="H1103" s="13">
        <v>1989</v>
      </c>
      <c r="I1103" s="13" t="s">
        <v>1656</v>
      </c>
      <c r="J1103" s="13" t="str">
        <f t="shared" si="17"/>
        <v>Returning Customer</v>
      </c>
      <c r="K1103" s="13" t="s">
        <v>34</v>
      </c>
      <c r="L1103" s="13" t="s">
        <v>35</v>
      </c>
      <c r="M1103" s="16">
        <v>42025</v>
      </c>
      <c r="N1103" s="16">
        <v>42026</v>
      </c>
      <c r="O1103" s="48">
        <f>'Calculated Metrics'!$N1103-'Calculated Metrics'!$M1103</f>
        <v>1</v>
      </c>
      <c r="P1103" s="16" t="str">
        <f>TEXT('Calculated Metrics'!$M1103,"mmmm")</f>
        <v>January</v>
      </c>
      <c r="Q1103" s="16" t="str">
        <f>TEXT('Calculated Metrics'!$M1103,"dddd")</f>
        <v>Wednesday</v>
      </c>
      <c r="R1103" s="13" t="str">
        <f>_xlfn.XLOOKUP('Calculated Metrics'!$T1103,'Product Lookup'!A:A,'Product Lookup'!B:B, ,0)</f>
        <v>Paper</v>
      </c>
      <c r="S1103" s="13" t="s">
        <v>26</v>
      </c>
      <c r="T1103" s="13" t="s">
        <v>66</v>
      </c>
      <c r="U1103" s="13" t="s">
        <v>49</v>
      </c>
      <c r="V1103" s="13" t="s">
        <v>29</v>
      </c>
      <c r="W1103" s="13" t="s">
        <v>30</v>
      </c>
      <c r="X1103" s="13" t="s">
        <v>114</v>
      </c>
      <c r="Y1103" s="13" t="s">
        <v>625</v>
      </c>
      <c r="Z1103" s="13">
        <v>84117</v>
      </c>
      <c r="AA1103" s="1"/>
      <c r="AB1103" s="1"/>
      <c r="AC1103" s="1"/>
      <c r="AD1103" s="1"/>
      <c r="AE1103" s="1"/>
      <c r="AF1103" s="1"/>
    </row>
    <row r="1104" spans="1:32" x14ac:dyDescent="0.3">
      <c r="A1104" s="9">
        <v>20554</v>
      </c>
      <c r="B1104" s="9" t="s">
        <v>23</v>
      </c>
      <c r="C1104" s="9">
        <v>90001</v>
      </c>
      <c r="D1104" s="10">
        <v>30.98</v>
      </c>
      <c r="E1104" s="11">
        <v>0.05</v>
      </c>
      <c r="F1104" s="9">
        <v>11</v>
      </c>
      <c r="G1104" s="10">
        <f>'Calculated Metrics'!$D1104*'Calculated Metrics'!$F1104*(1-'Calculated Metrics'!$E1104)</f>
        <v>323.74099999999999</v>
      </c>
      <c r="H1104" s="9">
        <v>1989</v>
      </c>
      <c r="I1104" s="9" t="s">
        <v>1656</v>
      </c>
      <c r="J1104" s="9" t="str">
        <f t="shared" si="17"/>
        <v>Returning Customer</v>
      </c>
      <c r="K1104" s="9" t="s">
        <v>24</v>
      </c>
      <c r="L1104" s="9" t="s">
        <v>35</v>
      </c>
      <c r="M1104" s="12">
        <v>42139</v>
      </c>
      <c r="N1104" s="12">
        <v>42140</v>
      </c>
      <c r="O1104" s="47">
        <f>'Calculated Metrics'!$N1104-'Calculated Metrics'!$M1104</f>
        <v>1</v>
      </c>
      <c r="P1104" s="12" t="str">
        <f>TEXT('Calculated Metrics'!$M1104,"mmmm")</f>
        <v>May</v>
      </c>
      <c r="Q1104" s="12" t="str">
        <f>TEXT('Calculated Metrics'!$M1104,"dddd")</f>
        <v>Friday</v>
      </c>
      <c r="R1104" s="9" t="str">
        <f>_xlfn.XLOOKUP('Calculated Metrics'!$T1104,'Product Lookup'!A:A,'Product Lookup'!B:B, ,0)</f>
        <v>Computer Peripherals</v>
      </c>
      <c r="S1104" s="9" t="s">
        <v>58</v>
      </c>
      <c r="T1104" s="9" t="s">
        <v>100</v>
      </c>
      <c r="U1104" s="9" t="s">
        <v>49</v>
      </c>
      <c r="V1104" s="9" t="s">
        <v>29</v>
      </c>
      <c r="W1104" s="9" t="s">
        <v>30</v>
      </c>
      <c r="X1104" s="9" t="s">
        <v>114</v>
      </c>
      <c r="Y1104" s="9" t="s">
        <v>625</v>
      </c>
      <c r="Z1104" s="9">
        <v>84117</v>
      </c>
      <c r="AA1104" s="1"/>
      <c r="AB1104" s="1"/>
      <c r="AC1104" s="1"/>
      <c r="AD1104" s="1"/>
      <c r="AE1104" s="1"/>
      <c r="AF1104" s="1"/>
    </row>
    <row r="1105" spans="1:32" x14ac:dyDescent="0.3">
      <c r="A1105" s="13">
        <v>20555</v>
      </c>
      <c r="B1105" s="13" t="s">
        <v>23</v>
      </c>
      <c r="C1105" s="13">
        <v>90001</v>
      </c>
      <c r="D1105" s="14">
        <v>40.99</v>
      </c>
      <c r="E1105" s="15">
        <v>0.05</v>
      </c>
      <c r="F1105" s="13">
        <v>11</v>
      </c>
      <c r="G1105" s="14">
        <f>'Calculated Metrics'!$D1105*'Calculated Metrics'!$F1105*(1-'Calculated Metrics'!$E1105)</f>
        <v>428.34550000000002</v>
      </c>
      <c r="H1105" s="13">
        <v>1989</v>
      </c>
      <c r="I1105" s="13" t="s">
        <v>1656</v>
      </c>
      <c r="J1105" s="13" t="str">
        <f t="shared" si="17"/>
        <v>Returning Customer</v>
      </c>
      <c r="K1105" s="13" t="s">
        <v>24</v>
      </c>
      <c r="L1105" s="13" t="s">
        <v>35</v>
      </c>
      <c r="M1105" s="16">
        <v>42139</v>
      </c>
      <c r="N1105" s="16">
        <v>42142</v>
      </c>
      <c r="O1105" s="48">
        <f>'Calculated Metrics'!$N1105-'Calculated Metrics'!$M1105</f>
        <v>3</v>
      </c>
      <c r="P1105" s="16" t="str">
        <f>TEXT('Calculated Metrics'!$M1105,"mmmm")</f>
        <v>May</v>
      </c>
      <c r="Q1105" s="16" t="str">
        <f>TEXT('Calculated Metrics'!$M1105,"dddd")</f>
        <v>Friday</v>
      </c>
      <c r="R1105" s="13" t="str">
        <f>_xlfn.XLOOKUP('Calculated Metrics'!$T1105,'Product Lookup'!A:A,'Product Lookup'!B:B, ,0)</f>
        <v>Paper</v>
      </c>
      <c r="S1105" s="13" t="s">
        <v>26</v>
      </c>
      <c r="T1105" s="13" t="s">
        <v>66</v>
      </c>
      <c r="U1105" s="13" t="s">
        <v>49</v>
      </c>
      <c r="V1105" s="13" t="s">
        <v>29</v>
      </c>
      <c r="W1105" s="13" t="s">
        <v>30</v>
      </c>
      <c r="X1105" s="13" t="s">
        <v>114</v>
      </c>
      <c r="Y1105" s="13" t="s">
        <v>625</v>
      </c>
      <c r="Z1105" s="13">
        <v>84117</v>
      </c>
      <c r="AA1105" s="1"/>
      <c r="AB1105" s="1"/>
      <c r="AC1105" s="1"/>
      <c r="AD1105" s="1"/>
      <c r="AE1105" s="1"/>
      <c r="AF1105" s="1"/>
    </row>
    <row r="1106" spans="1:32" x14ac:dyDescent="0.3">
      <c r="A1106" s="9">
        <v>21723</v>
      </c>
      <c r="B1106" s="9" t="s">
        <v>47</v>
      </c>
      <c r="C1106" s="9">
        <v>90003</v>
      </c>
      <c r="D1106" s="10">
        <v>1.6</v>
      </c>
      <c r="E1106" s="11">
        <v>0.05</v>
      </c>
      <c r="F1106" s="9">
        <v>11</v>
      </c>
      <c r="G1106" s="10">
        <f>'Calculated Metrics'!$D1106*'Calculated Metrics'!$F1106*(1-'Calculated Metrics'!$E1106)</f>
        <v>16.72</v>
      </c>
      <c r="H1106" s="9">
        <v>1989</v>
      </c>
      <c r="I1106" s="9" t="s">
        <v>1656</v>
      </c>
      <c r="J1106" s="9" t="str">
        <f t="shared" si="17"/>
        <v>Returning Customer</v>
      </c>
      <c r="K1106" s="9" t="s">
        <v>34</v>
      </c>
      <c r="L1106" s="9" t="s">
        <v>35</v>
      </c>
      <c r="M1106" s="12">
        <v>42124</v>
      </c>
      <c r="N1106" s="12">
        <v>42124</v>
      </c>
      <c r="O1106" s="47">
        <f>'Calculated Metrics'!$N1106-'Calculated Metrics'!$M1106</f>
        <v>0</v>
      </c>
      <c r="P1106" s="12" t="str">
        <f>TEXT('Calculated Metrics'!$M1106,"mmmm")</f>
        <v>April</v>
      </c>
      <c r="Q1106" s="12" t="str">
        <f>TEXT('Calculated Metrics'!$M1106,"dddd")</f>
        <v>Thursday</v>
      </c>
      <c r="R1106" s="9" t="str">
        <f>_xlfn.XLOOKUP('Calculated Metrics'!$T1106,'Product Lookup'!A:A,'Product Lookup'!B:B, ,0)</f>
        <v>Pens</v>
      </c>
      <c r="S1106" s="9" t="s">
        <v>26</v>
      </c>
      <c r="T1106" s="9" t="s">
        <v>27</v>
      </c>
      <c r="U1106" s="9" t="s">
        <v>28</v>
      </c>
      <c r="V1106" s="9" t="s">
        <v>29</v>
      </c>
      <c r="W1106" s="9" t="s">
        <v>30</v>
      </c>
      <c r="X1106" s="9" t="s">
        <v>114</v>
      </c>
      <c r="Y1106" s="9" t="s">
        <v>625</v>
      </c>
      <c r="Z1106" s="9">
        <v>84117</v>
      </c>
      <c r="AA1106" s="1"/>
      <c r="AB1106" s="1"/>
      <c r="AC1106" s="1"/>
      <c r="AD1106" s="1"/>
      <c r="AE1106" s="1"/>
      <c r="AF1106" s="1"/>
    </row>
    <row r="1107" spans="1:32" x14ac:dyDescent="0.3">
      <c r="A1107" s="13">
        <v>25417</v>
      </c>
      <c r="B1107" s="13" t="s">
        <v>47</v>
      </c>
      <c r="C1107" s="13">
        <v>90002</v>
      </c>
      <c r="D1107" s="14">
        <v>47.9</v>
      </c>
      <c r="E1107" s="15">
        <v>0.05</v>
      </c>
      <c r="F1107" s="13">
        <v>18</v>
      </c>
      <c r="G1107" s="14">
        <f>'Calculated Metrics'!$D1107*'Calculated Metrics'!$F1107*(1-'Calculated Metrics'!$E1107)</f>
        <v>819.08999999999992</v>
      </c>
      <c r="H1107" s="13">
        <v>1991</v>
      </c>
      <c r="I1107" s="13" t="s">
        <v>1657</v>
      </c>
      <c r="J1107" s="13" t="str">
        <f t="shared" si="17"/>
        <v>New Customer</v>
      </c>
      <c r="K1107" s="13" t="s">
        <v>34</v>
      </c>
      <c r="L1107" s="13" t="s">
        <v>35</v>
      </c>
      <c r="M1107" s="16">
        <v>42057</v>
      </c>
      <c r="N1107" s="16">
        <v>42059</v>
      </c>
      <c r="O1107" s="48">
        <f>'Calculated Metrics'!$N1107-'Calculated Metrics'!$M1107</f>
        <v>2</v>
      </c>
      <c r="P1107" s="16" t="str">
        <f>TEXT('Calculated Metrics'!$M1107,"mmmm")</f>
        <v>February</v>
      </c>
      <c r="Q1107" s="16" t="str">
        <f>TEXT('Calculated Metrics'!$M1107,"dddd")</f>
        <v>Sunday</v>
      </c>
      <c r="R1107" s="13" t="str">
        <f>_xlfn.XLOOKUP('Calculated Metrics'!$T1107,'Product Lookup'!A:A,'Product Lookup'!B:B, ,0)</f>
        <v>Paper</v>
      </c>
      <c r="S1107" s="13" t="s">
        <v>26</v>
      </c>
      <c r="T1107" s="13" t="s">
        <v>66</v>
      </c>
      <c r="U1107" s="13" t="s">
        <v>49</v>
      </c>
      <c r="V1107" s="13" t="s">
        <v>29</v>
      </c>
      <c r="W1107" s="13" t="s">
        <v>81</v>
      </c>
      <c r="X1107" s="13" t="s">
        <v>114</v>
      </c>
      <c r="Y1107" s="13" t="s">
        <v>626</v>
      </c>
      <c r="Z1107" s="13">
        <v>84118</v>
      </c>
      <c r="AA1107" s="1"/>
      <c r="AB1107" s="1"/>
      <c r="AC1107" s="1"/>
      <c r="AD1107" s="1"/>
      <c r="AE1107" s="1"/>
      <c r="AF1107" s="1"/>
    </row>
    <row r="1108" spans="1:32" x14ac:dyDescent="0.3">
      <c r="A1108" s="9">
        <v>19797</v>
      </c>
      <c r="B1108" s="9" t="s">
        <v>33</v>
      </c>
      <c r="C1108" s="9">
        <v>90333</v>
      </c>
      <c r="D1108" s="10">
        <v>125.99</v>
      </c>
      <c r="E1108" s="11">
        <v>0.1</v>
      </c>
      <c r="F1108" s="9">
        <v>4</v>
      </c>
      <c r="G1108" s="10">
        <f>'Calculated Metrics'!$D1108*'Calculated Metrics'!$F1108*(1-'Calculated Metrics'!$E1108)</f>
        <v>453.56399999999996</v>
      </c>
      <c r="H1108" s="9">
        <v>1997</v>
      </c>
      <c r="I1108" s="9" t="s">
        <v>1658</v>
      </c>
      <c r="J1108" s="9" t="str">
        <f t="shared" si="17"/>
        <v>Returning Customer</v>
      </c>
      <c r="K1108" s="9" t="s">
        <v>74</v>
      </c>
      <c r="L1108" s="9" t="s">
        <v>35</v>
      </c>
      <c r="M1108" s="12">
        <v>42029</v>
      </c>
      <c r="N1108" s="12">
        <v>42032</v>
      </c>
      <c r="O1108" s="47">
        <f>'Calculated Metrics'!$N1108-'Calculated Metrics'!$M1108</f>
        <v>3</v>
      </c>
      <c r="P1108" s="12" t="str">
        <f>TEXT('Calculated Metrics'!$M1108,"mmmm")</f>
        <v>January</v>
      </c>
      <c r="Q1108" s="12" t="str">
        <f>TEXT('Calculated Metrics'!$M1108,"dddd")</f>
        <v>Sunday</v>
      </c>
      <c r="R1108" s="9" t="str">
        <f>_xlfn.XLOOKUP('Calculated Metrics'!$T1108,'Product Lookup'!A:A,'Product Lookup'!B:B, ,0)</f>
        <v>Telephones</v>
      </c>
      <c r="S1108" s="9" t="s">
        <v>58</v>
      </c>
      <c r="T1108" s="9" t="s">
        <v>59</v>
      </c>
      <c r="U1108" s="9" t="s">
        <v>49</v>
      </c>
      <c r="V1108" s="9" t="s">
        <v>29</v>
      </c>
      <c r="W1108" s="9" t="s">
        <v>81</v>
      </c>
      <c r="X1108" s="9" t="s">
        <v>331</v>
      </c>
      <c r="Y1108" s="9" t="s">
        <v>332</v>
      </c>
      <c r="Z1108" s="9">
        <v>29915</v>
      </c>
      <c r="AA1108" s="1"/>
      <c r="AB1108" s="1"/>
      <c r="AC1108" s="1"/>
      <c r="AD1108" s="1"/>
      <c r="AE1108" s="1"/>
      <c r="AF1108" s="1"/>
    </row>
    <row r="1109" spans="1:32" x14ac:dyDescent="0.3">
      <c r="A1109" s="13">
        <v>19581</v>
      </c>
      <c r="B1109" s="13" t="s">
        <v>47</v>
      </c>
      <c r="C1109" s="13">
        <v>90334</v>
      </c>
      <c r="D1109" s="14">
        <v>16.48</v>
      </c>
      <c r="E1109" s="15">
        <v>0.05</v>
      </c>
      <c r="F1109" s="13">
        <v>7</v>
      </c>
      <c r="G1109" s="14">
        <f>'Calculated Metrics'!$D1109*'Calculated Metrics'!$F1109*(1-'Calculated Metrics'!$E1109)</f>
        <v>109.592</v>
      </c>
      <c r="H1109" s="13">
        <v>1997</v>
      </c>
      <c r="I1109" s="13" t="s">
        <v>1658</v>
      </c>
      <c r="J1109" s="13" t="str">
        <f t="shared" si="17"/>
        <v>Returning Customer</v>
      </c>
      <c r="K1109" s="13" t="s">
        <v>74</v>
      </c>
      <c r="L1109" s="13" t="s">
        <v>35</v>
      </c>
      <c r="M1109" s="16">
        <v>42131</v>
      </c>
      <c r="N1109" s="16">
        <v>42132</v>
      </c>
      <c r="O1109" s="48">
        <f>'Calculated Metrics'!$N1109-'Calculated Metrics'!$M1109</f>
        <v>1</v>
      </c>
      <c r="P1109" s="16" t="str">
        <f>TEXT('Calculated Metrics'!$M1109,"mmmm")</f>
        <v>May</v>
      </c>
      <c r="Q1109" s="16" t="str">
        <f>TEXT('Calculated Metrics'!$M1109,"dddd")</f>
        <v>Thursday</v>
      </c>
      <c r="R1109" s="13" t="str">
        <f>_xlfn.XLOOKUP('Calculated Metrics'!$T1109,'Product Lookup'!A:A,'Product Lookup'!B:B, ,0)</f>
        <v>Computer Peripherals</v>
      </c>
      <c r="S1109" s="13" t="s">
        <v>58</v>
      </c>
      <c r="T1109" s="13" t="s">
        <v>100</v>
      </c>
      <c r="U1109" s="13" t="s">
        <v>43</v>
      </c>
      <c r="V1109" s="13" t="s">
        <v>29</v>
      </c>
      <c r="W1109" s="13" t="s">
        <v>81</v>
      </c>
      <c r="X1109" s="13" t="s">
        <v>331</v>
      </c>
      <c r="Y1109" s="13" t="s">
        <v>332</v>
      </c>
      <c r="Z1109" s="13">
        <v>29915</v>
      </c>
      <c r="AA1109" s="1"/>
      <c r="AB1109" s="1"/>
      <c r="AC1109" s="1"/>
      <c r="AD1109" s="1"/>
      <c r="AE1109" s="1"/>
      <c r="AF1109" s="1"/>
    </row>
    <row r="1110" spans="1:32" x14ac:dyDescent="0.3">
      <c r="A1110" s="9">
        <v>21003</v>
      </c>
      <c r="B1110" s="9" t="s">
        <v>71</v>
      </c>
      <c r="C1110" s="9">
        <v>90335</v>
      </c>
      <c r="D1110" s="10">
        <v>24.92</v>
      </c>
      <c r="E1110" s="11">
        <v>0.05</v>
      </c>
      <c r="F1110" s="9">
        <v>1</v>
      </c>
      <c r="G1110" s="10">
        <f>'Calculated Metrics'!$D1110*'Calculated Metrics'!$F1110*(1-'Calculated Metrics'!$E1110)</f>
        <v>23.673999999999999</v>
      </c>
      <c r="H1110" s="9">
        <v>1997</v>
      </c>
      <c r="I1110" s="9" t="s">
        <v>1658</v>
      </c>
      <c r="J1110" s="9" t="str">
        <f t="shared" si="17"/>
        <v>Returning Customer</v>
      </c>
      <c r="K1110" s="9" t="s">
        <v>74</v>
      </c>
      <c r="L1110" s="9" t="s">
        <v>35</v>
      </c>
      <c r="M1110" s="12">
        <v>42157</v>
      </c>
      <c r="N1110" s="12">
        <v>42157</v>
      </c>
      <c r="O1110" s="47">
        <f>'Calculated Metrics'!$N1110-'Calculated Metrics'!$M1110</f>
        <v>0</v>
      </c>
      <c r="P1110" s="12" t="str">
        <f>TEXT('Calculated Metrics'!$M1110,"mmmm")</f>
        <v>June</v>
      </c>
      <c r="Q1110" s="12" t="str">
        <f>TEXT('Calculated Metrics'!$M1110,"dddd")</f>
        <v>Tuesday</v>
      </c>
      <c r="R1110" s="9" t="str">
        <f>_xlfn.XLOOKUP('Calculated Metrics'!$T1110,'Product Lookup'!A:A,'Product Lookup'!B:B, ,0)</f>
        <v>Binders</v>
      </c>
      <c r="S1110" s="9" t="s">
        <v>26</v>
      </c>
      <c r="T1110" s="9" t="s">
        <v>72</v>
      </c>
      <c r="U1110" s="9" t="s">
        <v>49</v>
      </c>
      <c r="V1110" s="9" t="s">
        <v>29</v>
      </c>
      <c r="W1110" s="9" t="s">
        <v>44</v>
      </c>
      <c r="X1110" s="9" t="s">
        <v>331</v>
      </c>
      <c r="Y1110" s="9" t="s">
        <v>332</v>
      </c>
      <c r="Z1110" s="9">
        <v>29915</v>
      </c>
      <c r="AA1110" s="1"/>
      <c r="AB1110" s="1"/>
      <c r="AC1110" s="1"/>
      <c r="AD1110" s="1"/>
      <c r="AE1110" s="1"/>
      <c r="AF1110" s="1"/>
    </row>
    <row r="1111" spans="1:32" x14ac:dyDescent="0.3">
      <c r="A1111" s="13">
        <v>20392</v>
      </c>
      <c r="B1111" s="13" t="s">
        <v>33</v>
      </c>
      <c r="C1111" s="13">
        <v>90568</v>
      </c>
      <c r="D1111" s="14">
        <v>4.42</v>
      </c>
      <c r="E1111" s="15">
        <v>0.05</v>
      </c>
      <c r="F1111" s="13">
        <v>3</v>
      </c>
      <c r="G1111" s="14">
        <f>'Calculated Metrics'!$D1111*'Calculated Metrics'!$F1111*(1-'Calculated Metrics'!$E1111)</f>
        <v>12.597</v>
      </c>
      <c r="H1111" s="13">
        <v>1998</v>
      </c>
      <c r="I1111" s="13" t="s">
        <v>1659</v>
      </c>
      <c r="J1111" s="13" t="str">
        <f t="shared" si="17"/>
        <v>New Customer</v>
      </c>
      <c r="K1111" s="13" t="s">
        <v>24</v>
      </c>
      <c r="L1111" s="13" t="s">
        <v>35</v>
      </c>
      <c r="M1111" s="16">
        <v>42158</v>
      </c>
      <c r="N1111" s="16">
        <v>42160</v>
      </c>
      <c r="O1111" s="48">
        <f>'Calculated Metrics'!$N1111-'Calculated Metrics'!$M1111</f>
        <v>2</v>
      </c>
      <c r="P1111" s="16" t="str">
        <f>TEXT('Calculated Metrics'!$M1111,"mmmm")</f>
        <v>June</v>
      </c>
      <c r="Q1111" s="16" t="str">
        <f>TEXT('Calculated Metrics'!$M1111,"dddd")</f>
        <v>Wednesday</v>
      </c>
      <c r="R1111" s="13" t="str">
        <f>_xlfn.XLOOKUP('Calculated Metrics'!$T1111,'Product Lookup'!A:A,'Product Lookup'!B:B, ,0)</f>
        <v>Envelopes</v>
      </c>
      <c r="S1111" s="13" t="s">
        <v>26</v>
      </c>
      <c r="T1111" s="13" t="s">
        <v>54</v>
      </c>
      <c r="U1111" s="13" t="s">
        <v>49</v>
      </c>
      <c r="V1111" s="13" t="s">
        <v>29</v>
      </c>
      <c r="W1111" s="13" t="s">
        <v>30</v>
      </c>
      <c r="X1111" s="13" t="s">
        <v>55</v>
      </c>
      <c r="Y1111" s="13" t="s">
        <v>627</v>
      </c>
      <c r="Z1111" s="13">
        <v>11758</v>
      </c>
      <c r="AA1111" s="1"/>
      <c r="AB1111" s="1"/>
      <c r="AC1111" s="1"/>
      <c r="AD1111" s="1"/>
      <c r="AE1111" s="1"/>
      <c r="AF1111" s="1"/>
    </row>
    <row r="1112" spans="1:32" x14ac:dyDescent="0.3">
      <c r="A1112" s="9">
        <v>24075</v>
      </c>
      <c r="B1112" s="9" t="s">
        <v>47</v>
      </c>
      <c r="C1112" s="9">
        <v>91277</v>
      </c>
      <c r="D1112" s="10">
        <v>4.24</v>
      </c>
      <c r="E1112" s="11">
        <v>0.05</v>
      </c>
      <c r="F1112" s="9">
        <v>10</v>
      </c>
      <c r="G1112" s="10">
        <f>'Calculated Metrics'!$D1112*'Calculated Metrics'!$F1112*(1-'Calculated Metrics'!$E1112)</f>
        <v>40.28</v>
      </c>
      <c r="H1112" s="9">
        <v>2004</v>
      </c>
      <c r="I1112" s="9" t="s">
        <v>1660</v>
      </c>
      <c r="J1112" s="9" t="str">
        <f t="shared" si="17"/>
        <v>Returning Customer</v>
      </c>
      <c r="K1112" s="9" t="s">
        <v>34</v>
      </c>
      <c r="L1112" s="9" t="s">
        <v>35</v>
      </c>
      <c r="M1112" s="12">
        <v>42111</v>
      </c>
      <c r="N1112" s="12">
        <v>42113</v>
      </c>
      <c r="O1112" s="47">
        <f>'Calculated Metrics'!$N1112-'Calculated Metrics'!$M1112</f>
        <v>2</v>
      </c>
      <c r="P1112" s="12" t="str">
        <f>TEXT('Calculated Metrics'!$M1112,"mmmm")</f>
        <v>April</v>
      </c>
      <c r="Q1112" s="12" t="str">
        <f>TEXT('Calculated Metrics'!$M1112,"dddd")</f>
        <v>Friday</v>
      </c>
      <c r="R1112" s="9" t="str">
        <f>_xlfn.XLOOKUP('Calculated Metrics'!$T1112,'Product Lookup'!A:A,'Product Lookup'!B:B, ,0)</f>
        <v>Binders</v>
      </c>
      <c r="S1112" s="9" t="s">
        <v>26</v>
      </c>
      <c r="T1112" s="9" t="s">
        <v>72</v>
      </c>
      <c r="U1112" s="9" t="s">
        <v>49</v>
      </c>
      <c r="V1112" s="9" t="s">
        <v>29</v>
      </c>
      <c r="W1112" s="9" t="s">
        <v>30</v>
      </c>
      <c r="X1112" s="9" t="s">
        <v>60</v>
      </c>
      <c r="Y1112" s="9" t="s">
        <v>616</v>
      </c>
      <c r="Z1112" s="9">
        <v>59715</v>
      </c>
      <c r="AA1112" s="1"/>
      <c r="AB1112" s="1"/>
      <c r="AC1112" s="1"/>
      <c r="AD1112" s="1"/>
      <c r="AE1112" s="1"/>
      <c r="AF1112" s="1"/>
    </row>
    <row r="1113" spans="1:32" x14ac:dyDescent="0.3">
      <c r="A1113" s="13">
        <v>24076</v>
      </c>
      <c r="B1113" s="13" t="s">
        <v>47</v>
      </c>
      <c r="C1113" s="13">
        <v>91277</v>
      </c>
      <c r="D1113" s="14">
        <v>6783.02</v>
      </c>
      <c r="E1113" s="15">
        <v>0.15</v>
      </c>
      <c r="F1113" s="13">
        <v>1</v>
      </c>
      <c r="G1113" s="14">
        <f>'Calculated Metrics'!$D1113*'Calculated Metrics'!$F1113*(1-'Calculated Metrics'!$E1113)</f>
        <v>5765.567</v>
      </c>
      <c r="H1113" s="13">
        <v>2004</v>
      </c>
      <c r="I1113" s="13" t="s">
        <v>1660</v>
      </c>
      <c r="J1113" s="13" t="str">
        <f t="shared" si="17"/>
        <v>Returning Customer</v>
      </c>
      <c r="K1113" s="13" t="s">
        <v>34</v>
      </c>
      <c r="L1113" s="13" t="s">
        <v>35</v>
      </c>
      <c r="M1113" s="16">
        <v>42111</v>
      </c>
      <c r="N1113" s="16">
        <v>42113</v>
      </c>
      <c r="O1113" s="48">
        <f>'Calculated Metrics'!$N1113-'Calculated Metrics'!$M1113</f>
        <v>2</v>
      </c>
      <c r="P1113" s="16" t="str">
        <f>TEXT('Calculated Metrics'!$M1113,"mmmm")</f>
        <v>April</v>
      </c>
      <c r="Q1113" s="16" t="str">
        <f>TEXT('Calculated Metrics'!$M1113,"dddd")</f>
        <v>Friday</v>
      </c>
      <c r="R1113" s="13" t="str">
        <f>_xlfn.XLOOKUP('Calculated Metrics'!$T1113,'Product Lookup'!A:A,'Product Lookup'!B:B, ,0)</f>
        <v>Office Machines</v>
      </c>
      <c r="S1113" s="13" t="s">
        <v>58</v>
      </c>
      <c r="T1113" s="13" t="s">
        <v>62</v>
      </c>
      <c r="U1113" s="13" t="s">
        <v>124</v>
      </c>
      <c r="V1113" s="13" t="s">
        <v>29</v>
      </c>
      <c r="W1113" s="13" t="s">
        <v>30</v>
      </c>
      <c r="X1113" s="13" t="s">
        <v>60</v>
      </c>
      <c r="Y1113" s="13" t="s">
        <v>616</v>
      </c>
      <c r="Z1113" s="13">
        <v>59715</v>
      </c>
      <c r="AA1113" s="1"/>
      <c r="AB1113" s="1"/>
      <c r="AC1113" s="1"/>
      <c r="AD1113" s="1"/>
      <c r="AE1113" s="1"/>
      <c r="AF1113" s="1"/>
    </row>
    <row r="1114" spans="1:32" x14ac:dyDescent="0.3">
      <c r="A1114" s="9">
        <v>25251</v>
      </c>
      <c r="B1114" s="9" t="s">
        <v>33</v>
      </c>
      <c r="C1114" s="9">
        <v>88798</v>
      </c>
      <c r="D1114" s="10">
        <v>5.78</v>
      </c>
      <c r="E1114" s="11">
        <v>0.05</v>
      </c>
      <c r="F1114" s="9">
        <v>15</v>
      </c>
      <c r="G1114" s="10">
        <f>'Calculated Metrics'!$D1114*'Calculated Metrics'!$F1114*(1-'Calculated Metrics'!$E1114)</f>
        <v>82.364999999999995</v>
      </c>
      <c r="H1114" s="9">
        <v>2006</v>
      </c>
      <c r="I1114" s="9" t="s">
        <v>1661</v>
      </c>
      <c r="J1114" s="9" t="str">
        <f t="shared" si="17"/>
        <v>New Customer</v>
      </c>
      <c r="K1114" s="9" t="s">
        <v>34</v>
      </c>
      <c r="L1114" s="9" t="s">
        <v>35</v>
      </c>
      <c r="M1114" s="12">
        <v>42068</v>
      </c>
      <c r="N1114" s="12">
        <v>42069</v>
      </c>
      <c r="O1114" s="47">
        <f>'Calculated Metrics'!$N1114-'Calculated Metrics'!$M1114</f>
        <v>1</v>
      </c>
      <c r="P1114" s="12" t="str">
        <f>TEXT('Calculated Metrics'!$M1114,"mmmm")</f>
        <v>March</v>
      </c>
      <c r="Q1114" s="12" t="str">
        <f>TEXT('Calculated Metrics'!$M1114,"dddd")</f>
        <v>Thursday</v>
      </c>
      <c r="R1114" s="9" t="str">
        <f>_xlfn.XLOOKUP('Calculated Metrics'!$T1114,'Product Lookup'!A:A,'Product Lookup'!B:B, ,0)</f>
        <v>Paper</v>
      </c>
      <c r="S1114" s="9" t="s">
        <v>26</v>
      </c>
      <c r="T1114" s="9" t="s">
        <v>66</v>
      </c>
      <c r="U1114" s="9" t="s">
        <v>49</v>
      </c>
      <c r="V1114" s="9" t="s">
        <v>29</v>
      </c>
      <c r="W1114" s="9" t="s">
        <v>50</v>
      </c>
      <c r="X1114" s="9" t="s">
        <v>129</v>
      </c>
      <c r="Y1114" s="9" t="s">
        <v>628</v>
      </c>
      <c r="Z1114" s="9">
        <v>81301</v>
      </c>
      <c r="AA1114" s="1"/>
      <c r="AB1114" s="1"/>
      <c r="AC1114" s="1"/>
      <c r="AD1114" s="1"/>
      <c r="AE1114" s="1"/>
      <c r="AF1114" s="1"/>
    </row>
    <row r="1115" spans="1:32" x14ac:dyDescent="0.3">
      <c r="A1115" s="13">
        <v>20006</v>
      </c>
      <c r="B1115" s="13" t="s">
        <v>47</v>
      </c>
      <c r="C1115" s="13">
        <v>86874</v>
      </c>
      <c r="D1115" s="14">
        <v>10.48</v>
      </c>
      <c r="E1115" s="15">
        <v>0.05</v>
      </c>
      <c r="F1115" s="13">
        <v>4</v>
      </c>
      <c r="G1115" s="14">
        <f>'Calculated Metrics'!$D1115*'Calculated Metrics'!$F1115*(1-'Calculated Metrics'!$E1115)</f>
        <v>39.823999999999998</v>
      </c>
      <c r="H1115" s="13">
        <v>2016</v>
      </c>
      <c r="I1115" s="13" t="s">
        <v>1662</v>
      </c>
      <c r="J1115" s="13" t="str">
        <f t="shared" si="17"/>
        <v>New Customer</v>
      </c>
      <c r="K1115" s="13" t="s">
        <v>24</v>
      </c>
      <c r="L1115" s="13" t="s">
        <v>35</v>
      </c>
      <c r="M1115" s="16">
        <v>42173</v>
      </c>
      <c r="N1115" s="16">
        <v>42174</v>
      </c>
      <c r="O1115" s="48">
        <f>'Calculated Metrics'!$N1115-'Calculated Metrics'!$M1115</f>
        <v>1</v>
      </c>
      <c r="P1115" s="16" t="str">
        <f>TEXT('Calculated Metrics'!$M1115,"mmmm")</f>
        <v>June</v>
      </c>
      <c r="Q1115" s="16" t="str">
        <f>TEXT('Calculated Metrics'!$M1115,"dddd")</f>
        <v>Thursday</v>
      </c>
      <c r="R1115" s="13" t="str">
        <f>_xlfn.XLOOKUP('Calculated Metrics'!$T1115,'Product Lookup'!A:A,'Product Lookup'!B:B, ,0)</f>
        <v>Pens</v>
      </c>
      <c r="S1115" s="13" t="s">
        <v>26</v>
      </c>
      <c r="T1115" s="13" t="s">
        <v>27</v>
      </c>
      <c r="U1115" s="13" t="s">
        <v>43</v>
      </c>
      <c r="V1115" s="13" t="s">
        <v>29</v>
      </c>
      <c r="W1115" s="13" t="s">
        <v>50</v>
      </c>
      <c r="X1115" s="13" t="s">
        <v>143</v>
      </c>
      <c r="Y1115" s="13" t="s">
        <v>277</v>
      </c>
      <c r="Z1115" s="13">
        <v>48195</v>
      </c>
      <c r="AA1115" s="1"/>
      <c r="AB1115" s="1"/>
      <c r="AC1115" s="1"/>
      <c r="AD1115" s="1"/>
      <c r="AE1115" s="1"/>
      <c r="AF1115" s="1"/>
    </row>
    <row r="1116" spans="1:32" x14ac:dyDescent="0.3">
      <c r="A1116" s="9">
        <v>18989</v>
      </c>
      <c r="B1116" s="9" t="s">
        <v>23</v>
      </c>
      <c r="C1116" s="9">
        <v>88367</v>
      </c>
      <c r="D1116" s="10">
        <v>39.479999999999997</v>
      </c>
      <c r="E1116" s="11">
        <v>0.05</v>
      </c>
      <c r="F1116" s="9">
        <v>4</v>
      </c>
      <c r="G1116" s="10">
        <f>'Calculated Metrics'!$D1116*'Calculated Metrics'!$F1116*(1-'Calculated Metrics'!$E1116)</f>
        <v>150.02399999999997</v>
      </c>
      <c r="H1116" s="9">
        <v>2014</v>
      </c>
      <c r="I1116" s="9" t="s">
        <v>1663</v>
      </c>
      <c r="J1116" s="9" t="str">
        <f t="shared" si="17"/>
        <v>Returning Customer</v>
      </c>
      <c r="K1116" s="9" t="s">
        <v>34</v>
      </c>
      <c r="L1116" s="9" t="s">
        <v>35</v>
      </c>
      <c r="M1116" s="12">
        <v>42085</v>
      </c>
      <c r="N1116" s="12">
        <v>42087</v>
      </c>
      <c r="O1116" s="47">
        <f>'Calculated Metrics'!$N1116-'Calculated Metrics'!$M1116</f>
        <v>2</v>
      </c>
      <c r="P1116" s="12" t="str">
        <f>TEXT('Calculated Metrics'!$M1116,"mmmm")</f>
        <v>March</v>
      </c>
      <c r="Q1116" s="12" t="str">
        <f>TEXT('Calculated Metrics'!$M1116,"dddd")</f>
        <v>Sunday</v>
      </c>
      <c r="R1116" s="9" t="str">
        <f>_xlfn.XLOOKUP('Calculated Metrics'!$T1116,'Product Lookup'!A:A,'Product Lookup'!B:B, ,0)</f>
        <v>Computer Peripherals</v>
      </c>
      <c r="S1116" s="9" t="s">
        <v>58</v>
      </c>
      <c r="T1116" s="9" t="s">
        <v>100</v>
      </c>
      <c r="U1116" s="9" t="s">
        <v>43</v>
      </c>
      <c r="V1116" s="9" t="s">
        <v>29</v>
      </c>
      <c r="W1116" s="9" t="s">
        <v>50</v>
      </c>
      <c r="X1116" s="9" t="s">
        <v>153</v>
      </c>
      <c r="Y1116" s="9" t="s">
        <v>629</v>
      </c>
      <c r="Z1116" s="9">
        <v>51503</v>
      </c>
      <c r="AA1116" s="1"/>
      <c r="AB1116" s="1"/>
      <c r="AC1116" s="1"/>
      <c r="AD1116" s="1"/>
      <c r="AE1116" s="1"/>
      <c r="AF1116" s="1"/>
    </row>
    <row r="1117" spans="1:32" x14ac:dyDescent="0.3">
      <c r="A1117" s="13">
        <v>18990</v>
      </c>
      <c r="B1117" s="13" t="s">
        <v>23</v>
      </c>
      <c r="C1117" s="13">
        <v>88367</v>
      </c>
      <c r="D1117" s="14">
        <v>4.91</v>
      </c>
      <c r="E1117" s="15">
        <v>0.05</v>
      </c>
      <c r="F1117" s="13">
        <v>2</v>
      </c>
      <c r="G1117" s="14">
        <f>'Calculated Metrics'!$D1117*'Calculated Metrics'!$F1117*(1-'Calculated Metrics'!$E1117)</f>
        <v>9.3290000000000006</v>
      </c>
      <c r="H1117" s="13">
        <v>2014</v>
      </c>
      <c r="I1117" s="13" t="s">
        <v>1663</v>
      </c>
      <c r="J1117" s="13" t="str">
        <f t="shared" si="17"/>
        <v>Returning Customer</v>
      </c>
      <c r="K1117" s="13" t="s">
        <v>34</v>
      </c>
      <c r="L1117" s="13" t="s">
        <v>35</v>
      </c>
      <c r="M1117" s="16">
        <v>42085</v>
      </c>
      <c r="N1117" s="16">
        <v>42087</v>
      </c>
      <c r="O1117" s="48">
        <f>'Calculated Metrics'!$N1117-'Calculated Metrics'!$M1117</f>
        <v>2</v>
      </c>
      <c r="P1117" s="16" t="str">
        <f>TEXT('Calculated Metrics'!$M1117,"mmmm")</f>
        <v>March</v>
      </c>
      <c r="Q1117" s="16" t="str">
        <f>TEXT('Calculated Metrics'!$M1117,"dddd")</f>
        <v>Sunday</v>
      </c>
      <c r="R1117" s="13" t="str">
        <f>_xlfn.XLOOKUP('Calculated Metrics'!$T1117,'Product Lookup'!A:A,'Product Lookup'!B:B, ,0)</f>
        <v>Labels</v>
      </c>
      <c r="S1117" s="13" t="s">
        <v>26</v>
      </c>
      <c r="T1117" s="13" t="s">
        <v>82</v>
      </c>
      <c r="U1117" s="13" t="s">
        <v>49</v>
      </c>
      <c r="V1117" s="13" t="s">
        <v>29</v>
      </c>
      <c r="W1117" s="13" t="s">
        <v>50</v>
      </c>
      <c r="X1117" s="13" t="s">
        <v>153</v>
      </c>
      <c r="Y1117" s="13" t="s">
        <v>629</v>
      </c>
      <c r="Z1117" s="13">
        <v>51503</v>
      </c>
      <c r="AA1117" s="1"/>
      <c r="AB1117" s="1"/>
      <c r="AC1117" s="1"/>
      <c r="AD1117" s="1"/>
      <c r="AE1117" s="1"/>
      <c r="AF1117" s="1"/>
    </row>
    <row r="1118" spans="1:32" x14ac:dyDescent="0.3">
      <c r="A1118" s="9">
        <v>21573</v>
      </c>
      <c r="B1118" s="9" t="s">
        <v>41</v>
      </c>
      <c r="C1118" s="9">
        <v>88368</v>
      </c>
      <c r="D1118" s="10">
        <v>6.48</v>
      </c>
      <c r="E1118" s="11">
        <v>0.05</v>
      </c>
      <c r="F1118" s="9">
        <v>12</v>
      </c>
      <c r="G1118" s="10">
        <f>'Calculated Metrics'!$D1118*'Calculated Metrics'!$F1118*(1-'Calculated Metrics'!$E1118)</f>
        <v>73.872</v>
      </c>
      <c r="H1118" s="9">
        <v>2014</v>
      </c>
      <c r="I1118" s="9" t="s">
        <v>1663</v>
      </c>
      <c r="J1118" s="9" t="str">
        <f t="shared" si="17"/>
        <v>Returning Customer</v>
      </c>
      <c r="K1118" s="9" t="s">
        <v>34</v>
      </c>
      <c r="L1118" s="9" t="s">
        <v>35</v>
      </c>
      <c r="M1118" s="12">
        <v>42098</v>
      </c>
      <c r="N1118" s="12">
        <v>42098</v>
      </c>
      <c r="O1118" s="47">
        <f>'Calculated Metrics'!$N1118-'Calculated Metrics'!$M1118</f>
        <v>0</v>
      </c>
      <c r="P1118" s="12" t="str">
        <f>TEXT('Calculated Metrics'!$M1118,"mmmm")</f>
        <v>April</v>
      </c>
      <c r="Q1118" s="12" t="str">
        <f>TEXT('Calculated Metrics'!$M1118,"dddd")</f>
        <v>Saturday</v>
      </c>
      <c r="R1118" s="9" t="str">
        <f>_xlfn.XLOOKUP('Calculated Metrics'!$T1118,'Product Lookup'!A:A,'Product Lookup'!B:B, ,0)</f>
        <v>Paper</v>
      </c>
      <c r="S1118" s="9" t="s">
        <v>26</v>
      </c>
      <c r="T1118" s="9" t="s">
        <v>66</v>
      </c>
      <c r="U1118" s="9" t="s">
        <v>49</v>
      </c>
      <c r="V1118" s="9" t="s">
        <v>29</v>
      </c>
      <c r="W1118" s="9" t="s">
        <v>44</v>
      </c>
      <c r="X1118" s="9" t="s">
        <v>153</v>
      </c>
      <c r="Y1118" s="9" t="s">
        <v>629</v>
      </c>
      <c r="Z1118" s="9">
        <v>51503</v>
      </c>
      <c r="AA1118" s="1"/>
      <c r="AB1118" s="1"/>
      <c r="AC1118" s="1"/>
      <c r="AD1118" s="1"/>
      <c r="AE1118" s="1"/>
      <c r="AF1118" s="1"/>
    </row>
    <row r="1119" spans="1:32" x14ac:dyDescent="0.3">
      <c r="A1119" s="13">
        <v>25557</v>
      </c>
      <c r="B1119" s="13" t="s">
        <v>41</v>
      </c>
      <c r="C1119" s="13">
        <v>86933</v>
      </c>
      <c r="D1119" s="14">
        <v>120.98</v>
      </c>
      <c r="E1119" s="15">
        <v>0.1</v>
      </c>
      <c r="F1119" s="13">
        <v>11</v>
      </c>
      <c r="G1119" s="14">
        <f>'Calculated Metrics'!$D1119*'Calculated Metrics'!$F1119*(1-'Calculated Metrics'!$E1119)</f>
        <v>1197.702</v>
      </c>
      <c r="H1119" s="13">
        <v>2020</v>
      </c>
      <c r="I1119" s="13" t="s">
        <v>1664</v>
      </c>
      <c r="J1119" s="13" t="str">
        <f t="shared" si="17"/>
        <v>New Customer</v>
      </c>
      <c r="K1119" s="13" t="s">
        <v>34</v>
      </c>
      <c r="L1119" s="13" t="s">
        <v>25</v>
      </c>
      <c r="M1119" s="16">
        <v>42048</v>
      </c>
      <c r="N1119" s="16">
        <v>42050</v>
      </c>
      <c r="O1119" s="48">
        <f>'Calculated Metrics'!$N1119-'Calculated Metrics'!$M1119</f>
        <v>2</v>
      </c>
      <c r="P1119" s="16" t="str">
        <f>TEXT('Calculated Metrics'!$M1119,"mmmm")</f>
        <v>February</v>
      </c>
      <c r="Q1119" s="16" t="str">
        <f>TEXT('Calculated Metrics'!$M1119,"dddd")</f>
        <v>Friday</v>
      </c>
      <c r="R1119" s="13" t="str">
        <f>_xlfn.XLOOKUP('Calculated Metrics'!$T1119,'Product Lookup'!A:A,'Product Lookup'!B:B, ,0)</f>
        <v>Bookcases</v>
      </c>
      <c r="S1119" s="13" t="s">
        <v>36</v>
      </c>
      <c r="T1119" s="13" t="s">
        <v>105</v>
      </c>
      <c r="U1119" s="13" t="s">
        <v>77</v>
      </c>
      <c r="V1119" s="13" t="s">
        <v>29</v>
      </c>
      <c r="W1119" s="13" t="s">
        <v>50</v>
      </c>
      <c r="X1119" s="13" t="s">
        <v>122</v>
      </c>
      <c r="Y1119" s="13" t="s">
        <v>630</v>
      </c>
      <c r="Z1119" s="13">
        <v>15239</v>
      </c>
      <c r="AA1119" s="1"/>
      <c r="AB1119" s="1"/>
      <c r="AC1119" s="1"/>
      <c r="AD1119" s="1"/>
      <c r="AE1119" s="1"/>
      <c r="AF1119" s="1"/>
    </row>
    <row r="1120" spans="1:32" x14ac:dyDescent="0.3">
      <c r="A1120" s="9">
        <v>22145</v>
      </c>
      <c r="B1120" s="9" t="s">
        <v>41</v>
      </c>
      <c r="C1120" s="9">
        <v>91059</v>
      </c>
      <c r="D1120" s="10">
        <v>120.97</v>
      </c>
      <c r="E1120" s="11">
        <v>0.1</v>
      </c>
      <c r="F1120" s="9">
        <v>16</v>
      </c>
      <c r="G1120" s="10">
        <f>'Calculated Metrics'!$D1120*'Calculated Metrics'!$F1120*(1-'Calculated Metrics'!$E1120)</f>
        <v>1741.9680000000001</v>
      </c>
      <c r="H1120" s="9">
        <v>2030</v>
      </c>
      <c r="I1120" s="9" t="s">
        <v>1665</v>
      </c>
      <c r="J1120" s="9" t="str">
        <f t="shared" si="17"/>
        <v>Returning Customer</v>
      </c>
      <c r="K1120" s="9" t="s">
        <v>24</v>
      </c>
      <c r="L1120" s="9" t="s">
        <v>35</v>
      </c>
      <c r="M1120" s="12">
        <v>42080</v>
      </c>
      <c r="N1120" s="12">
        <v>42080</v>
      </c>
      <c r="O1120" s="47">
        <f>'Calculated Metrics'!$N1120-'Calculated Metrics'!$M1120</f>
        <v>0</v>
      </c>
      <c r="P1120" s="12" t="str">
        <f>TEXT('Calculated Metrics'!$M1120,"mmmm")</f>
        <v>March</v>
      </c>
      <c r="Q1120" s="12" t="str">
        <f>TEXT('Calculated Metrics'!$M1120,"dddd")</f>
        <v>Tuesday</v>
      </c>
      <c r="R1120" s="9" t="str">
        <f>_xlfn.XLOOKUP('Calculated Metrics'!$T1120,'Product Lookup'!A:A,'Product Lookup'!B:B, ,0)</f>
        <v>Office Machines</v>
      </c>
      <c r="S1120" s="9" t="s">
        <v>58</v>
      </c>
      <c r="T1120" s="9" t="s">
        <v>62</v>
      </c>
      <c r="U1120" s="9" t="s">
        <v>63</v>
      </c>
      <c r="V1120" s="9" t="s">
        <v>29</v>
      </c>
      <c r="W1120" s="9" t="s">
        <v>50</v>
      </c>
      <c r="X1120" s="9" t="s">
        <v>79</v>
      </c>
      <c r="Y1120" s="9" t="s">
        <v>515</v>
      </c>
      <c r="Z1120" s="9">
        <v>75401</v>
      </c>
      <c r="AA1120" s="1"/>
      <c r="AB1120" s="1"/>
      <c r="AC1120" s="1"/>
      <c r="AD1120" s="1"/>
      <c r="AE1120" s="1"/>
      <c r="AF1120" s="1"/>
    </row>
    <row r="1121" spans="1:32" x14ac:dyDescent="0.3">
      <c r="A1121" s="13">
        <v>22146</v>
      </c>
      <c r="B1121" s="13" t="s">
        <v>41</v>
      </c>
      <c r="C1121" s="13">
        <v>91059</v>
      </c>
      <c r="D1121" s="14">
        <v>195.99</v>
      </c>
      <c r="E1121" s="15">
        <v>0.1</v>
      </c>
      <c r="F1121" s="13">
        <v>16</v>
      </c>
      <c r="G1121" s="14">
        <f>'Calculated Metrics'!$D1121*'Calculated Metrics'!$F1121*(1-'Calculated Metrics'!$E1121)</f>
        <v>2822.2560000000003</v>
      </c>
      <c r="H1121" s="13">
        <v>2030</v>
      </c>
      <c r="I1121" s="13" t="s">
        <v>1665</v>
      </c>
      <c r="J1121" s="13" t="str">
        <f t="shared" si="17"/>
        <v>Returning Customer</v>
      </c>
      <c r="K1121" s="13" t="s">
        <v>24</v>
      </c>
      <c r="L1121" s="13" t="s">
        <v>35</v>
      </c>
      <c r="M1121" s="16">
        <v>42080</v>
      </c>
      <c r="N1121" s="16">
        <v>42082</v>
      </c>
      <c r="O1121" s="48">
        <f>'Calculated Metrics'!$N1121-'Calculated Metrics'!$M1121</f>
        <v>2</v>
      </c>
      <c r="P1121" s="16" t="str">
        <f>TEXT('Calculated Metrics'!$M1121,"mmmm")</f>
        <v>March</v>
      </c>
      <c r="Q1121" s="16" t="str">
        <f>TEXT('Calculated Metrics'!$M1121,"dddd")</f>
        <v>Tuesday</v>
      </c>
      <c r="R1121" s="13" t="str">
        <f>_xlfn.XLOOKUP('Calculated Metrics'!$T1121,'Product Lookup'!A:A,'Product Lookup'!B:B, ,0)</f>
        <v>Telephones</v>
      </c>
      <c r="S1121" s="13" t="s">
        <v>58</v>
      </c>
      <c r="T1121" s="13" t="s">
        <v>59</v>
      </c>
      <c r="U1121" s="13" t="s">
        <v>49</v>
      </c>
      <c r="V1121" s="13" t="s">
        <v>29</v>
      </c>
      <c r="W1121" s="13" t="s">
        <v>50</v>
      </c>
      <c r="X1121" s="13" t="s">
        <v>79</v>
      </c>
      <c r="Y1121" s="13" t="s">
        <v>515</v>
      </c>
      <c r="Z1121" s="13">
        <v>75401</v>
      </c>
      <c r="AA1121" s="1"/>
      <c r="AB1121" s="1"/>
      <c r="AC1121" s="1"/>
      <c r="AD1121" s="1"/>
      <c r="AE1121" s="1"/>
      <c r="AF1121" s="1"/>
    </row>
    <row r="1122" spans="1:32" x14ac:dyDescent="0.3">
      <c r="A1122" s="9">
        <v>20654</v>
      </c>
      <c r="B1122" s="9" t="s">
        <v>47</v>
      </c>
      <c r="C1122" s="9">
        <v>91060</v>
      </c>
      <c r="D1122" s="10">
        <v>55.98</v>
      </c>
      <c r="E1122" s="11">
        <v>0.05</v>
      </c>
      <c r="F1122" s="9">
        <v>13</v>
      </c>
      <c r="G1122" s="10">
        <f>'Calculated Metrics'!$D1122*'Calculated Metrics'!$F1122*(1-'Calculated Metrics'!$E1122)</f>
        <v>691.35299999999995</v>
      </c>
      <c r="H1122" s="9">
        <v>2030</v>
      </c>
      <c r="I1122" s="9" t="s">
        <v>1665</v>
      </c>
      <c r="J1122" s="9" t="str">
        <f t="shared" si="17"/>
        <v>Returning Customer</v>
      </c>
      <c r="K1122" s="9" t="s">
        <v>24</v>
      </c>
      <c r="L1122" s="9" t="s">
        <v>35</v>
      </c>
      <c r="M1122" s="12">
        <v>42081</v>
      </c>
      <c r="N1122" s="12">
        <v>42083</v>
      </c>
      <c r="O1122" s="47">
        <f>'Calculated Metrics'!$N1122-'Calculated Metrics'!$M1122</f>
        <v>2</v>
      </c>
      <c r="P1122" s="12" t="str">
        <f>TEXT('Calculated Metrics'!$M1122,"mmmm")</f>
        <v>March</v>
      </c>
      <c r="Q1122" s="12" t="str">
        <f>TEXT('Calculated Metrics'!$M1122,"dddd")</f>
        <v>Wednesday</v>
      </c>
      <c r="R1122" s="9" t="str">
        <f>_xlfn.XLOOKUP('Calculated Metrics'!$T1122,'Product Lookup'!A:A,'Product Lookup'!B:B, ,0)</f>
        <v>Paper</v>
      </c>
      <c r="S1122" s="9" t="s">
        <v>26</v>
      </c>
      <c r="T1122" s="9" t="s">
        <v>66</v>
      </c>
      <c r="U1122" s="9" t="s">
        <v>49</v>
      </c>
      <c r="V1122" s="9" t="s">
        <v>29</v>
      </c>
      <c r="W1122" s="9" t="s">
        <v>81</v>
      </c>
      <c r="X1122" s="9" t="s">
        <v>79</v>
      </c>
      <c r="Y1122" s="9" t="s">
        <v>515</v>
      </c>
      <c r="Z1122" s="9">
        <v>75401</v>
      </c>
      <c r="AA1122" s="1"/>
      <c r="AB1122" s="1"/>
      <c r="AC1122" s="1"/>
      <c r="AD1122" s="1"/>
      <c r="AE1122" s="1"/>
      <c r="AF1122" s="1"/>
    </row>
    <row r="1123" spans="1:32" x14ac:dyDescent="0.3">
      <c r="A1123" s="13">
        <v>25918</v>
      </c>
      <c r="B1123" s="13" t="s">
        <v>41</v>
      </c>
      <c r="C1123" s="13">
        <v>87117</v>
      </c>
      <c r="D1123" s="14">
        <v>1.89</v>
      </c>
      <c r="E1123" s="15">
        <v>0.05</v>
      </c>
      <c r="F1123" s="13">
        <v>20</v>
      </c>
      <c r="G1123" s="14">
        <f>'Calculated Metrics'!$D1123*'Calculated Metrics'!$F1123*(1-'Calculated Metrics'!$E1123)</f>
        <v>35.909999999999997</v>
      </c>
      <c r="H1123" s="13">
        <v>2035</v>
      </c>
      <c r="I1123" s="13" t="s">
        <v>1666</v>
      </c>
      <c r="J1123" s="13" t="str">
        <f t="shared" si="17"/>
        <v>New Customer</v>
      </c>
      <c r="K1123" s="13" t="s">
        <v>74</v>
      </c>
      <c r="L1123" s="13" t="s">
        <v>35</v>
      </c>
      <c r="M1123" s="16">
        <v>42142</v>
      </c>
      <c r="N1123" s="16">
        <v>42144</v>
      </c>
      <c r="O1123" s="48">
        <f>'Calculated Metrics'!$N1123-'Calculated Metrics'!$M1123</f>
        <v>2</v>
      </c>
      <c r="P1123" s="16" t="str">
        <f>TEXT('Calculated Metrics'!$M1123,"mmmm")</f>
        <v>May</v>
      </c>
      <c r="Q1123" s="16" t="str">
        <f>TEXT('Calculated Metrics'!$M1123,"dddd")</f>
        <v>Monday</v>
      </c>
      <c r="R1123" s="13" t="str">
        <f>_xlfn.XLOOKUP('Calculated Metrics'!$T1123,'Product Lookup'!A:A,'Product Lookup'!B:B, ,0)</f>
        <v>Rubber Bands</v>
      </c>
      <c r="S1123" s="13" t="s">
        <v>26</v>
      </c>
      <c r="T1123" s="13" t="s">
        <v>53</v>
      </c>
      <c r="U1123" s="13" t="s">
        <v>28</v>
      </c>
      <c r="V1123" s="13" t="s">
        <v>29</v>
      </c>
      <c r="W1123" s="13" t="s">
        <v>30</v>
      </c>
      <c r="X1123" s="13" t="s">
        <v>162</v>
      </c>
      <c r="Y1123" s="13" t="s">
        <v>596</v>
      </c>
      <c r="Z1123" s="13">
        <v>33403</v>
      </c>
      <c r="AA1123" s="1"/>
      <c r="AB1123" s="1"/>
      <c r="AC1123" s="1"/>
      <c r="AD1123" s="1"/>
      <c r="AE1123" s="1"/>
      <c r="AF1123" s="1"/>
    </row>
    <row r="1124" spans="1:32" x14ac:dyDescent="0.3">
      <c r="A1124" s="9">
        <v>19733</v>
      </c>
      <c r="B1124" s="9" t="s">
        <v>33</v>
      </c>
      <c r="C1124" s="9">
        <v>89333</v>
      </c>
      <c r="D1124" s="10">
        <v>73.98</v>
      </c>
      <c r="E1124" s="11">
        <v>0.05</v>
      </c>
      <c r="F1124" s="9">
        <v>4</v>
      </c>
      <c r="G1124" s="10">
        <f>'Calculated Metrics'!$D1124*'Calculated Metrics'!$F1124*(1-'Calculated Metrics'!$E1124)</f>
        <v>281.12400000000002</v>
      </c>
      <c r="H1124" s="9">
        <v>2037</v>
      </c>
      <c r="I1124" s="9" t="s">
        <v>1667</v>
      </c>
      <c r="J1124" s="9" t="str">
        <f t="shared" si="17"/>
        <v>New Customer</v>
      </c>
      <c r="K1124" s="9" t="s">
        <v>48</v>
      </c>
      <c r="L1124" s="9" t="s">
        <v>35</v>
      </c>
      <c r="M1124" s="12">
        <v>42075</v>
      </c>
      <c r="N1124" s="12">
        <v>42077</v>
      </c>
      <c r="O1124" s="47">
        <f>'Calculated Metrics'!$N1124-'Calculated Metrics'!$M1124</f>
        <v>2</v>
      </c>
      <c r="P1124" s="12" t="str">
        <f>TEXT('Calculated Metrics'!$M1124,"mmmm")</f>
        <v>March</v>
      </c>
      <c r="Q1124" s="12" t="str">
        <f>TEXT('Calculated Metrics'!$M1124,"dddd")</f>
        <v>Thursday</v>
      </c>
      <c r="R1124" s="9" t="str">
        <f>_xlfn.XLOOKUP('Calculated Metrics'!$T1124,'Product Lookup'!A:A,'Product Lookup'!B:B, ,0)</f>
        <v>Computer Peripherals</v>
      </c>
      <c r="S1124" s="9" t="s">
        <v>58</v>
      </c>
      <c r="T1124" s="9" t="s">
        <v>100</v>
      </c>
      <c r="U1124" s="9" t="s">
        <v>49</v>
      </c>
      <c r="V1124" s="9" t="s">
        <v>29</v>
      </c>
      <c r="W1124" s="9" t="s">
        <v>44</v>
      </c>
      <c r="X1124" s="9" t="s">
        <v>60</v>
      </c>
      <c r="Y1124" s="9" t="s">
        <v>616</v>
      </c>
      <c r="Z1124" s="9">
        <v>59715</v>
      </c>
      <c r="AA1124" s="1"/>
      <c r="AB1124" s="1"/>
      <c r="AC1124" s="1"/>
      <c r="AD1124" s="1"/>
      <c r="AE1124" s="1"/>
      <c r="AF1124" s="1"/>
    </row>
    <row r="1125" spans="1:32" x14ac:dyDescent="0.3">
      <c r="A1125" s="13">
        <v>22018</v>
      </c>
      <c r="B1125" s="13" t="s">
        <v>23</v>
      </c>
      <c r="C1125" s="13">
        <v>89334</v>
      </c>
      <c r="D1125" s="14">
        <v>40.99</v>
      </c>
      <c r="E1125" s="15">
        <v>0.05</v>
      </c>
      <c r="F1125" s="13">
        <v>7</v>
      </c>
      <c r="G1125" s="14">
        <f>'Calculated Metrics'!$D1125*'Calculated Metrics'!$F1125*(1-'Calculated Metrics'!$E1125)</f>
        <v>272.58350000000002</v>
      </c>
      <c r="H1125" s="13">
        <v>2038</v>
      </c>
      <c r="I1125" s="13" t="s">
        <v>1668</v>
      </c>
      <c r="J1125" s="13" t="str">
        <f t="shared" si="17"/>
        <v>New Customer</v>
      </c>
      <c r="K1125" s="13" t="s">
        <v>48</v>
      </c>
      <c r="L1125" s="13" t="s">
        <v>35</v>
      </c>
      <c r="M1125" s="16">
        <v>42115</v>
      </c>
      <c r="N1125" s="16">
        <v>42115</v>
      </c>
      <c r="O1125" s="48">
        <f>'Calculated Metrics'!$N1125-'Calculated Metrics'!$M1125</f>
        <v>0</v>
      </c>
      <c r="P1125" s="16" t="str">
        <f>TEXT('Calculated Metrics'!$M1125,"mmmm")</f>
        <v>April</v>
      </c>
      <c r="Q1125" s="16" t="str">
        <f>TEXT('Calculated Metrics'!$M1125,"dddd")</f>
        <v>Tuesday</v>
      </c>
      <c r="R1125" s="13" t="str">
        <f>_xlfn.XLOOKUP('Calculated Metrics'!$T1125,'Product Lookup'!A:A,'Product Lookup'!B:B, ,0)</f>
        <v>Paper</v>
      </c>
      <c r="S1125" s="13" t="s">
        <v>26</v>
      </c>
      <c r="T1125" s="13" t="s">
        <v>66</v>
      </c>
      <c r="U1125" s="13" t="s">
        <v>49</v>
      </c>
      <c r="V1125" s="13" t="s">
        <v>29</v>
      </c>
      <c r="W1125" s="13" t="s">
        <v>81</v>
      </c>
      <c r="X1125" s="13" t="s">
        <v>55</v>
      </c>
      <c r="Y1125" s="13" t="s">
        <v>631</v>
      </c>
      <c r="Z1125" s="13">
        <v>10550</v>
      </c>
      <c r="AA1125" s="1"/>
      <c r="AB1125" s="1"/>
      <c r="AC1125" s="1"/>
      <c r="AD1125" s="1"/>
      <c r="AE1125" s="1"/>
      <c r="AF1125" s="1"/>
    </row>
    <row r="1126" spans="1:32" x14ac:dyDescent="0.3">
      <c r="A1126" s="9">
        <v>24731</v>
      </c>
      <c r="B1126" s="9" t="s">
        <v>71</v>
      </c>
      <c r="C1126" s="9">
        <v>88692</v>
      </c>
      <c r="D1126" s="10">
        <v>20.99</v>
      </c>
      <c r="E1126" s="11">
        <v>0.05</v>
      </c>
      <c r="F1126" s="9">
        <v>6</v>
      </c>
      <c r="G1126" s="10">
        <f>'Calculated Metrics'!$D1126*'Calculated Metrics'!$F1126*(1-'Calculated Metrics'!$E1126)</f>
        <v>119.64299999999999</v>
      </c>
      <c r="H1126" s="9">
        <v>2044</v>
      </c>
      <c r="I1126" s="9" t="s">
        <v>1669</v>
      </c>
      <c r="J1126" s="9" t="str">
        <f t="shared" si="17"/>
        <v>New Customer</v>
      </c>
      <c r="K1126" s="9" t="s">
        <v>24</v>
      </c>
      <c r="L1126" s="9" t="s">
        <v>35</v>
      </c>
      <c r="M1126" s="12">
        <v>42179</v>
      </c>
      <c r="N1126" s="12">
        <v>42186</v>
      </c>
      <c r="O1126" s="47">
        <f>'Calculated Metrics'!$N1126-'Calculated Metrics'!$M1126</f>
        <v>7</v>
      </c>
      <c r="P1126" s="12" t="str">
        <f>TEXT('Calculated Metrics'!$M1126,"mmmm")</f>
        <v>June</v>
      </c>
      <c r="Q1126" s="12" t="str">
        <f>TEXT('Calculated Metrics'!$M1126,"dddd")</f>
        <v>Wednesday</v>
      </c>
      <c r="R1126" s="9" t="str">
        <f>_xlfn.XLOOKUP('Calculated Metrics'!$T1126,'Product Lookup'!A:A,'Product Lookup'!B:B, ,0)</f>
        <v>Telephones</v>
      </c>
      <c r="S1126" s="9" t="s">
        <v>58</v>
      </c>
      <c r="T1126" s="9" t="s">
        <v>59</v>
      </c>
      <c r="U1126" s="9" t="s">
        <v>28</v>
      </c>
      <c r="V1126" s="9" t="s">
        <v>29</v>
      </c>
      <c r="W1126" s="9" t="s">
        <v>50</v>
      </c>
      <c r="X1126" s="9" t="s">
        <v>339</v>
      </c>
      <c r="Y1126" s="9" t="s">
        <v>632</v>
      </c>
      <c r="Z1126" s="9">
        <v>72756</v>
      </c>
      <c r="AA1126" s="1"/>
      <c r="AB1126" s="1"/>
      <c r="AC1126" s="1"/>
      <c r="AD1126" s="1"/>
      <c r="AE1126" s="1"/>
      <c r="AF1126" s="1"/>
    </row>
    <row r="1127" spans="1:32" x14ac:dyDescent="0.3">
      <c r="A1127" s="13">
        <v>22970</v>
      </c>
      <c r="B1127" s="13" t="s">
        <v>41</v>
      </c>
      <c r="C1127" s="13">
        <v>88219</v>
      </c>
      <c r="D1127" s="14">
        <v>4.28</v>
      </c>
      <c r="E1127" s="15">
        <v>0.05</v>
      </c>
      <c r="F1127" s="13">
        <v>7</v>
      </c>
      <c r="G1127" s="14">
        <f>'Calculated Metrics'!$D1127*'Calculated Metrics'!$F1127*(1-'Calculated Metrics'!$E1127)</f>
        <v>28.462</v>
      </c>
      <c r="H1127" s="13">
        <v>2046</v>
      </c>
      <c r="I1127" s="13" t="s">
        <v>1670</v>
      </c>
      <c r="J1127" s="13" t="str">
        <f t="shared" si="17"/>
        <v>Returning Customer</v>
      </c>
      <c r="K1127" s="13" t="s">
        <v>24</v>
      </c>
      <c r="L1127" s="13" t="s">
        <v>35</v>
      </c>
      <c r="M1127" s="16">
        <v>42167</v>
      </c>
      <c r="N1127" s="16">
        <v>42169</v>
      </c>
      <c r="O1127" s="48">
        <f>'Calculated Metrics'!$N1127-'Calculated Metrics'!$M1127</f>
        <v>2</v>
      </c>
      <c r="P1127" s="16" t="str">
        <f>TEXT('Calculated Metrics'!$M1127,"mmmm")</f>
        <v>June</v>
      </c>
      <c r="Q1127" s="16" t="str">
        <f>TEXT('Calculated Metrics'!$M1127,"dddd")</f>
        <v>Friday</v>
      </c>
      <c r="R1127" s="13" t="str">
        <f>_xlfn.XLOOKUP('Calculated Metrics'!$T1127,'Product Lookup'!A:A,'Product Lookup'!B:B, ,0)</f>
        <v>Paper</v>
      </c>
      <c r="S1127" s="13" t="s">
        <v>26</v>
      </c>
      <c r="T1127" s="13" t="s">
        <v>66</v>
      </c>
      <c r="U1127" s="13" t="s">
        <v>49</v>
      </c>
      <c r="V1127" s="13" t="s">
        <v>29</v>
      </c>
      <c r="W1127" s="13" t="s">
        <v>50</v>
      </c>
      <c r="X1127" s="13" t="s">
        <v>101</v>
      </c>
      <c r="Y1127" s="13" t="s">
        <v>633</v>
      </c>
      <c r="Z1127" s="13">
        <v>67901</v>
      </c>
      <c r="AA1127" s="1"/>
      <c r="AB1127" s="1"/>
      <c r="AC1127" s="1"/>
      <c r="AD1127" s="1"/>
      <c r="AE1127" s="1"/>
      <c r="AF1127" s="1"/>
    </row>
    <row r="1128" spans="1:32" x14ac:dyDescent="0.3">
      <c r="A1128" s="9">
        <v>22971</v>
      </c>
      <c r="B1128" s="9" t="s">
        <v>41</v>
      </c>
      <c r="C1128" s="9">
        <v>88219</v>
      </c>
      <c r="D1128" s="10">
        <v>376.13</v>
      </c>
      <c r="E1128" s="11">
        <v>0.1</v>
      </c>
      <c r="F1128" s="9">
        <v>13</v>
      </c>
      <c r="G1128" s="10">
        <f>'Calculated Metrics'!$D1128*'Calculated Metrics'!$F1128*(1-'Calculated Metrics'!$E1128)</f>
        <v>4400.7209999999995</v>
      </c>
      <c r="H1128" s="9">
        <v>2046</v>
      </c>
      <c r="I1128" s="9" t="s">
        <v>1670</v>
      </c>
      <c r="J1128" s="9" t="str">
        <f t="shared" si="17"/>
        <v>Returning Customer</v>
      </c>
      <c r="K1128" s="9" t="s">
        <v>24</v>
      </c>
      <c r="L1128" s="9" t="s">
        <v>25</v>
      </c>
      <c r="M1128" s="12">
        <v>42167</v>
      </c>
      <c r="N1128" s="12">
        <v>42169</v>
      </c>
      <c r="O1128" s="47">
        <f>'Calculated Metrics'!$N1128-'Calculated Metrics'!$M1128</f>
        <v>2</v>
      </c>
      <c r="P1128" s="12" t="str">
        <f>TEXT('Calculated Metrics'!$M1128,"mmmm")</f>
        <v>June</v>
      </c>
      <c r="Q1128" s="12" t="str">
        <f>TEXT('Calculated Metrics'!$M1128,"dddd")</f>
        <v>Friday</v>
      </c>
      <c r="R1128" s="9" t="str">
        <f>_xlfn.XLOOKUP('Calculated Metrics'!$T1128,'Product Lookup'!A:A,'Product Lookup'!B:B, ,0)</f>
        <v>Tables</v>
      </c>
      <c r="S1128" s="9" t="s">
        <v>36</v>
      </c>
      <c r="T1128" s="9" t="s">
        <v>89</v>
      </c>
      <c r="U1128" s="9" t="s">
        <v>77</v>
      </c>
      <c r="V1128" s="9" t="s">
        <v>29</v>
      </c>
      <c r="W1128" s="9" t="s">
        <v>50</v>
      </c>
      <c r="X1128" s="9" t="s">
        <v>101</v>
      </c>
      <c r="Y1128" s="9" t="s">
        <v>633</v>
      </c>
      <c r="Z1128" s="9">
        <v>67901</v>
      </c>
      <c r="AA1128" s="1"/>
      <c r="AB1128" s="1"/>
      <c r="AC1128" s="1"/>
      <c r="AD1128" s="1"/>
      <c r="AE1128" s="1"/>
      <c r="AF1128" s="1"/>
    </row>
    <row r="1129" spans="1:32" x14ac:dyDescent="0.3">
      <c r="A1129" s="13">
        <v>22972</v>
      </c>
      <c r="B1129" s="13" t="s">
        <v>41</v>
      </c>
      <c r="C1129" s="13">
        <v>88219</v>
      </c>
      <c r="D1129" s="14">
        <v>424.21</v>
      </c>
      <c r="E1129" s="15">
        <v>0.1</v>
      </c>
      <c r="F1129" s="13">
        <v>17</v>
      </c>
      <c r="G1129" s="14">
        <f>'Calculated Metrics'!$D1129*'Calculated Metrics'!$F1129*(1-'Calculated Metrics'!$E1129)</f>
        <v>6490.4129999999996</v>
      </c>
      <c r="H1129" s="13">
        <v>2046</v>
      </c>
      <c r="I1129" s="13" t="s">
        <v>1670</v>
      </c>
      <c r="J1129" s="13" t="str">
        <f t="shared" si="17"/>
        <v>Returning Customer</v>
      </c>
      <c r="K1129" s="13" t="s">
        <v>24</v>
      </c>
      <c r="L1129" s="13" t="s">
        <v>25</v>
      </c>
      <c r="M1129" s="16">
        <v>42167</v>
      </c>
      <c r="N1129" s="16">
        <v>42168</v>
      </c>
      <c r="O1129" s="48">
        <f>'Calculated Metrics'!$N1129-'Calculated Metrics'!$M1129</f>
        <v>1</v>
      </c>
      <c r="P1129" s="16" t="str">
        <f>TEXT('Calculated Metrics'!$M1129,"mmmm")</f>
        <v>June</v>
      </c>
      <c r="Q1129" s="16" t="str">
        <f>TEXT('Calculated Metrics'!$M1129,"dddd")</f>
        <v>Friday</v>
      </c>
      <c r="R1129" s="13" t="str">
        <f>_xlfn.XLOOKUP('Calculated Metrics'!$T1129,'Product Lookup'!A:A,'Product Lookup'!B:B, ,0)</f>
        <v>Tables</v>
      </c>
      <c r="S1129" s="13" t="s">
        <v>36</v>
      </c>
      <c r="T1129" s="13" t="s">
        <v>89</v>
      </c>
      <c r="U1129" s="13" t="s">
        <v>77</v>
      </c>
      <c r="V1129" s="13" t="s">
        <v>29</v>
      </c>
      <c r="W1129" s="13" t="s">
        <v>50</v>
      </c>
      <c r="X1129" s="13" t="s">
        <v>101</v>
      </c>
      <c r="Y1129" s="13" t="s">
        <v>633</v>
      </c>
      <c r="Z1129" s="13">
        <v>67901</v>
      </c>
      <c r="AA1129" s="1"/>
      <c r="AB1129" s="1"/>
      <c r="AC1129" s="1"/>
      <c r="AD1129" s="1"/>
      <c r="AE1129" s="1"/>
      <c r="AF1129" s="1"/>
    </row>
    <row r="1130" spans="1:32" x14ac:dyDescent="0.3">
      <c r="A1130" s="9">
        <v>22973</v>
      </c>
      <c r="B1130" s="9" t="s">
        <v>41</v>
      </c>
      <c r="C1130" s="9">
        <v>88219</v>
      </c>
      <c r="D1130" s="10">
        <v>195.99</v>
      </c>
      <c r="E1130" s="11">
        <v>0.1</v>
      </c>
      <c r="F1130" s="9">
        <v>4</v>
      </c>
      <c r="G1130" s="10">
        <f>'Calculated Metrics'!$D1130*'Calculated Metrics'!$F1130*(1-'Calculated Metrics'!$E1130)</f>
        <v>705.56400000000008</v>
      </c>
      <c r="H1130" s="9">
        <v>2046</v>
      </c>
      <c r="I1130" s="9" t="s">
        <v>1670</v>
      </c>
      <c r="J1130" s="9" t="str">
        <f t="shared" si="17"/>
        <v>Returning Customer</v>
      </c>
      <c r="K1130" s="9" t="s">
        <v>24</v>
      </c>
      <c r="L1130" s="9" t="s">
        <v>35</v>
      </c>
      <c r="M1130" s="12">
        <v>42167</v>
      </c>
      <c r="N1130" s="12">
        <v>42169</v>
      </c>
      <c r="O1130" s="47">
        <f>'Calculated Metrics'!$N1130-'Calculated Metrics'!$M1130</f>
        <v>2</v>
      </c>
      <c r="P1130" s="12" t="str">
        <f>TEXT('Calculated Metrics'!$M1130,"mmmm")</f>
        <v>June</v>
      </c>
      <c r="Q1130" s="12" t="str">
        <f>TEXT('Calculated Metrics'!$M1130,"dddd")</f>
        <v>Friday</v>
      </c>
      <c r="R1130" s="9" t="str">
        <f>_xlfn.XLOOKUP('Calculated Metrics'!$T1130,'Product Lookup'!A:A,'Product Lookup'!B:B, ,0)</f>
        <v>Telephones</v>
      </c>
      <c r="S1130" s="9" t="s">
        <v>58</v>
      </c>
      <c r="T1130" s="9" t="s">
        <v>59</v>
      </c>
      <c r="U1130" s="9" t="s">
        <v>49</v>
      </c>
      <c r="V1130" s="9" t="s">
        <v>29</v>
      </c>
      <c r="W1130" s="9" t="s">
        <v>81</v>
      </c>
      <c r="X1130" s="9" t="s">
        <v>101</v>
      </c>
      <c r="Y1130" s="9" t="s">
        <v>633</v>
      </c>
      <c r="Z1130" s="9">
        <v>67901</v>
      </c>
      <c r="AA1130" s="1"/>
      <c r="AB1130" s="1"/>
      <c r="AC1130" s="1"/>
      <c r="AD1130" s="1"/>
      <c r="AE1130" s="1"/>
      <c r="AF1130" s="1"/>
    </row>
    <row r="1131" spans="1:32" x14ac:dyDescent="0.3">
      <c r="A1131" s="13">
        <v>18497</v>
      </c>
      <c r="B1131" s="13" t="s">
        <v>23</v>
      </c>
      <c r="C1131" s="13">
        <v>88220</v>
      </c>
      <c r="D1131" s="14">
        <v>15.28</v>
      </c>
      <c r="E1131" s="15">
        <v>0.05</v>
      </c>
      <c r="F1131" s="13">
        <v>19</v>
      </c>
      <c r="G1131" s="14">
        <f>'Calculated Metrics'!$D1131*'Calculated Metrics'!$F1131*(1-'Calculated Metrics'!$E1131)</f>
        <v>275.80399999999997</v>
      </c>
      <c r="H1131" s="13">
        <v>2049</v>
      </c>
      <c r="I1131" s="13" t="s">
        <v>1671</v>
      </c>
      <c r="J1131" s="13" t="str">
        <f t="shared" si="17"/>
        <v>Returning Customer</v>
      </c>
      <c r="K1131" s="13" t="s">
        <v>24</v>
      </c>
      <c r="L1131" s="13" t="s">
        <v>35</v>
      </c>
      <c r="M1131" s="16">
        <v>42176</v>
      </c>
      <c r="N1131" s="16">
        <v>42178</v>
      </c>
      <c r="O1131" s="48">
        <f>'Calculated Metrics'!$N1131-'Calculated Metrics'!$M1131</f>
        <v>2</v>
      </c>
      <c r="P1131" s="16" t="str">
        <f>TEXT('Calculated Metrics'!$M1131,"mmmm")</f>
        <v>June</v>
      </c>
      <c r="Q1131" s="16" t="str">
        <f>TEXT('Calculated Metrics'!$M1131,"dddd")</f>
        <v>Sunday</v>
      </c>
      <c r="R1131" s="13" t="str">
        <f>_xlfn.XLOOKUP('Calculated Metrics'!$T1131,'Product Lookup'!A:A,'Product Lookup'!B:B, ,0)</f>
        <v>Computer Peripherals</v>
      </c>
      <c r="S1131" s="13" t="s">
        <v>58</v>
      </c>
      <c r="T1131" s="13" t="s">
        <v>100</v>
      </c>
      <c r="U1131" s="13" t="s">
        <v>43</v>
      </c>
      <c r="V1131" s="13" t="s">
        <v>29</v>
      </c>
      <c r="W1131" s="13" t="s">
        <v>81</v>
      </c>
      <c r="X1131" s="13" t="s">
        <v>83</v>
      </c>
      <c r="Y1131" s="13" t="s">
        <v>634</v>
      </c>
      <c r="Z1131" s="13">
        <v>22801</v>
      </c>
      <c r="AA1131" s="1"/>
      <c r="AB1131" s="1"/>
      <c r="AC1131" s="1"/>
      <c r="AD1131" s="1"/>
      <c r="AE1131" s="1"/>
      <c r="AF1131" s="1"/>
    </row>
    <row r="1132" spans="1:32" x14ac:dyDescent="0.3">
      <c r="A1132" s="9">
        <v>18498</v>
      </c>
      <c r="B1132" s="9" t="s">
        <v>23</v>
      </c>
      <c r="C1132" s="9">
        <v>88220</v>
      </c>
      <c r="D1132" s="10">
        <v>1.76</v>
      </c>
      <c r="E1132" s="11">
        <v>0.05</v>
      </c>
      <c r="F1132" s="9">
        <v>13</v>
      </c>
      <c r="G1132" s="10">
        <f>'Calculated Metrics'!$D1132*'Calculated Metrics'!$F1132*(1-'Calculated Metrics'!$E1132)</f>
        <v>21.735999999999997</v>
      </c>
      <c r="H1132" s="9">
        <v>2049</v>
      </c>
      <c r="I1132" s="9" t="s">
        <v>1671</v>
      </c>
      <c r="J1132" s="9" t="str">
        <f t="shared" si="17"/>
        <v>Returning Customer</v>
      </c>
      <c r="K1132" s="9" t="s">
        <v>24</v>
      </c>
      <c r="L1132" s="9" t="s">
        <v>35</v>
      </c>
      <c r="M1132" s="12">
        <v>42176</v>
      </c>
      <c r="N1132" s="12">
        <v>42179</v>
      </c>
      <c r="O1132" s="47">
        <f>'Calculated Metrics'!$N1132-'Calculated Metrics'!$M1132</f>
        <v>3</v>
      </c>
      <c r="P1132" s="12" t="str">
        <f>TEXT('Calculated Metrics'!$M1132,"mmmm")</f>
        <v>June</v>
      </c>
      <c r="Q1132" s="12" t="str">
        <f>TEXT('Calculated Metrics'!$M1132,"dddd")</f>
        <v>Sunday</v>
      </c>
      <c r="R1132" s="9" t="str">
        <f>_xlfn.XLOOKUP('Calculated Metrics'!$T1132,'Product Lookup'!A:A,'Product Lookup'!B:B, ,0)</f>
        <v>Pens</v>
      </c>
      <c r="S1132" s="9" t="s">
        <v>26</v>
      </c>
      <c r="T1132" s="9" t="s">
        <v>27</v>
      </c>
      <c r="U1132" s="9" t="s">
        <v>28</v>
      </c>
      <c r="V1132" s="9" t="s">
        <v>29</v>
      </c>
      <c r="W1132" s="9" t="s">
        <v>30</v>
      </c>
      <c r="X1132" s="9" t="s">
        <v>83</v>
      </c>
      <c r="Y1132" s="9" t="s">
        <v>634</v>
      </c>
      <c r="Z1132" s="9">
        <v>22801</v>
      </c>
      <c r="AA1132" s="1"/>
      <c r="AB1132" s="1"/>
      <c r="AC1132" s="1"/>
      <c r="AD1132" s="1"/>
      <c r="AE1132" s="1"/>
      <c r="AF1132" s="1"/>
    </row>
    <row r="1133" spans="1:32" x14ac:dyDescent="0.3">
      <c r="A1133" s="13">
        <v>18251</v>
      </c>
      <c r="B1133" s="13" t="s">
        <v>33</v>
      </c>
      <c r="C1133" s="13">
        <v>87234</v>
      </c>
      <c r="D1133" s="14">
        <v>31.78</v>
      </c>
      <c r="E1133" s="15">
        <v>0.05</v>
      </c>
      <c r="F1133" s="13">
        <v>13</v>
      </c>
      <c r="G1133" s="14">
        <f>'Calculated Metrics'!$D1133*'Calculated Metrics'!$F1133*(1-'Calculated Metrics'!$E1133)</f>
        <v>392.48299999999995</v>
      </c>
      <c r="H1133" s="13">
        <v>2052</v>
      </c>
      <c r="I1133" s="13" t="s">
        <v>1672</v>
      </c>
      <c r="J1133" s="13" t="str">
        <f t="shared" si="17"/>
        <v>Returning Customer</v>
      </c>
      <c r="K1133" s="13" t="s">
        <v>34</v>
      </c>
      <c r="L1133" s="13" t="s">
        <v>35</v>
      </c>
      <c r="M1133" s="16">
        <v>42054</v>
      </c>
      <c r="N1133" s="16">
        <v>42056</v>
      </c>
      <c r="O1133" s="48">
        <f>'Calculated Metrics'!$N1133-'Calculated Metrics'!$M1133</f>
        <v>2</v>
      </c>
      <c r="P1133" s="16" t="str">
        <f>TEXT('Calculated Metrics'!$M1133,"mmmm")</f>
        <v>February</v>
      </c>
      <c r="Q1133" s="16" t="str">
        <f>TEXT('Calculated Metrics'!$M1133,"dddd")</f>
        <v>Thursday</v>
      </c>
      <c r="R1133" s="13" t="str">
        <f>_xlfn.XLOOKUP('Calculated Metrics'!$T1133,'Product Lookup'!A:A,'Product Lookup'!B:B, ,0)</f>
        <v>Computer Peripherals</v>
      </c>
      <c r="S1133" s="13" t="s">
        <v>58</v>
      </c>
      <c r="T1133" s="13" t="s">
        <v>100</v>
      </c>
      <c r="U1133" s="13" t="s">
        <v>43</v>
      </c>
      <c r="V1133" s="13" t="s">
        <v>29</v>
      </c>
      <c r="W1133" s="13" t="s">
        <v>30</v>
      </c>
      <c r="X1133" s="13" t="s">
        <v>164</v>
      </c>
      <c r="Y1133" s="13" t="s">
        <v>635</v>
      </c>
      <c r="Z1133" s="13">
        <v>87105</v>
      </c>
      <c r="AA1133" s="1"/>
      <c r="AB1133" s="1"/>
      <c r="AC1133" s="1"/>
      <c r="AD1133" s="1"/>
      <c r="AE1133" s="1"/>
      <c r="AF1133" s="1"/>
    </row>
    <row r="1134" spans="1:32" x14ac:dyDescent="0.3">
      <c r="A1134" s="9">
        <v>18252</v>
      </c>
      <c r="B1134" s="9" t="s">
        <v>33</v>
      </c>
      <c r="C1134" s="9">
        <v>87234</v>
      </c>
      <c r="D1134" s="10">
        <v>5.98</v>
      </c>
      <c r="E1134" s="11">
        <v>0.05</v>
      </c>
      <c r="F1134" s="9">
        <v>5</v>
      </c>
      <c r="G1134" s="10">
        <f>'Calculated Metrics'!$D1134*'Calculated Metrics'!$F1134*(1-'Calculated Metrics'!$E1134)</f>
        <v>28.405000000000001</v>
      </c>
      <c r="H1134" s="9">
        <v>2052</v>
      </c>
      <c r="I1134" s="9" t="s">
        <v>1672</v>
      </c>
      <c r="J1134" s="9" t="str">
        <f t="shared" si="17"/>
        <v>Returning Customer</v>
      </c>
      <c r="K1134" s="9" t="s">
        <v>34</v>
      </c>
      <c r="L1134" s="9" t="s">
        <v>35</v>
      </c>
      <c r="M1134" s="12">
        <v>42054</v>
      </c>
      <c r="N1134" s="12">
        <v>42055</v>
      </c>
      <c r="O1134" s="47">
        <f>'Calculated Metrics'!$N1134-'Calculated Metrics'!$M1134</f>
        <v>1</v>
      </c>
      <c r="P1134" s="12" t="str">
        <f>TEXT('Calculated Metrics'!$M1134,"mmmm")</f>
        <v>February</v>
      </c>
      <c r="Q1134" s="12" t="str">
        <f>TEXT('Calculated Metrics'!$M1134,"dddd")</f>
        <v>Thursday</v>
      </c>
      <c r="R1134" s="9" t="str">
        <f>_xlfn.XLOOKUP('Calculated Metrics'!$T1134,'Product Lookup'!A:A,'Product Lookup'!B:B, ,0)</f>
        <v>Envelopes</v>
      </c>
      <c r="S1134" s="9" t="s">
        <v>26</v>
      </c>
      <c r="T1134" s="9" t="s">
        <v>54</v>
      </c>
      <c r="U1134" s="9" t="s">
        <v>49</v>
      </c>
      <c r="V1134" s="9" t="s">
        <v>29</v>
      </c>
      <c r="W1134" s="9" t="s">
        <v>30</v>
      </c>
      <c r="X1134" s="9" t="s">
        <v>164</v>
      </c>
      <c r="Y1134" s="9" t="s">
        <v>635</v>
      </c>
      <c r="Z1134" s="9">
        <v>87105</v>
      </c>
      <c r="AA1134" s="1"/>
      <c r="AB1134" s="1"/>
      <c r="AC1134" s="1"/>
      <c r="AD1134" s="1"/>
      <c r="AE1134" s="1"/>
      <c r="AF1134" s="1"/>
    </row>
    <row r="1135" spans="1:32" x14ac:dyDescent="0.3">
      <c r="A1135" s="13">
        <v>18253</v>
      </c>
      <c r="B1135" s="13" t="s">
        <v>33</v>
      </c>
      <c r="C1135" s="13">
        <v>87234</v>
      </c>
      <c r="D1135" s="14">
        <v>35.99</v>
      </c>
      <c r="E1135" s="15">
        <v>0.05</v>
      </c>
      <c r="F1135" s="13">
        <v>19</v>
      </c>
      <c r="G1135" s="14">
        <f>'Calculated Metrics'!$D1135*'Calculated Metrics'!$F1135*(1-'Calculated Metrics'!$E1135)</f>
        <v>649.61950000000002</v>
      </c>
      <c r="H1135" s="13">
        <v>2052</v>
      </c>
      <c r="I1135" s="13" t="s">
        <v>1672</v>
      </c>
      <c r="J1135" s="13" t="str">
        <f t="shared" si="17"/>
        <v>Returning Customer</v>
      </c>
      <c r="K1135" s="13" t="s">
        <v>34</v>
      </c>
      <c r="L1135" s="13" t="s">
        <v>25</v>
      </c>
      <c r="M1135" s="16">
        <v>42054</v>
      </c>
      <c r="N1135" s="16">
        <v>42055</v>
      </c>
      <c r="O1135" s="48">
        <f>'Calculated Metrics'!$N1135-'Calculated Metrics'!$M1135</f>
        <v>1</v>
      </c>
      <c r="P1135" s="16" t="str">
        <f>TEXT('Calculated Metrics'!$M1135,"mmmm")</f>
        <v>February</v>
      </c>
      <c r="Q1135" s="16" t="str">
        <f>TEXT('Calculated Metrics'!$M1135,"dddd")</f>
        <v>Thursday</v>
      </c>
      <c r="R1135" s="13" t="str">
        <f>_xlfn.XLOOKUP('Calculated Metrics'!$T1135,'Product Lookup'!A:A,'Product Lookup'!B:B, ,0)</f>
        <v>Telephones</v>
      </c>
      <c r="S1135" s="13" t="s">
        <v>58</v>
      </c>
      <c r="T1135" s="13" t="s">
        <v>59</v>
      </c>
      <c r="U1135" s="13" t="s">
        <v>49</v>
      </c>
      <c r="V1135" s="13" t="s">
        <v>29</v>
      </c>
      <c r="W1135" s="13" t="s">
        <v>81</v>
      </c>
      <c r="X1135" s="13" t="s">
        <v>164</v>
      </c>
      <c r="Y1135" s="13" t="s">
        <v>635</v>
      </c>
      <c r="Z1135" s="13">
        <v>87105</v>
      </c>
      <c r="AA1135" s="1"/>
      <c r="AB1135" s="1"/>
      <c r="AC1135" s="1"/>
      <c r="AD1135" s="1"/>
      <c r="AE1135" s="1"/>
      <c r="AF1135" s="1"/>
    </row>
    <row r="1136" spans="1:32" x14ac:dyDescent="0.3">
      <c r="A1136" s="9">
        <v>20481</v>
      </c>
      <c r="B1136" s="9" t="s">
        <v>47</v>
      </c>
      <c r="C1136" s="9">
        <v>88040</v>
      </c>
      <c r="D1136" s="10">
        <v>5.98</v>
      </c>
      <c r="E1136" s="11">
        <v>0.05</v>
      </c>
      <c r="F1136" s="9">
        <v>5</v>
      </c>
      <c r="G1136" s="10">
        <f>'Calculated Metrics'!$D1136*'Calculated Metrics'!$F1136*(1-'Calculated Metrics'!$E1136)</f>
        <v>28.405000000000001</v>
      </c>
      <c r="H1136" s="9">
        <v>2058</v>
      </c>
      <c r="I1136" s="9" t="s">
        <v>1673</v>
      </c>
      <c r="J1136" s="9" t="str">
        <f t="shared" si="17"/>
        <v>New Customer</v>
      </c>
      <c r="K1136" s="9" t="s">
        <v>24</v>
      </c>
      <c r="L1136" s="9" t="s">
        <v>35</v>
      </c>
      <c r="M1136" s="12">
        <v>42048</v>
      </c>
      <c r="N1136" s="12">
        <v>42050</v>
      </c>
      <c r="O1136" s="47">
        <f>'Calculated Metrics'!$N1136-'Calculated Metrics'!$M1136</f>
        <v>2</v>
      </c>
      <c r="P1136" s="12" t="str">
        <f>TEXT('Calculated Metrics'!$M1136,"mmmm")</f>
        <v>February</v>
      </c>
      <c r="Q1136" s="12" t="str">
        <f>TEXT('Calculated Metrics'!$M1136,"dddd")</f>
        <v>Friday</v>
      </c>
      <c r="R1136" s="9" t="str">
        <f>_xlfn.XLOOKUP('Calculated Metrics'!$T1136,'Product Lookup'!A:A,'Product Lookup'!B:B, ,0)</f>
        <v>Paper</v>
      </c>
      <c r="S1136" s="9" t="s">
        <v>26</v>
      </c>
      <c r="T1136" s="9" t="s">
        <v>66</v>
      </c>
      <c r="U1136" s="9" t="s">
        <v>49</v>
      </c>
      <c r="V1136" s="9" t="s">
        <v>29</v>
      </c>
      <c r="W1136" s="9" t="s">
        <v>81</v>
      </c>
      <c r="X1136" s="9" t="s">
        <v>150</v>
      </c>
      <c r="Y1136" s="9" t="s">
        <v>636</v>
      </c>
      <c r="Z1136" s="9">
        <v>28601</v>
      </c>
      <c r="AA1136" s="1"/>
      <c r="AB1136" s="1"/>
      <c r="AC1136" s="1"/>
      <c r="AD1136" s="1"/>
      <c r="AE1136" s="1"/>
      <c r="AF1136" s="1"/>
    </row>
    <row r="1137" spans="1:32" x14ac:dyDescent="0.3">
      <c r="A1137" s="13">
        <v>23499</v>
      </c>
      <c r="B1137" s="13" t="s">
        <v>33</v>
      </c>
      <c r="C1137" s="13">
        <v>88039</v>
      </c>
      <c r="D1137" s="14">
        <v>28.48</v>
      </c>
      <c r="E1137" s="15">
        <v>0.05</v>
      </c>
      <c r="F1137" s="13">
        <v>13</v>
      </c>
      <c r="G1137" s="14">
        <f>'Calculated Metrics'!$D1137*'Calculated Metrics'!$F1137*(1-'Calculated Metrics'!$E1137)</f>
        <v>351.72800000000001</v>
      </c>
      <c r="H1137" s="13">
        <v>2059</v>
      </c>
      <c r="I1137" s="13" t="s">
        <v>1674</v>
      </c>
      <c r="J1137" s="13" t="str">
        <f t="shared" si="17"/>
        <v>Returning Customer</v>
      </c>
      <c r="K1137" s="13" t="s">
        <v>24</v>
      </c>
      <c r="L1137" s="13" t="s">
        <v>35</v>
      </c>
      <c r="M1137" s="16">
        <v>42021</v>
      </c>
      <c r="N1137" s="16">
        <v>42022</v>
      </c>
      <c r="O1137" s="48">
        <f>'Calculated Metrics'!$N1137-'Calculated Metrics'!$M1137</f>
        <v>1</v>
      </c>
      <c r="P1137" s="16" t="str">
        <f>TEXT('Calculated Metrics'!$M1137,"mmmm")</f>
        <v>January</v>
      </c>
      <c r="Q1137" s="16" t="str">
        <f>TEXT('Calculated Metrics'!$M1137,"dddd")</f>
        <v>Saturday</v>
      </c>
      <c r="R1137" s="13" t="str">
        <f>_xlfn.XLOOKUP('Calculated Metrics'!$T1137,'Product Lookup'!A:A,'Product Lookup'!B:B, ,0)</f>
        <v>Computer Peripherals</v>
      </c>
      <c r="S1137" s="13" t="s">
        <v>58</v>
      </c>
      <c r="T1137" s="13" t="s">
        <v>100</v>
      </c>
      <c r="U1137" s="13" t="s">
        <v>43</v>
      </c>
      <c r="V1137" s="13" t="s">
        <v>29</v>
      </c>
      <c r="W1137" s="13" t="s">
        <v>81</v>
      </c>
      <c r="X1137" s="13" t="s">
        <v>150</v>
      </c>
      <c r="Y1137" s="13" t="s">
        <v>637</v>
      </c>
      <c r="Z1137" s="13">
        <v>27260</v>
      </c>
      <c r="AA1137" s="1"/>
      <c r="AB1137" s="1"/>
      <c r="AC1137" s="1"/>
      <c r="AD1137" s="1"/>
      <c r="AE1137" s="1"/>
      <c r="AF1137" s="1"/>
    </row>
    <row r="1138" spans="1:32" x14ac:dyDescent="0.3">
      <c r="A1138" s="9">
        <v>21632</v>
      </c>
      <c r="B1138" s="9" t="s">
        <v>41</v>
      </c>
      <c r="C1138" s="9">
        <v>88041</v>
      </c>
      <c r="D1138" s="10">
        <v>9.85</v>
      </c>
      <c r="E1138" s="11">
        <v>0.05</v>
      </c>
      <c r="F1138" s="9">
        <v>12</v>
      </c>
      <c r="G1138" s="10">
        <f>'Calculated Metrics'!$D1138*'Calculated Metrics'!$F1138*(1-'Calculated Metrics'!$E1138)</f>
        <v>112.28999999999998</v>
      </c>
      <c r="H1138" s="9">
        <v>2059</v>
      </c>
      <c r="I1138" s="9" t="s">
        <v>1674</v>
      </c>
      <c r="J1138" s="9" t="str">
        <f t="shared" si="17"/>
        <v>Returning Customer</v>
      </c>
      <c r="K1138" s="9" t="s">
        <v>24</v>
      </c>
      <c r="L1138" s="9" t="s">
        <v>35</v>
      </c>
      <c r="M1138" s="12">
        <v>42090</v>
      </c>
      <c r="N1138" s="12">
        <v>42091</v>
      </c>
      <c r="O1138" s="47">
        <f>'Calculated Metrics'!$N1138-'Calculated Metrics'!$M1138</f>
        <v>1</v>
      </c>
      <c r="P1138" s="12" t="str">
        <f>TEXT('Calculated Metrics'!$M1138,"mmmm")</f>
        <v>March</v>
      </c>
      <c r="Q1138" s="12" t="str">
        <f>TEXT('Calculated Metrics'!$M1138,"dddd")</f>
        <v>Friday</v>
      </c>
      <c r="R1138" s="9" t="str">
        <f>_xlfn.XLOOKUP('Calculated Metrics'!$T1138,'Product Lookup'!A:A,'Product Lookup'!B:B, ,0)</f>
        <v>Pens</v>
      </c>
      <c r="S1138" s="9" t="s">
        <v>26</v>
      </c>
      <c r="T1138" s="9" t="s">
        <v>27</v>
      </c>
      <c r="U1138" s="9" t="s">
        <v>28</v>
      </c>
      <c r="V1138" s="9" t="s">
        <v>29</v>
      </c>
      <c r="W1138" s="9" t="s">
        <v>81</v>
      </c>
      <c r="X1138" s="9" t="s">
        <v>150</v>
      </c>
      <c r="Y1138" s="9" t="s">
        <v>637</v>
      </c>
      <c r="Z1138" s="9">
        <v>27260</v>
      </c>
      <c r="AA1138" s="1"/>
      <c r="AB1138" s="1"/>
      <c r="AC1138" s="1"/>
      <c r="AD1138" s="1"/>
      <c r="AE1138" s="1"/>
      <c r="AF1138" s="1"/>
    </row>
    <row r="1139" spans="1:32" x14ac:dyDescent="0.3">
      <c r="A1139" s="13">
        <v>21633</v>
      </c>
      <c r="B1139" s="13" t="s">
        <v>41</v>
      </c>
      <c r="C1139" s="13">
        <v>88041</v>
      </c>
      <c r="D1139" s="14">
        <v>125.99</v>
      </c>
      <c r="E1139" s="15">
        <v>0.1</v>
      </c>
      <c r="F1139" s="13">
        <v>9</v>
      </c>
      <c r="G1139" s="14">
        <f>'Calculated Metrics'!$D1139*'Calculated Metrics'!$F1139*(1-'Calculated Metrics'!$E1139)</f>
        <v>1020.5189999999999</v>
      </c>
      <c r="H1139" s="13">
        <v>2059</v>
      </c>
      <c r="I1139" s="13" t="s">
        <v>1674</v>
      </c>
      <c r="J1139" s="13" t="str">
        <f t="shared" si="17"/>
        <v>Returning Customer</v>
      </c>
      <c r="K1139" s="13" t="s">
        <v>24</v>
      </c>
      <c r="L1139" s="13" t="s">
        <v>35</v>
      </c>
      <c r="M1139" s="16">
        <v>42090</v>
      </c>
      <c r="N1139" s="16">
        <v>42091</v>
      </c>
      <c r="O1139" s="48">
        <f>'Calculated Metrics'!$N1139-'Calculated Metrics'!$M1139</f>
        <v>1</v>
      </c>
      <c r="P1139" s="16" t="str">
        <f>TEXT('Calculated Metrics'!$M1139,"mmmm")</f>
        <v>March</v>
      </c>
      <c r="Q1139" s="16" t="str">
        <f>TEXT('Calculated Metrics'!$M1139,"dddd")</f>
        <v>Friday</v>
      </c>
      <c r="R1139" s="13" t="str">
        <f>_xlfn.XLOOKUP('Calculated Metrics'!$T1139,'Product Lookup'!A:A,'Product Lookup'!B:B, ,0)</f>
        <v>Telephones</v>
      </c>
      <c r="S1139" s="13" t="s">
        <v>58</v>
      </c>
      <c r="T1139" s="13" t="s">
        <v>59</v>
      </c>
      <c r="U1139" s="13" t="s">
        <v>49</v>
      </c>
      <c r="V1139" s="13" t="s">
        <v>29</v>
      </c>
      <c r="W1139" s="13" t="s">
        <v>50</v>
      </c>
      <c r="X1139" s="13" t="s">
        <v>150</v>
      </c>
      <c r="Y1139" s="13" t="s">
        <v>637</v>
      </c>
      <c r="Z1139" s="13">
        <v>27260</v>
      </c>
      <c r="AA1139" s="1"/>
      <c r="AB1139" s="1"/>
      <c r="AC1139" s="1"/>
      <c r="AD1139" s="1"/>
      <c r="AE1139" s="1"/>
      <c r="AF1139" s="1"/>
    </row>
    <row r="1140" spans="1:32" x14ac:dyDescent="0.3">
      <c r="A1140" s="9">
        <v>20841</v>
      </c>
      <c r="B1140" s="9" t="s">
        <v>47</v>
      </c>
      <c r="C1140" s="9">
        <v>87146</v>
      </c>
      <c r="D1140" s="10">
        <v>240.98</v>
      </c>
      <c r="E1140" s="11">
        <v>0.1</v>
      </c>
      <c r="F1140" s="9">
        <v>1</v>
      </c>
      <c r="G1140" s="10">
        <f>'Calculated Metrics'!$D1140*'Calculated Metrics'!$F1140*(1-'Calculated Metrics'!$E1140)</f>
        <v>216.88200000000001</v>
      </c>
      <c r="H1140" s="9">
        <v>2061</v>
      </c>
      <c r="I1140" s="9" t="s">
        <v>1675</v>
      </c>
      <c r="J1140" s="9" t="str">
        <f t="shared" si="17"/>
        <v>New Customer</v>
      </c>
      <c r="K1140" s="9" t="s">
        <v>24</v>
      </c>
      <c r="L1140" s="9" t="s">
        <v>25</v>
      </c>
      <c r="M1140" s="12">
        <v>42033</v>
      </c>
      <c r="N1140" s="12">
        <v>42035</v>
      </c>
      <c r="O1140" s="47">
        <f>'Calculated Metrics'!$N1140-'Calculated Metrics'!$M1140</f>
        <v>2</v>
      </c>
      <c r="P1140" s="12" t="str">
        <f>TEXT('Calculated Metrics'!$M1140,"mmmm")</f>
        <v>January</v>
      </c>
      <c r="Q1140" s="12" t="str">
        <f>TEXT('Calculated Metrics'!$M1140,"dddd")</f>
        <v>Thursday</v>
      </c>
      <c r="R1140" s="9" t="str">
        <f>_xlfn.XLOOKUP('Calculated Metrics'!$T1140,'Product Lookup'!A:A,'Product Lookup'!B:B, ,0)</f>
        <v>Bookcases</v>
      </c>
      <c r="S1140" s="9" t="s">
        <v>36</v>
      </c>
      <c r="T1140" s="9" t="s">
        <v>105</v>
      </c>
      <c r="U1140" s="9" t="s">
        <v>77</v>
      </c>
      <c r="V1140" s="9" t="s">
        <v>29</v>
      </c>
      <c r="W1140" s="9" t="s">
        <v>81</v>
      </c>
      <c r="X1140" s="9" t="s">
        <v>206</v>
      </c>
      <c r="Y1140" s="9" t="s">
        <v>638</v>
      </c>
      <c r="Z1140" s="9">
        <v>69101</v>
      </c>
      <c r="AA1140" s="1"/>
      <c r="AB1140" s="1"/>
      <c r="AC1140" s="1"/>
      <c r="AD1140" s="1"/>
      <c r="AE1140" s="1"/>
      <c r="AF1140" s="1"/>
    </row>
    <row r="1141" spans="1:32" x14ac:dyDescent="0.3">
      <c r="A1141" s="13">
        <v>20840</v>
      </c>
      <c r="B1141" s="13" t="s">
        <v>47</v>
      </c>
      <c r="C1141" s="13">
        <v>87146</v>
      </c>
      <c r="D1141" s="14">
        <v>420.98</v>
      </c>
      <c r="E1141" s="15">
        <v>0.1</v>
      </c>
      <c r="F1141" s="13">
        <v>10</v>
      </c>
      <c r="G1141" s="14">
        <f>'Calculated Metrics'!$D1141*'Calculated Metrics'!$F1141*(1-'Calculated Metrics'!$E1141)</f>
        <v>3788.82</v>
      </c>
      <c r="H1141" s="13">
        <v>2062</v>
      </c>
      <c r="I1141" s="13" t="s">
        <v>1676</v>
      </c>
      <c r="J1141" s="13" t="str">
        <f t="shared" si="17"/>
        <v>Returning Customer</v>
      </c>
      <c r="K1141" s="13" t="s">
        <v>24</v>
      </c>
      <c r="L1141" s="13" t="s">
        <v>35</v>
      </c>
      <c r="M1141" s="16">
        <v>42033</v>
      </c>
      <c r="N1141" s="16">
        <v>42036</v>
      </c>
      <c r="O1141" s="48">
        <f>'Calculated Metrics'!$N1141-'Calculated Metrics'!$M1141</f>
        <v>3</v>
      </c>
      <c r="P1141" s="16" t="str">
        <f>TEXT('Calculated Metrics'!$M1141,"mmmm")</f>
        <v>January</v>
      </c>
      <c r="Q1141" s="16" t="str">
        <f>TEXT('Calculated Metrics'!$M1141,"dddd")</f>
        <v>Thursday</v>
      </c>
      <c r="R1141" s="13" t="str">
        <f>_xlfn.XLOOKUP('Calculated Metrics'!$T1141,'Product Lookup'!A:A,'Product Lookup'!B:B, ,0)</f>
        <v>Binders</v>
      </c>
      <c r="S1141" s="13" t="s">
        <v>26</v>
      </c>
      <c r="T1141" s="13" t="s">
        <v>72</v>
      </c>
      <c r="U1141" s="13" t="s">
        <v>49</v>
      </c>
      <c r="V1141" s="13" t="s">
        <v>29</v>
      </c>
      <c r="W1141" s="13" t="s">
        <v>81</v>
      </c>
      <c r="X1141" s="13" t="s">
        <v>83</v>
      </c>
      <c r="Y1141" s="13" t="s">
        <v>639</v>
      </c>
      <c r="Z1141" s="13">
        <v>23111</v>
      </c>
      <c r="AA1141" s="1"/>
      <c r="AB1141" s="1"/>
      <c r="AC1141" s="1"/>
      <c r="AD1141" s="1"/>
      <c r="AE1141" s="1"/>
      <c r="AF1141" s="1"/>
    </row>
    <row r="1142" spans="1:32" x14ac:dyDescent="0.3">
      <c r="A1142" s="9">
        <v>22511</v>
      </c>
      <c r="B1142" s="9" t="s">
        <v>71</v>
      </c>
      <c r="C1142" s="9">
        <v>87148</v>
      </c>
      <c r="D1142" s="10">
        <v>291.73</v>
      </c>
      <c r="E1142" s="11">
        <v>0.1</v>
      </c>
      <c r="F1142" s="9">
        <v>22</v>
      </c>
      <c r="G1142" s="10">
        <f>'Calculated Metrics'!$D1142*'Calculated Metrics'!$F1142*(1-'Calculated Metrics'!$E1142)</f>
        <v>5776.2540000000008</v>
      </c>
      <c r="H1142" s="9">
        <v>2062</v>
      </c>
      <c r="I1142" s="9" t="s">
        <v>1676</v>
      </c>
      <c r="J1142" s="9" t="str">
        <f t="shared" si="17"/>
        <v>Returning Customer</v>
      </c>
      <c r="K1142" s="9" t="s">
        <v>24</v>
      </c>
      <c r="L1142" s="9" t="s">
        <v>25</v>
      </c>
      <c r="M1142" s="12">
        <v>42181</v>
      </c>
      <c r="N1142" s="12">
        <v>42185</v>
      </c>
      <c r="O1142" s="47">
        <f>'Calculated Metrics'!$N1142-'Calculated Metrics'!$M1142</f>
        <v>4</v>
      </c>
      <c r="P1142" s="12" t="str">
        <f>TEXT('Calculated Metrics'!$M1142,"mmmm")</f>
        <v>June</v>
      </c>
      <c r="Q1142" s="12" t="str">
        <f>TEXT('Calculated Metrics'!$M1142,"dddd")</f>
        <v>Friday</v>
      </c>
      <c r="R1142" s="9" t="str">
        <f>_xlfn.XLOOKUP('Calculated Metrics'!$T1142,'Product Lookup'!A:A,'Product Lookup'!B:B, ,0)</f>
        <v>Chairs</v>
      </c>
      <c r="S1142" s="9" t="s">
        <v>36</v>
      </c>
      <c r="T1142" s="9" t="s">
        <v>37</v>
      </c>
      <c r="U1142" s="9" t="s">
        <v>38</v>
      </c>
      <c r="V1142" s="9" t="s">
        <v>29</v>
      </c>
      <c r="W1142" s="9" t="s">
        <v>81</v>
      </c>
      <c r="X1142" s="9" t="s">
        <v>83</v>
      </c>
      <c r="Y1142" s="9" t="s">
        <v>639</v>
      </c>
      <c r="Z1142" s="9">
        <v>23111</v>
      </c>
      <c r="AA1142" s="1"/>
      <c r="AB1142" s="1"/>
      <c r="AC1142" s="1"/>
      <c r="AD1142" s="1"/>
      <c r="AE1142" s="1"/>
      <c r="AF1142" s="1"/>
    </row>
    <row r="1143" spans="1:32" x14ac:dyDescent="0.3">
      <c r="A1143" s="13">
        <v>25759</v>
      </c>
      <c r="B1143" s="13" t="s">
        <v>71</v>
      </c>
      <c r="C1143" s="13">
        <v>87147</v>
      </c>
      <c r="D1143" s="14">
        <v>300.97000000000003</v>
      </c>
      <c r="E1143" s="15">
        <v>0.1</v>
      </c>
      <c r="F1143" s="13">
        <v>1</v>
      </c>
      <c r="G1143" s="14">
        <f>'Calculated Metrics'!$D1143*'Calculated Metrics'!$F1143*(1-'Calculated Metrics'!$E1143)</f>
        <v>270.87300000000005</v>
      </c>
      <c r="H1143" s="13">
        <v>2063</v>
      </c>
      <c r="I1143" s="13" t="s">
        <v>1677</v>
      </c>
      <c r="J1143" s="13" t="str">
        <f t="shared" si="17"/>
        <v>New Customer</v>
      </c>
      <c r="K1143" s="13" t="s">
        <v>24</v>
      </c>
      <c r="L1143" s="13" t="s">
        <v>35</v>
      </c>
      <c r="M1143" s="16">
        <v>42132</v>
      </c>
      <c r="N1143" s="16">
        <v>42132</v>
      </c>
      <c r="O1143" s="48">
        <f>'Calculated Metrics'!$N1143-'Calculated Metrics'!$M1143</f>
        <v>0</v>
      </c>
      <c r="P1143" s="16" t="str">
        <f>TEXT('Calculated Metrics'!$M1143,"mmmm")</f>
        <v>May</v>
      </c>
      <c r="Q1143" s="16" t="str">
        <f>TEXT('Calculated Metrics'!$M1143,"dddd")</f>
        <v>Friday</v>
      </c>
      <c r="R1143" s="13" t="str">
        <f>_xlfn.XLOOKUP('Calculated Metrics'!$T1143,'Product Lookup'!A:A,'Product Lookup'!B:B, ,0)</f>
        <v>Computer Peripherals</v>
      </c>
      <c r="S1143" s="13" t="s">
        <v>58</v>
      </c>
      <c r="T1143" s="13" t="s">
        <v>100</v>
      </c>
      <c r="U1143" s="13" t="s">
        <v>49</v>
      </c>
      <c r="V1143" s="13" t="s">
        <v>29</v>
      </c>
      <c r="W1143" s="13" t="s">
        <v>81</v>
      </c>
      <c r="X1143" s="13" t="s">
        <v>83</v>
      </c>
      <c r="Y1143" s="13" t="s">
        <v>640</v>
      </c>
      <c r="Z1143" s="13">
        <v>23602</v>
      </c>
      <c r="AA1143" s="1"/>
      <c r="AB1143" s="1"/>
      <c r="AC1143" s="1"/>
      <c r="AD1143" s="1"/>
      <c r="AE1143" s="1"/>
      <c r="AF1143" s="1"/>
    </row>
    <row r="1144" spans="1:32" x14ac:dyDescent="0.3">
      <c r="A1144" s="9">
        <v>25228</v>
      </c>
      <c r="B1144" s="9" t="s">
        <v>47</v>
      </c>
      <c r="C1144" s="9">
        <v>85833</v>
      </c>
      <c r="D1144" s="10">
        <v>20.89</v>
      </c>
      <c r="E1144" s="11">
        <v>0.05</v>
      </c>
      <c r="F1144" s="9">
        <v>7</v>
      </c>
      <c r="G1144" s="10">
        <f>'Calculated Metrics'!$D1144*'Calculated Metrics'!$F1144*(1-'Calculated Metrics'!$E1144)</f>
        <v>138.91850000000002</v>
      </c>
      <c r="H1144" s="9">
        <v>2066</v>
      </c>
      <c r="I1144" s="9" t="s">
        <v>1678</v>
      </c>
      <c r="J1144" s="9" t="str">
        <f t="shared" si="17"/>
        <v>Returning Customer</v>
      </c>
      <c r="K1144" s="9" t="s">
        <v>34</v>
      </c>
      <c r="L1144" s="9" t="s">
        <v>35</v>
      </c>
      <c r="M1144" s="12">
        <v>42089</v>
      </c>
      <c r="N1144" s="12">
        <v>42090</v>
      </c>
      <c r="O1144" s="47">
        <f>'Calculated Metrics'!$N1144-'Calculated Metrics'!$M1144</f>
        <v>1</v>
      </c>
      <c r="P1144" s="12" t="str">
        <f>TEXT('Calculated Metrics'!$M1144,"mmmm")</f>
        <v>March</v>
      </c>
      <c r="Q1144" s="12" t="str">
        <f>TEXT('Calculated Metrics'!$M1144,"dddd")</f>
        <v>Thursday</v>
      </c>
      <c r="R1144" s="9" t="str">
        <f>_xlfn.XLOOKUP('Calculated Metrics'!$T1144,'Product Lookup'!A:A,'Product Lookup'!B:B, ,0)</f>
        <v>Storage</v>
      </c>
      <c r="S1144" s="9" t="s">
        <v>26</v>
      </c>
      <c r="T1144" s="9" t="s">
        <v>85</v>
      </c>
      <c r="U1144" s="9" t="s">
        <v>49</v>
      </c>
      <c r="V1144" s="9" t="s">
        <v>29</v>
      </c>
      <c r="W1144" s="9" t="s">
        <v>81</v>
      </c>
      <c r="X1144" s="9" t="s">
        <v>150</v>
      </c>
      <c r="Y1144" s="9" t="s">
        <v>641</v>
      </c>
      <c r="Z1144" s="9">
        <v>28079</v>
      </c>
      <c r="AA1144" s="1"/>
      <c r="AB1144" s="1"/>
      <c r="AC1144" s="1"/>
      <c r="AD1144" s="1"/>
      <c r="AE1144" s="1"/>
      <c r="AF1144" s="1"/>
    </row>
    <row r="1145" spans="1:32" x14ac:dyDescent="0.3">
      <c r="A1145" s="13">
        <v>24748</v>
      </c>
      <c r="B1145" s="13" t="s">
        <v>41</v>
      </c>
      <c r="C1145" s="13">
        <v>85834</v>
      </c>
      <c r="D1145" s="14">
        <v>20.99</v>
      </c>
      <c r="E1145" s="15">
        <v>0.05</v>
      </c>
      <c r="F1145" s="13">
        <v>2</v>
      </c>
      <c r="G1145" s="14">
        <f>'Calculated Metrics'!$D1145*'Calculated Metrics'!$F1145*(1-'Calculated Metrics'!$E1145)</f>
        <v>39.880999999999993</v>
      </c>
      <c r="H1145" s="13">
        <v>2066</v>
      </c>
      <c r="I1145" s="13" t="s">
        <v>1678</v>
      </c>
      <c r="J1145" s="13" t="str">
        <f t="shared" si="17"/>
        <v>Returning Customer</v>
      </c>
      <c r="K1145" s="13" t="s">
        <v>34</v>
      </c>
      <c r="L1145" s="13" t="s">
        <v>25</v>
      </c>
      <c r="M1145" s="16">
        <v>42094</v>
      </c>
      <c r="N1145" s="16">
        <v>42095</v>
      </c>
      <c r="O1145" s="48">
        <f>'Calculated Metrics'!$N1145-'Calculated Metrics'!$M1145</f>
        <v>1</v>
      </c>
      <c r="P1145" s="16" t="str">
        <f>TEXT('Calculated Metrics'!$M1145,"mmmm")</f>
        <v>March</v>
      </c>
      <c r="Q1145" s="16" t="str">
        <f>TEXT('Calculated Metrics'!$M1145,"dddd")</f>
        <v>Tuesday</v>
      </c>
      <c r="R1145" s="13" t="str">
        <f>_xlfn.XLOOKUP('Calculated Metrics'!$T1145,'Product Lookup'!A:A,'Product Lookup'!B:B, ,0)</f>
        <v>Telephones</v>
      </c>
      <c r="S1145" s="13" t="s">
        <v>58</v>
      </c>
      <c r="T1145" s="13" t="s">
        <v>59</v>
      </c>
      <c r="U1145" s="13" t="s">
        <v>63</v>
      </c>
      <c r="V1145" s="13" t="s">
        <v>29</v>
      </c>
      <c r="W1145" s="13" t="s">
        <v>81</v>
      </c>
      <c r="X1145" s="13" t="s">
        <v>150</v>
      </c>
      <c r="Y1145" s="13" t="s">
        <v>641</v>
      </c>
      <c r="Z1145" s="13">
        <v>28079</v>
      </c>
      <c r="AA1145" s="1"/>
      <c r="AB1145" s="1"/>
      <c r="AC1145" s="1"/>
      <c r="AD1145" s="1"/>
      <c r="AE1145" s="1"/>
      <c r="AF1145" s="1"/>
    </row>
    <row r="1146" spans="1:32" x14ac:dyDescent="0.3">
      <c r="A1146" s="9">
        <v>25381</v>
      </c>
      <c r="B1146" s="9" t="s">
        <v>71</v>
      </c>
      <c r="C1146" s="9">
        <v>85835</v>
      </c>
      <c r="D1146" s="10">
        <v>4.24</v>
      </c>
      <c r="E1146" s="11">
        <v>0.05</v>
      </c>
      <c r="F1146" s="9">
        <v>8</v>
      </c>
      <c r="G1146" s="10">
        <f>'Calculated Metrics'!$D1146*'Calculated Metrics'!$F1146*(1-'Calculated Metrics'!$E1146)</f>
        <v>32.223999999999997</v>
      </c>
      <c r="H1146" s="9">
        <v>2066</v>
      </c>
      <c r="I1146" s="9" t="s">
        <v>1678</v>
      </c>
      <c r="J1146" s="9" t="str">
        <f t="shared" si="17"/>
        <v>Returning Customer</v>
      </c>
      <c r="K1146" s="9" t="s">
        <v>24</v>
      </c>
      <c r="L1146" s="9" t="s">
        <v>35</v>
      </c>
      <c r="M1146" s="12">
        <v>42113</v>
      </c>
      <c r="N1146" s="12">
        <v>42117</v>
      </c>
      <c r="O1146" s="47">
        <f>'Calculated Metrics'!$N1146-'Calculated Metrics'!$M1146</f>
        <v>4</v>
      </c>
      <c r="P1146" s="12" t="str">
        <f>TEXT('Calculated Metrics'!$M1146,"mmmm")</f>
        <v>April</v>
      </c>
      <c r="Q1146" s="12" t="str">
        <f>TEXT('Calculated Metrics'!$M1146,"dddd")</f>
        <v>Sunday</v>
      </c>
      <c r="R1146" s="9" t="str">
        <f>_xlfn.XLOOKUP('Calculated Metrics'!$T1146,'Product Lookup'!A:A,'Product Lookup'!B:B, ,0)</f>
        <v>Binders</v>
      </c>
      <c r="S1146" s="9" t="s">
        <v>26</v>
      </c>
      <c r="T1146" s="9" t="s">
        <v>72</v>
      </c>
      <c r="U1146" s="9" t="s">
        <v>49</v>
      </c>
      <c r="V1146" s="9" t="s">
        <v>29</v>
      </c>
      <c r="W1146" s="9" t="s">
        <v>81</v>
      </c>
      <c r="X1146" s="9" t="s">
        <v>150</v>
      </c>
      <c r="Y1146" s="9" t="s">
        <v>641</v>
      </c>
      <c r="Z1146" s="9">
        <v>28079</v>
      </c>
      <c r="AA1146" s="1"/>
      <c r="AB1146" s="1"/>
      <c r="AC1146" s="1"/>
      <c r="AD1146" s="1"/>
      <c r="AE1146" s="1"/>
      <c r="AF1146" s="1"/>
    </row>
    <row r="1147" spans="1:32" x14ac:dyDescent="0.3">
      <c r="A1147" s="13">
        <v>21901</v>
      </c>
      <c r="B1147" s="13" t="s">
        <v>47</v>
      </c>
      <c r="C1147" s="13">
        <v>88554</v>
      </c>
      <c r="D1147" s="14">
        <v>40.98</v>
      </c>
      <c r="E1147" s="15">
        <v>0.05</v>
      </c>
      <c r="F1147" s="13">
        <v>3</v>
      </c>
      <c r="G1147" s="14">
        <f>'Calculated Metrics'!$D1147*'Calculated Metrics'!$F1147*(1-'Calculated Metrics'!$E1147)</f>
        <v>116.79299999999999</v>
      </c>
      <c r="H1147" s="13">
        <v>2069</v>
      </c>
      <c r="I1147" s="13" t="s">
        <v>1679</v>
      </c>
      <c r="J1147" s="13" t="str">
        <f t="shared" si="17"/>
        <v>New Customer</v>
      </c>
      <c r="K1147" s="13" t="s">
        <v>74</v>
      </c>
      <c r="L1147" s="13" t="s">
        <v>35</v>
      </c>
      <c r="M1147" s="16">
        <v>42016</v>
      </c>
      <c r="N1147" s="16">
        <v>42018</v>
      </c>
      <c r="O1147" s="48">
        <f>'Calculated Metrics'!$N1147-'Calculated Metrics'!$M1147</f>
        <v>2</v>
      </c>
      <c r="P1147" s="16" t="str">
        <f>TEXT('Calculated Metrics'!$M1147,"mmmm")</f>
        <v>January</v>
      </c>
      <c r="Q1147" s="16" t="str">
        <f>TEXT('Calculated Metrics'!$M1147,"dddd")</f>
        <v>Monday</v>
      </c>
      <c r="R1147" s="13" t="str">
        <f>_xlfn.XLOOKUP('Calculated Metrics'!$T1147,'Product Lookup'!A:A,'Product Lookup'!B:B, ,0)</f>
        <v>Computer Peripherals</v>
      </c>
      <c r="S1147" s="13" t="s">
        <v>58</v>
      </c>
      <c r="T1147" s="13" t="s">
        <v>100</v>
      </c>
      <c r="U1147" s="13" t="s">
        <v>49</v>
      </c>
      <c r="V1147" s="13" t="s">
        <v>29</v>
      </c>
      <c r="W1147" s="13" t="s">
        <v>50</v>
      </c>
      <c r="X1147" s="13" t="s">
        <v>244</v>
      </c>
      <c r="Y1147" s="13" t="s">
        <v>642</v>
      </c>
      <c r="Z1147" s="13">
        <v>41075</v>
      </c>
      <c r="AA1147" s="1"/>
      <c r="AB1147" s="1"/>
      <c r="AC1147" s="1"/>
      <c r="AD1147" s="1"/>
      <c r="AE1147" s="1"/>
      <c r="AF1147" s="1"/>
    </row>
    <row r="1148" spans="1:32" x14ac:dyDescent="0.3">
      <c r="A1148" s="9">
        <v>19567</v>
      </c>
      <c r="B1148" s="9" t="s">
        <v>71</v>
      </c>
      <c r="C1148" s="9">
        <v>88558</v>
      </c>
      <c r="D1148" s="10">
        <v>35.99</v>
      </c>
      <c r="E1148" s="11">
        <v>0.05</v>
      </c>
      <c r="F1148" s="9">
        <v>5</v>
      </c>
      <c r="G1148" s="10">
        <f>'Calculated Metrics'!$D1148*'Calculated Metrics'!$F1148*(1-'Calculated Metrics'!$E1148)</f>
        <v>170.95250000000001</v>
      </c>
      <c r="H1148" s="9">
        <v>2070</v>
      </c>
      <c r="I1148" s="9" t="s">
        <v>1680</v>
      </c>
      <c r="J1148" s="9" t="str">
        <f t="shared" si="17"/>
        <v>New Customer</v>
      </c>
      <c r="K1148" s="9" t="s">
        <v>24</v>
      </c>
      <c r="L1148" s="9" t="s">
        <v>35</v>
      </c>
      <c r="M1148" s="12">
        <v>42140</v>
      </c>
      <c r="N1148" s="12">
        <v>42144</v>
      </c>
      <c r="O1148" s="47">
        <f>'Calculated Metrics'!$N1148-'Calculated Metrics'!$M1148</f>
        <v>4</v>
      </c>
      <c r="P1148" s="12" t="str">
        <f>TEXT('Calculated Metrics'!$M1148,"mmmm")</f>
        <v>May</v>
      </c>
      <c r="Q1148" s="12" t="str">
        <f>TEXT('Calculated Metrics'!$M1148,"dddd")</f>
        <v>Saturday</v>
      </c>
      <c r="R1148" s="9" t="str">
        <f>_xlfn.XLOOKUP('Calculated Metrics'!$T1148,'Product Lookup'!A:A,'Product Lookup'!B:B, ,0)</f>
        <v>Telephones</v>
      </c>
      <c r="S1148" s="9" t="s">
        <v>58</v>
      </c>
      <c r="T1148" s="9" t="s">
        <v>59</v>
      </c>
      <c r="U1148" s="9" t="s">
        <v>28</v>
      </c>
      <c r="V1148" s="9" t="s">
        <v>29</v>
      </c>
      <c r="W1148" s="9" t="s">
        <v>50</v>
      </c>
      <c r="X1148" s="9" t="s">
        <v>143</v>
      </c>
      <c r="Y1148" s="9" t="s">
        <v>643</v>
      </c>
      <c r="Z1148" s="9">
        <v>48021</v>
      </c>
      <c r="AA1148" s="1"/>
      <c r="AB1148" s="1"/>
      <c r="AC1148" s="1"/>
      <c r="AD1148" s="1"/>
      <c r="AE1148" s="1"/>
      <c r="AF1148" s="1"/>
    </row>
    <row r="1149" spans="1:32" x14ac:dyDescent="0.3">
      <c r="A1149" s="13">
        <v>20498</v>
      </c>
      <c r="B1149" s="13" t="s">
        <v>33</v>
      </c>
      <c r="C1149" s="13">
        <v>88555</v>
      </c>
      <c r="D1149" s="14">
        <v>60.98</v>
      </c>
      <c r="E1149" s="15">
        <v>0.05</v>
      </c>
      <c r="F1149" s="13">
        <v>23</v>
      </c>
      <c r="G1149" s="14">
        <f>'Calculated Metrics'!$D1149*'Calculated Metrics'!$F1149*(1-'Calculated Metrics'!$E1149)</f>
        <v>1332.413</v>
      </c>
      <c r="H1149" s="13">
        <v>2071</v>
      </c>
      <c r="I1149" s="13" t="s">
        <v>1681</v>
      </c>
      <c r="J1149" s="13" t="str">
        <f t="shared" si="17"/>
        <v>Returning Customer</v>
      </c>
      <c r="K1149" s="13" t="s">
        <v>24</v>
      </c>
      <c r="L1149" s="13" t="s">
        <v>35</v>
      </c>
      <c r="M1149" s="16">
        <v>42036</v>
      </c>
      <c r="N1149" s="16">
        <v>42036</v>
      </c>
      <c r="O1149" s="48">
        <f>'Calculated Metrics'!$N1149-'Calculated Metrics'!$M1149</f>
        <v>0</v>
      </c>
      <c r="P1149" s="16" t="str">
        <f>TEXT('Calculated Metrics'!$M1149,"mmmm")</f>
        <v>February</v>
      </c>
      <c r="Q1149" s="16" t="str">
        <f>TEXT('Calculated Metrics'!$M1149,"dddd")</f>
        <v>Sunday</v>
      </c>
      <c r="R1149" s="13" t="str">
        <f>_xlfn.XLOOKUP('Calculated Metrics'!$T1149,'Product Lookup'!A:A,'Product Lookup'!B:B, ,0)</f>
        <v>Computer Peripherals</v>
      </c>
      <c r="S1149" s="13" t="s">
        <v>58</v>
      </c>
      <c r="T1149" s="13" t="s">
        <v>100</v>
      </c>
      <c r="U1149" s="13" t="s">
        <v>43</v>
      </c>
      <c r="V1149" s="13" t="s">
        <v>29</v>
      </c>
      <c r="W1149" s="13" t="s">
        <v>50</v>
      </c>
      <c r="X1149" s="13" t="s">
        <v>143</v>
      </c>
      <c r="Y1149" s="13" t="s">
        <v>644</v>
      </c>
      <c r="Z1149" s="13">
        <v>48336</v>
      </c>
      <c r="AA1149" s="1"/>
      <c r="AB1149" s="1"/>
      <c r="AC1149" s="1"/>
      <c r="AD1149" s="1"/>
      <c r="AE1149" s="1"/>
      <c r="AF1149" s="1"/>
    </row>
    <row r="1150" spans="1:32" x14ac:dyDescent="0.3">
      <c r="A1150" s="9">
        <v>20499</v>
      </c>
      <c r="B1150" s="9" t="s">
        <v>33</v>
      </c>
      <c r="C1150" s="9">
        <v>88555</v>
      </c>
      <c r="D1150" s="10">
        <v>3.08</v>
      </c>
      <c r="E1150" s="11">
        <v>0.05</v>
      </c>
      <c r="F1150" s="9">
        <v>11</v>
      </c>
      <c r="G1150" s="10">
        <f>'Calculated Metrics'!$D1150*'Calculated Metrics'!$F1150*(1-'Calculated Metrics'!$E1150)</f>
        <v>32.186</v>
      </c>
      <c r="H1150" s="9">
        <v>2071</v>
      </c>
      <c r="I1150" s="9" t="s">
        <v>1681</v>
      </c>
      <c r="J1150" s="9" t="str">
        <f t="shared" si="17"/>
        <v>Returning Customer</v>
      </c>
      <c r="K1150" s="9" t="s">
        <v>24</v>
      </c>
      <c r="L1150" s="9" t="s">
        <v>35</v>
      </c>
      <c r="M1150" s="12">
        <v>42036</v>
      </c>
      <c r="N1150" s="12">
        <v>42037</v>
      </c>
      <c r="O1150" s="47">
        <f>'Calculated Metrics'!$N1150-'Calculated Metrics'!$M1150</f>
        <v>1</v>
      </c>
      <c r="P1150" s="12" t="str">
        <f>TEXT('Calculated Metrics'!$M1150,"mmmm")</f>
        <v>February</v>
      </c>
      <c r="Q1150" s="12" t="str">
        <f>TEXT('Calculated Metrics'!$M1150,"dddd")</f>
        <v>Sunday</v>
      </c>
      <c r="R1150" s="9" t="str">
        <f>_xlfn.XLOOKUP('Calculated Metrics'!$T1150,'Product Lookup'!A:A,'Product Lookup'!B:B, ,0)</f>
        <v>Labels</v>
      </c>
      <c r="S1150" s="9" t="s">
        <v>26</v>
      </c>
      <c r="T1150" s="9" t="s">
        <v>82</v>
      </c>
      <c r="U1150" s="9" t="s">
        <v>49</v>
      </c>
      <c r="V1150" s="9" t="s">
        <v>29</v>
      </c>
      <c r="W1150" s="9" t="s">
        <v>50</v>
      </c>
      <c r="X1150" s="9" t="s">
        <v>143</v>
      </c>
      <c r="Y1150" s="9" t="s">
        <v>644</v>
      </c>
      <c r="Z1150" s="9">
        <v>48336</v>
      </c>
      <c r="AA1150" s="1"/>
      <c r="AB1150" s="1"/>
      <c r="AC1150" s="1"/>
      <c r="AD1150" s="1"/>
      <c r="AE1150" s="1"/>
      <c r="AF1150" s="1"/>
    </row>
    <row r="1151" spans="1:32" x14ac:dyDescent="0.3">
      <c r="A1151" s="13">
        <v>19568</v>
      </c>
      <c r="B1151" s="13" t="s">
        <v>71</v>
      </c>
      <c r="C1151" s="13">
        <v>88558</v>
      </c>
      <c r="D1151" s="14">
        <v>65.989999999999995</v>
      </c>
      <c r="E1151" s="15">
        <v>0.05</v>
      </c>
      <c r="F1151" s="13">
        <v>20</v>
      </c>
      <c r="G1151" s="14">
        <f>'Calculated Metrics'!$D1151*'Calculated Metrics'!$F1151*(1-'Calculated Metrics'!$E1151)</f>
        <v>1253.81</v>
      </c>
      <c r="H1151" s="13">
        <v>2071</v>
      </c>
      <c r="I1151" s="13" t="s">
        <v>1681</v>
      </c>
      <c r="J1151" s="13" t="str">
        <f t="shared" si="17"/>
        <v>Returning Customer</v>
      </c>
      <c r="K1151" s="13" t="s">
        <v>24</v>
      </c>
      <c r="L1151" s="13" t="s">
        <v>25</v>
      </c>
      <c r="M1151" s="16">
        <v>42140</v>
      </c>
      <c r="N1151" s="16">
        <v>42147</v>
      </c>
      <c r="O1151" s="48">
        <f>'Calculated Metrics'!$N1151-'Calculated Metrics'!$M1151</f>
        <v>7</v>
      </c>
      <c r="P1151" s="16" t="str">
        <f>TEXT('Calculated Metrics'!$M1151,"mmmm")</f>
        <v>May</v>
      </c>
      <c r="Q1151" s="16" t="str">
        <f>TEXT('Calculated Metrics'!$M1151,"dddd")</f>
        <v>Saturday</v>
      </c>
      <c r="R1151" s="13" t="str">
        <f>_xlfn.XLOOKUP('Calculated Metrics'!$T1151,'Product Lookup'!A:A,'Product Lookup'!B:B, ,0)</f>
        <v>Telephones</v>
      </c>
      <c r="S1151" s="13" t="s">
        <v>58</v>
      </c>
      <c r="T1151" s="13" t="s">
        <v>59</v>
      </c>
      <c r="U1151" s="13" t="s">
        <v>49</v>
      </c>
      <c r="V1151" s="13" t="s">
        <v>29</v>
      </c>
      <c r="W1151" s="13" t="s">
        <v>50</v>
      </c>
      <c r="X1151" s="13" t="s">
        <v>143</v>
      </c>
      <c r="Y1151" s="13" t="s">
        <v>644</v>
      </c>
      <c r="Z1151" s="13">
        <v>48336</v>
      </c>
      <c r="AA1151" s="1"/>
      <c r="AB1151" s="1"/>
      <c r="AC1151" s="1"/>
      <c r="AD1151" s="1"/>
      <c r="AE1151" s="1"/>
      <c r="AF1151" s="1"/>
    </row>
    <row r="1152" spans="1:32" x14ac:dyDescent="0.3">
      <c r="A1152" s="9">
        <v>20500</v>
      </c>
      <c r="B1152" s="9" t="s">
        <v>33</v>
      </c>
      <c r="C1152" s="9">
        <v>88555</v>
      </c>
      <c r="D1152" s="10">
        <v>10.31</v>
      </c>
      <c r="E1152" s="11">
        <v>0.05</v>
      </c>
      <c r="F1152" s="9">
        <v>23</v>
      </c>
      <c r="G1152" s="10">
        <f>'Calculated Metrics'!$D1152*'Calculated Metrics'!$F1152*(1-'Calculated Metrics'!$E1152)</f>
        <v>225.27350000000001</v>
      </c>
      <c r="H1152" s="9">
        <v>2072</v>
      </c>
      <c r="I1152" s="9" t="s">
        <v>1682</v>
      </c>
      <c r="J1152" s="9" t="str">
        <f t="shared" si="17"/>
        <v>Returning Customer</v>
      </c>
      <c r="K1152" s="9" t="s">
        <v>24</v>
      </c>
      <c r="L1152" s="9" t="s">
        <v>35</v>
      </c>
      <c r="M1152" s="12">
        <v>42036</v>
      </c>
      <c r="N1152" s="12">
        <v>42038</v>
      </c>
      <c r="O1152" s="47">
        <f>'Calculated Metrics'!$N1152-'Calculated Metrics'!$M1152</f>
        <v>2</v>
      </c>
      <c r="P1152" s="12" t="str">
        <f>TEXT('Calculated Metrics'!$M1152,"mmmm")</f>
        <v>February</v>
      </c>
      <c r="Q1152" s="12" t="str">
        <f>TEXT('Calculated Metrics'!$M1152,"dddd")</f>
        <v>Sunday</v>
      </c>
      <c r="R1152" s="9" t="str">
        <f>_xlfn.XLOOKUP('Calculated Metrics'!$T1152,'Product Lookup'!A:A,'Product Lookup'!B:B, ,0)</f>
        <v>Paper</v>
      </c>
      <c r="S1152" s="9" t="s">
        <v>26</v>
      </c>
      <c r="T1152" s="9" t="s">
        <v>66</v>
      </c>
      <c r="U1152" s="9" t="s">
        <v>28</v>
      </c>
      <c r="V1152" s="9" t="s">
        <v>29</v>
      </c>
      <c r="W1152" s="9" t="s">
        <v>50</v>
      </c>
      <c r="X1152" s="9" t="s">
        <v>143</v>
      </c>
      <c r="Y1152" s="9" t="s">
        <v>645</v>
      </c>
      <c r="Z1152" s="9">
        <v>48505</v>
      </c>
      <c r="AA1152" s="1"/>
      <c r="AB1152" s="1"/>
      <c r="AC1152" s="1"/>
      <c r="AD1152" s="1"/>
      <c r="AE1152" s="1"/>
      <c r="AF1152" s="1"/>
    </row>
    <row r="1153" spans="1:32" x14ac:dyDescent="0.3">
      <c r="A1153" s="13">
        <v>20824</v>
      </c>
      <c r="B1153" s="13" t="s">
        <v>23</v>
      </c>
      <c r="C1153" s="13">
        <v>88556</v>
      </c>
      <c r="D1153" s="14">
        <v>260.98</v>
      </c>
      <c r="E1153" s="15">
        <v>0.1</v>
      </c>
      <c r="F1153" s="13">
        <v>14</v>
      </c>
      <c r="G1153" s="14">
        <f>'Calculated Metrics'!$D1153*'Calculated Metrics'!$F1153*(1-'Calculated Metrics'!$E1153)</f>
        <v>3288.3480000000004</v>
      </c>
      <c r="H1153" s="13">
        <v>2072</v>
      </c>
      <c r="I1153" s="13" t="s">
        <v>1682</v>
      </c>
      <c r="J1153" s="13" t="str">
        <f t="shared" si="17"/>
        <v>Returning Customer</v>
      </c>
      <c r="K1153" s="13" t="s">
        <v>24</v>
      </c>
      <c r="L1153" s="13" t="s">
        <v>25</v>
      </c>
      <c r="M1153" s="16">
        <v>42046</v>
      </c>
      <c r="N1153" s="16">
        <v>42048</v>
      </c>
      <c r="O1153" s="48">
        <f>'Calculated Metrics'!$N1153-'Calculated Metrics'!$M1153</f>
        <v>2</v>
      </c>
      <c r="P1153" s="16" t="str">
        <f>TEXT('Calculated Metrics'!$M1153,"mmmm")</f>
        <v>February</v>
      </c>
      <c r="Q1153" s="16" t="str">
        <f>TEXT('Calculated Metrics'!$M1153,"dddd")</f>
        <v>Wednesday</v>
      </c>
      <c r="R1153" s="13" t="str">
        <f>_xlfn.XLOOKUP('Calculated Metrics'!$T1153,'Product Lookup'!A:A,'Product Lookup'!B:B, ,0)</f>
        <v>Bookcases</v>
      </c>
      <c r="S1153" s="13" t="s">
        <v>36</v>
      </c>
      <c r="T1153" s="13" t="s">
        <v>105</v>
      </c>
      <c r="U1153" s="13" t="s">
        <v>77</v>
      </c>
      <c r="V1153" s="13" t="s">
        <v>29</v>
      </c>
      <c r="W1153" s="13" t="s">
        <v>50</v>
      </c>
      <c r="X1153" s="13" t="s">
        <v>143</v>
      </c>
      <c r="Y1153" s="13" t="s">
        <v>645</v>
      </c>
      <c r="Z1153" s="13">
        <v>48505</v>
      </c>
      <c r="AA1153" s="1"/>
      <c r="AB1153" s="1"/>
      <c r="AC1153" s="1"/>
      <c r="AD1153" s="1"/>
      <c r="AE1153" s="1"/>
      <c r="AF1153" s="1"/>
    </row>
    <row r="1154" spans="1:32" x14ac:dyDescent="0.3">
      <c r="A1154" s="9">
        <v>20825</v>
      </c>
      <c r="B1154" s="9" t="s">
        <v>23</v>
      </c>
      <c r="C1154" s="9">
        <v>88556</v>
      </c>
      <c r="D1154" s="10">
        <v>10.52</v>
      </c>
      <c r="E1154" s="11">
        <v>0.05</v>
      </c>
      <c r="F1154" s="9">
        <v>11</v>
      </c>
      <c r="G1154" s="10">
        <f>'Calculated Metrics'!$D1154*'Calculated Metrics'!$F1154*(1-'Calculated Metrics'!$E1154)</f>
        <v>109.934</v>
      </c>
      <c r="H1154" s="9">
        <v>2072</v>
      </c>
      <c r="I1154" s="9" t="s">
        <v>1682</v>
      </c>
      <c r="J1154" s="9" t="str">
        <f t="shared" ref="J1154:J1217" si="18">IF(COUNTIF(I:I,I1154)&gt;1,"Returning Customer","New Customer")</f>
        <v>Returning Customer</v>
      </c>
      <c r="K1154" s="9" t="s">
        <v>24</v>
      </c>
      <c r="L1154" s="9" t="s">
        <v>35</v>
      </c>
      <c r="M1154" s="12">
        <v>42046</v>
      </c>
      <c r="N1154" s="12">
        <v>42048</v>
      </c>
      <c r="O1154" s="47">
        <f>'Calculated Metrics'!$N1154-'Calculated Metrics'!$M1154</f>
        <v>2</v>
      </c>
      <c r="P1154" s="12" t="str">
        <f>TEXT('Calculated Metrics'!$M1154,"mmmm")</f>
        <v>February</v>
      </c>
      <c r="Q1154" s="12" t="str">
        <f>TEXT('Calculated Metrics'!$M1154,"dddd")</f>
        <v>Wednesday</v>
      </c>
      <c r="R1154" s="9" t="str">
        <f>_xlfn.XLOOKUP('Calculated Metrics'!$T1154,'Product Lookup'!A:A,'Product Lookup'!B:B, ,0)</f>
        <v>Furnishings</v>
      </c>
      <c r="S1154" s="9" t="s">
        <v>36</v>
      </c>
      <c r="T1154" s="9" t="s">
        <v>42</v>
      </c>
      <c r="U1154" s="9" t="s">
        <v>43</v>
      </c>
      <c r="V1154" s="9" t="s">
        <v>29</v>
      </c>
      <c r="W1154" s="9" t="s">
        <v>50</v>
      </c>
      <c r="X1154" s="9" t="s">
        <v>143</v>
      </c>
      <c r="Y1154" s="9" t="s">
        <v>645</v>
      </c>
      <c r="Z1154" s="9">
        <v>48505</v>
      </c>
      <c r="AA1154" s="1"/>
      <c r="AB1154" s="1"/>
      <c r="AC1154" s="1"/>
      <c r="AD1154" s="1"/>
      <c r="AE1154" s="1"/>
      <c r="AF1154" s="1"/>
    </row>
    <row r="1155" spans="1:32" x14ac:dyDescent="0.3">
      <c r="A1155" s="13">
        <v>20826</v>
      </c>
      <c r="B1155" s="13" t="s">
        <v>23</v>
      </c>
      <c r="C1155" s="13">
        <v>88556</v>
      </c>
      <c r="D1155" s="14">
        <v>5.98</v>
      </c>
      <c r="E1155" s="15">
        <v>0.05</v>
      </c>
      <c r="F1155" s="13">
        <v>14</v>
      </c>
      <c r="G1155" s="14">
        <f>'Calculated Metrics'!$D1155*'Calculated Metrics'!$F1155*(1-'Calculated Metrics'!$E1155)</f>
        <v>79.533999999999992</v>
      </c>
      <c r="H1155" s="13">
        <v>2072</v>
      </c>
      <c r="I1155" s="13" t="s">
        <v>1682</v>
      </c>
      <c r="J1155" s="13" t="str">
        <f t="shared" si="18"/>
        <v>Returning Customer</v>
      </c>
      <c r="K1155" s="13" t="s">
        <v>24</v>
      </c>
      <c r="L1155" s="13" t="s">
        <v>25</v>
      </c>
      <c r="M1155" s="16">
        <v>42046</v>
      </c>
      <c r="N1155" s="16">
        <v>42048</v>
      </c>
      <c r="O1155" s="48">
        <f>'Calculated Metrics'!$N1155-'Calculated Metrics'!$M1155</f>
        <v>2</v>
      </c>
      <c r="P1155" s="16" t="str">
        <f>TEXT('Calculated Metrics'!$M1155,"mmmm")</f>
        <v>February</v>
      </c>
      <c r="Q1155" s="16" t="str">
        <f>TEXT('Calculated Metrics'!$M1155,"dddd")</f>
        <v>Wednesday</v>
      </c>
      <c r="R1155" s="13" t="str">
        <f>_xlfn.XLOOKUP('Calculated Metrics'!$T1155,'Product Lookup'!A:A,'Product Lookup'!B:B, ,0)</f>
        <v>Paper</v>
      </c>
      <c r="S1155" s="13" t="s">
        <v>26</v>
      </c>
      <c r="T1155" s="13" t="s">
        <v>66</v>
      </c>
      <c r="U1155" s="13" t="s">
        <v>49</v>
      </c>
      <c r="V1155" s="13" t="s">
        <v>29</v>
      </c>
      <c r="W1155" s="13" t="s">
        <v>50</v>
      </c>
      <c r="X1155" s="13" t="s">
        <v>143</v>
      </c>
      <c r="Y1155" s="13" t="s">
        <v>645</v>
      </c>
      <c r="Z1155" s="13">
        <v>48505</v>
      </c>
      <c r="AA1155" s="1"/>
      <c r="AB1155" s="1"/>
      <c r="AC1155" s="1"/>
      <c r="AD1155" s="1"/>
      <c r="AE1155" s="1"/>
      <c r="AF1155" s="1"/>
    </row>
    <row r="1156" spans="1:32" x14ac:dyDescent="0.3">
      <c r="A1156" s="9">
        <v>24677</v>
      </c>
      <c r="B1156" s="9" t="s">
        <v>33</v>
      </c>
      <c r="C1156" s="9">
        <v>88557</v>
      </c>
      <c r="D1156" s="10">
        <v>291.73</v>
      </c>
      <c r="E1156" s="11">
        <v>0.1</v>
      </c>
      <c r="F1156" s="9">
        <v>6</v>
      </c>
      <c r="G1156" s="10">
        <f>'Calculated Metrics'!$D1156*'Calculated Metrics'!$F1156*(1-'Calculated Metrics'!$E1156)</f>
        <v>1575.3420000000001</v>
      </c>
      <c r="H1156" s="9">
        <v>2073</v>
      </c>
      <c r="I1156" s="9" t="s">
        <v>1683</v>
      </c>
      <c r="J1156" s="9" t="str">
        <f t="shared" si="18"/>
        <v>New Customer</v>
      </c>
      <c r="K1156" s="9" t="s">
        <v>74</v>
      </c>
      <c r="L1156" s="9" t="s">
        <v>25</v>
      </c>
      <c r="M1156" s="12">
        <v>42101</v>
      </c>
      <c r="N1156" s="12">
        <v>42103</v>
      </c>
      <c r="O1156" s="47">
        <f>'Calculated Metrics'!$N1156-'Calculated Metrics'!$M1156</f>
        <v>2</v>
      </c>
      <c r="P1156" s="12" t="str">
        <f>TEXT('Calculated Metrics'!$M1156,"mmmm")</f>
        <v>April</v>
      </c>
      <c r="Q1156" s="12" t="str">
        <f>TEXT('Calculated Metrics'!$M1156,"dddd")</f>
        <v>Tuesday</v>
      </c>
      <c r="R1156" s="9" t="str">
        <f>_xlfn.XLOOKUP('Calculated Metrics'!$T1156,'Product Lookup'!A:A,'Product Lookup'!B:B, ,0)</f>
        <v>Chairs</v>
      </c>
      <c r="S1156" s="9" t="s">
        <v>36</v>
      </c>
      <c r="T1156" s="9" t="s">
        <v>37</v>
      </c>
      <c r="U1156" s="9" t="s">
        <v>38</v>
      </c>
      <c r="V1156" s="9" t="s">
        <v>29</v>
      </c>
      <c r="W1156" s="9" t="s">
        <v>44</v>
      </c>
      <c r="X1156" s="9" t="s">
        <v>143</v>
      </c>
      <c r="Y1156" s="9" t="s">
        <v>646</v>
      </c>
      <c r="Z1156" s="9">
        <v>48135</v>
      </c>
      <c r="AA1156" s="1"/>
      <c r="AB1156" s="1"/>
      <c r="AC1156" s="1"/>
      <c r="AD1156" s="1"/>
      <c r="AE1156" s="1"/>
      <c r="AF1156" s="1"/>
    </row>
    <row r="1157" spans="1:32" x14ac:dyDescent="0.3">
      <c r="A1157" s="13">
        <v>24094</v>
      </c>
      <c r="B1157" s="13" t="s">
        <v>71</v>
      </c>
      <c r="C1157" s="13">
        <v>86092</v>
      </c>
      <c r="D1157" s="14">
        <v>1.48</v>
      </c>
      <c r="E1157" s="15">
        <v>0.05</v>
      </c>
      <c r="F1157" s="13">
        <v>6</v>
      </c>
      <c r="G1157" s="14">
        <f>'Calculated Metrics'!$D1157*'Calculated Metrics'!$F1157*(1-'Calculated Metrics'!$E1157)</f>
        <v>8.4359999999999982</v>
      </c>
      <c r="H1157" s="13">
        <v>2081</v>
      </c>
      <c r="I1157" s="13" t="s">
        <v>1684</v>
      </c>
      <c r="J1157" s="13" t="str">
        <f t="shared" si="18"/>
        <v>New Customer</v>
      </c>
      <c r="K1157" s="13" t="s">
        <v>24</v>
      </c>
      <c r="L1157" s="13" t="s">
        <v>35</v>
      </c>
      <c r="M1157" s="16">
        <v>42007</v>
      </c>
      <c r="N1157" s="16">
        <v>42009</v>
      </c>
      <c r="O1157" s="48">
        <f>'Calculated Metrics'!$N1157-'Calculated Metrics'!$M1157</f>
        <v>2</v>
      </c>
      <c r="P1157" s="16" t="str">
        <f>TEXT('Calculated Metrics'!$M1157,"mmmm")</f>
        <v>January</v>
      </c>
      <c r="Q1157" s="16" t="str">
        <f>TEXT('Calculated Metrics'!$M1157,"dddd")</f>
        <v>Saturday</v>
      </c>
      <c r="R1157" s="13" t="str">
        <f>_xlfn.XLOOKUP('Calculated Metrics'!$T1157,'Product Lookup'!A:A,'Product Lookup'!B:B, ,0)</f>
        <v>Rubber Bands</v>
      </c>
      <c r="S1157" s="13" t="s">
        <v>26</v>
      </c>
      <c r="T1157" s="13" t="s">
        <v>53</v>
      </c>
      <c r="U1157" s="13" t="s">
        <v>28</v>
      </c>
      <c r="V1157" s="13" t="s">
        <v>29</v>
      </c>
      <c r="W1157" s="13" t="s">
        <v>44</v>
      </c>
      <c r="X1157" s="13" t="s">
        <v>55</v>
      </c>
      <c r="Y1157" s="13" t="s">
        <v>647</v>
      </c>
      <c r="Z1157" s="13">
        <v>14853</v>
      </c>
      <c r="AA1157" s="1"/>
      <c r="AB1157" s="1"/>
      <c r="AC1157" s="1"/>
      <c r="AD1157" s="1"/>
      <c r="AE1157" s="1"/>
      <c r="AF1157" s="1"/>
    </row>
    <row r="1158" spans="1:32" x14ac:dyDescent="0.3">
      <c r="A1158" s="9">
        <v>21697</v>
      </c>
      <c r="B1158" s="9" t="s">
        <v>71</v>
      </c>
      <c r="C1158" s="9">
        <v>88348</v>
      </c>
      <c r="D1158" s="10">
        <v>38.06</v>
      </c>
      <c r="E1158" s="11">
        <v>0.05</v>
      </c>
      <c r="F1158" s="9">
        <v>17</v>
      </c>
      <c r="G1158" s="10">
        <f>'Calculated Metrics'!$D1158*'Calculated Metrics'!$F1158*(1-'Calculated Metrics'!$E1158)</f>
        <v>614.66899999999998</v>
      </c>
      <c r="H1158" s="9">
        <v>2089</v>
      </c>
      <c r="I1158" s="9" t="s">
        <v>1685</v>
      </c>
      <c r="J1158" s="9" t="str">
        <f t="shared" si="18"/>
        <v>Returning Customer</v>
      </c>
      <c r="K1158" s="9" t="s">
        <v>24</v>
      </c>
      <c r="L1158" s="9" t="s">
        <v>35</v>
      </c>
      <c r="M1158" s="12">
        <v>42185</v>
      </c>
      <c r="N1158" s="12">
        <v>42191</v>
      </c>
      <c r="O1158" s="47">
        <f>'Calculated Metrics'!$N1158-'Calculated Metrics'!$M1158</f>
        <v>6</v>
      </c>
      <c r="P1158" s="12" t="str">
        <f>TEXT('Calculated Metrics'!$M1158,"mmmm")</f>
        <v>June</v>
      </c>
      <c r="Q1158" s="12" t="str">
        <f>TEXT('Calculated Metrics'!$M1158,"dddd")</f>
        <v>Tuesday</v>
      </c>
      <c r="R1158" s="9" t="str">
        <f>_xlfn.XLOOKUP('Calculated Metrics'!$T1158,'Product Lookup'!A:A,'Product Lookup'!B:B, ,0)</f>
        <v>Appliances</v>
      </c>
      <c r="S1158" s="9" t="s">
        <v>26</v>
      </c>
      <c r="T1158" s="9" t="s">
        <v>131</v>
      </c>
      <c r="U1158" s="9" t="s">
        <v>49</v>
      </c>
      <c r="V1158" s="9" t="s">
        <v>29</v>
      </c>
      <c r="W1158" s="9" t="s">
        <v>44</v>
      </c>
      <c r="X1158" s="9" t="s">
        <v>55</v>
      </c>
      <c r="Y1158" s="9" t="s">
        <v>648</v>
      </c>
      <c r="Z1158" s="9">
        <v>10956</v>
      </c>
      <c r="AA1158" s="1"/>
      <c r="AB1158" s="1"/>
      <c r="AC1158" s="1"/>
      <c r="AD1158" s="1"/>
      <c r="AE1158" s="1"/>
      <c r="AF1158" s="1"/>
    </row>
    <row r="1159" spans="1:32" x14ac:dyDescent="0.3">
      <c r="A1159" s="13">
        <v>21698</v>
      </c>
      <c r="B1159" s="13" t="s">
        <v>71</v>
      </c>
      <c r="C1159" s="13">
        <v>88348</v>
      </c>
      <c r="D1159" s="14">
        <v>599.99</v>
      </c>
      <c r="E1159" s="15">
        <v>0.1</v>
      </c>
      <c r="F1159" s="13">
        <v>22</v>
      </c>
      <c r="G1159" s="14">
        <f>'Calculated Metrics'!$D1159*'Calculated Metrics'!$F1159*(1-'Calculated Metrics'!$E1159)</f>
        <v>11879.802000000001</v>
      </c>
      <c r="H1159" s="13">
        <v>2089</v>
      </c>
      <c r="I1159" s="13" t="s">
        <v>1685</v>
      </c>
      <c r="J1159" s="13" t="str">
        <f t="shared" si="18"/>
        <v>Returning Customer</v>
      </c>
      <c r="K1159" s="13" t="s">
        <v>24</v>
      </c>
      <c r="L1159" s="13" t="s">
        <v>35</v>
      </c>
      <c r="M1159" s="16">
        <v>42185</v>
      </c>
      <c r="N1159" s="16">
        <v>42193</v>
      </c>
      <c r="O1159" s="48">
        <f>'Calculated Metrics'!$N1159-'Calculated Metrics'!$M1159</f>
        <v>8</v>
      </c>
      <c r="P1159" s="16" t="str">
        <f>TEXT('Calculated Metrics'!$M1159,"mmmm")</f>
        <v>June</v>
      </c>
      <c r="Q1159" s="16" t="str">
        <f>TEXT('Calculated Metrics'!$M1159,"dddd")</f>
        <v>Tuesday</v>
      </c>
      <c r="R1159" s="13" t="str">
        <f>_xlfn.XLOOKUP('Calculated Metrics'!$T1159,'Product Lookup'!A:A,'Product Lookup'!B:B, ,0)</f>
        <v>Copiers</v>
      </c>
      <c r="S1159" s="13" t="s">
        <v>58</v>
      </c>
      <c r="T1159" s="13" t="s">
        <v>238</v>
      </c>
      <c r="U1159" s="13" t="s">
        <v>124</v>
      </c>
      <c r="V1159" s="13" t="s">
        <v>29</v>
      </c>
      <c r="W1159" s="13" t="s">
        <v>44</v>
      </c>
      <c r="X1159" s="13" t="s">
        <v>55</v>
      </c>
      <c r="Y1159" s="13" t="s">
        <v>648</v>
      </c>
      <c r="Z1159" s="13">
        <v>10956</v>
      </c>
      <c r="AA1159" s="1"/>
      <c r="AB1159" s="1"/>
      <c r="AC1159" s="1"/>
      <c r="AD1159" s="1"/>
      <c r="AE1159" s="1"/>
      <c r="AF1159" s="1"/>
    </row>
    <row r="1160" spans="1:32" x14ac:dyDescent="0.3">
      <c r="A1160" s="9">
        <v>21699</v>
      </c>
      <c r="B1160" s="9" t="s">
        <v>71</v>
      </c>
      <c r="C1160" s="9">
        <v>88348</v>
      </c>
      <c r="D1160" s="10">
        <v>3.98</v>
      </c>
      <c r="E1160" s="11">
        <v>0.05</v>
      </c>
      <c r="F1160" s="9">
        <v>5</v>
      </c>
      <c r="G1160" s="10">
        <f>'Calculated Metrics'!$D1160*'Calculated Metrics'!$F1160*(1-'Calculated Metrics'!$E1160)</f>
        <v>18.904999999999998</v>
      </c>
      <c r="H1160" s="9">
        <v>2089</v>
      </c>
      <c r="I1160" s="9" t="s">
        <v>1685</v>
      </c>
      <c r="J1160" s="9" t="str">
        <f t="shared" si="18"/>
        <v>Returning Customer</v>
      </c>
      <c r="K1160" s="9" t="s">
        <v>24</v>
      </c>
      <c r="L1160" s="9" t="s">
        <v>25</v>
      </c>
      <c r="M1160" s="12">
        <v>42185</v>
      </c>
      <c r="N1160" s="12">
        <v>42189</v>
      </c>
      <c r="O1160" s="47">
        <f>'Calculated Metrics'!$N1160-'Calculated Metrics'!$M1160</f>
        <v>4</v>
      </c>
      <c r="P1160" s="12" t="str">
        <f>TEXT('Calculated Metrics'!$M1160,"mmmm")</f>
        <v>June</v>
      </c>
      <c r="Q1160" s="12" t="str">
        <f>TEXT('Calculated Metrics'!$M1160,"dddd")</f>
        <v>Tuesday</v>
      </c>
      <c r="R1160" s="9" t="str">
        <f>_xlfn.XLOOKUP('Calculated Metrics'!$T1160,'Product Lookup'!A:A,'Product Lookup'!B:B, ,0)</f>
        <v>Paper</v>
      </c>
      <c r="S1160" s="9" t="s">
        <v>26</v>
      </c>
      <c r="T1160" s="9" t="s">
        <v>66</v>
      </c>
      <c r="U1160" s="9" t="s">
        <v>28</v>
      </c>
      <c r="V1160" s="9" t="s">
        <v>29</v>
      </c>
      <c r="W1160" s="9" t="s">
        <v>30</v>
      </c>
      <c r="X1160" s="9" t="s">
        <v>55</v>
      </c>
      <c r="Y1160" s="9" t="s">
        <v>648</v>
      </c>
      <c r="Z1160" s="9">
        <v>10956</v>
      </c>
      <c r="AA1160" s="1"/>
      <c r="AB1160" s="1"/>
      <c r="AC1160" s="1"/>
      <c r="AD1160" s="1"/>
      <c r="AE1160" s="1"/>
      <c r="AF1160" s="1"/>
    </row>
    <row r="1161" spans="1:32" x14ac:dyDescent="0.3">
      <c r="A1161" s="13">
        <v>18696</v>
      </c>
      <c r="B1161" s="13" t="s">
        <v>47</v>
      </c>
      <c r="C1161" s="13">
        <v>86629</v>
      </c>
      <c r="D1161" s="14">
        <v>400.98</v>
      </c>
      <c r="E1161" s="15">
        <v>0.1</v>
      </c>
      <c r="F1161" s="13">
        <v>20</v>
      </c>
      <c r="G1161" s="14">
        <f>'Calculated Metrics'!$D1161*'Calculated Metrics'!$F1161*(1-'Calculated Metrics'!$E1161)</f>
        <v>7217.64</v>
      </c>
      <c r="H1161" s="13">
        <v>2094</v>
      </c>
      <c r="I1161" s="13" t="s">
        <v>1686</v>
      </c>
      <c r="J1161" s="13" t="str">
        <f t="shared" si="18"/>
        <v>New Customer</v>
      </c>
      <c r="K1161" s="13" t="s">
        <v>24</v>
      </c>
      <c r="L1161" s="13" t="s">
        <v>25</v>
      </c>
      <c r="M1161" s="16">
        <v>42040</v>
      </c>
      <c r="N1161" s="16">
        <v>42041</v>
      </c>
      <c r="O1161" s="48">
        <f>'Calculated Metrics'!$N1161-'Calculated Metrics'!$M1161</f>
        <v>1</v>
      </c>
      <c r="P1161" s="16" t="str">
        <f>TEXT('Calculated Metrics'!$M1161,"mmmm")</f>
        <v>February</v>
      </c>
      <c r="Q1161" s="16" t="str">
        <f>TEXT('Calculated Metrics'!$M1161,"dddd")</f>
        <v>Thursday</v>
      </c>
      <c r="R1161" s="13" t="str">
        <f>_xlfn.XLOOKUP('Calculated Metrics'!$T1161,'Product Lookup'!A:A,'Product Lookup'!B:B, ,0)</f>
        <v>Tables</v>
      </c>
      <c r="S1161" s="13" t="s">
        <v>36</v>
      </c>
      <c r="T1161" s="13" t="s">
        <v>89</v>
      </c>
      <c r="U1161" s="13" t="s">
        <v>77</v>
      </c>
      <c r="V1161" s="13" t="s">
        <v>29</v>
      </c>
      <c r="W1161" s="13" t="s">
        <v>81</v>
      </c>
      <c r="X1161" s="13" t="s">
        <v>39</v>
      </c>
      <c r="Y1161" s="13" t="s">
        <v>649</v>
      </c>
      <c r="Z1161" s="13">
        <v>95928</v>
      </c>
      <c r="AA1161" s="1"/>
      <c r="AB1161" s="1"/>
      <c r="AC1161" s="1"/>
      <c r="AD1161" s="1"/>
      <c r="AE1161" s="1"/>
      <c r="AF1161" s="1"/>
    </row>
    <row r="1162" spans="1:32" x14ac:dyDescent="0.3">
      <c r="A1162" s="9">
        <v>18417</v>
      </c>
      <c r="B1162" s="9" t="s">
        <v>47</v>
      </c>
      <c r="C1162" s="9">
        <v>87889</v>
      </c>
      <c r="D1162" s="10">
        <v>300.97000000000003</v>
      </c>
      <c r="E1162" s="11">
        <v>0.1</v>
      </c>
      <c r="F1162" s="9">
        <v>4</v>
      </c>
      <c r="G1162" s="10">
        <f>'Calculated Metrics'!$D1162*'Calculated Metrics'!$F1162*(1-'Calculated Metrics'!$E1162)</f>
        <v>1083.4920000000002</v>
      </c>
      <c r="H1162" s="9">
        <v>2097</v>
      </c>
      <c r="I1162" s="9" t="s">
        <v>1687</v>
      </c>
      <c r="J1162" s="9" t="str">
        <f t="shared" si="18"/>
        <v>New Customer</v>
      </c>
      <c r="K1162" s="9" t="s">
        <v>34</v>
      </c>
      <c r="L1162" s="9" t="s">
        <v>35</v>
      </c>
      <c r="M1162" s="12">
        <v>42112</v>
      </c>
      <c r="N1162" s="12">
        <v>42113</v>
      </c>
      <c r="O1162" s="47">
        <f>'Calculated Metrics'!$N1162-'Calculated Metrics'!$M1162</f>
        <v>1</v>
      </c>
      <c r="P1162" s="12" t="str">
        <f>TEXT('Calculated Metrics'!$M1162,"mmmm")</f>
        <v>April</v>
      </c>
      <c r="Q1162" s="12" t="str">
        <f>TEXT('Calculated Metrics'!$M1162,"dddd")</f>
        <v>Saturday</v>
      </c>
      <c r="R1162" s="9" t="str">
        <f>_xlfn.XLOOKUP('Calculated Metrics'!$T1162,'Product Lookup'!A:A,'Product Lookup'!B:B, ,0)</f>
        <v>Computer Peripherals</v>
      </c>
      <c r="S1162" s="9" t="s">
        <v>58</v>
      </c>
      <c r="T1162" s="9" t="s">
        <v>100</v>
      </c>
      <c r="U1162" s="9" t="s">
        <v>49</v>
      </c>
      <c r="V1162" s="9" t="s">
        <v>29</v>
      </c>
      <c r="W1162" s="9" t="s">
        <v>81</v>
      </c>
      <c r="X1162" s="9" t="s">
        <v>331</v>
      </c>
      <c r="Y1162" s="9" t="s">
        <v>332</v>
      </c>
      <c r="Z1162" s="9">
        <v>29915</v>
      </c>
      <c r="AA1162" s="1"/>
      <c r="AB1162" s="1"/>
      <c r="AC1162" s="1"/>
      <c r="AD1162" s="1"/>
      <c r="AE1162" s="1"/>
      <c r="AF1162" s="1"/>
    </row>
    <row r="1163" spans="1:32" x14ac:dyDescent="0.3">
      <c r="A1163" s="13">
        <v>18418</v>
      </c>
      <c r="B1163" s="13" t="s">
        <v>47</v>
      </c>
      <c r="C1163" s="13">
        <v>87889</v>
      </c>
      <c r="D1163" s="14">
        <v>39.89</v>
      </c>
      <c r="E1163" s="15">
        <v>0.05</v>
      </c>
      <c r="F1163" s="13">
        <v>10</v>
      </c>
      <c r="G1163" s="14">
        <f>'Calculated Metrics'!$D1163*'Calculated Metrics'!$F1163*(1-'Calculated Metrics'!$E1163)</f>
        <v>378.95499999999998</v>
      </c>
      <c r="H1163" s="13">
        <v>2098</v>
      </c>
      <c r="I1163" s="13" t="s">
        <v>1688</v>
      </c>
      <c r="J1163" s="13" t="str">
        <f t="shared" si="18"/>
        <v>New Customer</v>
      </c>
      <c r="K1163" s="13" t="s">
        <v>34</v>
      </c>
      <c r="L1163" s="13" t="s">
        <v>35</v>
      </c>
      <c r="M1163" s="16">
        <v>42112</v>
      </c>
      <c r="N1163" s="16">
        <v>42114</v>
      </c>
      <c r="O1163" s="48">
        <f>'Calculated Metrics'!$N1163-'Calculated Metrics'!$M1163</f>
        <v>2</v>
      </c>
      <c r="P1163" s="16" t="str">
        <f>TEXT('Calculated Metrics'!$M1163,"mmmm")</f>
        <v>April</v>
      </c>
      <c r="Q1163" s="16" t="str">
        <f>TEXT('Calculated Metrics'!$M1163,"dddd")</f>
        <v>Saturday</v>
      </c>
      <c r="R1163" s="13" t="str">
        <f>_xlfn.XLOOKUP('Calculated Metrics'!$T1163,'Product Lookup'!A:A,'Product Lookup'!B:B, ,0)</f>
        <v>Furnishings</v>
      </c>
      <c r="S1163" s="13" t="s">
        <v>36</v>
      </c>
      <c r="T1163" s="13" t="s">
        <v>42</v>
      </c>
      <c r="U1163" s="13" t="s">
        <v>28</v>
      </c>
      <c r="V1163" s="13" t="s">
        <v>29</v>
      </c>
      <c r="W1163" s="13" t="s">
        <v>81</v>
      </c>
      <c r="X1163" s="13" t="s">
        <v>331</v>
      </c>
      <c r="Y1163" s="13" t="s">
        <v>650</v>
      </c>
      <c r="Z1163" s="13">
        <v>29464</v>
      </c>
      <c r="AA1163" s="1"/>
      <c r="AB1163" s="1"/>
      <c r="AC1163" s="1"/>
      <c r="AD1163" s="1"/>
      <c r="AE1163" s="1"/>
      <c r="AF1163" s="1"/>
    </row>
    <row r="1164" spans="1:32" x14ac:dyDescent="0.3">
      <c r="A1164" s="9">
        <v>22234</v>
      </c>
      <c r="B1164" s="9" t="s">
        <v>33</v>
      </c>
      <c r="C1164" s="9">
        <v>87888</v>
      </c>
      <c r="D1164" s="10">
        <v>14.56</v>
      </c>
      <c r="E1164" s="11">
        <v>0.05</v>
      </c>
      <c r="F1164" s="9">
        <v>6</v>
      </c>
      <c r="G1164" s="10">
        <f>'Calculated Metrics'!$D1164*'Calculated Metrics'!$F1164*(1-'Calculated Metrics'!$E1164)</f>
        <v>82.99199999999999</v>
      </c>
      <c r="H1164" s="9">
        <v>2099</v>
      </c>
      <c r="I1164" s="9" t="s">
        <v>1689</v>
      </c>
      <c r="J1164" s="9" t="str">
        <f t="shared" si="18"/>
        <v>New Customer</v>
      </c>
      <c r="K1164" s="9" t="s">
        <v>34</v>
      </c>
      <c r="L1164" s="9" t="s">
        <v>35</v>
      </c>
      <c r="M1164" s="12">
        <v>42012</v>
      </c>
      <c r="N1164" s="12">
        <v>42013</v>
      </c>
      <c r="O1164" s="47">
        <f>'Calculated Metrics'!$N1164-'Calculated Metrics'!$M1164</f>
        <v>1</v>
      </c>
      <c r="P1164" s="12" t="str">
        <f>TEXT('Calculated Metrics'!$M1164,"mmmm")</f>
        <v>January</v>
      </c>
      <c r="Q1164" s="12" t="str">
        <f>TEXT('Calculated Metrics'!$M1164,"dddd")</f>
        <v>Thursday</v>
      </c>
      <c r="R1164" s="9" t="str">
        <f>_xlfn.XLOOKUP('Calculated Metrics'!$T1164,'Product Lookup'!A:A,'Product Lookup'!B:B, ,0)</f>
        <v>Appliances</v>
      </c>
      <c r="S1164" s="9" t="s">
        <v>26</v>
      </c>
      <c r="T1164" s="9" t="s">
        <v>131</v>
      </c>
      <c r="U1164" s="9" t="s">
        <v>49</v>
      </c>
      <c r="V1164" s="9" t="s">
        <v>29</v>
      </c>
      <c r="W1164" s="9" t="s">
        <v>50</v>
      </c>
      <c r="X1164" s="9" t="s">
        <v>331</v>
      </c>
      <c r="Y1164" s="9" t="s">
        <v>651</v>
      </c>
      <c r="Z1164" s="9">
        <v>29577</v>
      </c>
      <c r="AA1164" s="1"/>
      <c r="AB1164" s="1"/>
      <c r="AC1164" s="1"/>
      <c r="AD1164" s="1"/>
      <c r="AE1164" s="1"/>
      <c r="AF1164" s="1"/>
    </row>
    <row r="1165" spans="1:32" x14ac:dyDescent="0.3">
      <c r="A1165" s="13">
        <v>5501</v>
      </c>
      <c r="B1165" s="13" t="s">
        <v>47</v>
      </c>
      <c r="C1165" s="13">
        <v>39015</v>
      </c>
      <c r="D1165" s="14">
        <v>399.98</v>
      </c>
      <c r="E1165" s="15">
        <v>0.1</v>
      </c>
      <c r="F1165" s="13">
        <v>24</v>
      </c>
      <c r="G1165" s="14">
        <f>'Calculated Metrics'!$D1165*'Calculated Metrics'!$F1165*(1-'Calculated Metrics'!$E1165)</f>
        <v>8639.5680000000011</v>
      </c>
      <c r="H1165" s="13">
        <v>2107</v>
      </c>
      <c r="I1165" s="13" t="s">
        <v>1690</v>
      </c>
      <c r="J1165" s="13" t="str">
        <f t="shared" si="18"/>
        <v>Returning Customer</v>
      </c>
      <c r="K1165" s="13" t="s">
        <v>24</v>
      </c>
      <c r="L1165" s="13" t="s">
        <v>25</v>
      </c>
      <c r="M1165" s="16">
        <v>42161</v>
      </c>
      <c r="N1165" s="16">
        <v>42161</v>
      </c>
      <c r="O1165" s="48">
        <f>'Calculated Metrics'!$N1165-'Calculated Metrics'!$M1165</f>
        <v>0</v>
      </c>
      <c r="P1165" s="16" t="str">
        <f>TEXT('Calculated Metrics'!$M1165,"mmmm")</f>
        <v>June</v>
      </c>
      <c r="Q1165" s="16" t="str">
        <f>TEXT('Calculated Metrics'!$M1165,"dddd")</f>
        <v>Saturday</v>
      </c>
      <c r="R1165" s="13" t="str">
        <f>_xlfn.XLOOKUP('Calculated Metrics'!$T1165,'Product Lookup'!A:A,'Product Lookup'!B:B, ,0)</f>
        <v>Office Machines</v>
      </c>
      <c r="S1165" s="13" t="s">
        <v>58</v>
      </c>
      <c r="T1165" s="13" t="s">
        <v>62</v>
      </c>
      <c r="U1165" s="13" t="s">
        <v>77</v>
      </c>
      <c r="V1165" s="13" t="s">
        <v>29</v>
      </c>
      <c r="W1165" s="13" t="s">
        <v>50</v>
      </c>
      <c r="X1165" s="13" t="s">
        <v>98</v>
      </c>
      <c r="Y1165" s="13" t="s">
        <v>99</v>
      </c>
      <c r="Z1165" s="13">
        <v>60601</v>
      </c>
      <c r="AA1165" s="1"/>
      <c r="AB1165" s="1"/>
      <c r="AC1165" s="1"/>
      <c r="AD1165" s="1"/>
      <c r="AE1165" s="1"/>
      <c r="AF1165" s="1"/>
    </row>
    <row r="1166" spans="1:32" x14ac:dyDescent="0.3">
      <c r="A1166" s="9">
        <v>5502</v>
      </c>
      <c r="B1166" s="9" t="s">
        <v>47</v>
      </c>
      <c r="C1166" s="9">
        <v>39015</v>
      </c>
      <c r="D1166" s="10">
        <v>6.48</v>
      </c>
      <c r="E1166" s="11">
        <v>0.05</v>
      </c>
      <c r="F1166" s="9">
        <v>20</v>
      </c>
      <c r="G1166" s="10">
        <f>'Calculated Metrics'!$D1166*'Calculated Metrics'!$F1166*(1-'Calculated Metrics'!$E1166)</f>
        <v>123.12000000000002</v>
      </c>
      <c r="H1166" s="9">
        <v>2107</v>
      </c>
      <c r="I1166" s="9" t="s">
        <v>1690</v>
      </c>
      <c r="J1166" s="9" t="str">
        <f t="shared" si="18"/>
        <v>Returning Customer</v>
      </c>
      <c r="K1166" s="9" t="s">
        <v>24</v>
      </c>
      <c r="L1166" s="9" t="s">
        <v>35</v>
      </c>
      <c r="M1166" s="12">
        <v>42161</v>
      </c>
      <c r="N1166" s="12">
        <v>42161</v>
      </c>
      <c r="O1166" s="47">
        <f>'Calculated Metrics'!$N1166-'Calculated Metrics'!$M1166</f>
        <v>0</v>
      </c>
      <c r="P1166" s="12" t="str">
        <f>TEXT('Calculated Metrics'!$M1166,"mmmm")</f>
        <v>June</v>
      </c>
      <c r="Q1166" s="12" t="str">
        <f>TEXT('Calculated Metrics'!$M1166,"dddd")</f>
        <v>Saturday</v>
      </c>
      <c r="R1166" s="9" t="str">
        <f>_xlfn.XLOOKUP('Calculated Metrics'!$T1166,'Product Lookup'!A:A,'Product Lookup'!B:B, ,0)</f>
        <v>Paper</v>
      </c>
      <c r="S1166" s="9" t="s">
        <v>26</v>
      </c>
      <c r="T1166" s="9" t="s">
        <v>66</v>
      </c>
      <c r="U1166" s="9" t="s">
        <v>49</v>
      </c>
      <c r="V1166" s="9" t="s">
        <v>29</v>
      </c>
      <c r="W1166" s="9" t="s">
        <v>50</v>
      </c>
      <c r="X1166" s="9" t="s">
        <v>98</v>
      </c>
      <c r="Y1166" s="9" t="s">
        <v>99</v>
      </c>
      <c r="Z1166" s="9">
        <v>60601</v>
      </c>
      <c r="AA1166" s="1"/>
      <c r="AB1166" s="1"/>
      <c r="AC1166" s="1"/>
      <c r="AD1166" s="1"/>
      <c r="AE1166" s="1"/>
      <c r="AF1166" s="1"/>
    </row>
    <row r="1167" spans="1:32" x14ac:dyDescent="0.3">
      <c r="A1167" s="13">
        <v>23502</v>
      </c>
      <c r="B1167" s="13" t="s">
        <v>47</v>
      </c>
      <c r="C1167" s="13">
        <v>87862</v>
      </c>
      <c r="D1167" s="14">
        <v>6.48</v>
      </c>
      <c r="E1167" s="15">
        <v>0.05</v>
      </c>
      <c r="F1167" s="13">
        <v>5</v>
      </c>
      <c r="G1167" s="14">
        <f>'Calculated Metrics'!$D1167*'Calculated Metrics'!$F1167*(1-'Calculated Metrics'!$E1167)</f>
        <v>30.780000000000005</v>
      </c>
      <c r="H1167" s="13">
        <v>2108</v>
      </c>
      <c r="I1167" s="13" t="s">
        <v>1691</v>
      </c>
      <c r="J1167" s="13" t="str">
        <f t="shared" si="18"/>
        <v>New Customer</v>
      </c>
      <c r="K1167" s="13" t="s">
        <v>24</v>
      </c>
      <c r="L1167" s="13" t="s">
        <v>35</v>
      </c>
      <c r="M1167" s="16">
        <v>42161</v>
      </c>
      <c r="N1167" s="16">
        <v>42161</v>
      </c>
      <c r="O1167" s="48">
        <f>'Calculated Metrics'!$N1167-'Calculated Metrics'!$M1167</f>
        <v>0</v>
      </c>
      <c r="P1167" s="16" t="str">
        <f>TEXT('Calculated Metrics'!$M1167,"mmmm")</f>
        <v>June</v>
      </c>
      <c r="Q1167" s="16" t="str">
        <f>TEXT('Calculated Metrics'!$M1167,"dddd")</f>
        <v>Saturday</v>
      </c>
      <c r="R1167" s="13" t="str">
        <f>_xlfn.XLOOKUP('Calculated Metrics'!$T1167,'Product Lookup'!A:A,'Product Lookup'!B:B, ,0)</f>
        <v>Paper</v>
      </c>
      <c r="S1167" s="13" t="s">
        <v>26</v>
      </c>
      <c r="T1167" s="13" t="s">
        <v>66</v>
      </c>
      <c r="U1167" s="13" t="s">
        <v>49</v>
      </c>
      <c r="V1167" s="13" t="s">
        <v>29</v>
      </c>
      <c r="W1167" s="13" t="s">
        <v>81</v>
      </c>
      <c r="X1167" s="13" t="s">
        <v>210</v>
      </c>
      <c r="Y1167" s="13" t="s">
        <v>652</v>
      </c>
      <c r="Z1167" s="13">
        <v>63129</v>
      </c>
      <c r="AA1167" s="1"/>
      <c r="AB1167" s="1"/>
      <c r="AC1167" s="1"/>
      <c r="AD1167" s="1"/>
      <c r="AE1167" s="1"/>
      <c r="AF1167" s="1"/>
    </row>
    <row r="1168" spans="1:32" x14ac:dyDescent="0.3">
      <c r="A1168" s="9">
        <v>18540</v>
      </c>
      <c r="B1168" s="9" t="s">
        <v>41</v>
      </c>
      <c r="C1168" s="9">
        <v>88403</v>
      </c>
      <c r="D1168" s="10">
        <v>6.68</v>
      </c>
      <c r="E1168" s="11">
        <v>0.05</v>
      </c>
      <c r="F1168" s="9">
        <v>10</v>
      </c>
      <c r="G1168" s="10">
        <f>'Calculated Metrics'!$D1168*'Calculated Metrics'!$F1168*(1-'Calculated Metrics'!$E1168)</f>
        <v>63.459999999999994</v>
      </c>
      <c r="H1168" s="9">
        <v>2114</v>
      </c>
      <c r="I1168" s="9" t="s">
        <v>1692</v>
      </c>
      <c r="J1168" s="9" t="str">
        <f t="shared" si="18"/>
        <v>Returning Customer</v>
      </c>
      <c r="K1168" s="9" t="s">
        <v>24</v>
      </c>
      <c r="L1168" s="9" t="s">
        <v>35</v>
      </c>
      <c r="M1168" s="12">
        <v>42089</v>
      </c>
      <c r="N1168" s="12">
        <v>42091</v>
      </c>
      <c r="O1168" s="47">
        <f>'Calculated Metrics'!$N1168-'Calculated Metrics'!$M1168</f>
        <v>2</v>
      </c>
      <c r="P1168" s="12" t="str">
        <f>TEXT('Calculated Metrics'!$M1168,"mmmm")</f>
        <v>March</v>
      </c>
      <c r="Q1168" s="12" t="str">
        <f>TEXT('Calculated Metrics'!$M1168,"dddd")</f>
        <v>Thursday</v>
      </c>
      <c r="R1168" s="9" t="str">
        <f>_xlfn.XLOOKUP('Calculated Metrics'!$T1168,'Product Lookup'!A:A,'Product Lookup'!B:B, ,0)</f>
        <v>Pens</v>
      </c>
      <c r="S1168" s="9" t="s">
        <v>26</v>
      </c>
      <c r="T1168" s="9" t="s">
        <v>27</v>
      </c>
      <c r="U1168" s="9" t="s">
        <v>28</v>
      </c>
      <c r="V1168" s="9" t="s">
        <v>29</v>
      </c>
      <c r="W1168" s="9" t="s">
        <v>81</v>
      </c>
      <c r="X1168" s="9" t="s">
        <v>83</v>
      </c>
      <c r="Y1168" s="9" t="s">
        <v>223</v>
      </c>
      <c r="Z1168" s="9">
        <v>23518</v>
      </c>
      <c r="AA1168" s="1"/>
      <c r="AB1168" s="1"/>
      <c r="AC1168" s="1"/>
      <c r="AD1168" s="1"/>
      <c r="AE1168" s="1"/>
      <c r="AF1168" s="1"/>
    </row>
    <row r="1169" spans="1:32" x14ac:dyDescent="0.3">
      <c r="A1169" s="13">
        <v>18562</v>
      </c>
      <c r="B1169" s="13" t="s">
        <v>41</v>
      </c>
      <c r="C1169" s="13">
        <v>88404</v>
      </c>
      <c r="D1169" s="14">
        <v>2.89</v>
      </c>
      <c r="E1169" s="15">
        <v>0.05</v>
      </c>
      <c r="F1169" s="13">
        <v>1</v>
      </c>
      <c r="G1169" s="14">
        <f>'Calculated Metrics'!$D1169*'Calculated Metrics'!$F1169*(1-'Calculated Metrics'!$E1169)</f>
        <v>2.7454999999999998</v>
      </c>
      <c r="H1169" s="13">
        <v>2114</v>
      </c>
      <c r="I1169" s="13" t="s">
        <v>1692</v>
      </c>
      <c r="J1169" s="13" t="str">
        <f t="shared" si="18"/>
        <v>Returning Customer</v>
      </c>
      <c r="K1169" s="13" t="s">
        <v>24</v>
      </c>
      <c r="L1169" s="13" t="s">
        <v>35</v>
      </c>
      <c r="M1169" s="16">
        <v>42117</v>
      </c>
      <c r="N1169" s="16">
        <v>42117</v>
      </c>
      <c r="O1169" s="48">
        <f>'Calculated Metrics'!$N1169-'Calculated Metrics'!$M1169</f>
        <v>0</v>
      </c>
      <c r="P1169" s="16" t="str">
        <f>TEXT('Calculated Metrics'!$M1169,"mmmm")</f>
        <v>April</v>
      </c>
      <c r="Q1169" s="16" t="str">
        <f>TEXT('Calculated Metrics'!$M1169,"dddd")</f>
        <v>Thursday</v>
      </c>
      <c r="R1169" s="13" t="str">
        <f>_xlfn.XLOOKUP('Calculated Metrics'!$T1169,'Product Lookup'!A:A,'Product Lookup'!B:B, ,0)</f>
        <v>Labels</v>
      </c>
      <c r="S1169" s="13" t="s">
        <v>26</v>
      </c>
      <c r="T1169" s="13" t="s">
        <v>82</v>
      </c>
      <c r="U1169" s="13" t="s">
        <v>49</v>
      </c>
      <c r="V1169" s="13" t="s">
        <v>29</v>
      </c>
      <c r="W1169" s="13" t="s">
        <v>81</v>
      </c>
      <c r="X1169" s="13" t="s">
        <v>83</v>
      </c>
      <c r="Y1169" s="13" t="s">
        <v>223</v>
      </c>
      <c r="Z1169" s="13">
        <v>23518</v>
      </c>
      <c r="AA1169" s="1"/>
      <c r="AB1169" s="1"/>
      <c r="AC1169" s="1"/>
      <c r="AD1169" s="1"/>
      <c r="AE1169" s="1"/>
      <c r="AF1169" s="1"/>
    </row>
    <row r="1170" spans="1:32" x14ac:dyDescent="0.3">
      <c r="A1170" s="9">
        <v>21066</v>
      </c>
      <c r="B1170" s="9" t="s">
        <v>41</v>
      </c>
      <c r="C1170" s="9">
        <v>88405</v>
      </c>
      <c r="D1170" s="10">
        <v>226.67</v>
      </c>
      <c r="E1170" s="11">
        <v>0.1</v>
      </c>
      <c r="F1170" s="9">
        <v>1</v>
      </c>
      <c r="G1170" s="10">
        <f>'Calculated Metrics'!$D1170*'Calculated Metrics'!$F1170*(1-'Calculated Metrics'!$E1170)</f>
        <v>204.00299999999999</v>
      </c>
      <c r="H1170" s="9">
        <v>2114</v>
      </c>
      <c r="I1170" s="9" t="s">
        <v>1692</v>
      </c>
      <c r="J1170" s="9" t="str">
        <f t="shared" si="18"/>
        <v>Returning Customer</v>
      </c>
      <c r="K1170" s="9" t="s">
        <v>24</v>
      </c>
      <c r="L1170" s="9" t="s">
        <v>25</v>
      </c>
      <c r="M1170" s="12">
        <v>42061</v>
      </c>
      <c r="N1170" s="12">
        <v>42062</v>
      </c>
      <c r="O1170" s="47">
        <f>'Calculated Metrics'!$N1170-'Calculated Metrics'!$M1170</f>
        <v>1</v>
      </c>
      <c r="P1170" s="12" t="str">
        <f>TEXT('Calculated Metrics'!$M1170,"mmmm")</f>
        <v>February</v>
      </c>
      <c r="Q1170" s="12" t="str">
        <f>TEXT('Calculated Metrics'!$M1170,"dddd")</f>
        <v>Thursday</v>
      </c>
      <c r="R1170" s="9" t="str">
        <f>_xlfn.XLOOKUP('Calculated Metrics'!$T1170,'Product Lookup'!A:A,'Product Lookup'!B:B, ,0)</f>
        <v>Chairs</v>
      </c>
      <c r="S1170" s="9" t="s">
        <v>36</v>
      </c>
      <c r="T1170" s="9" t="s">
        <v>37</v>
      </c>
      <c r="U1170" s="9" t="s">
        <v>38</v>
      </c>
      <c r="V1170" s="9" t="s">
        <v>29</v>
      </c>
      <c r="W1170" s="9" t="s">
        <v>81</v>
      </c>
      <c r="X1170" s="9" t="s">
        <v>83</v>
      </c>
      <c r="Y1170" s="9" t="s">
        <v>223</v>
      </c>
      <c r="Z1170" s="9">
        <v>23518</v>
      </c>
      <c r="AA1170" s="1"/>
      <c r="AB1170" s="1"/>
      <c r="AC1170" s="1"/>
      <c r="AD1170" s="1"/>
      <c r="AE1170" s="1"/>
      <c r="AF1170" s="1"/>
    </row>
    <row r="1171" spans="1:32" x14ac:dyDescent="0.3">
      <c r="A1171" s="13">
        <v>21067</v>
      </c>
      <c r="B1171" s="13" t="s">
        <v>41</v>
      </c>
      <c r="C1171" s="13">
        <v>88405</v>
      </c>
      <c r="D1171" s="14">
        <v>20.98</v>
      </c>
      <c r="E1171" s="15">
        <v>0.05</v>
      </c>
      <c r="F1171" s="13">
        <v>20</v>
      </c>
      <c r="G1171" s="14">
        <f>'Calculated Metrics'!$D1171*'Calculated Metrics'!$F1171*(1-'Calculated Metrics'!$E1171)</f>
        <v>398.62</v>
      </c>
      <c r="H1171" s="13">
        <v>2114</v>
      </c>
      <c r="I1171" s="13" t="s">
        <v>1692</v>
      </c>
      <c r="J1171" s="13" t="str">
        <f t="shared" si="18"/>
        <v>Returning Customer</v>
      </c>
      <c r="K1171" s="13" t="s">
        <v>24</v>
      </c>
      <c r="L1171" s="13" t="s">
        <v>25</v>
      </c>
      <c r="M1171" s="16">
        <v>42061</v>
      </c>
      <c r="N1171" s="16">
        <v>42063</v>
      </c>
      <c r="O1171" s="48">
        <f>'Calculated Metrics'!$N1171-'Calculated Metrics'!$M1171</f>
        <v>2</v>
      </c>
      <c r="P1171" s="16" t="str">
        <f>TEXT('Calculated Metrics'!$M1171,"mmmm")</f>
        <v>February</v>
      </c>
      <c r="Q1171" s="16" t="str">
        <f>TEXT('Calculated Metrics'!$M1171,"dddd")</f>
        <v>Thursday</v>
      </c>
      <c r="R1171" s="13" t="str">
        <f>_xlfn.XLOOKUP('Calculated Metrics'!$T1171,'Product Lookup'!A:A,'Product Lookup'!B:B, ,0)</f>
        <v>Storage</v>
      </c>
      <c r="S1171" s="13" t="s">
        <v>26</v>
      </c>
      <c r="T1171" s="13" t="s">
        <v>85</v>
      </c>
      <c r="U1171" s="13" t="s">
        <v>38</v>
      </c>
      <c r="V1171" s="13" t="s">
        <v>29</v>
      </c>
      <c r="W1171" s="13" t="s">
        <v>81</v>
      </c>
      <c r="X1171" s="13" t="s">
        <v>83</v>
      </c>
      <c r="Y1171" s="13" t="s">
        <v>223</v>
      </c>
      <c r="Z1171" s="13">
        <v>23518</v>
      </c>
      <c r="AA1171" s="1"/>
      <c r="AB1171" s="1"/>
      <c r="AC1171" s="1"/>
      <c r="AD1171" s="1"/>
      <c r="AE1171" s="1"/>
      <c r="AF1171" s="1"/>
    </row>
    <row r="1172" spans="1:32" x14ac:dyDescent="0.3">
      <c r="A1172" s="9">
        <v>21153</v>
      </c>
      <c r="B1172" s="9" t="s">
        <v>47</v>
      </c>
      <c r="C1172" s="9">
        <v>88406</v>
      </c>
      <c r="D1172" s="10">
        <v>95.95</v>
      </c>
      <c r="E1172" s="11">
        <v>0.05</v>
      </c>
      <c r="F1172" s="9">
        <v>14</v>
      </c>
      <c r="G1172" s="10">
        <f>'Calculated Metrics'!$D1172*'Calculated Metrics'!$F1172*(1-'Calculated Metrics'!$E1172)</f>
        <v>1276.135</v>
      </c>
      <c r="H1172" s="9">
        <v>2115</v>
      </c>
      <c r="I1172" s="9" t="s">
        <v>1693</v>
      </c>
      <c r="J1172" s="9" t="str">
        <f t="shared" si="18"/>
        <v>New Customer</v>
      </c>
      <c r="K1172" s="9" t="s">
        <v>24</v>
      </c>
      <c r="L1172" s="9" t="s">
        <v>25</v>
      </c>
      <c r="M1172" s="12">
        <v>42123</v>
      </c>
      <c r="N1172" s="12">
        <v>42125</v>
      </c>
      <c r="O1172" s="47">
        <f>'Calculated Metrics'!$N1172-'Calculated Metrics'!$M1172</f>
        <v>2</v>
      </c>
      <c r="P1172" s="12" t="str">
        <f>TEXT('Calculated Metrics'!$M1172,"mmmm")</f>
        <v>April</v>
      </c>
      <c r="Q1172" s="12" t="str">
        <f>TEXT('Calculated Metrics'!$M1172,"dddd")</f>
        <v>Wednesday</v>
      </c>
      <c r="R1172" s="9" t="str">
        <f>_xlfn.XLOOKUP('Calculated Metrics'!$T1172,'Product Lookup'!A:A,'Product Lookup'!B:B, ,0)</f>
        <v>Chairs</v>
      </c>
      <c r="S1172" s="9" t="s">
        <v>36</v>
      </c>
      <c r="T1172" s="9" t="s">
        <v>37</v>
      </c>
      <c r="U1172" s="9" t="s">
        <v>38</v>
      </c>
      <c r="V1172" s="9" t="s">
        <v>29</v>
      </c>
      <c r="W1172" s="9" t="s">
        <v>50</v>
      </c>
      <c r="X1172" s="9" t="s">
        <v>83</v>
      </c>
      <c r="Y1172" s="9" t="s">
        <v>653</v>
      </c>
      <c r="Z1172" s="9">
        <v>22124</v>
      </c>
      <c r="AA1172" s="1"/>
      <c r="AB1172" s="1"/>
      <c r="AC1172" s="1"/>
      <c r="AD1172" s="1"/>
      <c r="AE1172" s="1"/>
      <c r="AF1172" s="1"/>
    </row>
    <row r="1173" spans="1:32" x14ac:dyDescent="0.3">
      <c r="A1173" s="13">
        <v>20249</v>
      </c>
      <c r="B1173" s="13" t="s">
        <v>23</v>
      </c>
      <c r="C1173" s="13">
        <v>90891</v>
      </c>
      <c r="D1173" s="14">
        <v>320.98</v>
      </c>
      <c r="E1173" s="15">
        <v>0.1</v>
      </c>
      <c r="F1173" s="13">
        <v>20</v>
      </c>
      <c r="G1173" s="14">
        <f>'Calculated Metrics'!$D1173*'Calculated Metrics'!$F1173*(1-'Calculated Metrics'!$E1173)</f>
        <v>5777.64</v>
      </c>
      <c r="H1173" s="13">
        <v>2117</v>
      </c>
      <c r="I1173" s="13" t="s">
        <v>1694</v>
      </c>
      <c r="J1173" s="13" t="str">
        <f t="shared" si="18"/>
        <v>Returning Customer</v>
      </c>
      <c r="K1173" s="13" t="s">
        <v>34</v>
      </c>
      <c r="L1173" s="13" t="s">
        <v>35</v>
      </c>
      <c r="M1173" s="16">
        <v>42114</v>
      </c>
      <c r="N1173" s="16">
        <v>42116</v>
      </c>
      <c r="O1173" s="48">
        <f>'Calculated Metrics'!$N1173-'Calculated Metrics'!$M1173</f>
        <v>2</v>
      </c>
      <c r="P1173" s="16" t="str">
        <f>TEXT('Calculated Metrics'!$M1173,"mmmm")</f>
        <v>April</v>
      </c>
      <c r="Q1173" s="16" t="str">
        <f>TEXT('Calculated Metrics'!$M1173,"dddd")</f>
        <v>Monday</v>
      </c>
      <c r="R1173" s="13" t="str">
        <f>_xlfn.XLOOKUP('Calculated Metrics'!$T1173,'Product Lookup'!A:A,'Product Lookup'!B:B, ,0)</f>
        <v>Chairs</v>
      </c>
      <c r="S1173" s="13" t="s">
        <v>36</v>
      </c>
      <c r="T1173" s="13" t="s">
        <v>37</v>
      </c>
      <c r="U1173" s="13" t="s">
        <v>124</v>
      </c>
      <c r="V1173" s="13" t="s">
        <v>29</v>
      </c>
      <c r="W1173" s="13" t="s">
        <v>50</v>
      </c>
      <c r="X1173" s="13" t="s">
        <v>79</v>
      </c>
      <c r="Y1173" s="13" t="s">
        <v>515</v>
      </c>
      <c r="Z1173" s="13">
        <v>75401</v>
      </c>
      <c r="AA1173" s="1"/>
      <c r="AB1173" s="1"/>
      <c r="AC1173" s="1"/>
      <c r="AD1173" s="1"/>
      <c r="AE1173" s="1"/>
      <c r="AF1173" s="1"/>
    </row>
    <row r="1174" spans="1:32" x14ac:dyDescent="0.3">
      <c r="A1174" s="9">
        <v>20250</v>
      </c>
      <c r="B1174" s="9" t="s">
        <v>23</v>
      </c>
      <c r="C1174" s="9">
        <v>90891</v>
      </c>
      <c r="D1174" s="10">
        <v>125.99</v>
      </c>
      <c r="E1174" s="11">
        <v>0.1</v>
      </c>
      <c r="F1174" s="9">
        <v>18</v>
      </c>
      <c r="G1174" s="10">
        <f>'Calculated Metrics'!$D1174*'Calculated Metrics'!$F1174*(1-'Calculated Metrics'!$E1174)</f>
        <v>2041.0379999999998</v>
      </c>
      <c r="H1174" s="9">
        <v>2117</v>
      </c>
      <c r="I1174" s="9" t="s">
        <v>1694</v>
      </c>
      <c r="J1174" s="9" t="str">
        <f t="shared" si="18"/>
        <v>Returning Customer</v>
      </c>
      <c r="K1174" s="9" t="s">
        <v>34</v>
      </c>
      <c r="L1174" s="9" t="s">
        <v>35</v>
      </c>
      <c r="M1174" s="12">
        <v>42114</v>
      </c>
      <c r="N1174" s="12">
        <v>42115</v>
      </c>
      <c r="O1174" s="47">
        <f>'Calculated Metrics'!$N1174-'Calculated Metrics'!$M1174</f>
        <v>1</v>
      </c>
      <c r="P1174" s="12" t="str">
        <f>TEXT('Calculated Metrics'!$M1174,"mmmm")</f>
        <v>April</v>
      </c>
      <c r="Q1174" s="12" t="str">
        <f>TEXT('Calculated Metrics'!$M1174,"dddd")</f>
        <v>Monday</v>
      </c>
      <c r="R1174" s="9" t="str">
        <f>_xlfn.XLOOKUP('Calculated Metrics'!$T1174,'Product Lookup'!A:A,'Product Lookup'!B:B, ,0)</f>
        <v>Telephones</v>
      </c>
      <c r="S1174" s="9" t="s">
        <v>58</v>
      </c>
      <c r="T1174" s="9" t="s">
        <v>59</v>
      </c>
      <c r="U1174" s="9" t="s">
        <v>49</v>
      </c>
      <c r="V1174" s="9" t="s">
        <v>29</v>
      </c>
      <c r="W1174" s="9" t="s">
        <v>81</v>
      </c>
      <c r="X1174" s="9" t="s">
        <v>79</v>
      </c>
      <c r="Y1174" s="9" t="s">
        <v>515</v>
      </c>
      <c r="Z1174" s="9">
        <v>75401</v>
      </c>
      <c r="AA1174" s="1"/>
      <c r="AB1174" s="1"/>
      <c r="AC1174" s="1"/>
      <c r="AD1174" s="1"/>
      <c r="AE1174" s="1"/>
      <c r="AF1174" s="1"/>
    </row>
    <row r="1175" spans="1:32" x14ac:dyDescent="0.3">
      <c r="A1175" s="13">
        <v>22231</v>
      </c>
      <c r="B1175" s="13" t="s">
        <v>41</v>
      </c>
      <c r="C1175" s="13">
        <v>89664</v>
      </c>
      <c r="D1175" s="14">
        <v>80.97</v>
      </c>
      <c r="E1175" s="15">
        <v>0.05</v>
      </c>
      <c r="F1175" s="13">
        <v>10</v>
      </c>
      <c r="G1175" s="14">
        <f>'Calculated Metrics'!$D1175*'Calculated Metrics'!$F1175*(1-'Calculated Metrics'!$E1175)</f>
        <v>769.21500000000003</v>
      </c>
      <c r="H1175" s="13">
        <v>2122</v>
      </c>
      <c r="I1175" s="13" t="s">
        <v>1695</v>
      </c>
      <c r="J1175" s="13" t="str">
        <f t="shared" si="18"/>
        <v>New Customer</v>
      </c>
      <c r="K1175" s="13" t="s">
        <v>74</v>
      </c>
      <c r="L1175" s="13" t="s">
        <v>25</v>
      </c>
      <c r="M1175" s="16">
        <v>42036</v>
      </c>
      <c r="N1175" s="16">
        <v>42038</v>
      </c>
      <c r="O1175" s="48">
        <f>'Calculated Metrics'!$N1175-'Calculated Metrics'!$M1175</f>
        <v>2</v>
      </c>
      <c r="P1175" s="16" t="str">
        <f>TEXT('Calculated Metrics'!$M1175,"mmmm")</f>
        <v>February</v>
      </c>
      <c r="Q1175" s="16" t="str">
        <f>TEXT('Calculated Metrics'!$M1175,"dddd")</f>
        <v>Sunday</v>
      </c>
      <c r="R1175" s="13" t="str">
        <f>_xlfn.XLOOKUP('Calculated Metrics'!$T1175,'Product Lookup'!A:A,'Product Lookup'!B:B, ,0)</f>
        <v>Office Machines</v>
      </c>
      <c r="S1175" s="13" t="s">
        <v>58</v>
      </c>
      <c r="T1175" s="13" t="s">
        <v>62</v>
      </c>
      <c r="U1175" s="13" t="s">
        <v>38</v>
      </c>
      <c r="V1175" s="13" t="s">
        <v>29</v>
      </c>
      <c r="W1175" s="13" t="s">
        <v>81</v>
      </c>
      <c r="X1175" s="13" t="s">
        <v>339</v>
      </c>
      <c r="Y1175" s="13" t="s">
        <v>654</v>
      </c>
      <c r="Z1175" s="13">
        <v>72116</v>
      </c>
      <c r="AA1175" s="1"/>
      <c r="AB1175" s="1"/>
      <c r="AC1175" s="1"/>
      <c r="AD1175" s="1"/>
      <c r="AE1175" s="1"/>
      <c r="AF1175" s="1"/>
    </row>
    <row r="1176" spans="1:32" x14ac:dyDescent="0.3">
      <c r="A1176" s="9">
        <v>24674</v>
      </c>
      <c r="B1176" s="9" t="s">
        <v>23</v>
      </c>
      <c r="C1176" s="9">
        <v>89665</v>
      </c>
      <c r="D1176" s="10">
        <v>45.19</v>
      </c>
      <c r="E1176" s="11">
        <v>0.05</v>
      </c>
      <c r="F1176" s="9">
        <v>13</v>
      </c>
      <c r="G1176" s="10">
        <f>'Calculated Metrics'!$D1176*'Calculated Metrics'!$F1176*(1-'Calculated Metrics'!$E1176)</f>
        <v>558.09649999999999</v>
      </c>
      <c r="H1176" s="9">
        <v>2124</v>
      </c>
      <c r="I1176" s="9" t="s">
        <v>1696</v>
      </c>
      <c r="J1176" s="9" t="str">
        <f t="shared" si="18"/>
        <v>Returning Customer</v>
      </c>
      <c r="K1176" s="9" t="s">
        <v>74</v>
      </c>
      <c r="L1176" s="9" t="s">
        <v>35</v>
      </c>
      <c r="M1176" s="12">
        <v>42005</v>
      </c>
      <c r="N1176" s="12">
        <v>42006</v>
      </c>
      <c r="O1176" s="47">
        <f>'Calculated Metrics'!$N1176-'Calculated Metrics'!$M1176</f>
        <v>1</v>
      </c>
      <c r="P1176" s="12" t="str">
        <f>TEXT('Calculated Metrics'!$M1176,"mmmm")</f>
        <v>January</v>
      </c>
      <c r="Q1176" s="12" t="str">
        <f>TEXT('Calculated Metrics'!$M1176,"dddd")</f>
        <v>Thursday</v>
      </c>
      <c r="R1176" s="9" t="str">
        <f>_xlfn.XLOOKUP('Calculated Metrics'!$T1176,'Product Lookup'!A:A,'Product Lookup'!B:B, ,0)</f>
        <v>Computer Peripherals</v>
      </c>
      <c r="S1176" s="9" t="s">
        <v>58</v>
      </c>
      <c r="T1176" s="9" t="s">
        <v>100</v>
      </c>
      <c r="U1176" s="9" t="s">
        <v>43</v>
      </c>
      <c r="V1176" s="9" t="s">
        <v>29</v>
      </c>
      <c r="W1176" s="9" t="s">
        <v>81</v>
      </c>
      <c r="X1176" s="9" t="s">
        <v>339</v>
      </c>
      <c r="Y1176" s="9" t="s">
        <v>655</v>
      </c>
      <c r="Z1176" s="9">
        <v>72301</v>
      </c>
      <c r="AA1176" s="1"/>
      <c r="AB1176" s="1"/>
      <c r="AC1176" s="1"/>
      <c r="AD1176" s="1"/>
      <c r="AE1176" s="1"/>
      <c r="AF1176" s="1"/>
    </row>
    <row r="1177" spans="1:32" x14ac:dyDescent="0.3">
      <c r="A1177" s="13">
        <v>23852</v>
      </c>
      <c r="B1177" s="13" t="s">
        <v>23</v>
      </c>
      <c r="C1177" s="13">
        <v>89666</v>
      </c>
      <c r="D1177" s="14">
        <v>124.49</v>
      </c>
      <c r="E1177" s="15">
        <v>0.1</v>
      </c>
      <c r="F1177" s="13">
        <v>21</v>
      </c>
      <c r="G1177" s="14">
        <f>'Calculated Metrics'!$D1177*'Calculated Metrics'!$F1177*(1-'Calculated Metrics'!$E1177)</f>
        <v>2352.8609999999999</v>
      </c>
      <c r="H1177" s="13">
        <v>2124</v>
      </c>
      <c r="I1177" s="13" t="s">
        <v>1696</v>
      </c>
      <c r="J1177" s="13" t="str">
        <f t="shared" si="18"/>
        <v>Returning Customer</v>
      </c>
      <c r="K1177" s="13" t="s">
        <v>24</v>
      </c>
      <c r="L1177" s="13" t="s">
        <v>25</v>
      </c>
      <c r="M1177" s="16">
        <v>42089</v>
      </c>
      <c r="N1177" s="16">
        <v>42090</v>
      </c>
      <c r="O1177" s="48">
        <f>'Calculated Metrics'!$N1177-'Calculated Metrics'!$M1177</f>
        <v>1</v>
      </c>
      <c r="P1177" s="16" t="str">
        <f>TEXT('Calculated Metrics'!$M1177,"mmmm")</f>
        <v>March</v>
      </c>
      <c r="Q1177" s="16" t="str">
        <f>TEXT('Calculated Metrics'!$M1177,"dddd")</f>
        <v>Thursday</v>
      </c>
      <c r="R1177" s="13" t="str">
        <f>_xlfn.XLOOKUP('Calculated Metrics'!$T1177,'Product Lookup'!A:A,'Product Lookup'!B:B, ,0)</f>
        <v>Tables</v>
      </c>
      <c r="S1177" s="13" t="s">
        <v>36</v>
      </c>
      <c r="T1177" s="13" t="s">
        <v>89</v>
      </c>
      <c r="U1177" s="13" t="s">
        <v>77</v>
      </c>
      <c r="V1177" s="13" t="s">
        <v>29</v>
      </c>
      <c r="W1177" s="13" t="s">
        <v>50</v>
      </c>
      <c r="X1177" s="13" t="s">
        <v>339</v>
      </c>
      <c r="Y1177" s="13" t="s">
        <v>655</v>
      </c>
      <c r="Z1177" s="13">
        <v>72301</v>
      </c>
      <c r="AA1177" s="1"/>
      <c r="AB1177" s="1"/>
      <c r="AC1177" s="1"/>
      <c r="AD1177" s="1"/>
      <c r="AE1177" s="1"/>
      <c r="AF1177" s="1"/>
    </row>
    <row r="1178" spans="1:32" x14ac:dyDescent="0.3">
      <c r="A1178" s="9">
        <v>24091</v>
      </c>
      <c r="B1178" s="9" t="s">
        <v>41</v>
      </c>
      <c r="C1178" s="9">
        <v>88418</v>
      </c>
      <c r="D1178" s="10">
        <v>5.98</v>
      </c>
      <c r="E1178" s="11">
        <v>0.05</v>
      </c>
      <c r="F1178" s="9">
        <v>6</v>
      </c>
      <c r="G1178" s="10">
        <f>'Calculated Metrics'!$D1178*'Calculated Metrics'!$F1178*(1-'Calculated Metrics'!$E1178)</f>
        <v>34.085999999999999</v>
      </c>
      <c r="H1178" s="9">
        <v>2127</v>
      </c>
      <c r="I1178" s="9" t="s">
        <v>1697</v>
      </c>
      <c r="J1178" s="9" t="str">
        <f t="shared" si="18"/>
        <v>New Customer</v>
      </c>
      <c r="K1178" s="9" t="s">
        <v>34</v>
      </c>
      <c r="L1178" s="9" t="s">
        <v>35</v>
      </c>
      <c r="M1178" s="12">
        <v>42081</v>
      </c>
      <c r="N1178" s="12">
        <v>42083</v>
      </c>
      <c r="O1178" s="47">
        <f>'Calculated Metrics'!$N1178-'Calculated Metrics'!$M1178</f>
        <v>2</v>
      </c>
      <c r="P1178" s="12" t="str">
        <f>TEXT('Calculated Metrics'!$M1178,"mmmm")</f>
        <v>March</v>
      </c>
      <c r="Q1178" s="12" t="str">
        <f>TEXT('Calculated Metrics'!$M1178,"dddd")</f>
        <v>Wednesday</v>
      </c>
      <c r="R1178" s="9" t="str">
        <f>_xlfn.XLOOKUP('Calculated Metrics'!$T1178,'Product Lookup'!A:A,'Product Lookup'!B:B, ,0)</f>
        <v>Paper</v>
      </c>
      <c r="S1178" s="9" t="s">
        <v>26</v>
      </c>
      <c r="T1178" s="9" t="s">
        <v>66</v>
      </c>
      <c r="U1178" s="9" t="s">
        <v>49</v>
      </c>
      <c r="V1178" s="9" t="s">
        <v>29</v>
      </c>
      <c r="W1178" s="9" t="s">
        <v>50</v>
      </c>
      <c r="X1178" s="9" t="s">
        <v>143</v>
      </c>
      <c r="Y1178" s="9" t="s">
        <v>656</v>
      </c>
      <c r="Z1178" s="9">
        <v>48310</v>
      </c>
      <c r="AA1178" s="1"/>
      <c r="AB1178" s="1"/>
      <c r="AC1178" s="1"/>
      <c r="AD1178" s="1"/>
      <c r="AE1178" s="1"/>
      <c r="AF1178" s="1"/>
    </row>
    <row r="1179" spans="1:32" x14ac:dyDescent="0.3">
      <c r="A1179" s="13">
        <v>21902</v>
      </c>
      <c r="B1179" s="13" t="s">
        <v>23</v>
      </c>
      <c r="C1179" s="13">
        <v>90079</v>
      </c>
      <c r="D1179" s="14">
        <v>150.97999999999999</v>
      </c>
      <c r="E1179" s="15">
        <v>0.1</v>
      </c>
      <c r="F1179" s="13">
        <v>2</v>
      </c>
      <c r="G1179" s="14">
        <f>'Calculated Metrics'!$D1179*'Calculated Metrics'!$F1179*(1-'Calculated Metrics'!$E1179)</f>
        <v>271.76400000000001</v>
      </c>
      <c r="H1179" s="13">
        <v>2131</v>
      </c>
      <c r="I1179" s="13" t="s">
        <v>1698</v>
      </c>
      <c r="J1179" s="13" t="str">
        <f t="shared" si="18"/>
        <v>New Customer</v>
      </c>
      <c r="K1179" s="13" t="s">
        <v>34</v>
      </c>
      <c r="L1179" s="13" t="s">
        <v>25</v>
      </c>
      <c r="M1179" s="16">
        <v>42007</v>
      </c>
      <c r="N1179" s="16">
        <v>42008</v>
      </c>
      <c r="O1179" s="48">
        <f>'Calculated Metrics'!$N1179-'Calculated Metrics'!$M1179</f>
        <v>1</v>
      </c>
      <c r="P1179" s="16" t="str">
        <f>TEXT('Calculated Metrics'!$M1179,"mmmm")</f>
        <v>January</v>
      </c>
      <c r="Q1179" s="16" t="str">
        <f>TEXT('Calculated Metrics'!$M1179,"dddd")</f>
        <v>Saturday</v>
      </c>
      <c r="R1179" s="13" t="str">
        <f>_xlfn.XLOOKUP('Calculated Metrics'!$T1179,'Product Lookup'!A:A,'Product Lookup'!B:B, ,0)</f>
        <v>Bookcases</v>
      </c>
      <c r="S1179" s="13" t="s">
        <v>36</v>
      </c>
      <c r="T1179" s="13" t="s">
        <v>105</v>
      </c>
      <c r="U1179" s="13" t="s">
        <v>77</v>
      </c>
      <c r="V1179" s="13" t="s">
        <v>29</v>
      </c>
      <c r="W1179" s="13" t="s">
        <v>50</v>
      </c>
      <c r="X1179" s="13" t="s">
        <v>210</v>
      </c>
      <c r="Y1179" s="13" t="s">
        <v>657</v>
      </c>
      <c r="Z1179" s="13">
        <v>64118</v>
      </c>
      <c r="AA1179" s="1"/>
      <c r="AB1179" s="1"/>
      <c r="AC1179" s="1"/>
      <c r="AD1179" s="1"/>
      <c r="AE1179" s="1"/>
      <c r="AF1179" s="1"/>
    </row>
    <row r="1180" spans="1:32" x14ac:dyDescent="0.3">
      <c r="A1180" s="9">
        <v>21964</v>
      </c>
      <c r="B1180" s="9" t="s">
        <v>71</v>
      </c>
      <c r="C1180" s="9">
        <v>90078</v>
      </c>
      <c r="D1180" s="10">
        <v>30.42</v>
      </c>
      <c r="E1180" s="11">
        <v>0.05</v>
      </c>
      <c r="F1180" s="9">
        <v>11</v>
      </c>
      <c r="G1180" s="10">
        <f>'Calculated Metrics'!$D1180*'Calculated Metrics'!$F1180*(1-'Calculated Metrics'!$E1180)</f>
        <v>317.88900000000001</v>
      </c>
      <c r="H1180" s="9">
        <v>2132</v>
      </c>
      <c r="I1180" s="9" t="s">
        <v>1699</v>
      </c>
      <c r="J1180" s="9" t="str">
        <f t="shared" si="18"/>
        <v>New Customer</v>
      </c>
      <c r="K1180" s="9" t="s">
        <v>34</v>
      </c>
      <c r="L1180" s="9" t="s">
        <v>25</v>
      </c>
      <c r="M1180" s="12">
        <v>42014</v>
      </c>
      <c r="N1180" s="12">
        <v>42018</v>
      </c>
      <c r="O1180" s="47">
        <f>'Calculated Metrics'!$N1180-'Calculated Metrics'!$M1180</f>
        <v>4</v>
      </c>
      <c r="P1180" s="12" t="str">
        <f>TEXT('Calculated Metrics'!$M1180,"mmmm")</f>
        <v>January</v>
      </c>
      <c r="Q1180" s="12" t="str">
        <f>TEXT('Calculated Metrics'!$M1180,"dddd")</f>
        <v>Saturday</v>
      </c>
      <c r="R1180" s="9" t="str">
        <f>_xlfn.XLOOKUP('Calculated Metrics'!$T1180,'Product Lookup'!A:A,'Product Lookup'!B:B, ,0)</f>
        <v>Computer Peripherals</v>
      </c>
      <c r="S1180" s="9" t="s">
        <v>58</v>
      </c>
      <c r="T1180" s="9" t="s">
        <v>100</v>
      </c>
      <c r="U1180" s="9" t="s">
        <v>49</v>
      </c>
      <c r="V1180" s="9" t="s">
        <v>29</v>
      </c>
      <c r="W1180" s="9" t="s">
        <v>30</v>
      </c>
      <c r="X1180" s="9" t="s">
        <v>210</v>
      </c>
      <c r="Y1180" s="9" t="s">
        <v>658</v>
      </c>
      <c r="Z1180" s="9">
        <v>63042</v>
      </c>
      <c r="AA1180" s="1"/>
      <c r="AB1180" s="1"/>
      <c r="AC1180" s="1"/>
      <c r="AD1180" s="1"/>
      <c r="AE1180" s="1"/>
      <c r="AF1180" s="1"/>
    </row>
    <row r="1181" spans="1:32" x14ac:dyDescent="0.3">
      <c r="A1181" s="13">
        <v>24348</v>
      </c>
      <c r="B1181" s="13" t="s">
        <v>23</v>
      </c>
      <c r="C1181" s="13">
        <v>91583</v>
      </c>
      <c r="D1181" s="14">
        <v>28.99</v>
      </c>
      <c r="E1181" s="15">
        <v>0.05</v>
      </c>
      <c r="F1181" s="13">
        <v>21</v>
      </c>
      <c r="G1181" s="14">
        <f>'Calculated Metrics'!$D1181*'Calculated Metrics'!$F1181*(1-'Calculated Metrics'!$E1181)</f>
        <v>578.3504999999999</v>
      </c>
      <c r="H1181" s="13">
        <v>2135</v>
      </c>
      <c r="I1181" s="13" t="s">
        <v>1700</v>
      </c>
      <c r="J1181" s="13" t="str">
        <f t="shared" si="18"/>
        <v>New Customer</v>
      </c>
      <c r="K1181" s="13" t="s">
        <v>34</v>
      </c>
      <c r="L1181" s="13" t="s">
        <v>35</v>
      </c>
      <c r="M1181" s="16">
        <v>42041</v>
      </c>
      <c r="N1181" s="16">
        <v>42042</v>
      </c>
      <c r="O1181" s="48">
        <f>'Calculated Metrics'!$N1181-'Calculated Metrics'!$M1181</f>
        <v>1</v>
      </c>
      <c r="P1181" s="16" t="str">
        <f>TEXT('Calculated Metrics'!$M1181,"mmmm")</f>
        <v>February</v>
      </c>
      <c r="Q1181" s="16" t="str">
        <f>TEXT('Calculated Metrics'!$M1181,"dddd")</f>
        <v>Friday</v>
      </c>
      <c r="R1181" s="13" t="str">
        <f>_xlfn.XLOOKUP('Calculated Metrics'!$T1181,'Product Lookup'!A:A,'Product Lookup'!B:B, ,0)</f>
        <v>Telephones</v>
      </c>
      <c r="S1181" s="13" t="s">
        <v>58</v>
      </c>
      <c r="T1181" s="13" t="s">
        <v>59</v>
      </c>
      <c r="U1181" s="13" t="s">
        <v>63</v>
      </c>
      <c r="V1181" s="13" t="s">
        <v>29</v>
      </c>
      <c r="W1181" s="13" t="s">
        <v>81</v>
      </c>
      <c r="X1181" s="13" t="s">
        <v>164</v>
      </c>
      <c r="Y1181" s="13" t="s">
        <v>659</v>
      </c>
      <c r="Z1181" s="13">
        <v>88101</v>
      </c>
      <c r="AA1181" s="1"/>
      <c r="AB1181" s="1"/>
      <c r="AC1181" s="1"/>
      <c r="AD1181" s="1"/>
      <c r="AE1181" s="1"/>
      <c r="AF1181" s="1"/>
    </row>
    <row r="1182" spans="1:32" x14ac:dyDescent="0.3">
      <c r="A1182" s="9">
        <v>20138</v>
      </c>
      <c r="B1182" s="9" t="s">
        <v>33</v>
      </c>
      <c r="C1182" s="9">
        <v>86002</v>
      </c>
      <c r="D1182" s="10">
        <v>6.98</v>
      </c>
      <c r="E1182" s="11">
        <v>0.05</v>
      </c>
      <c r="F1182" s="9">
        <v>9</v>
      </c>
      <c r="G1182" s="10">
        <f>'Calculated Metrics'!$D1182*'Calculated Metrics'!$F1182*(1-'Calculated Metrics'!$E1182)</f>
        <v>59.679000000000002</v>
      </c>
      <c r="H1182" s="9">
        <v>2137</v>
      </c>
      <c r="I1182" s="9" t="s">
        <v>1701</v>
      </c>
      <c r="J1182" s="9" t="str">
        <f t="shared" si="18"/>
        <v>New Customer</v>
      </c>
      <c r="K1182" s="9" t="s">
        <v>24</v>
      </c>
      <c r="L1182" s="9" t="s">
        <v>35</v>
      </c>
      <c r="M1182" s="12">
        <v>42035</v>
      </c>
      <c r="N1182" s="12">
        <v>42037</v>
      </c>
      <c r="O1182" s="47">
        <f>'Calculated Metrics'!$N1182-'Calculated Metrics'!$M1182</f>
        <v>2</v>
      </c>
      <c r="P1182" s="12" t="str">
        <f>TEXT('Calculated Metrics'!$M1182,"mmmm")</f>
        <v>January</v>
      </c>
      <c r="Q1182" s="12" t="str">
        <f>TEXT('Calculated Metrics'!$M1182,"dddd")</f>
        <v>Saturday</v>
      </c>
      <c r="R1182" s="9" t="str">
        <f>_xlfn.XLOOKUP('Calculated Metrics'!$T1182,'Product Lookup'!A:A,'Product Lookup'!B:B, ,0)</f>
        <v>Paper</v>
      </c>
      <c r="S1182" s="9" t="s">
        <v>26</v>
      </c>
      <c r="T1182" s="9" t="s">
        <v>66</v>
      </c>
      <c r="U1182" s="9" t="s">
        <v>28</v>
      </c>
      <c r="V1182" s="9" t="s">
        <v>29</v>
      </c>
      <c r="W1182" s="9" t="s">
        <v>50</v>
      </c>
      <c r="X1182" s="9" t="s">
        <v>162</v>
      </c>
      <c r="Y1182" s="9" t="s">
        <v>660</v>
      </c>
      <c r="Z1182" s="9">
        <v>33407</v>
      </c>
      <c r="AA1182" s="1"/>
      <c r="AB1182" s="1"/>
      <c r="AC1182" s="1"/>
      <c r="AD1182" s="1"/>
      <c r="AE1182" s="1"/>
      <c r="AF1182" s="1"/>
    </row>
    <row r="1183" spans="1:32" x14ac:dyDescent="0.3">
      <c r="A1183" s="13">
        <v>20712</v>
      </c>
      <c r="B1183" s="13" t="s">
        <v>41</v>
      </c>
      <c r="C1183" s="13">
        <v>86003</v>
      </c>
      <c r="D1183" s="14">
        <v>2550.14</v>
      </c>
      <c r="E1183" s="15">
        <v>0.15</v>
      </c>
      <c r="F1183" s="13">
        <v>2</v>
      </c>
      <c r="G1183" s="14">
        <f>'Calculated Metrics'!$D1183*'Calculated Metrics'!$F1183*(1-'Calculated Metrics'!$E1183)</f>
        <v>4335.2379999999994</v>
      </c>
      <c r="H1183" s="13">
        <v>2139</v>
      </c>
      <c r="I1183" s="13" t="s">
        <v>1702</v>
      </c>
      <c r="J1183" s="13" t="str">
        <f t="shared" si="18"/>
        <v>New Customer</v>
      </c>
      <c r="K1183" s="13" t="s">
        <v>24</v>
      </c>
      <c r="L1183" s="13" t="s">
        <v>25</v>
      </c>
      <c r="M1183" s="16">
        <v>42110</v>
      </c>
      <c r="N1183" s="16">
        <v>42111</v>
      </c>
      <c r="O1183" s="48">
        <f>'Calculated Metrics'!$N1183-'Calculated Metrics'!$M1183</f>
        <v>1</v>
      </c>
      <c r="P1183" s="16" t="str">
        <f>TEXT('Calculated Metrics'!$M1183,"mmmm")</f>
        <v>April</v>
      </c>
      <c r="Q1183" s="16" t="str">
        <f>TEXT('Calculated Metrics'!$M1183,"dddd")</f>
        <v>Thursday</v>
      </c>
      <c r="R1183" s="13" t="str">
        <f>_xlfn.XLOOKUP('Calculated Metrics'!$T1183,'Product Lookup'!A:A,'Product Lookup'!B:B, ,0)</f>
        <v>Office Machines</v>
      </c>
      <c r="S1183" s="13" t="s">
        <v>58</v>
      </c>
      <c r="T1183" s="13" t="s">
        <v>62</v>
      </c>
      <c r="U1183" s="13" t="s">
        <v>38</v>
      </c>
      <c r="V1183" s="13" t="s">
        <v>29</v>
      </c>
      <c r="W1183" s="13" t="s">
        <v>30</v>
      </c>
      <c r="X1183" s="13" t="s">
        <v>602</v>
      </c>
      <c r="Y1183" s="13" t="s">
        <v>194</v>
      </c>
      <c r="Z1183" s="13">
        <v>53094</v>
      </c>
      <c r="AA1183" s="1"/>
      <c r="AB1183" s="1"/>
      <c r="AC1183" s="1"/>
      <c r="AD1183" s="1"/>
      <c r="AE1183" s="1"/>
      <c r="AF1183" s="1"/>
    </row>
    <row r="1184" spans="1:32" x14ac:dyDescent="0.3">
      <c r="A1184" s="9">
        <v>18409</v>
      </c>
      <c r="B1184" s="9" t="s">
        <v>23</v>
      </c>
      <c r="C1184" s="9">
        <v>87570</v>
      </c>
      <c r="D1184" s="10">
        <v>5.44</v>
      </c>
      <c r="E1184" s="11">
        <v>0.05</v>
      </c>
      <c r="F1184" s="9">
        <v>3</v>
      </c>
      <c r="G1184" s="10">
        <f>'Calculated Metrics'!$D1184*'Calculated Metrics'!$F1184*(1-'Calculated Metrics'!$E1184)</f>
        <v>15.504</v>
      </c>
      <c r="H1184" s="9">
        <v>2141</v>
      </c>
      <c r="I1184" s="9" t="s">
        <v>1703</v>
      </c>
      <c r="J1184" s="9" t="str">
        <f t="shared" si="18"/>
        <v>Returning Customer</v>
      </c>
      <c r="K1184" s="9" t="s">
        <v>34</v>
      </c>
      <c r="L1184" s="9" t="s">
        <v>35</v>
      </c>
      <c r="M1184" s="12">
        <v>42053</v>
      </c>
      <c r="N1184" s="12">
        <v>42054</v>
      </c>
      <c r="O1184" s="47">
        <f>'Calculated Metrics'!$N1184-'Calculated Metrics'!$M1184</f>
        <v>1</v>
      </c>
      <c r="P1184" s="12" t="str">
        <f>TEXT('Calculated Metrics'!$M1184,"mmmm")</f>
        <v>February</v>
      </c>
      <c r="Q1184" s="12" t="str">
        <f>TEXT('Calculated Metrics'!$M1184,"dddd")</f>
        <v>Wednesday</v>
      </c>
      <c r="R1184" s="9" t="str">
        <f>_xlfn.XLOOKUP('Calculated Metrics'!$T1184,'Product Lookup'!A:A,'Product Lookup'!B:B, ,0)</f>
        <v>Binders</v>
      </c>
      <c r="S1184" s="9" t="s">
        <v>26</v>
      </c>
      <c r="T1184" s="9" t="s">
        <v>72</v>
      </c>
      <c r="U1184" s="9" t="s">
        <v>49</v>
      </c>
      <c r="V1184" s="9" t="s">
        <v>29</v>
      </c>
      <c r="W1184" s="9" t="s">
        <v>30</v>
      </c>
      <c r="X1184" s="9" t="s">
        <v>129</v>
      </c>
      <c r="Y1184" s="9" t="s">
        <v>628</v>
      </c>
      <c r="Z1184" s="9">
        <v>81301</v>
      </c>
      <c r="AA1184" s="1"/>
      <c r="AB1184" s="1"/>
      <c r="AC1184" s="1"/>
      <c r="AD1184" s="1"/>
      <c r="AE1184" s="1"/>
      <c r="AF1184" s="1"/>
    </row>
    <row r="1185" spans="1:32" x14ac:dyDescent="0.3">
      <c r="A1185" s="13">
        <v>18410</v>
      </c>
      <c r="B1185" s="13" t="s">
        <v>23</v>
      </c>
      <c r="C1185" s="13">
        <v>87570</v>
      </c>
      <c r="D1185" s="14">
        <v>549.99</v>
      </c>
      <c r="E1185" s="15">
        <v>0.1</v>
      </c>
      <c r="F1185" s="13">
        <v>18</v>
      </c>
      <c r="G1185" s="14">
        <f>'Calculated Metrics'!$D1185*'Calculated Metrics'!$F1185*(1-'Calculated Metrics'!$E1185)</f>
        <v>8909.8379999999997</v>
      </c>
      <c r="H1185" s="13">
        <v>2141</v>
      </c>
      <c r="I1185" s="13" t="s">
        <v>1703</v>
      </c>
      <c r="J1185" s="13" t="str">
        <f t="shared" si="18"/>
        <v>Returning Customer</v>
      </c>
      <c r="K1185" s="13" t="s">
        <v>34</v>
      </c>
      <c r="L1185" s="13" t="s">
        <v>25</v>
      </c>
      <c r="M1185" s="16">
        <v>42053</v>
      </c>
      <c r="N1185" s="16">
        <v>42055</v>
      </c>
      <c r="O1185" s="48">
        <f>'Calculated Metrics'!$N1185-'Calculated Metrics'!$M1185</f>
        <v>2</v>
      </c>
      <c r="P1185" s="16" t="str">
        <f>TEXT('Calculated Metrics'!$M1185,"mmmm")</f>
        <v>February</v>
      </c>
      <c r="Q1185" s="16" t="str">
        <f>TEXT('Calculated Metrics'!$M1185,"dddd")</f>
        <v>Wednesday</v>
      </c>
      <c r="R1185" s="13" t="str">
        <f>_xlfn.XLOOKUP('Calculated Metrics'!$T1185,'Product Lookup'!A:A,'Product Lookup'!B:B, ,0)</f>
        <v>Copiers</v>
      </c>
      <c r="S1185" s="13" t="s">
        <v>58</v>
      </c>
      <c r="T1185" s="13" t="s">
        <v>238</v>
      </c>
      <c r="U1185" s="13" t="s">
        <v>38</v>
      </c>
      <c r="V1185" s="13" t="s">
        <v>29</v>
      </c>
      <c r="W1185" s="13" t="s">
        <v>30</v>
      </c>
      <c r="X1185" s="13" t="s">
        <v>129</v>
      </c>
      <c r="Y1185" s="13" t="s">
        <v>628</v>
      </c>
      <c r="Z1185" s="13">
        <v>81301</v>
      </c>
      <c r="AA1185" s="1"/>
      <c r="AB1185" s="1"/>
      <c r="AC1185" s="1"/>
      <c r="AD1185" s="1"/>
      <c r="AE1185" s="1"/>
      <c r="AF1185" s="1"/>
    </row>
    <row r="1186" spans="1:32" x14ac:dyDescent="0.3">
      <c r="A1186" s="9">
        <v>18411</v>
      </c>
      <c r="B1186" s="9" t="s">
        <v>23</v>
      </c>
      <c r="C1186" s="9">
        <v>87570</v>
      </c>
      <c r="D1186" s="10">
        <v>22.01</v>
      </c>
      <c r="E1186" s="11">
        <v>0.05</v>
      </c>
      <c r="F1186" s="9">
        <v>7</v>
      </c>
      <c r="G1186" s="10">
        <f>'Calculated Metrics'!$D1186*'Calculated Metrics'!$F1186*(1-'Calculated Metrics'!$E1186)</f>
        <v>146.3665</v>
      </c>
      <c r="H1186" s="9">
        <v>2141</v>
      </c>
      <c r="I1186" s="9" t="s">
        <v>1703</v>
      </c>
      <c r="J1186" s="9" t="str">
        <f t="shared" si="18"/>
        <v>Returning Customer</v>
      </c>
      <c r="K1186" s="9" t="s">
        <v>34</v>
      </c>
      <c r="L1186" s="9" t="s">
        <v>25</v>
      </c>
      <c r="M1186" s="12">
        <v>42053</v>
      </c>
      <c r="N1186" s="12">
        <v>42054</v>
      </c>
      <c r="O1186" s="47">
        <f>'Calculated Metrics'!$N1186-'Calculated Metrics'!$M1186</f>
        <v>1</v>
      </c>
      <c r="P1186" s="12" t="str">
        <f>TEXT('Calculated Metrics'!$M1186,"mmmm")</f>
        <v>February</v>
      </c>
      <c r="Q1186" s="12" t="str">
        <f>TEXT('Calculated Metrics'!$M1186,"dddd")</f>
        <v>Wednesday</v>
      </c>
      <c r="R1186" s="9" t="str">
        <f>_xlfn.XLOOKUP('Calculated Metrics'!$T1186,'Product Lookup'!A:A,'Product Lookup'!B:B, ,0)</f>
        <v>Pens</v>
      </c>
      <c r="S1186" s="9" t="s">
        <v>26</v>
      </c>
      <c r="T1186" s="9" t="s">
        <v>27</v>
      </c>
      <c r="U1186" s="9" t="s">
        <v>43</v>
      </c>
      <c r="V1186" s="9" t="s">
        <v>29</v>
      </c>
      <c r="W1186" s="9" t="s">
        <v>30</v>
      </c>
      <c r="X1186" s="9" t="s">
        <v>129</v>
      </c>
      <c r="Y1186" s="9" t="s">
        <v>628</v>
      </c>
      <c r="Z1186" s="9">
        <v>81301</v>
      </c>
      <c r="AA1186" s="1"/>
      <c r="AB1186" s="1"/>
      <c r="AC1186" s="1"/>
      <c r="AD1186" s="1"/>
      <c r="AE1186" s="1"/>
      <c r="AF1186" s="1"/>
    </row>
    <row r="1187" spans="1:32" x14ac:dyDescent="0.3">
      <c r="A1187" s="13">
        <v>18412</v>
      </c>
      <c r="B1187" s="13" t="s">
        <v>23</v>
      </c>
      <c r="C1187" s="13">
        <v>87570</v>
      </c>
      <c r="D1187" s="14">
        <v>34.76</v>
      </c>
      <c r="E1187" s="15">
        <v>0.05</v>
      </c>
      <c r="F1187" s="13">
        <v>7</v>
      </c>
      <c r="G1187" s="14">
        <f>'Calculated Metrics'!$D1187*'Calculated Metrics'!$F1187*(1-'Calculated Metrics'!$E1187)</f>
        <v>231.154</v>
      </c>
      <c r="H1187" s="13">
        <v>2141</v>
      </c>
      <c r="I1187" s="13" t="s">
        <v>1703</v>
      </c>
      <c r="J1187" s="13" t="str">
        <f t="shared" si="18"/>
        <v>Returning Customer</v>
      </c>
      <c r="K1187" s="13" t="s">
        <v>34</v>
      </c>
      <c r="L1187" s="13" t="s">
        <v>35</v>
      </c>
      <c r="M1187" s="16">
        <v>42053</v>
      </c>
      <c r="N1187" s="16">
        <v>42055</v>
      </c>
      <c r="O1187" s="48">
        <f>'Calculated Metrics'!$N1187-'Calculated Metrics'!$M1187</f>
        <v>2</v>
      </c>
      <c r="P1187" s="16" t="str">
        <f>TEXT('Calculated Metrics'!$M1187,"mmmm")</f>
        <v>February</v>
      </c>
      <c r="Q1187" s="16" t="str">
        <f>TEXT('Calculated Metrics'!$M1187,"dddd")</f>
        <v>Wednesday</v>
      </c>
      <c r="R1187" s="13" t="str">
        <f>_xlfn.XLOOKUP('Calculated Metrics'!$T1187,'Product Lookup'!A:A,'Product Lookup'!B:B, ,0)</f>
        <v>Storage</v>
      </c>
      <c r="S1187" s="13" t="s">
        <v>26</v>
      </c>
      <c r="T1187" s="13" t="s">
        <v>85</v>
      </c>
      <c r="U1187" s="13" t="s">
        <v>49</v>
      </c>
      <c r="V1187" s="13" t="s">
        <v>29</v>
      </c>
      <c r="W1187" s="13" t="s">
        <v>81</v>
      </c>
      <c r="X1187" s="13" t="s">
        <v>129</v>
      </c>
      <c r="Y1187" s="13" t="s">
        <v>628</v>
      </c>
      <c r="Z1187" s="13">
        <v>81301</v>
      </c>
      <c r="AA1187" s="1"/>
      <c r="AB1187" s="1"/>
      <c r="AC1187" s="1"/>
      <c r="AD1187" s="1"/>
      <c r="AE1187" s="1"/>
      <c r="AF1187" s="1"/>
    </row>
    <row r="1188" spans="1:32" x14ac:dyDescent="0.3">
      <c r="A1188" s="9">
        <v>23249</v>
      </c>
      <c r="B1188" s="9" t="s">
        <v>23</v>
      </c>
      <c r="C1188" s="9">
        <v>87569</v>
      </c>
      <c r="D1188" s="10">
        <v>17.149999999999999</v>
      </c>
      <c r="E1188" s="11">
        <v>0.05</v>
      </c>
      <c r="F1188" s="9">
        <v>12</v>
      </c>
      <c r="G1188" s="10">
        <f>'Calculated Metrics'!$D1188*'Calculated Metrics'!$F1188*(1-'Calculated Metrics'!$E1188)</f>
        <v>195.50999999999996</v>
      </c>
      <c r="H1188" s="9">
        <v>2143</v>
      </c>
      <c r="I1188" s="9" t="s">
        <v>1704</v>
      </c>
      <c r="J1188" s="9" t="str">
        <f t="shared" si="18"/>
        <v>New Customer</v>
      </c>
      <c r="K1188" s="9" t="s">
        <v>34</v>
      </c>
      <c r="L1188" s="9" t="s">
        <v>35</v>
      </c>
      <c r="M1188" s="12">
        <v>42168</v>
      </c>
      <c r="N1188" s="12">
        <v>42171</v>
      </c>
      <c r="O1188" s="47">
        <f>'Calculated Metrics'!$N1188-'Calculated Metrics'!$M1188</f>
        <v>3</v>
      </c>
      <c r="P1188" s="12" t="str">
        <f>TEXT('Calculated Metrics'!$M1188,"mmmm")</f>
        <v>June</v>
      </c>
      <c r="Q1188" s="12" t="str">
        <f>TEXT('Calculated Metrics'!$M1188,"dddd")</f>
        <v>Saturday</v>
      </c>
      <c r="R1188" s="9" t="str">
        <f>_xlfn.XLOOKUP('Calculated Metrics'!$T1188,'Product Lookup'!A:A,'Product Lookup'!B:B, ,0)</f>
        <v>Storage</v>
      </c>
      <c r="S1188" s="9" t="s">
        <v>26</v>
      </c>
      <c r="T1188" s="9" t="s">
        <v>85</v>
      </c>
      <c r="U1188" s="9" t="s">
        <v>49</v>
      </c>
      <c r="V1188" s="9" t="s">
        <v>29</v>
      </c>
      <c r="W1188" s="9" t="s">
        <v>81</v>
      </c>
      <c r="X1188" s="9" t="s">
        <v>83</v>
      </c>
      <c r="Y1188" s="9" t="s">
        <v>661</v>
      </c>
      <c r="Z1188" s="9">
        <v>20151</v>
      </c>
      <c r="AA1188" s="1"/>
      <c r="AB1188" s="1"/>
      <c r="AC1188" s="1"/>
      <c r="AD1188" s="1"/>
      <c r="AE1188" s="1"/>
      <c r="AF1188" s="1"/>
    </row>
    <row r="1189" spans="1:32" x14ac:dyDescent="0.3">
      <c r="A1189" s="13">
        <v>24264</v>
      </c>
      <c r="B1189" s="13" t="s">
        <v>47</v>
      </c>
      <c r="C1189" s="13">
        <v>87072</v>
      </c>
      <c r="D1189" s="14">
        <v>20.28</v>
      </c>
      <c r="E1189" s="15">
        <v>0.05</v>
      </c>
      <c r="F1189" s="13">
        <v>11</v>
      </c>
      <c r="G1189" s="14">
        <f>'Calculated Metrics'!$D1189*'Calculated Metrics'!$F1189*(1-'Calculated Metrics'!$E1189)</f>
        <v>211.92600000000002</v>
      </c>
      <c r="H1189" s="13">
        <v>2145</v>
      </c>
      <c r="I1189" s="13" t="s">
        <v>1705</v>
      </c>
      <c r="J1189" s="13" t="str">
        <f t="shared" si="18"/>
        <v>New Customer</v>
      </c>
      <c r="K1189" s="13" t="s">
        <v>24</v>
      </c>
      <c r="L1189" s="13" t="s">
        <v>35</v>
      </c>
      <c r="M1189" s="16">
        <v>42045</v>
      </c>
      <c r="N1189" s="16">
        <v>42047</v>
      </c>
      <c r="O1189" s="48">
        <f>'Calculated Metrics'!$N1189-'Calculated Metrics'!$M1189</f>
        <v>2</v>
      </c>
      <c r="P1189" s="16" t="str">
        <f>TEXT('Calculated Metrics'!$M1189,"mmmm")</f>
        <v>February</v>
      </c>
      <c r="Q1189" s="16" t="str">
        <f>TEXT('Calculated Metrics'!$M1189,"dddd")</f>
        <v>Tuesday</v>
      </c>
      <c r="R1189" s="13" t="str">
        <f>_xlfn.XLOOKUP('Calculated Metrics'!$T1189,'Product Lookup'!A:A,'Product Lookup'!B:B, ,0)</f>
        <v>Furnishings</v>
      </c>
      <c r="S1189" s="13" t="s">
        <v>36</v>
      </c>
      <c r="T1189" s="13" t="s">
        <v>42</v>
      </c>
      <c r="U1189" s="13" t="s">
        <v>49</v>
      </c>
      <c r="V1189" s="13" t="s">
        <v>29</v>
      </c>
      <c r="W1189" s="13" t="s">
        <v>81</v>
      </c>
      <c r="X1189" s="13" t="s">
        <v>162</v>
      </c>
      <c r="Y1189" s="13" t="s">
        <v>662</v>
      </c>
      <c r="Z1189" s="13">
        <v>33311</v>
      </c>
      <c r="AA1189" s="1"/>
      <c r="AB1189" s="1"/>
      <c r="AC1189" s="1"/>
      <c r="AD1189" s="1"/>
      <c r="AE1189" s="1"/>
      <c r="AF1189" s="1"/>
    </row>
    <row r="1190" spans="1:32" x14ac:dyDescent="0.3">
      <c r="A1190" s="9">
        <v>23795</v>
      </c>
      <c r="B1190" s="9" t="s">
        <v>71</v>
      </c>
      <c r="C1190" s="9">
        <v>87071</v>
      </c>
      <c r="D1190" s="10">
        <v>20.34</v>
      </c>
      <c r="E1190" s="11">
        <v>0.05</v>
      </c>
      <c r="F1190" s="9">
        <v>2</v>
      </c>
      <c r="G1190" s="10">
        <f>'Calculated Metrics'!$D1190*'Calculated Metrics'!$F1190*(1-'Calculated Metrics'!$E1190)</f>
        <v>38.646000000000001</v>
      </c>
      <c r="H1190" s="9">
        <v>2146</v>
      </c>
      <c r="I1190" s="9" t="s">
        <v>1706</v>
      </c>
      <c r="J1190" s="9" t="str">
        <f t="shared" si="18"/>
        <v>New Customer</v>
      </c>
      <c r="K1190" s="9" t="s">
        <v>24</v>
      </c>
      <c r="L1190" s="9" t="s">
        <v>35</v>
      </c>
      <c r="M1190" s="12">
        <v>42010</v>
      </c>
      <c r="N1190" s="12">
        <v>42014</v>
      </c>
      <c r="O1190" s="47">
        <f>'Calculated Metrics'!$N1190-'Calculated Metrics'!$M1190</f>
        <v>4</v>
      </c>
      <c r="P1190" s="12" t="str">
        <f>TEXT('Calculated Metrics'!$M1190,"mmmm")</f>
        <v>January</v>
      </c>
      <c r="Q1190" s="12" t="str">
        <f>TEXT('Calculated Metrics'!$M1190,"dddd")</f>
        <v>Tuesday</v>
      </c>
      <c r="R1190" s="9" t="str">
        <f>_xlfn.XLOOKUP('Calculated Metrics'!$T1190,'Product Lookup'!A:A,'Product Lookup'!B:B, ,0)</f>
        <v>Storage</v>
      </c>
      <c r="S1190" s="9" t="s">
        <v>26</v>
      </c>
      <c r="T1190" s="9" t="s">
        <v>85</v>
      </c>
      <c r="U1190" s="9" t="s">
        <v>124</v>
      </c>
      <c r="V1190" s="9" t="s">
        <v>29</v>
      </c>
      <c r="W1190" s="9" t="s">
        <v>50</v>
      </c>
      <c r="X1190" s="9" t="s">
        <v>83</v>
      </c>
      <c r="Y1190" s="9" t="s">
        <v>661</v>
      </c>
      <c r="Z1190" s="9">
        <v>20151</v>
      </c>
      <c r="AA1190" s="1"/>
      <c r="AB1190" s="1"/>
      <c r="AC1190" s="1"/>
      <c r="AD1190" s="1"/>
      <c r="AE1190" s="1"/>
      <c r="AF1190" s="1"/>
    </row>
    <row r="1191" spans="1:32" x14ac:dyDescent="0.3">
      <c r="A1191" s="13">
        <v>22555</v>
      </c>
      <c r="B1191" s="13" t="s">
        <v>33</v>
      </c>
      <c r="C1191" s="13">
        <v>90404</v>
      </c>
      <c r="D1191" s="14">
        <v>243.98</v>
      </c>
      <c r="E1191" s="15">
        <v>0.1</v>
      </c>
      <c r="F1191" s="13">
        <v>1</v>
      </c>
      <c r="G1191" s="14">
        <f>'Calculated Metrics'!$D1191*'Calculated Metrics'!$F1191*(1-'Calculated Metrics'!$E1191)</f>
        <v>219.58199999999999</v>
      </c>
      <c r="H1191" s="13">
        <v>2151</v>
      </c>
      <c r="I1191" s="13" t="s">
        <v>1707</v>
      </c>
      <c r="J1191" s="13" t="str">
        <f t="shared" si="18"/>
        <v>Returning Customer</v>
      </c>
      <c r="K1191" s="13" t="s">
        <v>24</v>
      </c>
      <c r="L1191" s="13" t="s">
        <v>25</v>
      </c>
      <c r="M1191" s="16">
        <v>42009</v>
      </c>
      <c r="N1191" s="16">
        <v>42010</v>
      </c>
      <c r="O1191" s="48">
        <f>'Calculated Metrics'!$N1191-'Calculated Metrics'!$M1191</f>
        <v>1</v>
      </c>
      <c r="P1191" s="16" t="str">
        <f>TEXT('Calculated Metrics'!$M1191,"mmmm")</f>
        <v>January</v>
      </c>
      <c r="Q1191" s="16" t="str">
        <f>TEXT('Calculated Metrics'!$M1191,"dddd")</f>
        <v>Monday</v>
      </c>
      <c r="R1191" s="13" t="str">
        <f>_xlfn.XLOOKUP('Calculated Metrics'!$T1191,'Product Lookup'!A:A,'Product Lookup'!B:B, ,0)</f>
        <v>Chairs</v>
      </c>
      <c r="S1191" s="13" t="s">
        <v>36</v>
      </c>
      <c r="T1191" s="13" t="s">
        <v>37</v>
      </c>
      <c r="U1191" s="13" t="s">
        <v>38</v>
      </c>
      <c r="V1191" s="13" t="s">
        <v>29</v>
      </c>
      <c r="W1191" s="13" t="s">
        <v>50</v>
      </c>
      <c r="X1191" s="13" t="s">
        <v>153</v>
      </c>
      <c r="Y1191" s="13" t="s">
        <v>663</v>
      </c>
      <c r="Z1191" s="13">
        <v>52001</v>
      </c>
      <c r="AA1191" s="1"/>
      <c r="AB1191" s="1"/>
      <c r="AC1191" s="1"/>
      <c r="AD1191" s="1"/>
      <c r="AE1191" s="1"/>
      <c r="AF1191" s="1"/>
    </row>
    <row r="1192" spans="1:32" x14ac:dyDescent="0.3">
      <c r="A1192" s="9">
        <v>24791</v>
      </c>
      <c r="B1192" s="9" t="s">
        <v>23</v>
      </c>
      <c r="C1192" s="9">
        <v>90405</v>
      </c>
      <c r="D1192" s="10">
        <v>5.74</v>
      </c>
      <c r="E1192" s="11">
        <v>0.05</v>
      </c>
      <c r="F1192" s="9">
        <v>1</v>
      </c>
      <c r="G1192" s="10">
        <f>'Calculated Metrics'!$D1192*'Calculated Metrics'!$F1192*(1-'Calculated Metrics'!$E1192)</f>
        <v>5.4530000000000003</v>
      </c>
      <c r="H1192" s="9">
        <v>2151</v>
      </c>
      <c r="I1192" s="9" t="s">
        <v>1707</v>
      </c>
      <c r="J1192" s="9" t="str">
        <f t="shared" si="18"/>
        <v>Returning Customer</v>
      </c>
      <c r="K1192" s="9" t="s">
        <v>24</v>
      </c>
      <c r="L1192" s="9" t="s">
        <v>35</v>
      </c>
      <c r="M1192" s="12">
        <v>42044</v>
      </c>
      <c r="N1192" s="12">
        <v>42046</v>
      </c>
      <c r="O1192" s="47">
        <f>'Calculated Metrics'!$N1192-'Calculated Metrics'!$M1192</f>
        <v>2</v>
      </c>
      <c r="P1192" s="12" t="str">
        <f>TEXT('Calculated Metrics'!$M1192,"mmmm")</f>
        <v>February</v>
      </c>
      <c r="Q1192" s="12" t="str">
        <f>TEXT('Calculated Metrics'!$M1192,"dddd")</f>
        <v>Monday</v>
      </c>
      <c r="R1192" s="9" t="str">
        <f>_xlfn.XLOOKUP('Calculated Metrics'!$T1192,'Product Lookup'!A:A,'Product Lookup'!B:B, ,0)</f>
        <v>Binders</v>
      </c>
      <c r="S1192" s="9" t="s">
        <v>26</v>
      </c>
      <c r="T1192" s="9" t="s">
        <v>72</v>
      </c>
      <c r="U1192" s="9" t="s">
        <v>49</v>
      </c>
      <c r="V1192" s="9" t="s">
        <v>29</v>
      </c>
      <c r="W1192" s="9" t="s">
        <v>50</v>
      </c>
      <c r="X1192" s="9" t="s">
        <v>153</v>
      </c>
      <c r="Y1192" s="9" t="s">
        <v>663</v>
      </c>
      <c r="Z1192" s="9">
        <v>52001</v>
      </c>
      <c r="AA1192" s="1"/>
      <c r="AB1192" s="1"/>
      <c r="AC1192" s="1"/>
      <c r="AD1192" s="1"/>
      <c r="AE1192" s="1"/>
      <c r="AF1192" s="1"/>
    </row>
    <row r="1193" spans="1:32" x14ac:dyDescent="0.3">
      <c r="A1193" s="13">
        <v>21834</v>
      </c>
      <c r="B1193" s="13" t="s">
        <v>71</v>
      </c>
      <c r="C1193" s="13">
        <v>90385</v>
      </c>
      <c r="D1193" s="14">
        <v>55.5</v>
      </c>
      <c r="E1193" s="15">
        <v>0.05</v>
      </c>
      <c r="F1193" s="13">
        <v>4</v>
      </c>
      <c r="G1193" s="14">
        <f>'Calculated Metrics'!$D1193*'Calculated Metrics'!$F1193*(1-'Calculated Metrics'!$E1193)</f>
        <v>210.89999999999998</v>
      </c>
      <c r="H1193" s="13">
        <v>2157</v>
      </c>
      <c r="I1193" s="13" t="s">
        <v>1708</v>
      </c>
      <c r="J1193" s="13" t="str">
        <f t="shared" si="18"/>
        <v>Returning Customer</v>
      </c>
      <c r="K1193" s="13" t="s">
        <v>34</v>
      </c>
      <c r="L1193" s="13" t="s">
        <v>35</v>
      </c>
      <c r="M1193" s="16">
        <v>42079</v>
      </c>
      <c r="N1193" s="16">
        <v>42079</v>
      </c>
      <c r="O1193" s="48">
        <f>'Calculated Metrics'!$N1193-'Calculated Metrics'!$M1193</f>
        <v>0</v>
      </c>
      <c r="P1193" s="16" t="str">
        <f>TEXT('Calculated Metrics'!$M1193,"mmmm")</f>
        <v>March</v>
      </c>
      <c r="Q1193" s="16" t="str">
        <f>TEXT('Calculated Metrics'!$M1193,"dddd")</f>
        <v>Monday</v>
      </c>
      <c r="R1193" s="13" t="str">
        <f>_xlfn.XLOOKUP('Calculated Metrics'!$T1193,'Product Lookup'!A:A,'Product Lookup'!B:B, ,0)</f>
        <v>Furnishings</v>
      </c>
      <c r="S1193" s="13" t="s">
        <v>36</v>
      </c>
      <c r="T1193" s="13" t="s">
        <v>42</v>
      </c>
      <c r="U1193" s="13" t="s">
        <v>63</v>
      </c>
      <c r="V1193" s="13" t="s">
        <v>29</v>
      </c>
      <c r="W1193" s="13" t="s">
        <v>50</v>
      </c>
      <c r="X1193" s="13" t="s">
        <v>143</v>
      </c>
      <c r="Y1193" s="13" t="s">
        <v>664</v>
      </c>
      <c r="Z1193" s="13">
        <v>48093</v>
      </c>
      <c r="AA1193" s="1"/>
      <c r="AB1193" s="1"/>
      <c r="AC1193" s="1"/>
      <c r="AD1193" s="1"/>
      <c r="AE1193" s="1"/>
      <c r="AF1193" s="1"/>
    </row>
    <row r="1194" spans="1:32" x14ac:dyDescent="0.3">
      <c r="A1194" s="9">
        <v>21835</v>
      </c>
      <c r="B1194" s="9" t="s">
        <v>71</v>
      </c>
      <c r="C1194" s="9">
        <v>90385</v>
      </c>
      <c r="D1194" s="10">
        <v>442.14</v>
      </c>
      <c r="E1194" s="11">
        <v>0.1</v>
      </c>
      <c r="F1194" s="9">
        <v>14</v>
      </c>
      <c r="G1194" s="10">
        <f>'Calculated Metrics'!$D1194*'Calculated Metrics'!$F1194*(1-'Calculated Metrics'!$E1194)</f>
        <v>5570.9639999999999</v>
      </c>
      <c r="H1194" s="9">
        <v>2157</v>
      </c>
      <c r="I1194" s="9" t="s">
        <v>1708</v>
      </c>
      <c r="J1194" s="9" t="str">
        <f t="shared" si="18"/>
        <v>Returning Customer</v>
      </c>
      <c r="K1194" s="9" t="s">
        <v>34</v>
      </c>
      <c r="L1194" s="9" t="s">
        <v>25</v>
      </c>
      <c r="M1194" s="12">
        <v>42079</v>
      </c>
      <c r="N1194" s="12">
        <v>42088</v>
      </c>
      <c r="O1194" s="47">
        <f>'Calculated Metrics'!$N1194-'Calculated Metrics'!$M1194</f>
        <v>9</v>
      </c>
      <c r="P1194" s="12" t="str">
        <f>TEXT('Calculated Metrics'!$M1194,"mmmm")</f>
        <v>March</v>
      </c>
      <c r="Q1194" s="12" t="str">
        <f>TEXT('Calculated Metrics'!$M1194,"dddd")</f>
        <v>Monday</v>
      </c>
      <c r="R1194" s="9" t="str">
        <f>_xlfn.XLOOKUP('Calculated Metrics'!$T1194,'Product Lookup'!A:A,'Product Lookup'!B:B, ,0)</f>
        <v>Office Machines</v>
      </c>
      <c r="S1194" s="9" t="s">
        <v>58</v>
      </c>
      <c r="T1194" s="9" t="s">
        <v>62</v>
      </c>
      <c r="U1194" s="9" t="s">
        <v>38</v>
      </c>
      <c r="V1194" s="9" t="s">
        <v>29</v>
      </c>
      <c r="W1194" s="9" t="s">
        <v>50</v>
      </c>
      <c r="X1194" s="9" t="s">
        <v>143</v>
      </c>
      <c r="Y1194" s="9" t="s">
        <v>664</v>
      </c>
      <c r="Z1194" s="9">
        <v>48093</v>
      </c>
      <c r="AA1194" s="1"/>
      <c r="AB1194" s="1"/>
      <c r="AC1194" s="1"/>
      <c r="AD1194" s="1"/>
      <c r="AE1194" s="1"/>
      <c r="AF1194" s="1"/>
    </row>
    <row r="1195" spans="1:32" x14ac:dyDescent="0.3">
      <c r="A1195" s="13">
        <v>21975</v>
      </c>
      <c r="B1195" s="13" t="s">
        <v>23</v>
      </c>
      <c r="C1195" s="13">
        <v>90386</v>
      </c>
      <c r="D1195" s="14">
        <v>30.93</v>
      </c>
      <c r="E1195" s="15">
        <v>0.05</v>
      </c>
      <c r="F1195" s="13">
        <v>19</v>
      </c>
      <c r="G1195" s="14">
        <f>'Calculated Metrics'!$D1195*'Calculated Metrics'!$F1195*(1-'Calculated Metrics'!$E1195)</f>
        <v>558.28649999999993</v>
      </c>
      <c r="H1195" s="13">
        <v>2157</v>
      </c>
      <c r="I1195" s="13" t="s">
        <v>1708</v>
      </c>
      <c r="J1195" s="13" t="str">
        <f t="shared" si="18"/>
        <v>Returning Customer</v>
      </c>
      <c r="K1195" s="13" t="s">
        <v>34</v>
      </c>
      <c r="L1195" s="13" t="s">
        <v>35</v>
      </c>
      <c r="M1195" s="16">
        <v>42127</v>
      </c>
      <c r="N1195" s="16">
        <v>42128</v>
      </c>
      <c r="O1195" s="48">
        <f>'Calculated Metrics'!$N1195-'Calculated Metrics'!$M1195</f>
        <v>1</v>
      </c>
      <c r="P1195" s="16" t="str">
        <f>TEXT('Calculated Metrics'!$M1195,"mmmm")</f>
        <v>May</v>
      </c>
      <c r="Q1195" s="16" t="str">
        <f>TEXT('Calculated Metrics'!$M1195,"dddd")</f>
        <v>Sunday</v>
      </c>
      <c r="R1195" s="13" t="str">
        <f>_xlfn.XLOOKUP('Calculated Metrics'!$T1195,'Product Lookup'!A:A,'Product Lookup'!B:B, ,0)</f>
        <v>Furnishings</v>
      </c>
      <c r="S1195" s="13" t="s">
        <v>36</v>
      </c>
      <c r="T1195" s="13" t="s">
        <v>42</v>
      </c>
      <c r="U1195" s="13" t="s">
        <v>43</v>
      </c>
      <c r="V1195" s="13" t="s">
        <v>29</v>
      </c>
      <c r="W1195" s="13" t="s">
        <v>50</v>
      </c>
      <c r="X1195" s="13" t="s">
        <v>143</v>
      </c>
      <c r="Y1195" s="13" t="s">
        <v>664</v>
      </c>
      <c r="Z1195" s="13">
        <v>48093</v>
      </c>
      <c r="AA1195" s="1"/>
      <c r="AB1195" s="1"/>
      <c r="AC1195" s="1"/>
      <c r="AD1195" s="1"/>
      <c r="AE1195" s="1"/>
      <c r="AF1195" s="1"/>
    </row>
    <row r="1196" spans="1:32" x14ac:dyDescent="0.3">
      <c r="A1196" s="9">
        <v>21976</v>
      </c>
      <c r="B1196" s="9" t="s">
        <v>23</v>
      </c>
      <c r="C1196" s="9">
        <v>90386</v>
      </c>
      <c r="D1196" s="10">
        <v>297.48</v>
      </c>
      <c r="E1196" s="11">
        <v>0.1</v>
      </c>
      <c r="F1196" s="9">
        <v>14</v>
      </c>
      <c r="G1196" s="10">
        <f>'Calculated Metrics'!$D1196*'Calculated Metrics'!$F1196*(1-'Calculated Metrics'!$E1196)</f>
        <v>3748.2480000000005</v>
      </c>
      <c r="H1196" s="9">
        <v>2157</v>
      </c>
      <c r="I1196" s="9" t="s">
        <v>1708</v>
      </c>
      <c r="J1196" s="9" t="str">
        <f t="shared" si="18"/>
        <v>Returning Customer</v>
      </c>
      <c r="K1196" s="9" t="s">
        <v>34</v>
      </c>
      <c r="L1196" s="9" t="s">
        <v>25</v>
      </c>
      <c r="M1196" s="12">
        <v>42127</v>
      </c>
      <c r="N1196" s="12">
        <v>42128</v>
      </c>
      <c r="O1196" s="47">
        <f>'Calculated Metrics'!$N1196-'Calculated Metrics'!$M1196</f>
        <v>1</v>
      </c>
      <c r="P1196" s="12" t="str">
        <f>TEXT('Calculated Metrics'!$M1196,"mmmm")</f>
        <v>May</v>
      </c>
      <c r="Q1196" s="12" t="str">
        <f>TEXT('Calculated Metrics'!$M1196,"dddd")</f>
        <v>Sunday</v>
      </c>
      <c r="R1196" s="9" t="str">
        <f>_xlfn.XLOOKUP('Calculated Metrics'!$T1196,'Product Lookup'!A:A,'Product Lookup'!B:B, ,0)</f>
        <v>Office Machines</v>
      </c>
      <c r="S1196" s="9" t="s">
        <v>58</v>
      </c>
      <c r="T1196" s="9" t="s">
        <v>62</v>
      </c>
      <c r="U1196" s="9" t="s">
        <v>38</v>
      </c>
      <c r="V1196" s="9" t="s">
        <v>29</v>
      </c>
      <c r="W1196" s="9" t="s">
        <v>50</v>
      </c>
      <c r="X1196" s="9" t="s">
        <v>143</v>
      </c>
      <c r="Y1196" s="9" t="s">
        <v>664</v>
      </c>
      <c r="Z1196" s="9">
        <v>48093</v>
      </c>
      <c r="AA1196" s="1"/>
      <c r="AB1196" s="1"/>
      <c r="AC1196" s="1"/>
      <c r="AD1196" s="1"/>
      <c r="AE1196" s="1"/>
      <c r="AF1196" s="1"/>
    </row>
    <row r="1197" spans="1:32" x14ac:dyDescent="0.3">
      <c r="A1197" s="13">
        <v>21977</v>
      </c>
      <c r="B1197" s="13" t="s">
        <v>23</v>
      </c>
      <c r="C1197" s="13">
        <v>90386</v>
      </c>
      <c r="D1197" s="14">
        <v>296.18</v>
      </c>
      <c r="E1197" s="15">
        <v>0.1</v>
      </c>
      <c r="F1197" s="13">
        <v>6</v>
      </c>
      <c r="G1197" s="14">
        <f>'Calculated Metrics'!$D1197*'Calculated Metrics'!$F1197*(1-'Calculated Metrics'!$E1197)</f>
        <v>1599.3720000000001</v>
      </c>
      <c r="H1197" s="13">
        <v>2157</v>
      </c>
      <c r="I1197" s="13" t="s">
        <v>1708</v>
      </c>
      <c r="J1197" s="13" t="str">
        <f t="shared" si="18"/>
        <v>Returning Customer</v>
      </c>
      <c r="K1197" s="13" t="s">
        <v>34</v>
      </c>
      <c r="L1197" s="13" t="s">
        <v>25</v>
      </c>
      <c r="M1197" s="16">
        <v>42127</v>
      </c>
      <c r="N1197" s="16">
        <v>42129</v>
      </c>
      <c r="O1197" s="48">
        <f>'Calculated Metrics'!$N1197-'Calculated Metrics'!$M1197</f>
        <v>2</v>
      </c>
      <c r="P1197" s="16" t="str">
        <f>TEXT('Calculated Metrics'!$M1197,"mmmm")</f>
        <v>May</v>
      </c>
      <c r="Q1197" s="16" t="str">
        <f>TEXT('Calculated Metrics'!$M1197,"dddd")</f>
        <v>Sunday</v>
      </c>
      <c r="R1197" s="13" t="str">
        <f>_xlfn.XLOOKUP('Calculated Metrics'!$T1197,'Product Lookup'!A:A,'Product Lookup'!B:B, ,0)</f>
        <v>Tables</v>
      </c>
      <c r="S1197" s="13" t="s">
        <v>36</v>
      </c>
      <c r="T1197" s="13" t="s">
        <v>89</v>
      </c>
      <c r="U1197" s="13" t="s">
        <v>77</v>
      </c>
      <c r="V1197" s="13" t="s">
        <v>29</v>
      </c>
      <c r="W1197" s="13" t="s">
        <v>50</v>
      </c>
      <c r="X1197" s="13" t="s">
        <v>143</v>
      </c>
      <c r="Y1197" s="13" t="s">
        <v>664</v>
      </c>
      <c r="Z1197" s="13">
        <v>48093</v>
      </c>
      <c r="AA1197" s="1"/>
      <c r="AB1197" s="1"/>
      <c r="AC1197" s="1"/>
      <c r="AD1197" s="1"/>
      <c r="AE1197" s="1"/>
      <c r="AF1197" s="1"/>
    </row>
    <row r="1198" spans="1:32" x14ac:dyDescent="0.3">
      <c r="A1198" s="9">
        <v>23775</v>
      </c>
      <c r="B1198" s="9" t="s">
        <v>47</v>
      </c>
      <c r="C1198" s="9">
        <v>90387</v>
      </c>
      <c r="D1198" s="10">
        <v>30.98</v>
      </c>
      <c r="E1198" s="11">
        <v>0.05</v>
      </c>
      <c r="F1198" s="9">
        <v>25</v>
      </c>
      <c r="G1198" s="10">
        <f>'Calculated Metrics'!$D1198*'Calculated Metrics'!$F1198*(1-'Calculated Metrics'!$E1198)</f>
        <v>735.77499999999998</v>
      </c>
      <c r="H1198" s="9">
        <v>2159</v>
      </c>
      <c r="I1198" s="9" t="s">
        <v>1709</v>
      </c>
      <c r="J1198" s="9" t="str">
        <f t="shared" si="18"/>
        <v>New Customer</v>
      </c>
      <c r="K1198" s="9" t="s">
        <v>24</v>
      </c>
      <c r="L1198" s="9" t="s">
        <v>35</v>
      </c>
      <c r="M1198" s="12">
        <v>42144</v>
      </c>
      <c r="N1198" s="12">
        <v>42145</v>
      </c>
      <c r="O1198" s="47">
        <f>'Calculated Metrics'!$N1198-'Calculated Metrics'!$M1198</f>
        <v>1</v>
      </c>
      <c r="P1198" s="12" t="str">
        <f>TEXT('Calculated Metrics'!$M1198,"mmmm")</f>
        <v>May</v>
      </c>
      <c r="Q1198" s="12" t="str">
        <f>TEXT('Calculated Metrics'!$M1198,"dddd")</f>
        <v>Wednesday</v>
      </c>
      <c r="R1198" s="9" t="str">
        <f>_xlfn.XLOOKUP('Calculated Metrics'!$T1198,'Product Lookup'!A:A,'Product Lookup'!B:B, ,0)</f>
        <v>Paper</v>
      </c>
      <c r="S1198" s="9" t="s">
        <v>26</v>
      </c>
      <c r="T1198" s="9" t="s">
        <v>66</v>
      </c>
      <c r="U1198" s="9" t="s">
        <v>49</v>
      </c>
      <c r="V1198" s="9" t="s">
        <v>29</v>
      </c>
      <c r="W1198" s="9" t="s">
        <v>44</v>
      </c>
      <c r="X1198" s="9" t="s">
        <v>143</v>
      </c>
      <c r="Y1198" s="9" t="s">
        <v>665</v>
      </c>
      <c r="Z1198" s="9">
        <v>48185</v>
      </c>
      <c r="AA1198" s="1"/>
      <c r="AB1198" s="1"/>
      <c r="AC1198" s="1"/>
      <c r="AD1198" s="1"/>
      <c r="AE1198" s="1"/>
      <c r="AF1198" s="1"/>
    </row>
    <row r="1199" spans="1:32" x14ac:dyDescent="0.3">
      <c r="A1199" s="13">
        <v>23773</v>
      </c>
      <c r="B1199" s="13" t="s">
        <v>47</v>
      </c>
      <c r="C1199" s="13">
        <v>90387</v>
      </c>
      <c r="D1199" s="14">
        <v>159.31</v>
      </c>
      <c r="E1199" s="15">
        <v>0.1</v>
      </c>
      <c r="F1199" s="13">
        <v>41</v>
      </c>
      <c r="G1199" s="14">
        <f>'Calculated Metrics'!$D1199*'Calculated Metrics'!$F1199*(1-'Calculated Metrics'!$E1199)</f>
        <v>5878.5389999999998</v>
      </c>
      <c r="H1199" s="13">
        <v>2162</v>
      </c>
      <c r="I1199" s="13" t="s">
        <v>1710</v>
      </c>
      <c r="J1199" s="13" t="str">
        <f t="shared" si="18"/>
        <v>Returning Customer</v>
      </c>
      <c r="K1199" s="13" t="s">
        <v>24</v>
      </c>
      <c r="L1199" s="13" t="s">
        <v>25</v>
      </c>
      <c r="M1199" s="16">
        <v>42144</v>
      </c>
      <c r="N1199" s="16">
        <v>42146</v>
      </c>
      <c r="O1199" s="48">
        <f>'Calculated Metrics'!$N1199-'Calculated Metrics'!$M1199</f>
        <v>2</v>
      </c>
      <c r="P1199" s="16" t="str">
        <f>TEXT('Calculated Metrics'!$M1199,"mmmm")</f>
        <v>May</v>
      </c>
      <c r="Q1199" s="16" t="str">
        <f>TEXT('Calculated Metrics'!$M1199,"dddd")</f>
        <v>Wednesday</v>
      </c>
      <c r="R1199" s="13" t="str">
        <f>_xlfn.XLOOKUP('Calculated Metrics'!$T1199,'Product Lookup'!A:A,'Product Lookup'!B:B, ,0)</f>
        <v>Tables</v>
      </c>
      <c r="S1199" s="13" t="s">
        <v>36</v>
      </c>
      <c r="T1199" s="13" t="s">
        <v>89</v>
      </c>
      <c r="U1199" s="13" t="s">
        <v>38</v>
      </c>
      <c r="V1199" s="13" t="s">
        <v>29</v>
      </c>
      <c r="W1199" s="13" t="s">
        <v>44</v>
      </c>
      <c r="X1199" s="13" t="s">
        <v>122</v>
      </c>
      <c r="Y1199" s="13" t="s">
        <v>666</v>
      </c>
      <c r="Z1199" s="13">
        <v>16146</v>
      </c>
      <c r="AA1199" s="1"/>
      <c r="AB1199" s="1"/>
      <c r="AC1199" s="1"/>
      <c r="AD1199" s="1"/>
      <c r="AE1199" s="1"/>
      <c r="AF1199" s="1"/>
    </row>
    <row r="1200" spans="1:32" x14ac:dyDescent="0.3">
      <c r="A1200" s="9">
        <v>23774</v>
      </c>
      <c r="B1200" s="9" t="s">
        <v>47</v>
      </c>
      <c r="C1200" s="9">
        <v>90387</v>
      </c>
      <c r="D1200" s="10">
        <v>55.99</v>
      </c>
      <c r="E1200" s="11">
        <v>0.05</v>
      </c>
      <c r="F1200" s="9">
        <v>33</v>
      </c>
      <c r="G1200" s="10">
        <f>'Calculated Metrics'!$D1200*'Calculated Metrics'!$F1200*(1-'Calculated Metrics'!$E1200)</f>
        <v>1755.2864999999999</v>
      </c>
      <c r="H1200" s="9">
        <v>2162</v>
      </c>
      <c r="I1200" s="9" t="s">
        <v>1710</v>
      </c>
      <c r="J1200" s="9" t="str">
        <f t="shared" si="18"/>
        <v>Returning Customer</v>
      </c>
      <c r="K1200" s="9" t="s">
        <v>24</v>
      </c>
      <c r="L1200" s="9" t="s">
        <v>35</v>
      </c>
      <c r="M1200" s="12">
        <v>42144</v>
      </c>
      <c r="N1200" s="12">
        <v>42146</v>
      </c>
      <c r="O1200" s="47">
        <f>'Calculated Metrics'!$N1200-'Calculated Metrics'!$M1200</f>
        <v>2</v>
      </c>
      <c r="P1200" s="12" t="str">
        <f>TEXT('Calculated Metrics'!$M1200,"mmmm")</f>
        <v>May</v>
      </c>
      <c r="Q1200" s="12" t="str">
        <f>TEXT('Calculated Metrics'!$M1200,"dddd")</f>
        <v>Wednesday</v>
      </c>
      <c r="R1200" s="9" t="str">
        <f>_xlfn.XLOOKUP('Calculated Metrics'!$T1200,'Product Lookup'!A:A,'Product Lookup'!B:B, ,0)</f>
        <v>Telephones</v>
      </c>
      <c r="S1200" s="9" t="s">
        <v>58</v>
      </c>
      <c r="T1200" s="9" t="s">
        <v>59</v>
      </c>
      <c r="U1200" s="9" t="s">
        <v>43</v>
      </c>
      <c r="V1200" s="9" t="s">
        <v>29</v>
      </c>
      <c r="W1200" s="9" t="s">
        <v>30</v>
      </c>
      <c r="X1200" s="9" t="s">
        <v>122</v>
      </c>
      <c r="Y1200" s="9" t="s">
        <v>666</v>
      </c>
      <c r="Z1200" s="9">
        <v>16146</v>
      </c>
      <c r="AA1200" s="1"/>
      <c r="AB1200" s="1"/>
      <c r="AC1200" s="1"/>
      <c r="AD1200" s="1"/>
      <c r="AE1200" s="1"/>
      <c r="AF1200" s="1"/>
    </row>
    <row r="1201" spans="1:32" x14ac:dyDescent="0.3">
      <c r="A1201" s="13">
        <v>22450</v>
      </c>
      <c r="B1201" s="13" t="s">
        <v>33</v>
      </c>
      <c r="C1201" s="13">
        <v>88794</v>
      </c>
      <c r="D1201" s="14">
        <v>5.38</v>
      </c>
      <c r="E1201" s="15">
        <v>0.05</v>
      </c>
      <c r="F1201" s="13">
        <v>3</v>
      </c>
      <c r="G1201" s="14">
        <f>'Calculated Metrics'!$D1201*'Calculated Metrics'!$F1201*(1-'Calculated Metrics'!$E1201)</f>
        <v>15.333</v>
      </c>
      <c r="H1201" s="13">
        <v>2164</v>
      </c>
      <c r="I1201" s="13" t="s">
        <v>1711</v>
      </c>
      <c r="J1201" s="13" t="str">
        <f t="shared" si="18"/>
        <v>Returning Customer</v>
      </c>
      <c r="K1201" s="13" t="s">
        <v>48</v>
      </c>
      <c r="L1201" s="13" t="s">
        <v>35</v>
      </c>
      <c r="M1201" s="16">
        <v>42013</v>
      </c>
      <c r="N1201" s="16">
        <v>42014</v>
      </c>
      <c r="O1201" s="48">
        <f>'Calculated Metrics'!$N1201-'Calculated Metrics'!$M1201</f>
        <v>1</v>
      </c>
      <c r="P1201" s="16" t="str">
        <f>TEXT('Calculated Metrics'!$M1201,"mmmm")</f>
        <v>January</v>
      </c>
      <c r="Q1201" s="16" t="str">
        <f>TEXT('Calculated Metrics'!$M1201,"dddd")</f>
        <v>Friday</v>
      </c>
      <c r="R1201" s="13" t="str">
        <f>_xlfn.XLOOKUP('Calculated Metrics'!$T1201,'Product Lookup'!A:A,'Product Lookup'!B:B, ,0)</f>
        <v>Binders</v>
      </c>
      <c r="S1201" s="13" t="s">
        <v>26</v>
      </c>
      <c r="T1201" s="13" t="s">
        <v>72</v>
      </c>
      <c r="U1201" s="13" t="s">
        <v>49</v>
      </c>
      <c r="V1201" s="13" t="s">
        <v>29</v>
      </c>
      <c r="W1201" s="13" t="s">
        <v>30</v>
      </c>
      <c r="X1201" s="13" t="s">
        <v>39</v>
      </c>
      <c r="Y1201" s="13" t="s">
        <v>667</v>
      </c>
      <c r="Z1201" s="13">
        <v>91104</v>
      </c>
      <c r="AA1201" s="1"/>
      <c r="AB1201" s="1"/>
      <c r="AC1201" s="1"/>
      <c r="AD1201" s="1"/>
      <c r="AE1201" s="1"/>
      <c r="AF1201" s="1"/>
    </row>
    <row r="1202" spans="1:32" x14ac:dyDescent="0.3">
      <c r="A1202" s="9">
        <v>22451</v>
      </c>
      <c r="B1202" s="9" t="s">
        <v>33</v>
      </c>
      <c r="C1202" s="9">
        <v>88794</v>
      </c>
      <c r="D1202" s="10">
        <v>3.28</v>
      </c>
      <c r="E1202" s="11">
        <v>0.05</v>
      </c>
      <c r="F1202" s="9">
        <v>11</v>
      </c>
      <c r="G1202" s="10">
        <f>'Calculated Metrics'!$D1202*'Calculated Metrics'!$F1202*(1-'Calculated Metrics'!$E1202)</f>
        <v>34.275999999999996</v>
      </c>
      <c r="H1202" s="9">
        <v>2164</v>
      </c>
      <c r="I1202" s="9" t="s">
        <v>1711</v>
      </c>
      <c r="J1202" s="9" t="str">
        <f t="shared" si="18"/>
        <v>Returning Customer</v>
      </c>
      <c r="K1202" s="9" t="s">
        <v>48</v>
      </c>
      <c r="L1202" s="9" t="s">
        <v>35</v>
      </c>
      <c r="M1202" s="12">
        <v>42013</v>
      </c>
      <c r="N1202" s="12">
        <v>42013</v>
      </c>
      <c r="O1202" s="47">
        <f>'Calculated Metrics'!$N1202-'Calculated Metrics'!$M1202</f>
        <v>0</v>
      </c>
      <c r="P1202" s="12" t="str">
        <f>TEXT('Calculated Metrics'!$M1202,"mmmm")</f>
        <v>January</v>
      </c>
      <c r="Q1202" s="12" t="str">
        <f>TEXT('Calculated Metrics'!$M1202,"dddd")</f>
        <v>Friday</v>
      </c>
      <c r="R1202" s="9" t="str">
        <f>_xlfn.XLOOKUP('Calculated Metrics'!$T1202,'Product Lookup'!A:A,'Product Lookup'!B:B, ,0)</f>
        <v>Pens</v>
      </c>
      <c r="S1202" s="9" t="s">
        <v>26</v>
      </c>
      <c r="T1202" s="9" t="s">
        <v>27</v>
      </c>
      <c r="U1202" s="9" t="s">
        <v>28</v>
      </c>
      <c r="V1202" s="9" t="s">
        <v>29</v>
      </c>
      <c r="W1202" s="9" t="s">
        <v>44</v>
      </c>
      <c r="X1202" s="9" t="s">
        <v>39</v>
      </c>
      <c r="Y1202" s="9" t="s">
        <v>667</v>
      </c>
      <c r="Z1202" s="9">
        <v>91104</v>
      </c>
      <c r="AA1202" s="1"/>
      <c r="AB1202" s="1"/>
      <c r="AC1202" s="1"/>
      <c r="AD1202" s="1"/>
      <c r="AE1202" s="1"/>
      <c r="AF1202" s="1"/>
    </row>
    <row r="1203" spans="1:32" x14ac:dyDescent="0.3">
      <c r="A1203" s="13">
        <v>22449</v>
      </c>
      <c r="B1203" s="13" t="s">
        <v>33</v>
      </c>
      <c r="C1203" s="13">
        <v>88794</v>
      </c>
      <c r="D1203" s="14">
        <v>2.78</v>
      </c>
      <c r="E1203" s="15">
        <v>0.05</v>
      </c>
      <c r="F1203" s="13">
        <v>6</v>
      </c>
      <c r="G1203" s="14">
        <f>'Calculated Metrics'!$D1203*'Calculated Metrics'!$F1203*(1-'Calculated Metrics'!$E1203)</f>
        <v>15.845999999999998</v>
      </c>
      <c r="H1203" s="13">
        <v>2165</v>
      </c>
      <c r="I1203" s="13" t="s">
        <v>1712</v>
      </c>
      <c r="J1203" s="13" t="str">
        <f t="shared" si="18"/>
        <v>New Customer</v>
      </c>
      <c r="K1203" s="13" t="s">
        <v>48</v>
      </c>
      <c r="L1203" s="13" t="s">
        <v>35</v>
      </c>
      <c r="M1203" s="16">
        <v>42013</v>
      </c>
      <c r="N1203" s="16">
        <v>42015</v>
      </c>
      <c r="O1203" s="48">
        <f>'Calculated Metrics'!$N1203-'Calculated Metrics'!$M1203</f>
        <v>2</v>
      </c>
      <c r="P1203" s="16" t="str">
        <f>TEXT('Calculated Metrics'!$M1203,"mmmm")</f>
        <v>January</v>
      </c>
      <c r="Q1203" s="16" t="str">
        <f>TEXT('Calculated Metrics'!$M1203,"dddd")</f>
        <v>Friday</v>
      </c>
      <c r="R1203" s="13" t="str">
        <f>_xlfn.XLOOKUP('Calculated Metrics'!$T1203,'Product Lookup'!A:A,'Product Lookup'!B:B, ,0)</f>
        <v>Pens</v>
      </c>
      <c r="S1203" s="13" t="s">
        <v>26</v>
      </c>
      <c r="T1203" s="13" t="s">
        <v>27</v>
      </c>
      <c r="U1203" s="13" t="s">
        <v>28</v>
      </c>
      <c r="V1203" s="13" t="s">
        <v>29</v>
      </c>
      <c r="W1203" s="13" t="s">
        <v>44</v>
      </c>
      <c r="X1203" s="13" t="s">
        <v>103</v>
      </c>
      <c r="Y1203" s="13" t="s">
        <v>362</v>
      </c>
      <c r="Z1203" s="13">
        <v>4330</v>
      </c>
      <c r="AA1203" s="1"/>
      <c r="AB1203" s="1"/>
      <c r="AC1203" s="1"/>
      <c r="AD1203" s="1"/>
      <c r="AE1203" s="1"/>
      <c r="AF1203" s="1"/>
    </row>
    <row r="1204" spans="1:32" x14ac:dyDescent="0.3">
      <c r="A1204" s="9">
        <v>20980</v>
      </c>
      <c r="B1204" s="9" t="s">
        <v>47</v>
      </c>
      <c r="C1204" s="9">
        <v>89465</v>
      </c>
      <c r="D1204" s="10">
        <v>2.94</v>
      </c>
      <c r="E1204" s="11">
        <v>0.05</v>
      </c>
      <c r="F1204" s="9">
        <v>9</v>
      </c>
      <c r="G1204" s="10">
        <f>'Calculated Metrics'!$D1204*'Calculated Metrics'!$F1204*(1-'Calculated Metrics'!$E1204)</f>
        <v>25.137</v>
      </c>
      <c r="H1204" s="9">
        <v>2178</v>
      </c>
      <c r="I1204" s="9" t="s">
        <v>1713</v>
      </c>
      <c r="J1204" s="9" t="str">
        <f t="shared" si="18"/>
        <v>New Customer</v>
      </c>
      <c r="K1204" s="9" t="s">
        <v>48</v>
      </c>
      <c r="L1204" s="9" t="s">
        <v>35</v>
      </c>
      <c r="M1204" s="12">
        <v>42031</v>
      </c>
      <c r="N1204" s="12">
        <v>42033</v>
      </c>
      <c r="O1204" s="47">
        <f>'Calculated Metrics'!$N1204-'Calculated Metrics'!$M1204</f>
        <v>2</v>
      </c>
      <c r="P1204" s="12" t="str">
        <f>TEXT('Calculated Metrics'!$M1204,"mmmm")</f>
        <v>January</v>
      </c>
      <c r="Q1204" s="12" t="str">
        <f>TEXT('Calculated Metrics'!$M1204,"dddd")</f>
        <v>Tuesday</v>
      </c>
      <c r="R1204" s="9" t="str">
        <f>_xlfn.XLOOKUP('Calculated Metrics'!$T1204,'Product Lookup'!A:A,'Product Lookup'!B:B, ,0)</f>
        <v>Pens</v>
      </c>
      <c r="S1204" s="9" t="s">
        <v>26</v>
      </c>
      <c r="T1204" s="9" t="s">
        <v>27</v>
      </c>
      <c r="U1204" s="9" t="s">
        <v>28</v>
      </c>
      <c r="V1204" s="9" t="s">
        <v>29</v>
      </c>
      <c r="W1204" s="9" t="s">
        <v>81</v>
      </c>
      <c r="X1204" s="9" t="s">
        <v>106</v>
      </c>
      <c r="Y1204" s="9" t="s">
        <v>668</v>
      </c>
      <c r="Z1204" s="9">
        <v>1610</v>
      </c>
      <c r="AA1204" s="1"/>
      <c r="AB1204" s="1"/>
      <c r="AC1204" s="1"/>
      <c r="AD1204" s="1"/>
      <c r="AE1204" s="1"/>
      <c r="AF1204" s="1"/>
    </row>
    <row r="1205" spans="1:32" x14ac:dyDescent="0.3">
      <c r="A1205" s="13">
        <v>26331</v>
      </c>
      <c r="B1205" s="13" t="s">
        <v>33</v>
      </c>
      <c r="C1205" s="13">
        <v>91571</v>
      </c>
      <c r="D1205" s="14">
        <v>1.48</v>
      </c>
      <c r="E1205" s="15">
        <v>0.05</v>
      </c>
      <c r="F1205" s="13">
        <v>12</v>
      </c>
      <c r="G1205" s="14">
        <f>'Calculated Metrics'!$D1205*'Calculated Metrics'!$F1205*(1-'Calculated Metrics'!$E1205)</f>
        <v>16.871999999999996</v>
      </c>
      <c r="H1205" s="13">
        <v>2183</v>
      </c>
      <c r="I1205" s="13" t="s">
        <v>1714</v>
      </c>
      <c r="J1205" s="13" t="str">
        <f t="shared" si="18"/>
        <v>New Customer</v>
      </c>
      <c r="K1205" s="13" t="s">
        <v>34</v>
      </c>
      <c r="L1205" s="13" t="s">
        <v>35</v>
      </c>
      <c r="M1205" s="16">
        <v>42170</v>
      </c>
      <c r="N1205" s="16">
        <v>42172</v>
      </c>
      <c r="O1205" s="48">
        <f>'Calculated Metrics'!$N1205-'Calculated Metrics'!$M1205</f>
        <v>2</v>
      </c>
      <c r="P1205" s="16" t="str">
        <f>TEXT('Calculated Metrics'!$M1205,"mmmm")</f>
        <v>June</v>
      </c>
      <c r="Q1205" s="16" t="str">
        <f>TEXT('Calculated Metrics'!$M1205,"dddd")</f>
        <v>Monday</v>
      </c>
      <c r="R1205" s="13" t="str">
        <f>_xlfn.XLOOKUP('Calculated Metrics'!$T1205,'Product Lookup'!A:A,'Product Lookup'!B:B, ,0)</f>
        <v>Rubber Bands</v>
      </c>
      <c r="S1205" s="13" t="s">
        <v>26</v>
      </c>
      <c r="T1205" s="13" t="s">
        <v>53</v>
      </c>
      <c r="U1205" s="13" t="s">
        <v>28</v>
      </c>
      <c r="V1205" s="13" t="s">
        <v>29</v>
      </c>
      <c r="W1205" s="13" t="s">
        <v>50</v>
      </c>
      <c r="X1205" s="13" t="s">
        <v>244</v>
      </c>
      <c r="Y1205" s="13" t="s">
        <v>669</v>
      </c>
      <c r="Z1205" s="13">
        <v>42301</v>
      </c>
      <c r="AA1205" s="1"/>
      <c r="AB1205" s="1"/>
      <c r="AC1205" s="1"/>
      <c r="AD1205" s="1"/>
      <c r="AE1205" s="1"/>
      <c r="AF1205" s="1"/>
    </row>
    <row r="1206" spans="1:32" x14ac:dyDescent="0.3">
      <c r="A1206" s="9">
        <v>19008</v>
      </c>
      <c r="B1206" s="9" t="s">
        <v>23</v>
      </c>
      <c r="C1206" s="9">
        <v>89440</v>
      </c>
      <c r="D1206" s="10">
        <v>16.98</v>
      </c>
      <c r="E1206" s="11">
        <v>0.05</v>
      </c>
      <c r="F1206" s="9">
        <v>5</v>
      </c>
      <c r="G1206" s="10">
        <f>'Calculated Metrics'!$D1206*'Calculated Metrics'!$F1206*(1-'Calculated Metrics'!$E1206)</f>
        <v>80.655000000000001</v>
      </c>
      <c r="H1206" s="9">
        <v>2187</v>
      </c>
      <c r="I1206" s="9" t="s">
        <v>1715</v>
      </c>
      <c r="J1206" s="9" t="str">
        <f t="shared" si="18"/>
        <v>New Customer</v>
      </c>
      <c r="K1206" s="9" t="s">
        <v>24</v>
      </c>
      <c r="L1206" s="9" t="s">
        <v>35</v>
      </c>
      <c r="M1206" s="12">
        <v>42132</v>
      </c>
      <c r="N1206" s="12">
        <v>42134</v>
      </c>
      <c r="O1206" s="47">
        <f>'Calculated Metrics'!$N1206-'Calculated Metrics'!$M1206</f>
        <v>2</v>
      </c>
      <c r="P1206" s="12" t="str">
        <f>TEXT('Calculated Metrics'!$M1206,"mmmm")</f>
        <v>May</v>
      </c>
      <c r="Q1206" s="12" t="str">
        <f>TEXT('Calculated Metrics'!$M1206,"dddd")</f>
        <v>Friday</v>
      </c>
      <c r="R1206" s="9" t="str">
        <f>_xlfn.XLOOKUP('Calculated Metrics'!$T1206,'Product Lookup'!A:A,'Product Lookup'!B:B, ,0)</f>
        <v>Envelopes</v>
      </c>
      <c r="S1206" s="9" t="s">
        <v>26</v>
      </c>
      <c r="T1206" s="9" t="s">
        <v>54</v>
      </c>
      <c r="U1206" s="9" t="s">
        <v>49</v>
      </c>
      <c r="V1206" s="9" t="s">
        <v>29</v>
      </c>
      <c r="W1206" s="9" t="s">
        <v>44</v>
      </c>
      <c r="X1206" s="9" t="s">
        <v>210</v>
      </c>
      <c r="Y1206" s="9" t="s">
        <v>670</v>
      </c>
      <c r="Z1206" s="9">
        <v>64055</v>
      </c>
      <c r="AA1206" s="1"/>
      <c r="AB1206" s="1"/>
      <c r="AC1206" s="1"/>
      <c r="AD1206" s="1"/>
      <c r="AE1206" s="1"/>
      <c r="AF1206" s="1"/>
    </row>
    <row r="1207" spans="1:32" x14ac:dyDescent="0.3">
      <c r="A1207" s="13">
        <v>1008</v>
      </c>
      <c r="B1207" s="13" t="s">
        <v>23</v>
      </c>
      <c r="C1207" s="13">
        <v>7364</v>
      </c>
      <c r="D1207" s="14">
        <v>16.98</v>
      </c>
      <c r="E1207" s="15">
        <v>0.05</v>
      </c>
      <c r="F1207" s="13">
        <v>22</v>
      </c>
      <c r="G1207" s="14">
        <f>'Calculated Metrics'!$D1207*'Calculated Metrics'!$F1207*(1-'Calculated Metrics'!$E1207)</f>
        <v>354.88200000000001</v>
      </c>
      <c r="H1207" s="13">
        <v>2189</v>
      </c>
      <c r="I1207" s="13" t="s">
        <v>1716</v>
      </c>
      <c r="J1207" s="13" t="str">
        <f t="shared" si="18"/>
        <v>New Customer</v>
      </c>
      <c r="K1207" s="13" t="s">
        <v>24</v>
      </c>
      <c r="L1207" s="13" t="s">
        <v>35</v>
      </c>
      <c r="M1207" s="16">
        <v>42132</v>
      </c>
      <c r="N1207" s="16">
        <v>42134</v>
      </c>
      <c r="O1207" s="48">
        <f>'Calculated Metrics'!$N1207-'Calculated Metrics'!$M1207</f>
        <v>2</v>
      </c>
      <c r="P1207" s="16" t="str">
        <f>TEXT('Calculated Metrics'!$M1207,"mmmm")</f>
        <v>May</v>
      </c>
      <c r="Q1207" s="16" t="str">
        <f>TEXT('Calculated Metrics'!$M1207,"dddd")</f>
        <v>Friday</v>
      </c>
      <c r="R1207" s="13" t="str">
        <f>_xlfn.XLOOKUP('Calculated Metrics'!$T1207,'Product Lookup'!A:A,'Product Lookup'!B:B, ,0)</f>
        <v>Envelopes</v>
      </c>
      <c r="S1207" s="13" t="s">
        <v>26</v>
      </c>
      <c r="T1207" s="13" t="s">
        <v>54</v>
      </c>
      <c r="U1207" s="13" t="s">
        <v>49</v>
      </c>
      <c r="V1207" s="13" t="s">
        <v>29</v>
      </c>
      <c r="W1207" s="13" t="s">
        <v>50</v>
      </c>
      <c r="X1207" s="13" t="s">
        <v>55</v>
      </c>
      <c r="Y1207" s="13" t="s">
        <v>65</v>
      </c>
      <c r="Z1207" s="13">
        <v>10177</v>
      </c>
      <c r="AA1207" s="1"/>
      <c r="AB1207" s="1"/>
      <c r="AC1207" s="1"/>
      <c r="AD1207" s="1"/>
      <c r="AE1207" s="1"/>
      <c r="AF1207" s="1"/>
    </row>
    <row r="1208" spans="1:32" x14ac:dyDescent="0.3">
      <c r="A1208" s="9">
        <v>5870</v>
      </c>
      <c r="B1208" s="9" t="s">
        <v>41</v>
      </c>
      <c r="C1208" s="9">
        <v>41636</v>
      </c>
      <c r="D1208" s="10">
        <v>16.98</v>
      </c>
      <c r="E1208" s="11">
        <v>0.05</v>
      </c>
      <c r="F1208" s="9">
        <v>45</v>
      </c>
      <c r="G1208" s="10">
        <f>'Calculated Metrics'!$D1208*'Calculated Metrics'!$F1208*(1-'Calculated Metrics'!$E1208)</f>
        <v>725.89499999999998</v>
      </c>
      <c r="H1208" s="9">
        <v>2190</v>
      </c>
      <c r="I1208" s="9" t="s">
        <v>1717</v>
      </c>
      <c r="J1208" s="9" t="str">
        <f t="shared" si="18"/>
        <v>Returning Customer</v>
      </c>
      <c r="K1208" s="9" t="s">
        <v>34</v>
      </c>
      <c r="L1208" s="9" t="s">
        <v>35</v>
      </c>
      <c r="M1208" s="12">
        <v>42049</v>
      </c>
      <c r="N1208" s="12">
        <v>42051</v>
      </c>
      <c r="O1208" s="47">
        <f>'Calculated Metrics'!$N1208-'Calculated Metrics'!$M1208</f>
        <v>2</v>
      </c>
      <c r="P1208" s="12" t="str">
        <f>TEXT('Calculated Metrics'!$M1208,"mmmm")</f>
        <v>February</v>
      </c>
      <c r="Q1208" s="12" t="str">
        <f>TEXT('Calculated Metrics'!$M1208,"dddd")</f>
        <v>Saturday</v>
      </c>
      <c r="R1208" s="9" t="str">
        <f>_xlfn.XLOOKUP('Calculated Metrics'!$T1208,'Product Lookup'!A:A,'Product Lookup'!B:B, ,0)</f>
        <v>Pens</v>
      </c>
      <c r="S1208" s="9" t="s">
        <v>26</v>
      </c>
      <c r="T1208" s="9" t="s">
        <v>27</v>
      </c>
      <c r="U1208" s="9" t="s">
        <v>43</v>
      </c>
      <c r="V1208" s="9" t="s">
        <v>29</v>
      </c>
      <c r="W1208" s="9" t="s">
        <v>50</v>
      </c>
      <c r="X1208" s="9" t="s">
        <v>143</v>
      </c>
      <c r="Y1208" s="9" t="s">
        <v>144</v>
      </c>
      <c r="Z1208" s="9">
        <v>48227</v>
      </c>
      <c r="AA1208" s="1"/>
      <c r="AB1208" s="1"/>
      <c r="AC1208" s="1"/>
      <c r="AD1208" s="1"/>
      <c r="AE1208" s="1"/>
      <c r="AF1208" s="1"/>
    </row>
    <row r="1209" spans="1:32" x14ac:dyDescent="0.3">
      <c r="A1209" s="13">
        <v>5871</v>
      </c>
      <c r="B1209" s="13" t="s">
        <v>41</v>
      </c>
      <c r="C1209" s="13">
        <v>41636</v>
      </c>
      <c r="D1209" s="14">
        <v>115.99</v>
      </c>
      <c r="E1209" s="15">
        <v>0.1</v>
      </c>
      <c r="F1209" s="13">
        <v>49</v>
      </c>
      <c r="G1209" s="14">
        <f>'Calculated Metrics'!$D1209*'Calculated Metrics'!$F1209*(1-'Calculated Metrics'!$E1209)</f>
        <v>5115.1589999999997</v>
      </c>
      <c r="H1209" s="13">
        <v>2190</v>
      </c>
      <c r="I1209" s="13" t="s">
        <v>1717</v>
      </c>
      <c r="J1209" s="13" t="str">
        <f t="shared" si="18"/>
        <v>Returning Customer</v>
      </c>
      <c r="K1209" s="13" t="s">
        <v>34</v>
      </c>
      <c r="L1209" s="13" t="s">
        <v>35</v>
      </c>
      <c r="M1209" s="16">
        <v>42049</v>
      </c>
      <c r="N1209" s="16">
        <v>42051</v>
      </c>
      <c r="O1209" s="48">
        <f>'Calculated Metrics'!$N1209-'Calculated Metrics'!$M1209</f>
        <v>2</v>
      </c>
      <c r="P1209" s="16" t="str">
        <f>TEXT('Calculated Metrics'!$M1209,"mmmm")</f>
        <v>February</v>
      </c>
      <c r="Q1209" s="16" t="str">
        <f>TEXT('Calculated Metrics'!$M1209,"dddd")</f>
        <v>Saturday</v>
      </c>
      <c r="R1209" s="13" t="str">
        <f>_xlfn.XLOOKUP('Calculated Metrics'!$T1209,'Product Lookup'!A:A,'Product Lookup'!B:B, ,0)</f>
        <v>Telephones</v>
      </c>
      <c r="S1209" s="13" t="s">
        <v>58</v>
      </c>
      <c r="T1209" s="13" t="s">
        <v>59</v>
      </c>
      <c r="U1209" s="13" t="s">
        <v>49</v>
      </c>
      <c r="V1209" s="13" t="s">
        <v>29</v>
      </c>
      <c r="W1209" s="13" t="s">
        <v>81</v>
      </c>
      <c r="X1209" s="13" t="s">
        <v>143</v>
      </c>
      <c r="Y1209" s="13" t="s">
        <v>144</v>
      </c>
      <c r="Z1209" s="13">
        <v>48227</v>
      </c>
      <c r="AA1209" s="1"/>
      <c r="AB1209" s="1"/>
      <c r="AC1209" s="1"/>
      <c r="AD1209" s="1"/>
      <c r="AE1209" s="1"/>
      <c r="AF1209" s="1"/>
    </row>
    <row r="1210" spans="1:32" x14ac:dyDescent="0.3">
      <c r="A1210" s="9">
        <v>23870</v>
      </c>
      <c r="B1210" s="9" t="s">
        <v>41</v>
      </c>
      <c r="C1210" s="9">
        <v>90685</v>
      </c>
      <c r="D1210" s="10">
        <v>16.98</v>
      </c>
      <c r="E1210" s="11">
        <v>0.05</v>
      </c>
      <c r="F1210" s="9">
        <v>11</v>
      </c>
      <c r="G1210" s="10">
        <f>'Calculated Metrics'!$D1210*'Calculated Metrics'!$F1210*(1-'Calculated Metrics'!$E1210)</f>
        <v>177.441</v>
      </c>
      <c r="H1210" s="9">
        <v>2193</v>
      </c>
      <c r="I1210" s="9" t="s">
        <v>1718</v>
      </c>
      <c r="J1210" s="9" t="str">
        <f t="shared" si="18"/>
        <v>Returning Customer</v>
      </c>
      <c r="K1210" s="9" t="s">
        <v>34</v>
      </c>
      <c r="L1210" s="9" t="s">
        <v>35</v>
      </c>
      <c r="M1210" s="12">
        <v>42049</v>
      </c>
      <c r="N1210" s="12">
        <v>42051</v>
      </c>
      <c r="O1210" s="47">
        <f>'Calculated Metrics'!$N1210-'Calculated Metrics'!$M1210</f>
        <v>2</v>
      </c>
      <c r="P1210" s="12" t="str">
        <f>TEXT('Calculated Metrics'!$M1210,"mmmm")</f>
        <v>February</v>
      </c>
      <c r="Q1210" s="12" t="str">
        <f>TEXT('Calculated Metrics'!$M1210,"dddd")</f>
        <v>Saturday</v>
      </c>
      <c r="R1210" s="9" t="str">
        <f>_xlfn.XLOOKUP('Calculated Metrics'!$T1210,'Product Lookup'!A:A,'Product Lookup'!B:B, ,0)</f>
        <v>Pens</v>
      </c>
      <c r="S1210" s="9" t="s">
        <v>26</v>
      </c>
      <c r="T1210" s="9" t="s">
        <v>27</v>
      </c>
      <c r="U1210" s="9" t="s">
        <v>43</v>
      </c>
      <c r="V1210" s="9" t="s">
        <v>29</v>
      </c>
      <c r="W1210" s="9" t="s">
        <v>81</v>
      </c>
      <c r="X1210" s="9" t="s">
        <v>150</v>
      </c>
      <c r="Y1210" s="9" t="s">
        <v>671</v>
      </c>
      <c r="Z1210" s="9">
        <v>28560</v>
      </c>
      <c r="AA1210" s="1"/>
      <c r="AB1210" s="1"/>
      <c r="AC1210" s="1"/>
      <c r="AD1210" s="1"/>
      <c r="AE1210" s="1"/>
      <c r="AF1210" s="1"/>
    </row>
    <row r="1211" spans="1:32" x14ac:dyDescent="0.3">
      <c r="A1211" s="13">
        <v>23871</v>
      </c>
      <c r="B1211" s="13" t="s">
        <v>41</v>
      </c>
      <c r="C1211" s="13">
        <v>90685</v>
      </c>
      <c r="D1211" s="14">
        <v>115.99</v>
      </c>
      <c r="E1211" s="15">
        <v>0.1</v>
      </c>
      <c r="F1211" s="13">
        <v>12</v>
      </c>
      <c r="G1211" s="14">
        <f>'Calculated Metrics'!$D1211*'Calculated Metrics'!$F1211*(1-'Calculated Metrics'!$E1211)</f>
        <v>1252.692</v>
      </c>
      <c r="H1211" s="13">
        <v>2193</v>
      </c>
      <c r="I1211" s="13" t="s">
        <v>1718</v>
      </c>
      <c r="J1211" s="13" t="str">
        <f t="shared" si="18"/>
        <v>Returning Customer</v>
      </c>
      <c r="K1211" s="13" t="s">
        <v>34</v>
      </c>
      <c r="L1211" s="13" t="s">
        <v>35</v>
      </c>
      <c r="M1211" s="16">
        <v>42049</v>
      </c>
      <c r="N1211" s="16">
        <v>42051</v>
      </c>
      <c r="O1211" s="48">
        <f>'Calculated Metrics'!$N1211-'Calculated Metrics'!$M1211</f>
        <v>2</v>
      </c>
      <c r="P1211" s="16" t="str">
        <f>TEXT('Calculated Metrics'!$M1211,"mmmm")</f>
        <v>February</v>
      </c>
      <c r="Q1211" s="16" t="str">
        <f>TEXT('Calculated Metrics'!$M1211,"dddd")</f>
        <v>Saturday</v>
      </c>
      <c r="R1211" s="13" t="str">
        <f>_xlfn.XLOOKUP('Calculated Metrics'!$T1211,'Product Lookup'!A:A,'Product Lookup'!B:B, ,0)</f>
        <v>Telephones</v>
      </c>
      <c r="S1211" s="13" t="s">
        <v>58</v>
      </c>
      <c r="T1211" s="13" t="s">
        <v>59</v>
      </c>
      <c r="U1211" s="13" t="s">
        <v>49</v>
      </c>
      <c r="V1211" s="13" t="s">
        <v>29</v>
      </c>
      <c r="W1211" s="13" t="s">
        <v>44</v>
      </c>
      <c r="X1211" s="13" t="s">
        <v>150</v>
      </c>
      <c r="Y1211" s="13" t="s">
        <v>671</v>
      </c>
      <c r="Z1211" s="13">
        <v>28560</v>
      </c>
      <c r="AA1211" s="1"/>
      <c r="AB1211" s="1"/>
      <c r="AC1211" s="1"/>
      <c r="AD1211" s="1"/>
      <c r="AE1211" s="1"/>
      <c r="AF1211" s="1"/>
    </row>
    <row r="1212" spans="1:32" x14ac:dyDescent="0.3">
      <c r="A1212" s="9">
        <v>19112</v>
      </c>
      <c r="B1212" s="9" t="s">
        <v>47</v>
      </c>
      <c r="C1212" s="9">
        <v>89175</v>
      </c>
      <c r="D1212" s="10">
        <v>27.48</v>
      </c>
      <c r="E1212" s="11">
        <v>0.05</v>
      </c>
      <c r="F1212" s="9">
        <v>11</v>
      </c>
      <c r="G1212" s="10">
        <f>'Calculated Metrics'!$D1212*'Calculated Metrics'!$F1212*(1-'Calculated Metrics'!$E1212)</f>
        <v>287.166</v>
      </c>
      <c r="H1212" s="9">
        <v>2196</v>
      </c>
      <c r="I1212" s="9" t="s">
        <v>1719</v>
      </c>
      <c r="J1212" s="9" t="str">
        <f t="shared" si="18"/>
        <v>Returning Customer</v>
      </c>
      <c r="K1212" s="9" t="s">
        <v>48</v>
      </c>
      <c r="L1212" s="9" t="s">
        <v>35</v>
      </c>
      <c r="M1212" s="12">
        <v>42101</v>
      </c>
      <c r="N1212" s="12">
        <v>42102</v>
      </c>
      <c r="O1212" s="47">
        <f>'Calculated Metrics'!$N1212-'Calculated Metrics'!$M1212</f>
        <v>1</v>
      </c>
      <c r="P1212" s="12" t="str">
        <f>TEXT('Calculated Metrics'!$M1212,"mmmm")</f>
        <v>April</v>
      </c>
      <c r="Q1212" s="12" t="str">
        <f>TEXT('Calculated Metrics'!$M1212,"dddd")</f>
        <v>Tuesday</v>
      </c>
      <c r="R1212" s="9" t="str">
        <f>_xlfn.XLOOKUP('Calculated Metrics'!$T1212,'Product Lookup'!A:A,'Product Lookup'!B:B, ,0)</f>
        <v>Computer Peripherals</v>
      </c>
      <c r="S1212" s="9" t="s">
        <v>58</v>
      </c>
      <c r="T1212" s="9" t="s">
        <v>100</v>
      </c>
      <c r="U1212" s="9" t="s">
        <v>49</v>
      </c>
      <c r="V1212" s="9" t="s">
        <v>29</v>
      </c>
      <c r="W1212" s="9" t="s">
        <v>44</v>
      </c>
      <c r="X1212" s="9" t="s">
        <v>55</v>
      </c>
      <c r="Y1212" s="9" t="s">
        <v>672</v>
      </c>
      <c r="Z1212" s="9">
        <v>14701</v>
      </c>
      <c r="AA1212" s="1"/>
      <c r="AB1212" s="1"/>
      <c r="AC1212" s="1"/>
      <c r="AD1212" s="1"/>
      <c r="AE1212" s="1"/>
      <c r="AF1212" s="1"/>
    </row>
    <row r="1213" spans="1:32" x14ac:dyDescent="0.3">
      <c r="A1213" s="13">
        <v>19113</v>
      </c>
      <c r="B1213" s="13" t="s">
        <v>47</v>
      </c>
      <c r="C1213" s="13">
        <v>89175</v>
      </c>
      <c r="D1213" s="14">
        <v>179.99</v>
      </c>
      <c r="E1213" s="15">
        <v>0.1</v>
      </c>
      <c r="F1213" s="13">
        <v>14</v>
      </c>
      <c r="G1213" s="14">
        <f>'Calculated Metrics'!$D1213*'Calculated Metrics'!$F1213*(1-'Calculated Metrics'!$E1213)</f>
        <v>2267.8740000000003</v>
      </c>
      <c r="H1213" s="13">
        <v>2196</v>
      </c>
      <c r="I1213" s="13" t="s">
        <v>1719</v>
      </c>
      <c r="J1213" s="13" t="str">
        <f t="shared" si="18"/>
        <v>Returning Customer</v>
      </c>
      <c r="K1213" s="13" t="s">
        <v>48</v>
      </c>
      <c r="L1213" s="13" t="s">
        <v>35</v>
      </c>
      <c r="M1213" s="16">
        <v>42101</v>
      </c>
      <c r="N1213" s="16">
        <v>42102</v>
      </c>
      <c r="O1213" s="48">
        <f>'Calculated Metrics'!$N1213-'Calculated Metrics'!$M1213</f>
        <v>1</v>
      </c>
      <c r="P1213" s="16" t="str">
        <f>TEXT('Calculated Metrics'!$M1213,"mmmm")</f>
        <v>April</v>
      </c>
      <c r="Q1213" s="16" t="str">
        <f>TEXT('Calculated Metrics'!$M1213,"dddd")</f>
        <v>Tuesday</v>
      </c>
      <c r="R1213" s="13" t="str">
        <f>_xlfn.XLOOKUP('Calculated Metrics'!$T1213,'Product Lookup'!A:A,'Product Lookup'!B:B, ,0)</f>
        <v>Computer Peripherals</v>
      </c>
      <c r="S1213" s="13" t="s">
        <v>58</v>
      </c>
      <c r="T1213" s="13" t="s">
        <v>100</v>
      </c>
      <c r="U1213" s="13" t="s">
        <v>49</v>
      </c>
      <c r="V1213" s="13" t="s">
        <v>29</v>
      </c>
      <c r="W1213" s="13" t="s">
        <v>44</v>
      </c>
      <c r="X1213" s="13" t="s">
        <v>55</v>
      </c>
      <c r="Y1213" s="13" t="s">
        <v>672</v>
      </c>
      <c r="Z1213" s="13">
        <v>14701</v>
      </c>
      <c r="AA1213" s="1"/>
      <c r="AB1213" s="1"/>
      <c r="AC1213" s="1"/>
      <c r="AD1213" s="1"/>
      <c r="AE1213" s="1"/>
      <c r="AF1213" s="1"/>
    </row>
    <row r="1214" spans="1:32" x14ac:dyDescent="0.3">
      <c r="A1214" s="9">
        <v>19114</v>
      </c>
      <c r="B1214" s="9" t="s">
        <v>47</v>
      </c>
      <c r="C1214" s="9">
        <v>89175</v>
      </c>
      <c r="D1214" s="10">
        <v>140.85</v>
      </c>
      <c r="E1214" s="11">
        <v>0.1</v>
      </c>
      <c r="F1214" s="9">
        <v>19</v>
      </c>
      <c r="G1214" s="10">
        <f>'Calculated Metrics'!$D1214*'Calculated Metrics'!$F1214*(1-'Calculated Metrics'!$E1214)</f>
        <v>2408.5350000000003</v>
      </c>
      <c r="H1214" s="9">
        <v>2196</v>
      </c>
      <c r="I1214" s="9" t="s">
        <v>1719</v>
      </c>
      <c r="J1214" s="9" t="str">
        <f t="shared" si="18"/>
        <v>Returning Customer</v>
      </c>
      <c r="K1214" s="9" t="s">
        <v>48</v>
      </c>
      <c r="L1214" s="9" t="s">
        <v>35</v>
      </c>
      <c r="M1214" s="12">
        <v>42101</v>
      </c>
      <c r="N1214" s="12">
        <v>42103</v>
      </c>
      <c r="O1214" s="47">
        <f>'Calculated Metrics'!$N1214-'Calculated Metrics'!$M1214</f>
        <v>2</v>
      </c>
      <c r="P1214" s="12" t="str">
        <f>TEXT('Calculated Metrics'!$M1214,"mmmm")</f>
        <v>April</v>
      </c>
      <c r="Q1214" s="12" t="str">
        <f>TEXT('Calculated Metrics'!$M1214,"dddd")</f>
        <v>Tuesday</v>
      </c>
      <c r="R1214" s="9" t="str">
        <f>_xlfn.XLOOKUP('Calculated Metrics'!$T1214,'Product Lookup'!A:A,'Product Lookup'!B:B, ,0)</f>
        <v>Storage</v>
      </c>
      <c r="S1214" s="9" t="s">
        <v>26</v>
      </c>
      <c r="T1214" s="9" t="s">
        <v>85</v>
      </c>
      <c r="U1214" s="9" t="s">
        <v>49</v>
      </c>
      <c r="V1214" s="9" t="s">
        <v>29</v>
      </c>
      <c r="W1214" s="9" t="s">
        <v>44</v>
      </c>
      <c r="X1214" s="9" t="s">
        <v>55</v>
      </c>
      <c r="Y1214" s="9" t="s">
        <v>672</v>
      </c>
      <c r="Z1214" s="9">
        <v>14701</v>
      </c>
      <c r="AA1214" s="1"/>
      <c r="AB1214" s="1"/>
      <c r="AC1214" s="1"/>
      <c r="AD1214" s="1"/>
      <c r="AE1214" s="1"/>
      <c r="AF1214" s="1"/>
    </row>
    <row r="1215" spans="1:32" x14ac:dyDescent="0.3">
      <c r="A1215" s="13">
        <v>23300</v>
      </c>
      <c r="B1215" s="13" t="s">
        <v>41</v>
      </c>
      <c r="C1215" s="13">
        <v>89176</v>
      </c>
      <c r="D1215" s="14">
        <v>100.97</v>
      </c>
      <c r="E1215" s="15">
        <v>0.1</v>
      </c>
      <c r="F1215" s="13">
        <v>7</v>
      </c>
      <c r="G1215" s="14">
        <f>'Calculated Metrics'!$D1215*'Calculated Metrics'!$F1215*(1-'Calculated Metrics'!$E1215)</f>
        <v>636.11099999999999</v>
      </c>
      <c r="H1215" s="13">
        <v>2197</v>
      </c>
      <c r="I1215" s="13" t="s">
        <v>1720</v>
      </c>
      <c r="J1215" s="13" t="str">
        <f t="shared" si="18"/>
        <v>Returning Customer</v>
      </c>
      <c r="K1215" s="13" t="s">
        <v>48</v>
      </c>
      <c r="L1215" s="13" t="s">
        <v>35</v>
      </c>
      <c r="M1215" s="16">
        <v>42181</v>
      </c>
      <c r="N1215" s="16">
        <v>42182</v>
      </c>
      <c r="O1215" s="48">
        <f>'Calculated Metrics'!$N1215-'Calculated Metrics'!$M1215</f>
        <v>1</v>
      </c>
      <c r="P1215" s="16" t="str">
        <f>TEXT('Calculated Metrics'!$M1215,"mmmm")</f>
        <v>June</v>
      </c>
      <c r="Q1215" s="16" t="str">
        <f>TEXT('Calculated Metrics'!$M1215,"dddd")</f>
        <v>Friday</v>
      </c>
      <c r="R1215" s="13" t="str">
        <f>_xlfn.XLOOKUP('Calculated Metrics'!$T1215,'Product Lookup'!A:A,'Product Lookup'!B:B, ,0)</f>
        <v>Computer Peripherals</v>
      </c>
      <c r="S1215" s="13" t="s">
        <v>58</v>
      </c>
      <c r="T1215" s="13" t="s">
        <v>100</v>
      </c>
      <c r="U1215" s="13" t="s">
        <v>49</v>
      </c>
      <c r="V1215" s="13" t="s">
        <v>29</v>
      </c>
      <c r="W1215" s="13" t="s">
        <v>44</v>
      </c>
      <c r="X1215" s="13" t="s">
        <v>55</v>
      </c>
      <c r="Y1215" s="13" t="s">
        <v>552</v>
      </c>
      <c r="Z1215" s="13">
        <v>11756</v>
      </c>
      <c r="AA1215" s="1"/>
      <c r="AB1215" s="1"/>
      <c r="AC1215" s="1"/>
      <c r="AD1215" s="1"/>
      <c r="AE1215" s="1"/>
      <c r="AF1215" s="1"/>
    </row>
    <row r="1216" spans="1:32" x14ac:dyDescent="0.3">
      <c r="A1216" s="9">
        <v>23301</v>
      </c>
      <c r="B1216" s="9" t="s">
        <v>41</v>
      </c>
      <c r="C1216" s="9">
        <v>89176</v>
      </c>
      <c r="D1216" s="10">
        <v>13.4</v>
      </c>
      <c r="E1216" s="11">
        <v>0.05</v>
      </c>
      <c r="F1216" s="9">
        <v>19</v>
      </c>
      <c r="G1216" s="10">
        <f>'Calculated Metrics'!$D1216*'Calculated Metrics'!$F1216*(1-'Calculated Metrics'!$E1216)</f>
        <v>241.86999999999998</v>
      </c>
      <c r="H1216" s="9">
        <v>2197</v>
      </c>
      <c r="I1216" s="9" t="s">
        <v>1720</v>
      </c>
      <c r="J1216" s="9" t="str">
        <f t="shared" si="18"/>
        <v>Returning Customer</v>
      </c>
      <c r="K1216" s="9" t="s">
        <v>48</v>
      </c>
      <c r="L1216" s="9" t="s">
        <v>35</v>
      </c>
      <c r="M1216" s="12">
        <v>42181</v>
      </c>
      <c r="N1216" s="12">
        <v>42182</v>
      </c>
      <c r="O1216" s="47">
        <f>'Calculated Metrics'!$N1216-'Calculated Metrics'!$M1216</f>
        <v>1</v>
      </c>
      <c r="P1216" s="12" t="str">
        <f>TEXT('Calculated Metrics'!$M1216,"mmmm")</f>
        <v>June</v>
      </c>
      <c r="Q1216" s="12" t="str">
        <f>TEXT('Calculated Metrics'!$M1216,"dddd")</f>
        <v>Friday</v>
      </c>
      <c r="R1216" s="9" t="str">
        <f>_xlfn.XLOOKUP('Calculated Metrics'!$T1216,'Product Lookup'!A:A,'Product Lookup'!B:B, ,0)</f>
        <v>Furnishings</v>
      </c>
      <c r="S1216" s="9" t="s">
        <v>36</v>
      </c>
      <c r="T1216" s="9" t="s">
        <v>42</v>
      </c>
      <c r="U1216" s="9" t="s">
        <v>43</v>
      </c>
      <c r="V1216" s="9" t="s">
        <v>29</v>
      </c>
      <c r="W1216" s="9" t="s">
        <v>44</v>
      </c>
      <c r="X1216" s="9" t="s">
        <v>55</v>
      </c>
      <c r="Y1216" s="9" t="s">
        <v>552</v>
      </c>
      <c r="Z1216" s="9">
        <v>11756</v>
      </c>
      <c r="AA1216" s="1"/>
      <c r="AB1216" s="1"/>
      <c r="AC1216" s="1"/>
      <c r="AD1216" s="1"/>
      <c r="AE1216" s="1"/>
      <c r="AF1216" s="1"/>
    </row>
    <row r="1217" spans="1:32" x14ac:dyDescent="0.3">
      <c r="A1217" s="13">
        <v>26083</v>
      </c>
      <c r="B1217" s="13" t="s">
        <v>33</v>
      </c>
      <c r="C1217" s="13">
        <v>89174</v>
      </c>
      <c r="D1217" s="14">
        <v>25.98</v>
      </c>
      <c r="E1217" s="15">
        <v>0.05</v>
      </c>
      <c r="F1217" s="13">
        <v>16</v>
      </c>
      <c r="G1217" s="14">
        <f>'Calculated Metrics'!$D1217*'Calculated Metrics'!$F1217*(1-'Calculated Metrics'!$E1217)</f>
        <v>394.89600000000002</v>
      </c>
      <c r="H1217" s="13">
        <v>2198</v>
      </c>
      <c r="I1217" s="13" t="s">
        <v>1721</v>
      </c>
      <c r="J1217" s="13" t="str">
        <f t="shared" si="18"/>
        <v>Returning Customer</v>
      </c>
      <c r="K1217" s="13" t="s">
        <v>48</v>
      </c>
      <c r="L1217" s="13" t="s">
        <v>35</v>
      </c>
      <c r="M1217" s="16">
        <v>42146</v>
      </c>
      <c r="N1217" s="16">
        <v>42149</v>
      </c>
      <c r="O1217" s="48">
        <f>'Calculated Metrics'!$N1217-'Calculated Metrics'!$M1217</f>
        <v>3</v>
      </c>
      <c r="P1217" s="16" t="str">
        <f>TEXT('Calculated Metrics'!$M1217,"mmmm")</f>
        <v>May</v>
      </c>
      <c r="Q1217" s="16" t="str">
        <f>TEXT('Calculated Metrics'!$M1217,"dddd")</f>
        <v>Friday</v>
      </c>
      <c r="R1217" s="13" t="str">
        <f>_xlfn.XLOOKUP('Calculated Metrics'!$T1217,'Product Lookup'!A:A,'Product Lookup'!B:B, ,0)</f>
        <v>Pens</v>
      </c>
      <c r="S1217" s="13" t="s">
        <v>26</v>
      </c>
      <c r="T1217" s="13" t="s">
        <v>27</v>
      </c>
      <c r="U1217" s="13" t="s">
        <v>43</v>
      </c>
      <c r="V1217" s="13" t="s">
        <v>29</v>
      </c>
      <c r="W1217" s="13" t="s">
        <v>44</v>
      </c>
      <c r="X1217" s="13" t="s">
        <v>55</v>
      </c>
      <c r="Y1217" s="13" t="s">
        <v>673</v>
      </c>
      <c r="Z1217" s="13">
        <v>11757</v>
      </c>
      <c r="AA1217" s="1"/>
      <c r="AB1217" s="1"/>
      <c r="AC1217" s="1"/>
      <c r="AD1217" s="1"/>
      <c r="AE1217" s="1"/>
      <c r="AF1217" s="1"/>
    </row>
    <row r="1218" spans="1:32" x14ac:dyDescent="0.3">
      <c r="A1218" s="9">
        <v>26084</v>
      </c>
      <c r="B1218" s="9" t="s">
        <v>33</v>
      </c>
      <c r="C1218" s="9">
        <v>89174</v>
      </c>
      <c r="D1218" s="10">
        <v>20.98</v>
      </c>
      <c r="E1218" s="11">
        <v>0.05</v>
      </c>
      <c r="F1218" s="9">
        <v>16</v>
      </c>
      <c r="G1218" s="10">
        <f>'Calculated Metrics'!$D1218*'Calculated Metrics'!$F1218*(1-'Calculated Metrics'!$E1218)</f>
        <v>318.89600000000002</v>
      </c>
      <c r="H1218" s="9">
        <v>2198</v>
      </c>
      <c r="I1218" s="9" t="s">
        <v>1721</v>
      </c>
      <c r="J1218" s="9" t="str">
        <f t="shared" ref="J1218:J1281" si="19">IF(COUNTIF(I:I,I1218)&gt;1,"Returning Customer","New Customer")</f>
        <v>Returning Customer</v>
      </c>
      <c r="K1218" s="9" t="s">
        <v>48</v>
      </c>
      <c r="L1218" s="9" t="s">
        <v>25</v>
      </c>
      <c r="M1218" s="12">
        <v>42146</v>
      </c>
      <c r="N1218" s="12">
        <v>42146</v>
      </c>
      <c r="O1218" s="47">
        <f>'Calculated Metrics'!$N1218-'Calculated Metrics'!$M1218</f>
        <v>0</v>
      </c>
      <c r="P1218" s="12" t="str">
        <f>TEXT('Calculated Metrics'!$M1218,"mmmm")</f>
        <v>May</v>
      </c>
      <c r="Q1218" s="12" t="str">
        <f>TEXT('Calculated Metrics'!$M1218,"dddd")</f>
        <v>Friday</v>
      </c>
      <c r="R1218" s="9" t="str">
        <f>_xlfn.XLOOKUP('Calculated Metrics'!$T1218,'Product Lookup'!A:A,'Product Lookup'!B:B, ,0)</f>
        <v>Storage</v>
      </c>
      <c r="S1218" s="9" t="s">
        <v>26</v>
      </c>
      <c r="T1218" s="9" t="s">
        <v>85</v>
      </c>
      <c r="U1218" s="9" t="s">
        <v>38</v>
      </c>
      <c r="V1218" s="9" t="s">
        <v>29</v>
      </c>
      <c r="W1218" s="9" t="s">
        <v>50</v>
      </c>
      <c r="X1218" s="9" t="s">
        <v>55</v>
      </c>
      <c r="Y1218" s="9" t="s">
        <v>673</v>
      </c>
      <c r="Z1218" s="9">
        <v>11757</v>
      </c>
      <c r="AA1218" s="1"/>
      <c r="AB1218" s="1"/>
      <c r="AC1218" s="1"/>
      <c r="AD1218" s="1"/>
      <c r="AE1218" s="1"/>
      <c r="AF1218" s="1"/>
    </row>
    <row r="1219" spans="1:32" x14ac:dyDescent="0.3">
      <c r="A1219" s="13">
        <v>20234</v>
      </c>
      <c r="B1219" s="13" t="s">
        <v>41</v>
      </c>
      <c r="C1219" s="13">
        <v>86054</v>
      </c>
      <c r="D1219" s="14">
        <v>14.89</v>
      </c>
      <c r="E1219" s="15">
        <v>0.05</v>
      </c>
      <c r="F1219" s="13">
        <v>1</v>
      </c>
      <c r="G1219" s="14">
        <f>'Calculated Metrics'!$D1219*'Calculated Metrics'!$F1219*(1-'Calculated Metrics'!$E1219)</f>
        <v>14.1455</v>
      </c>
      <c r="H1219" s="13">
        <v>2201</v>
      </c>
      <c r="I1219" s="13" t="s">
        <v>1722</v>
      </c>
      <c r="J1219" s="13" t="str">
        <f t="shared" si="19"/>
        <v>New Customer</v>
      </c>
      <c r="K1219" s="13" t="s">
        <v>48</v>
      </c>
      <c r="L1219" s="13" t="s">
        <v>35</v>
      </c>
      <c r="M1219" s="16">
        <v>42088</v>
      </c>
      <c r="N1219" s="16">
        <v>42090</v>
      </c>
      <c r="O1219" s="48">
        <f>'Calculated Metrics'!$N1219-'Calculated Metrics'!$M1219</f>
        <v>2</v>
      </c>
      <c r="P1219" s="16" t="str">
        <f>TEXT('Calculated Metrics'!$M1219,"mmmm")</f>
        <v>March</v>
      </c>
      <c r="Q1219" s="16" t="str">
        <f>TEXT('Calculated Metrics'!$M1219,"dddd")</f>
        <v>Wednesday</v>
      </c>
      <c r="R1219" s="13" t="str">
        <f>_xlfn.XLOOKUP('Calculated Metrics'!$T1219,'Product Lookup'!A:A,'Product Lookup'!B:B, ,0)</f>
        <v>Furnishings</v>
      </c>
      <c r="S1219" s="13" t="s">
        <v>36</v>
      </c>
      <c r="T1219" s="13" t="s">
        <v>42</v>
      </c>
      <c r="U1219" s="13" t="s">
        <v>124</v>
      </c>
      <c r="V1219" s="13" t="s">
        <v>29</v>
      </c>
      <c r="W1219" s="13" t="s">
        <v>50</v>
      </c>
      <c r="X1219" s="13" t="s">
        <v>51</v>
      </c>
      <c r="Y1219" s="13" t="s">
        <v>204</v>
      </c>
      <c r="Z1219" s="13">
        <v>55420</v>
      </c>
      <c r="AA1219" s="1"/>
      <c r="AB1219" s="1"/>
      <c r="AC1219" s="1"/>
      <c r="AD1219" s="1"/>
      <c r="AE1219" s="1"/>
      <c r="AF1219" s="1"/>
    </row>
    <row r="1220" spans="1:32" x14ac:dyDescent="0.3">
      <c r="A1220" s="9">
        <v>22259</v>
      </c>
      <c r="B1220" s="9" t="s">
        <v>71</v>
      </c>
      <c r="C1220" s="9">
        <v>86050</v>
      </c>
      <c r="D1220" s="10">
        <v>160.97999999999999</v>
      </c>
      <c r="E1220" s="11">
        <v>0.1</v>
      </c>
      <c r="F1220" s="9">
        <v>11</v>
      </c>
      <c r="G1220" s="10">
        <f>'Calculated Metrics'!$D1220*'Calculated Metrics'!$F1220*(1-'Calculated Metrics'!$E1220)</f>
        <v>1593.702</v>
      </c>
      <c r="H1220" s="9">
        <v>2202</v>
      </c>
      <c r="I1220" s="9" t="s">
        <v>1723</v>
      </c>
      <c r="J1220" s="9" t="str">
        <f t="shared" si="19"/>
        <v>Returning Customer</v>
      </c>
      <c r="K1220" s="9" t="s">
        <v>34</v>
      </c>
      <c r="L1220" s="9" t="s">
        <v>25</v>
      </c>
      <c r="M1220" s="12">
        <v>42035</v>
      </c>
      <c r="N1220" s="12">
        <v>42035</v>
      </c>
      <c r="O1220" s="47">
        <f>'Calculated Metrics'!$N1220-'Calculated Metrics'!$M1220</f>
        <v>0</v>
      </c>
      <c r="P1220" s="12" t="str">
        <f>TEXT('Calculated Metrics'!$M1220,"mmmm")</f>
        <v>January</v>
      </c>
      <c r="Q1220" s="12" t="str">
        <f>TEXT('Calculated Metrics'!$M1220,"dddd")</f>
        <v>Saturday</v>
      </c>
      <c r="R1220" s="9" t="str">
        <f>_xlfn.XLOOKUP('Calculated Metrics'!$T1220,'Product Lookup'!A:A,'Product Lookup'!B:B, ,0)</f>
        <v>Chairs</v>
      </c>
      <c r="S1220" s="9" t="s">
        <v>36</v>
      </c>
      <c r="T1220" s="9" t="s">
        <v>37</v>
      </c>
      <c r="U1220" s="9" t="s">
        <v>38</v>
      </c>
      <c r="V1220" s="9" t="s">
        <v>29</v>
      </c>
      <c r="W1220" s="9" t="s">
        <v>50</v>
      </c>
      <c r="X1220" s="9" t="s">
        <v>51</v>
      </c>
      <c r="Y1220" s="9" t="s">
        <v>674</v>
      </c>
      <c r="Z1220" s="9">
        <v>55429</v>
      </c>
      <c r="AA1220" s="1"/>
      <c r="AB1220" s="1"/>
      <c r="AC1220" s="1"/>
      <c r="AD1220" s="1"/>
      <c r="AE1220" s="1"/>
      <c r="AF1220" s="1"/>
    </row>
    <row r="1221" spans="1:32" x14ac:dyDescent="0.3">
      <c r="A1221" s="13">
        <v>22260</v>
      </c>
      <c r="B1221" s="13" t="s">
        <v>71</v>
      </c>
      <c r="C1221" s="13">
        <v>86050</v>
      </c>
      <c r="D1221" s="14">
        <v>6.3</v>
      </c>
      <c r="E1221" s="15">
        <v>0.05</v>
      </c>
      <c r="F1221" s="13">
        <v>10</v>
      </c>
      <c r="G1221" s="14">
        <f>'Calculated Metrics'!$D1221*'Calculated Metrics'!$F1221*(1-'Calculated Metrics'!$E1221)</f>
        <v>59.849999999999994</v>
      </c>
      <c r="H1221" s="13">
        <v>2202</v>
      </c>
      <c r="I1221" s="13" t="s">
        <v>1723</v>
      </c>
      <c r="J1221" s="13" t="str">
        <f t="shared" si="19"/>
        <v>Returning Customer</v>
      </c>
      <c r="K1221" s="13" t="s">
        <v>34</v>
      </c>
      <c r="L1221" s="13" t="s">
        <v>35</v>
      </c>
      <c r="M1221" s="16">
        <v>42035</v>
      </c>
      <c r="N1221" s="16">
        <v>42035</v>
      </c>
      <c r="O1221" s="48">
        <f>'Calculated Metrics'!$N1221-'Calculated Metrics'!$M1221</f>
        <v>0</v>
      </c>
      <c r="P1221" s="16" t="str">
        <f>TEXT('Calculated Metrics'!$M1221,"mmmm")</f>
        <v>January</v>
      </c>
      <c r="Q1221" s="16" t="str">
        <f>TEXT('Calculated Metrics'!$M1221,"dddd")</f>
        <v>Saturday</v>
      </c>
      <c r="R1221" s="13" t="str">
        <f>_xlfn.XLOOKUP('Calculated Metrics'!$T1221,'Product Lookup'!A:A,'Product Lookup'!B:B, ,0)</f>
        <v>Labels</v>
      </c>
      <c r="S1221" s="13" t="s">
        <v>26</v>
      </c>
      <c r="T1221" s="13" t="s">
        <v>82</v>
      </c>
      <c r="U1221" s="13" t="s">
        <v>49</v>
      </c>
      <c r="V1221" s="13" t="s">
        <v>29</v>
      </c>
      <c r="W1221" s="13" t="s">
        <v>50</v>
      </c>
      <c r="X1221" s="13" t="s">
        <v>51</v>
      </c>
      <c r="Y1221" s="13" t="s">
        <v>674</v>
      </c>
      <c r="Z1221" s="13">
        <v>55429</v>
      </c>
      <c r="AA1221" s="1"/>
      <c r="AB1221" s="1"/>
      <c r="AC1221" s="1"/>
      <c r="AD1221" s="1"/>
      <c r="AE1221" s="1"/>
      <c r="AF1221" s="1"/>
    </row>
    <row r="1222" spans="1:32" x14ac:dyDescent="0.3">
      <c r="A1222" s="9">
        <v>22261</v>
      </c>
      <c r="B1222" s="9" t="s">
        <v>71</v>
      </c>
      <c r="C1222" s="9">
        <v>86050</v>
      </c>
      <c r="D1222" s="10">
        <v>4.9800000000000004</v>
      </c>
      <c r="E1222" s="11">
        <v>0.05</v>
      </c>
      <c r="F1222" s="9">
        <v>8</v>
      </c>
      <c r="G1222" s="10">
        <f>'Calculated Metrics'!$D1222*'Calculated Metrics'!$F1222*(1-'Calculated Metrics'!$E1222)</f>
        <v>37.847999999999999</v>
      </c>
      <c r="H1222" s="9">
        <v>2202</v>
      </c>
      <c r="I1222" s="9" t="s">
        <v>1723</v>
      </c>
      <c r="J1222" s="9" t="str">
        <f t="shared" si="19"/>
        <v>Returning Customer</v>
      </c>
      <c r="K1222" s="9" t="s">
        <v>34</v>
      </c>
      <c r="L1222" s="9" t="s">
        <v>35</v>
      </c>
      <c r="M1222" s="12">
        <v>42035</v>
      </c>
      <c r="N1222" s="12">
        <v>42042</v>
      </c>
      <c r="O1222" s="47">
        <f>'Calculated Metrics'!$N1222-'Calculated Metrics'!$M1222</f>
        <v>7</v>
      </c>
      <c r="P1222" s="12" t="str">
        <f>TEXT('Calculated Metrics'!$M1222,"mmmm")</f>
        <v>January</v>
      </c>
      <c r="Q1222" s="12" t="str">
        <f>TEXT('Calculated Metrics'!$M1222,"dddd")</f>
        <v>Saturday</v>
      </c>
      <c r="R1222" s="9" t="str">
        <f>_xlfn.XLOOKUP('Calculated Metrics'!$T1222,'Product Lookup'!A:A,'Product Lookup'!B:B, ,0)</f>
        <v>Paper</v>
      </c>
      <c r="S1222" s="9" t="s">
        <v>26</v>
      </c>
      <c r="T1222" s="9" t="s">
        <v>66</v>
      </c>
      <c r="U1222" s="9" t="s">
        <v>28</v>
      </c>
      <c r="V1222" s="9" t="s">
        <v>29</v>
      </c>
      <c r="W1222" s="9" t="s">
        <v>50</v>
      </c>
      <c r="X1222" s="9" t="s">
        <v>51</v>
      </c>
      <c r="Y1222" s="9" t="s">
        <v>674</v>
      </c>
      <c r="Z1222" s="9">
        <v>55429</v>
      </c>
      <c r="AA1222" s="1"/>
      <c r="AB1222" s="1"/>
      <c r="AC1222" s="1"/>
      <c r="AD1222" s="1"/>
      <c r="AE1222" s="1"/>
      <c r="AF1222" s="1"/>
    </row>
    <row r="1223" spans="1:32" x14ac:dyDescent="0.3">
      <c r="A1223" s="13">
        <v>23919</v>
      </c>
      <c r="B1223" s="13" t="s">
        <v>71</v>
      </c>
      <c r="C1223" s="13">
        <v>86051</v>
      </c>
      <c r="D1223" s="14">
        <v>145.44999999999999</v>
      </c>
      <c r="E1223" s="15">
        <v>0.1</v>
      </c>
      <c r="F1223" s="13">
        <v>8</v>
      </c>
      <c r="G1223" s="14">
        <f>'Calculated Metrics'!$D1223*'Calculated Metrics'!$F1223*(1-'Calculated Metrics'!$E1223)</f>
        <v>1047.24</v>
      </c>
      <c r="H1223" s="13">
        <v>2203</v>
      </c>
      <c r="I1223" s="13" t="s">
        <v>1724</v>
      </c>
      <c r="J1223" s="13" t="str">
        <f t="shared" si="19"/>
        <v>Returning Customer</v>
      </c>
      <c r="K1223" s="13" t="s">
        <v>34</v>
      </c>
      <c r="L1223" s="13" t="s">
        <v>25</v>
      </c>
      <c r="M1223" s="16">
        <v>42039</v>
      </c>
      <c r="N1223" s="16">
        <v>42039</v>
      </c>
      <c r="O1223" s="48">
        <f>'Calculated Metrics'!$N1223-'Calculated Metrics'!$M1223</f>
        <v>0</v>
      </c>
      <c r="P1223" s="16" t="str">
        <f>TEXT('Calculated Metrics'!$M1223,"mmmm")</f>
        <v>February</v>
      </c>
      <c r="Q1223" s="16" t="str">
        <f>TEXT('Calculated Metrics'!$M1223,"dddd")</f>
        <v>Wednesday</v>
      </c>
      <c r="R1223" s="13" t="str">
        <f>_xlfn.XLOOKUP('Calculated Metrics'!$T1223,'Product Lookup'!A:A,'Product Lookup'!B:B, ,0)</f>
        <v>Office Machines</v>
      </c>
      <c r="S1223" s="13" t="s">
        <v>58</v>
      </c>
      <c r="T1223" s="13" t="s">
        <v>62</v>
      </c>
      <c r="U1223" s="13" t="s">
        <v>38</v>
      </c>
      <c r="V1223" s="13" t="s">
        <v>29</v>
      </c>
      <c r="W1223" s="13" t="s">
        <v>50</v>
      </c>
      <c r="X1223" s="13" t="s">
        <v>51</v>
      </c>
      <c r="Y1223" s="13" t="s">
        <v>675</v>
      </c>
      <c r="Z1223" s="13">
        <v>55445</v>
      </c>
      <c r="AA1223" s="1"/>
      <c r="AB1223" s="1"/>
      <c r="AC1223" s="1"/>
      <c r="AD1223" s="1"/>
      <c r="AE1223" s="1"/>
      <c r="AF1223" s="1"/>
    </row>
    <row r="1224" spans="1:32" x14ac:dyDescent="0.3">
      <c r="A1224" s="9">
        <v>22595</v>
      </c>
      <c r="B1224" s="9" t="s">
        <v>41</v>
      </c>
      <c r="C1224" s="9">
        <v>86052</v>
      </c>
      <c r="D1224" s="10">
        <v>399.98</v>
      </c>
      <c r="E1224" s="11">
        <v>0.1</v>
      </c>
      <c r="F1224" s="9">
        <v>2</v>
      </c>
      <c r="G1224" s="10">
        <f>'Calculated Metrics'!$D1224*'Calculated Metrics'!$F1224*(1-'Calculated Metrics'!$E1224)</f>
        <v>719.96400000000006</v>
      </c>
      <c r="H1224" s="9">
        <v>2203</v>
      </c>
      <c r="I1224" s="9" t="s">
        <v>1724</v>
      </c>
      <c r="J1224" s="9" t="str">
        <f t="shared" si="19"/>
        <v>Returning Customer</v>
      </c>
      <c r="K1224" s="9" t="s">
        <v>34</v>
      </c>
      <c r="L1224" s="9" t="s">
        <v>25</v>
      </c>
      <c r="M1224" s="12">
        <v>42008</v>
      </c>
      <c r="N1224" s="12">
        <v>42010</v>
      </c>
      <c r="O1224" s="47">
        <f>'Calculated Metrics'!$N1224-'Calculated Metrics'!$M1224</f>
        <v>2</v>
      </c>
      <c r="P1224" s="12" t="str">
        <f>TEXT('Calculated Metrics'!$M1224,"mmmm")</f>
        <v>January</v>
      </c>
      <c r="Q1224" s="12" t="str">
        <f>TEXT('Calculated Metrics'!$M1224,"dddd")</f>
        <v>Sunday</v>
      </c>
      <c r="R1224" s="9" t="str">
        <f>_xlfn.XLOOKUP('Calculated Metrics'!$T1224,'Product Lookup'!A:A,'Product Lookup'!B:B, ,0)</f>
        <v>Office Machines</v>
      </c>
      <c r="S1224" s="9" t="s">
        <v>58</v>
      </c>
      <c r="T1224" s="9" t="s">
        <v>62</v>
      </c>
      <c r="U1224" s="9" t="s">
        <v>77</v>
      </c>
      <c r="V1224" s="9" t="s">
        <v>29</v>
      </c>
      <c r="W1224" s="9" t="s">
        <v>50</v>
      </c>
      <c r="X1224" s="9" t="s">
        <v>51</v>
      </c>
      <c r="Y1224" s="9" t="s">
        <v>675</v>
      </c>
      <c r="Z1224" s="9">
        <v>55445</v>
      </c>
      <c r="AA1224" s="1"/>
      <c r="AB1224" s="1"/>
      <c r="AC1224" s="1"/>
      <c r="AD1224" s="1"/>
      <c r="AE1224" s="1"/>
      <c r="AF1224" s="1"/>
    </row>
    <row r="1225" spans="1:32" x14ac:dyDescent="0.3">
      <c r="A1225" s="13">
        <v>23920</v>
      </c>
      <c r="B1225" s="13" t="s">
        <v>71</v>
      </c>
      <c r="C1225" s="13">
        <v>86051</v>
      </c>
      <c r="D1225" s="14">
        <v>33.94</v>
      </c>
      <c r="E1225" s="15">
        <v>0.05</v>
      </c>
      <c r="F1225" s="13">
        <v>5</v>
      </c>
      <c r="G1225" s="14">
        <f>'Calculated Metrics'!$D1225*'Calculated Metrics'!$F1225*(1-'Calculated Metrics'!$E1225)</f>
        <v>161.21499999999997</v>
      </c>
      <c r="H1225" s="13">
        <v>2204</v>
      </c>
      <c r="I1225" s="13" t="s">
        <v>1725</v>
      </c>
      <c r="J1225" s="13" t="str">
        <f t="shared" si="19"/>
        <v>Returning Customer</v>
      </c>
      <c r="K1225" s="13" t="s">
        <v>34</v>
      </c>
      <c r="L1225" s="13" t="s">
        <v>25</v>
      </c>
      <c r="M1225" s="16">
        <v>42039</v>
      </c>
      <c r="N1225" s="16">
        <v>42043</v>
      </c>
      <c r="O1225" s="48">
        <f>'Calculated Metrics'!$N1225-'Calculated Metrics'!$M1225</f>
        <v>4</v>
      </c>
      <c r="P1225" s="16" t="str">
        <f>TEXT('Calculated Metrics'!$M1225,"mmmm")</f>
        <v>February</v>
      </c>
      <c r="Q1225" s="16" t="str">
        <f>TEXT('Calculated Metrics'!$M1225,"dddd")</f>
        <v>Wednesday</v>
      </c>
      <c r="R1225" s="13" t="str">
        <f>_xlfn.XLOOKUP('Calculated Metrics'!$T1225,'Product Lookup'!A:A,'Product Lookup'!B:B, ,0)</f>
        <v>Chairs</v>
      </c>
      <c r="S1225" s="13" t="s">
        <v>36</v>
      </c>
      <c r="T1225" s="13" t="s">
        <v>37</v>
      </c>
      <c r="U1225" s="13" t="s">
        <v>38</v>
      </c>
      <c r="V1225" s="13" t="s">
        <v>29</v>
      </c>
      <c r="W1225" s="13" t="s">
        <v>50</v>
      </c>
      <c r="X1225" s="13" t="s">
        <v>51</v>
      </c>
      <c r="Y1225" s="13" t="s">
        <v>676</v>
      </c>
      <c r="Z1225" s="13">
        <v>55337</v>
      </c>
      <c r="AA1225" s="1"/>
      <c r="AB1225" s="1"/>
      <c r="AC1225" s="1"/>
      <c r="AD1225" s="1"/>
      <c r="AE1225" s="1"/>
      <c r="AF1225" s="1"/>
    </row>
    <row r="1226" spans="1:32" x14ac:dyDescent="0.3">
      <c r="A1226" s="9">
        <v>24434</v>
      </c>
      <c r="B1226" s="9" t="s">
        <v>41</v>
      </c>
      <c r="C1226" s="9">
        <v>86053</v>
      </c>
      <c r="D1226" s="10">
        <v>296.18</v>
      </c>
      <c r="E1226" s="11">
        <v>0.1</v>
      </c>
      <c r="F1226" s="9">
        <v>20</v>
      </c>
      <c r="G1226" s="10">
        <f>'Calculated Metrics'!$D1226*'Calculated Metrics'!$F1226*(1-'Calculated Metrics'!$E1226)</f>
        <v>5331.2400000000007</v>
      </c>
      <c r="H1226" s="9">
        <v>2204</v>
      </c>
      <c r="I1226" s="9" t="s">
        <v>1725</v>
      </c>
      <c r="J1226" s="9" t="str">
        <f t="shared" si="19"/>
        <v>Returning Customer</v>
      </c>
      <c r="K1226" s="9" t="s">
        <v>74</v>
      </c>
      <c r="L1226" s="9" t="s">
        <v>25</v>
      </c>
      <c r="M1226" s="12">
        <v>42045</v>
      </c>
      <c r="N1226" s="12">
        <v>42046</v>
      </c>
      <c r="O1226" s="47">
        <f>'Calculated Metrics'!$N1226-'Calculated Metrics'!$M1226</f>
        <v>1</v>
      </c>
      <c r="P1226" s="12" t="str">
        <f>TEXT('Calculated Metrics'!$M1226,"mmmm")</f>
        <v>February</v>
      </c>
      <c r="Q1226" s="12" t="str">
        <f>TEXT('Calculated Metrics'!$M1226,"dddd")</f>
        <v>Tuesday</v>
      </c>
      <c r="R1226" s="9" t="str">
        <f>_xlfn.XLOOKUP('Calculated Metrics'!$T1226,'Product Lookup'!A:A,'Product Lookup'!B:B, ,0)</f>
        <v>Tables</v>
      </c>
      <c r="S1226" s="9" t="s">
        <v>36</v>
      </c>
      <c r="T1226" s="9" t="s">
        <v>89</v>
      </c>
      <c r="U1226" s="9" t="s">
        <v>77</v>
      </c>
      <c r="V1226" s="9" t="s">
        <v>29</v>
      </c>
      <c r="W1226" s="9" t="s">
        <v>50</v>
      </c>
      <c r="X1226" s="9" t="s">
        <v>51</v>
      </c>
      <c r="Y1226" s="9" t="s">
        <v>676</v>
      </c>
      <c r="Z1226" s="9">
        <v>55337</v>
      </c>
      <c r="AA1226" s="1"/>
      <c r="AB1226" s="1"/>
      <c r="AC1226" s="1"/>
      <c r="AD1226" s="1"/>
      <c r="AE1226" s="1"/>
      <c r="AF1226" s="1"/>
    </row>
    <row r="1227" spans="1:32" x14ac:dyDescent="0.3">
      <c r="A1227" s="13">
        <v>18164</v>
      </c>
      <c r="B1227" s="13" t="s">
        <v>23</v>
      </c>
      <c r="C1227" s="13">
        <v>86258</v>
      </c>
      <c r="D1227" s="14">
        <v>28.48</v>
      </c>
      <c r="E1227" s="15">
        <v>0.05</v>
      </c>
      <c r="F1227" s="13">
        <v>2</v>
      </c>
      <c r="G1227" s="14">
        <f>'Calculated Metrics'!$D1227*'Calculated Metrics'!$F1227*(1-'Calculated Metrics'!$E1227)</f>
        <v>54.111999999999995</v>
      </c>
      <c r="H1227" s="13">
        <v>2206</v>
      </c>
      <c r="I1227" s="13" t="s">
        <v>1726</v>
      </c>
      <c r="J1227" s="13" t="str">
        <f t="shared" si="19"/>
        <v>Returning Customer</v>
      </c>
      <c r="K1227" s="13" t="s">
        <v>74</v>
      </c>
      <c r="L1227" s="13" t="s">
        <v>35</v>
      </c>
      <c r="M1227" s="16">
        <v>42009</v>
      </c>
      <c r="N1227" s="16">
        <v>42010</v>
      </c>
      <c r="O1227" s="48">
        <f>'Calculated Metrics'!$N1227-'Calculated Metrics'!$M1227</f>
        <v>1</v>
      </c>
      <c r="P1227" s="16" t="str">
        <f>TEXT('Calculated Metrics'!$M1227,"mmmm")</f>
        <v>January</v>
      </c>
      <c r="Q1227" s="16" t="str">
        <f>TEXT('Calculated Metrics'!$M1227,"dddd")</f>
        <v>Monday</v>
      </c>
      <c r="R1227" s="13" t="str">
        <f>_xlfn.XLOOKUP('Calculated Metrics'!$T1227,'Product Lookup'!A:A,'Product Lookup'!B:B, ,0)</f>
        <v>Computer Peripherals</v>
      </c>
      <c r="S1227" s="13" t="s">
        <v>58</v>
      </c>
      <c r="T1227" s="13" t="s">
        <v>100</v>
      </c>
      <c r="U1227" s="13" t="s">
        <v>43</v>
      </c>
      <c r="V1227" s="13" t="s">
        <v>29</v>
      </c>
      <c r="W1227" s="13" t="s">
        <v>50</v>
      </c>
      <c r="X1227" s="13" t="s">
        <v>153</v>
      </c>
      <c r="Y1227" s="13" t="s">
        <v>677</v>
      </c>
      <c r="Z1227" s="13">
        <v>50501</v>
      </c>
      <c r="AA1227" s="1"/>
      <c r="AB1227" s="1"/>
      <c r="AC1227" s="1"/>
      <c r="AD1227" s="1"/>
      <c r="AE1227" s="1"/>
      <c r="AF1227" s="1"/>
    </row>
    <row r="1228" spans="1:32" x14ac:dyDescent="0.3">
      <c r="A1228" s="9">
        <v>18165</v>
      </c>
      <c r="B1228" s="9" t="s">
        <v>23</v>
      </c>
      <c r="C1228" s="9">
        <v>86258</v>
      </c>
      <c r="D1228" s="10">
        <v>205.99</v>
      </c>
      <c r="E1228" s="11">
        <v>0.1</v>
      </c>
      <c r="F1228" s="9">
        <v>3</v>
      </c>
      <c r="G1228" s="10">
        <f>'Calculated Metrics'!$D1228*'Calculated Metrics'!$F1228*(1-'Calculated Metrics'!$E1228)</f>
        <v>556.173</v>
      </c>
      <c r="H1228" s="9">
        <v>2206</v>
      </c>
      <c r="I1228" s="9" t="s">
        <v>1726</v>
      </c>
      <c r="J1228" s="9" t="str">
        <f t="shared" si="19"/>
        <v>Returning Customer</v>
      </c>
      <c r="K1228" s="9" t="s">
        <v>74</v>
      </c>
      <c r="L1228" s="9" t="s">
        <v>35</v>
      </c>
      <c r="M1228" s="12">
        <v>42009</v>
      </c>
      <c r="N1228" s="12">
        <v>42011</v>
      </c>
      <c r="O1228" s="47">
        <f>'Calculated Metrics'!$N1228-'Calculated Metrics'!$M1228</f>
        <v>2</v>
      </c>
      <c r="P1228" s="12" t="str">
        <f>TEXT('Calculated Metrics'!$M1228,"mmmm")</f>
        <v>January</v>
      </c>
      <c r="Q1228" s="12" t="str">
        <f>TEXT('Calculated Metrics'!$M1228,"dddd")</f>
        <v>Monday</v>
      </c>
      <c r="R1228" s="9" t="str">
        <f>_xlfn.XLOOKUP('Calculated Metrics'!$T1228,'Product Lookup'!A:A,'Product Lookup'!B:B, ,0)</f>
        <v>Telephones</v>
      </c>
      <c r="S1228" s="9" t="s">
        <v>58</v>
      </c>
      <c r="T1228" s="9" t="s">
        <v>59</v>
      </c>
      <c r="U1228" s="9" t="s">
        <v>49</v>
      </c>
      <c r="V1228" s="9" t="s">
        <v>29</v>
      </c>
      <c r="W1228" s="9" t="s">
        <v>81</v>
      </c>
      <c r="X1228" s="9" t="s">
        <v>153</v>
      </c>
      <c r="Y1228" s="9" t="s">
        <v>677</v>
      </c>
      <c r="Z1228" s="9">
        <v>50501</v>
      </c>
      <c r="AA1228" s="1"/>
      <c r="AB1228" s="1"/>
      <c r="AC1228" s="1"/>
      <c r="AD1228" s="1"/>
      <c r="AE1228" s="1"/>
      <c r="AF1228" s="1"/>
    </row>
    <row r="1229" spans="1:32" x14ac:dyDescent="0.3">
      <c r="A1229" s="13">
        <v>23317</v>
      </c>
      <c r="B1229" s="13" t="s">
        <v>71</v>
      </c>
      <c r="C1229" s="13">
        <v>88030</v>
      </c>
      <c r="D1229" s="14">
        <v>6.98</v>
      </c>
      <c r="E1229" s="15">
        <v>0.05</v>
      </c>
      <c r="F1229" s="13">
        <v>12</v>
      </c>
      <c r="G1229" s="14">
        <f>'Calculated Metrics'!$D1229*'Calculated Metrics'!$F1229*(1-'Calculated Metrics'!$E1229)</f>
        <v>79.572000000000003</v>
      </c>
      <c r="H1229" s="13">
        <v>2209</v>
      </c>
      <c r="I1229" s="13" t="s">
        <v>1727</v>
      </c>
      <c r="J1229" s="13" t="str">
        <f t="shared" si="19"/>
        <v>New Customer</v>
      </c>
      <c r="K1229" s="13" t="s">
        <v>34</v>
      </c>
      <c r="L1229" s="13" t="s">
        <v>35</v>
      </c>
      <c r="M1229" s="16">
        <v>42026</v>
      </c>
      <c r="N1229" s="16">
        <v>42033</v>
      </c>
      <c r="O1229" s="48">
        <f>'Calculated Metrics'!$N1229-'Calculated Metrics'!$M1229</f>
        <v>7</v>
      </c>
      <c r="P1229" s="16" t="str">
        <f>TEXT('Calculated Metrics'!$M1229,"mmmm")</f>
        <v>January</v>
      </c>
      <c r="Q1229" s="16" t="str">
        <f>TEXT('Calculated Metrics'!$M1229,"dddd")</f>
        <v>Thursday</v>
      </c>
      <c r="R1229" s="13" t="str">
        <f>_xlfn.XLOOKUP('Calculated Metrics'!$T1229,'Product Lookup'!A:A,'Product Lookup'!B:B, ,0)</f>
        <v>Paper</v>
      </c>
      <c r="S1229" s="13" t="s">
        <v>26</v>
      </c>
      <c r="T1229" s="13" t="s">
        <v>66</v>
      </c>
      <c r="U1229" s="13" t="s">
        <v>28</v>
      </c>
      <c r="V1229" s="13" t="s">
        <v>29</v>
      </c>
      <c r="W1229" s="13" t="s">
        <v>44</v>
      </c>
      <c r="X1229" s="13" t="s">
        <v>171</v>
      </c>
      <c r="Y1229" s="13" t="s">
        <v>678</v>
      </c>
      <c r="Z1229" s="13">
        <v>30337</v>
      </c>
      <c r="AA1229" s="1"/>
      <c r="AB1229" s="1"/>
      <c r="AC1229" s="1"/>
      <c r="AD1229" s="1"/>
      <c r="AE1229" s="1"/>
      <c r="AF1229" s="1"/>
    </row>
    <row r="1230" spans="1:32" x14ac:dyDescent="0.3">
      <c r="A1230" s="9">
        <v>19914</v>
      </c>
      <c r="B1230" s="9" t="s">
        <v>33</v>
      </c>
      <c r="C1230" s="9">
        <v>88028</v>
      </c>
      <c r="D1230" s="10">
        <v>95.99</v>
      </c>
      <c r="E1230" s="11">
        <v>0.05</v>
      </c>
      <c r="F1230" s="9">
        <v>2</v>
      </c>
      <c r="G1230" s="10">
        <f>'Calculated Metrics'!$D1230*'Calculated Metrics'!$F1230*(1-'Calculated Metrics'!$E1230)</f>
        <v>182.38099999999997</v>
      </c>
      <c r="H1230" s="9">
        <v>2211</v>
      </c>
      <c r="I1230" s="9" t="s">
        <v>1728</v>
      </c>
      <c r="J1230" s="9" t="str">
        <f t="shared" si="19"/>
        <v>New Customer</v>
      </c>
      <c r="K1230" s="9" t="s">
        <v>34</v>
      </c>
      <c r="L1230" s="9" t="s">
        <v>25</v>
      </c>
      <c r="M1230" s="12">
        <v>42005</v>
      </c>
      <c r="N1230" s="12">
        <v>42007</v>
      </c>
      <c r="O1230" s="47">
        <f>'Calculated Metrics'!$N1230-'Calculated Metrics'!$M1230</f>
        <v>2</v>
      </c>
      <c r="P1230" s="12" t="str">
        <f>TEXT('Calculated Metrics'!$M1230,"mmmm")</f>
        <v>January</v>
      </c>
      <c r="Q1230" s="12" t="str">
        <f>TEXT('Calculated Metrics'!$M1230,"dddd")</f>
        <v>Thursday</v>
      </c>
      <c r="R1230" s="9" t="str">
        <f>_xlfn.XLOOKUP('Calculated Metrics'!$T1230,'Product Lookup'!A:A,'Product Lookup'!B:B, ,0)</f>
        <v>Storage</v>
      </c>
      <c r="S1230" s="9" t="s">
        <v>26</v>
      </c>
      <c r="T1230" s="9" t="s">
        <v>85</v>
      </c>
      <c r="U1230" s="9" t="s">
        <v>124</v>
      </c>
      <c r="V1230" s="9" t="s">
        <v>29</v>
      </c>
      <c r="W1230" s="9" t="s">
        <v>44</v>
      </c>
      <c r="X1230" s="9" t="s">
        <v>181</v>
      </c>
      <c r="Y1230" s="9" t="s">
        <v>679</v>
      </c>
      <c r="Z1230" s="9">
        <v>20715</v>
      </c>
      <c r="AA1230" s="1"/>
      <c r="AB1230" s="1"/>
      <c r="AC1230" s="1"/>
      <c r="AD1230" s="1"/>
      <c r="AE1230" s="1"/>
      <c r="AF1230" s="1"/>
    </row>
    <row r="1231" spans="1:32" x14ac:dyDescent="0.3">
      <c r="A1231" s="13">
        <v>24756</v>
      </c>
      <c r="B1231" s="13" t="s">
        <v>23</v>
      </c>
      <c r="C1231" s="13">
        <v>88029</v>
      </c>
      <c r="D1231" s="14">
        <v>199.99</v>
      </c>
      <c r="E1231" s="15">
        <v>0.1</v>
      </c>
      <c r="F1231" s="13">
        <v>5</v>
      </c>
      <c r="G1231" s="14">
        <f>'Calculated Metrics'!$D1231*'Calculated Metrics'!$F1231*(1-'Calculated Metrics'!$E1231)</f>
        <v>899.95500000000004</v>
      </c>
      <c r="H1231" s="13">
        <v>2212</v>
      </c>
      <c r="I1231" s="13" t="s">
        <v>1729</v>
      </c>
      <c r="J1231" s="13" t="str">
        <f t="shared" si="19"/>
        <v>New Customer</v>
      </c>
      <c r="K1231" s="13" t="s">
        <v>34</v>
      </c>
      <c r="L1231" s="13" t="s">
        <v>25</v>
      </c>
      <c r="M1231" s="16">
        <v>42113</v>
      </c>
      <c r="N1231" s="16">
        <v>42115</v>
      </c>
      <c r="O1231" s="48">
        <f>'Calculated Metrics'!$N1231-'Calculated Metrics'!$M1231</f>
        <v>2</v>
      </c>
      <c r="P1231" s="16" t="str">
        <f>TEXT('Calculated Metrics'!$M1231,"mmmm")</f>
        <v>April</v>
      </c>
      <c r="Q1231" s="16" t="str">
        <f>TEXT('Calculated Metrics'!$M1231,"dddd")</f>
        <v>Sunday</v>
      </c>
      <c r="R1231" s="13" t="str">
        <f>_xlfn.XLOOKUP('Calculated Metrics'!$T1231,'Product Lookup'!A:A,'Product Lookup'!B:B, ,0)</f>
        <v>Copiers</v>
      </c>
      <c r="S1231" s="13" t="s">
        <v>58</v>
      </c>
      <c r="T1231" s="13" t="s">
        <v>238</v>
      </c>
      <c r="U1231" s="13" t="s">
        <v>124</v>
      </c>
      <c r="V1231" s="13" t="s">
        <v>29</v>
      </c>
      <c r="W1231" s="13" t="s">
        <v>44</v>
      </c>
      <c r="X1231" s="13" t="s">
        <v>181</v>
      </c>
      <c r="Y1231" s="13" t="s">
        <v>680</v>
      </c>
      <c r="Z1231" s="13">
        <v>21228</v>
      </c>
      <c r="AA1231" s="1"/>
      <c r="AB1231" s="1"/>
      <c r="AC1231" s="1"/>
      <c r="AD1231" s="1"/>
      <c r="AE1231" s="1"/>
      <c r="AF1231" s="1"/>
    </row>
    <row r="1232" spans="1:32" x14ac:dyDescent="0.3">
      <c r="A1232" s="9">
        <v>23512</v>
      </c>
      <c r="B1232" s="9" t="s">
        <v>71</v>
      </c>
      <c r="C1232" s="9">
        <v>90314</v>
      </c>
      <c r="D1232" s="10">
        <v>3.28</v>
      </c>
      <c r="E1232" s="11">
        <v>0.05</v>
      </c>
      <c r="F1232" s="9">
        <v>4</v>
      </c>
      <c r="G1232" s="10">
        <f>'Calculated Metrics'!$D1232*'Calculated Metrics'!$F1232*(1-'Calculated Metrics'!$E1232)</f>
        <v>12.463999999999999</v>
      </c>
      <c r="H1232" s="9">
        <v>2215</v>
      </c>
      <c r="I1232" s="9" t="s">
        <v>1730</v>
      </c>
      <c r="J1232" s="9" t="str">
        <f t="shared" si="19"/>
        <v>New Customer</v>
      </c>
      <c r="K1232" s="9" t="s">
        <v>24</v>
      </c>
      <c r="L1232" s="9" t="s">
        <v>35</v>
      </c>
      <c r="M1232" s="12">
        <v>42178</v>
      </c>
      <c r="N1232" s="12">
        <v>42178</v>
      </c>
      <c r="O1232" s="47">
        <f>'Calculated Metrics'!$N1232-'Calculated Metrics'!$M1232</f>
        <v>0</v>
      </c>
      <c r="P1232" s="12" t="str">
        <f>TEXT('Calculated Metrics'!$M1232,"mmmm")</f>
        <v>June</v>
      </c>
      <c r="Q1232" s="12" t="str">
        <f>TEXT('Calculated Metrics'!$M1232,"dddd")</f>
        <v>Tuesday</v>
      </c>
      <c r="R1232" s="9" t="str">
        <f>_xlfn.XLOOKUP('Calculated Metrics'!$T1232,'Product Lookup'!A:A,'Product Lookup'!B:B, ,0)</f>
        <v>Pens</v>
      </c>
      <c r="S1232" s="9" t="s">
        <v>26</v>
      </c>
      <c r="T1232" s="9" t="s">
        <v>27</v>
      </c>
      <c r="U1232" s="9" t="s">
        <v>28</v>
      </c>
      <c r="V1232" s="9" t="s">
        <v>29</v>
      </c>
      <c r="W1232" s="9" t="s">
        <v>44</v>
      </c>
      <c r="X1232" s="9" t="s">
        <v>90</v>
      </c>
      <c r="Y1232" s="9" t="s">
        <v>681</v>
      </c>
      <c r="Z1232" s="9">
        <v>44646</v>
      </c>
      <c r="AA1232" s="1"/>
      <c r="AB1232" s="1"/>
      <c r="AC1232" s="1"/>
      <c r="AD1232" s="1"/>
      <c r="AE1232" s="1"/>
      <c r="AF1232" s="1"/>
    </row>
    <row r="1233" spans="1:32" x14ac:dyDescent="0.3">
      <c r="A1233" s="13">
        <v>23513</v>
      </c>
      <c r="B1233" s="13" t="s">
        <v>71</v>
      </c>
      <c r="C1233" s="13">
        <v>90314</v>
      </c>
      <c r="D1233" s="14">
        <v>256.99</v>
      </c>
      <c r="E1233" s="15">
        <v>0.1</v>
      </c>
      <c r="F1233" s="13">
        <v>3</v>
      </c>
      <c r="G1233" s="14">
        <f>'Calculated Metrics'!$D1233*'Calculated Metrics'!$F1233*(1-'Calculated Metrics'!$E1233)</f>
        <v>693.87300000000005</v>
      </c>
      <c r="H1233" s="13">
        <v>2216</v>
      </c>
      <c r="I1233" s="13" t="s">
        <v>1731</v>
      </c>
      <c r="J1233" s="13" t="str">
        <f t="shared" si="19"/>
        <v>Returning Customer</v>
      </c>
      <c r="K1233" s="13" t="s">
        <v>24</v>
      </c>
      <c r="L1233" s="13" t="s">
        <v>35</v>
      </c>
      <c r="M1233" s="16">
        <v>42178</v>
      </c>
      <c r="N1233" s="16">
        <v>42185</v>
      </c>
      <c r="O1233" s="48">
        <f>'Calculated Metrics'!$N1233-'Calculated Metrics'!$M1233</f>
        <v>7</v>
      </c>
      <c r="P1233" s="16" t="str">
        <f>TEXT('Calculated Metrics'!$M1233,"mmmm")</f>
        <v>June</v>
      </c>
      <c r="Q1233" s="16" t="str">
        <f>TEXT('Calculated Metrics'!$M1233,"dddd")</f>
        <v>Tuesday</v>
      </c>
      <c r="R1233" s="13" t="str">
        <f>_xlfn.XLOOKUP('Calculated Metrics'!$T1233,'Product Lookup'!A:A,'Product Lookup'!B:B, ,0)</f>
        <v>Computer Peripherals</v>
      </c>
      <c r="S1233" s="13" t="s">
        <v>58</v>
      </c>
      <c r="T1233" s="13" t="s">
        <v>100</v>
      </c>
      <c r="U1233" s="13" t="s">
        <v>49</v>
      </c>
      <c r="V1233" s="13" t="s">
        <v>29</v>
      </c>
      <c r="W1233" s="13" t="s">
        <v>44</v>
      </c>
      <c r="X1233" s="13" t="s">
        <v>90</v>
      </c>
      <c r="Y1233" s="13" t="s">
        <v>682</v>
      </c>
      <c r="Z1233" s="13">
        <v>44256</v>
      </c>
      <c r="AA1233" s="1"/>
      <c r="AB1233" s="1"/>
      <c r="AC1233" s="1"/>
      <c r="AD1233" s="1"/>
      <c r="AE1233" s="1"/>
      <c r="AF1233" s="1"/>
    </row>
    <row r="1234" spans="1:32" x14ac:dyDescent="0.3">
      <c r="A1234" s="9">
        <v>23514</v>
      </c>
      <c r="B1234" s="9" t="s">
        <v>71</v>
      </c>
      <c r="C1234" s="9">
        <v>90314</v>
      </c>
      <c r="D1234" s="10">
        <v>6.48</v>
      </c>
      <c r="E1234" s="11">
        <v>0.05</v>
      </c>
      <c r="F1234" s="9">
        <v>10</v>
      </c>
      <c r="G1234" s="10">
        <f>'Calculated Metrics'!$D1234*'Calculated Metrics'!$F1234*(1-'Calculated Metrics'!$E1234)</f>
        <v>61.560000000000009</v>
      </c>
      <c r="H1234" s="9">
        <v>2216</v>
      </c>
      <c r="I1234" s="9" t="s">
        <v>1731</v>
      </c>
      <c r="J1234" s="9" t="str">
        <f t="shared" si="19"/>
        <v>Returning Customer</v>
      </c>
      <c r="K1234" s="9" t="s">
        <v>24</v>
      </c>
      <c r="L1234" s="9" t="s">
        <v>35</v>
      </c>
      <c r="M1234" s="12">
        <v>42178</v>
      </c>
      <c r="N1234" s="12">
        <v>42180</v>
      </c>
      <c r="O1234" s="47">
        <f>'Calculated Metrics'!$N1234-'Calculated Metrics'!$M1234</f>
        <v>2</v>
      </c>
      <c r="P1234" s="12" t="str">
        <f>TEXT('Calculated Metrics'!$M1234,"mmmm")</f>
        <v>June</v>
      </c>
      <c r="Q1234" s="12" t="str">
        <f>TEXT('Calculated Metrics'!$M1234,"dddd")</f>
        <v>Tuesday</v>
      </c>
      <c r="R1234" s="9" t="str">
        <f>_xlfn.XLOOKUP('Calculated Metrics'!$T1234,'Product Lookup'!A:A,'Product Lookup'!B:B, ,0)</f>
        <v>Paper</v>
      </c>
      <c r="S1234" s="9" t="s">
        <v>26</v>
      </c>
      <c r="T1234" s="9" t="s">
        <v>66</v>
      </c>
      <c r="U1234" s="9" t="s">
        <v>49</v>
      </c>
      <c r="V1234" s="9" t="s">
        <v>29</v>
      </c>
      <c r="W1234" s="9" t="s">
        <v>81</v>
      </c>
      <c r="X1234" s="9" t="s">
        <v>90</v>
      </c>
      <c r="Y1234" s="9" t="s">
        <v>682</v>
      </c>
      <c r="Z1234" s="9">
        <v>44256</v>
      </c>
      <c r="AA1234" s="1"/>
      <c r="AB1234" s="1"/>
      <c r="AC1234" s="1"/>
      <c r="AD1234" s="1"/>
      <c r="AE1234" s="1"/>
      <c r="AF1234" s="1"/>
    </row>
    <row r="1235" spans="1:32" x14ac:dyDescent="0.3">
      <c r="A1235" s="13">
        <v>22712</v>
      </c>
      <c r="B1235" s="13" t="s">
        <v>71</v>
      </c>
      <c r="C1235" s="13">
        <v>91036</v>
      </c>
      <c r="D1235" s="14">
        <v>14.2</v>
      </c>
      <c r="E1235" s="15">
        <v>0.05</v>
      </c>
      <c r="F1235" s="13">
        <v>4</v>
      </c>
      <c r="G1235" s="14">
        <f>'Calculated Metrics'!$D1235*'Calculated Metrics'!$F1235*(1-'Calculated Metrics'!$E1235)</f>
        <v>53.959999999999994</v>
      </c>
      <c r="H1235" s="13">
        <v>2220</v>
      </c>
      <c r="I1235" s="13" t="s">
        <v>1732</v>
      </c>
      <c r="J1235" s="13" t="str">
        <f t="shared" si="19"/>
        <v>New Customer</v>
      </c>
      <c r="K1235" s="13" t="s">
        <v>74</v>
      </c>
      <c r="L1235" s="13" t="s">
        <v>35</v>
      </c>
      <c r="M1235" s="16">
        <v>42063</v>
      </c>
      <c r="N1235" s="16">
        <v>42064</v>
      </c>
      <c r="O1235" s="48">
        <f>'Calculated Metrics'!$N1235-'Calculated Metrics'!$M1235</f>
        <v>1</v>
      </c>
      <c r="P1235" s="16" t="str">
        <f>TEXT('Calculated Metrics'!$M1235,"mmmm")</f>
        <v>February</v>
      </c>
      <c r="Q1235" s="16" t="str">
        <f>TEXT('Calculated Metrics'!$M1235,"dddd")</f>
        <v>Saturday</v>
      </c>
      <c r="R1235" s="13" t="str">
        <f>_xlfn.XLOOKUP('Calculated Metrics'!$T1235,'Product Lookup'!A:A,'Product Lookup'!B:B, ,0)</f>
        <v>Furnishings</v>
      </c>
      <c r="S1235" s="13" t="s">
        <v>36</v>
      </c>
      <c r="T1235" s="13" t="s">
        <v>42</v>
      </c>
      <c r="U1235" s="13" t="s">
        <v>28</v>
      </c>
      <c r="V1235" s="13" t="s">
        <v>29</v>
      </c>
      <c r="W1235" s="13" t="s">
        <v>30</v>
      </c>
      <c r="X1235" s="13" t="s">
        <v>162</v>
      </c>
      <c r="Y1235" s="13" t="s">
        <v>683</v>
      </c>
      <c r="Z1235" s="13">
        <v>34787</v>
      </c>
      <c r="AA1235" s="1"/>
      <c r="AB1235" s="1"/>
      <c r="AC1235" s="1"/>
      <c r="AD1235" s="1"/>
      <c r="AE1235" s="1"/>
      <c r="AF1235" s="1"/>
    </row>
    <row r="1236" spans="1:32" x14ac:dyDescent="0.3">
      <c r="A1236" s="9">
        <v>24113</v>
      </c>
      <c r="B1236" s="9" t="s">
        <v>41</v>
      </c>
      <c r="C1236" s="9">
        <v>89970</v>
      </c>
      <c r="D1236" s="10">
        <v>100.89</v>
      </c>
      <c r="E1236" s="11">
        <v>0.1</v>
      </c>
      <c r="F1236" s="9">
        <v>15</v>
      </c>
      <c r="G1236" s="10">
        <f>'Calculated Metrics'!$D1236*'Calculated Metrics'!$F1236*(1-'Calculated Metrics'!$E1236)</f>
        <v>1362.0149999999999</v>
      </c>
      <c r="H1236" s="9">
        <v>2225</v>
      </c>
      <c r="I1236" s="9" t="s">
        <v>1733</v>
      </c>
      <c r="J1236" s="9" t="str">
        <f t="shared" si="19"/>
        <v>New Customer</v>
      </c>
      <c r="K1236" s="9" t="s">
        <v>48</v>
      </c>
      <c r="L1236" s="9" t="s">
        <v>25</v>
      </c>
      <c r="M1236" s="12">
        <v>42056</v>
      </c>
      <c r="N1236" s="12">
        <v>42057</v>
      </c>
      <c r="O1236" s="47">
        <f>'Calculated Metrics'!$N1236-'Calculated Metrics'!$M1236</f>
        <v>1</v>
      </c>
      <c r="P1236" s="12" t="str">
        <f>TEXT('Calculated Metrics'!$M1236,"mmmm")</f>
        <v>February</v>
      </c>
      <c r="Q1236" s="12" t="str">
        <f>TEXT('Calculated Metrics'!$M1236,"dddd")</f>
        <v>Saturday</v>
      </c>
      <c r="R1236" s="9" t="str">
        <f>_xlfn.XLOOKUP('Calculated Metrics'!$T1236,'Product Lookup'!A:A,'Product Lookup'!B:B, ,0)</f>
        <v>Chairs</v>
      </c>
      <c r="S1236" s="9" t="s">
        <v>36</v>
      </c>
      <c r="T1236" s="9" t="s">
        <v>37</v>
      </c>
      <c r="U1236" s="9" t="s">
        <v>38</v>
      </c>
      <c r="V1236" s="9" t="s">
        <v>29</v>
      </c>
      <c r="W1236" s="9" t="s">
        <v>81</v>
      </c>
      <c r="X1236" s="9" t="s">
        <v>164</v>
      </c>
      <c r="Y1236" s="9" t="s">
        <v>684</v>
      </c>
      <c r="Z1236" s="9">
        <v>88240</v>
      </c>
      <c r="AA1236" s="1"/>
      <c r="AB1236" s="1"/>
      <c r="AC1236" s="1"/>
      <c r="AD1236" s="1"/>
      <c r="AE1236" s="1"/>
      <c r="AF1236" s="1"/>
    </row>
    <row r="1237" spans="1:32" x14ac:dyDescent="0.3">
      <c r="A1237" s="13">
        <v>18820</v>
      </c>
      <c r="B1237" s="13" t="s">
        <v>71</v>
      </c>
      <c r="C1237" s="13">
        <v>89102</v>
      </c>
      <c r="D1237" s="14">
        <v>13.43</v>
      </c>
      <c r="E1237" s="15">
        <v>0.05</v>
      </c>
      <c r="F1237" s="13">
        <v>7</v>
      </c>
      <c r="G1237" s="14">
        <f>'Calculated Metrics'!$D1237*'Calculated Metrics'!$F1237*(1-'Calculated Metrics'!$E1237)</f>
        <v>89.309499999999986</v>
      </c>
      <c r="H1237" s="13">
        <v>2240</v>
      </c>
      <c r="I1237" s="13" t="s">
        <v>1734</v>
      </c>
      <c r="J1237" s="13" t="str">
        <f t="shared" si="19"/>
        <v>New Customer</v>
      </c>
      <c r="K1237" s="13" t="s">
        <v>24</v>
      </c>
      <c r="L1237" s="13" t="s">
        <v>25</v>
      </c>
      <c r="M1237" s="16">
        <v>42100</v>
      </c>
      <c r="N1237" s="16">
        <v>42107</v>
      </c>
      <c r="O1237" s="48">
        <f>'Calculated Metrics'!$N1237-'Calculated Metrics'!$M1237</f>
        <v>7</v>
      </c>
      <c r="P1237" s="16" t="str">
        <f>TEXT('Calculated Metrics'!$M1237,"mmmm")</f>
        <v>April</v>
      </c>
      <c r="Q1237" s="16" t="str">
        <f>TEXT('Calculated Metrics'!$M1237,"dddd")</f>
        <v>Monday</v>
      </c>
      <c r="R1237" s="13" t="str">
        <f>_xlfn.XLOOKUP('Calculated Metrics'!$T1237,'Product Lookup'!A:A,'Product Lookup'!B:B, ,0)</f>
        <v>Storage</v>
      </c>
      <c r="S1237" s="13" t="s">
        <v>26</v>
      </c>
      <c r="T1237" s="13" t="s">
        <v>85</v>
      </c>
      <c r="U1237" s="13" t="s">
        <v>49</v>
      </c>
      <c r="V1237" s="13" t="s">
        <v>29</v>
      </c>
      <c r="W1237" s="13" t="s">
        <v>44</v>
      </c>
      <c r="X1237" s="13" t="s">
        <v>162</v>
      </c>
      <c r="Y1237" s="13" t="s">
        <v>685</v>
      </c>
      <c r="Z1237" s="13">
        <v>33801</v>
      </c>
      <c r="AA1237" s="1"/>
      <c r="AB1237" s="1"/>
      <c r="AC1237" s="1"/>
      <c r="AD1237" s="1"/>
      <c r="AE1237" s="1"/>
      <c r="AF1237" s="1"/>
    </row>
    <row r="1238" spans="1:32" x14ac:dyDescent="0.3">
      <c r="A1238" s="9">
        <v>24121</v>
      </c>
      <c r="B1238" s="9" t="s">
        <v>71</v>
      </c>
      <c r="C1238" s="9">
        <v>86699</v>
      </c>
      <c r="D1238" s="10">
        <v>2.08</v>
      </c>
      <c r="E1238" s="11">
        <v>0.05</v>
      </c>
      <c r="F1238" s="9">
        <v>22</v>
      </c>
      <c r="G1238" s="10">
        <f>'Calculated Metrics'!$D1238*'Calculated Metrics'!$F1238*(1-'Calculated Metrics'!$E1238)</f>
        <v>43.472000000000001</v>
      </c>
      <c r="H1238" s="9">
        <v>2250</v>
      </c>
      <c r="I1238" s="9" t="s">
        <v>1735</v>
      </c>
      <c r="J1238" s="9" t="str">
        <f t="shared" si="19"/>
        <v>New Customer</v>
      </c>
      <c r="K1238" s="9" t="s">
        <v>34</v>
      </c>
      <c r="L1238" s="9" t="s">
        <v>35</v>
      </c>
      <c r="M1238" s="12">
        <v>42107</v>
      </c>
      <c r="N1238" s="12">
        <v>42114</v>
      </c>
      <c r="O1238" s="47">
        <f>'Calculated Metrics'!$N1238-'Calculated Metrics'!$M1238</f>
        <v>7</v>
      </c>
      <c r="P1238" s="12" t="str">
        <f>TEXT('Calculated Metrics'!$M1238,"mmmm")</f>
        <v>April</v>
      </c>
      <c r="Q1238" s="12" t="str">
        <f>TEXT('Calculated Metrics'!$M1238,"dddd")</f>
        <v>Monday</v>
      </c>
      <c r="R1238" s="9" t="str">
        <f>_xlfn.XLOOKUP('Calculated Metrics'!$T1238,'Product Lookup'!A:A,'Product Lookup'!B:B, ,0)</f>
        <v>Furnishings</v>
      </c>
      <c r="S1238" s="9" t="s">
        <v>36</v>
      </c>
      <c r="T1238" s="9" t="s">
        <v>42</v>
      </c>
      <c r="U1238" s="9" t="s">
        <v>49</v>
      </c>
      <c r="V1238" s="9" t="s">
        <v>29</v>
      </c>
      <c r="W1238" s="9" t="s">
        <v>81</v>
      </c>
      <c r="X1238" s="9" t="s">
        <v>122</v>
      </c>
      <c r="Y1238" s="9" t="s">
        <v>686</v>
      </c>
      <c r="Z1238" s="9">
        <v>16801</v>
      </c>
      <c r="AA1238" s="1"/>
      <c r="AB1238" s="1"/>
      <c r="AC1238" s="1"/>
      <c r="AD1238" s="1"/>
      <c r="AE1238" s="1"/>
      <c r="AF1238" s="1"/>
    </row>
    <row r="1239" spans="1:32" x14ac:dyDescent="0.3">
      <c r="A1239" s="13">
        <v>25440</v>
      </c>
      <c r="B1239" s="13" t="s">
        <v>71</v>
      </c>
      <c r="C1239" s="13">
        <v>89278</v>
      </c>
      <c r="D1239" s="14">
        <v>6.3</v>
      </c>
      <c r="E1239" s="15">
        <v>0.05</v>
      </c>
      <c r="F1239" s="13">
        <v>12</v>
      </c>
      <c r="G1239" s="14">
        <f>'Calculated Metrics'!$D1239*'Calculated Metrics'!$F1239*(1-'Calculated Metrics'!$E1239)</f>
        <v>71.819999999999993</v>
      </c>
      <c r="H1239" s="13">
        <v>2254</v>
      </c>
      <c r="I1239" s="13" t="s">
        <v>1736</v>
      </c>
      <c r="J1239" s="13" t="str">
        <f t="shared" si="19"/>
        <v>Returning Customer</v>
      </c>
      <c r="K1239" s="13" t="s">
        <v>24</v>
      </c>
      <c r="L1239" s="13" t="s">
        <v>35</v>
      </c>
      <c r="M1239" s="16">
        <v>42031</v>
      </c>
      <c r="N1239" s="16">
        <v>42036</v>
      </c>
      <c r="O1239" s="48">
        <f>'Calculated Metrics'!$N1239-'Calculated Metrics'!$M1239</f>
        <v>5</v>
      </c>
      <c r="P1239" s="16" t="str">
        <f>TEXT('Calculated Metrics'!$M1239,"mmmm")</f>
        <v>January</v>
      </c>
      <c r="Q1239" s="16" t="str">
        <f>TEXT('Calculated Metrics'!$M1239,"dddd")</f>
        <v>Tuesday</v>
      </c>
      <c r="R1239" s="13" t="str">
        <f>_xlfn.XLOOKUP('Calculated Metrics'!$T1239,'Product Lookup'!A:A,'Product Lookup'!B:B, ,0)</f>
        <v>Labels</v>
      </c>
      <c r="S1239" s="13" t="s">
        <v>26</v>
      </c>
      <c r="T1239" s="13" t="s">
        <v>82</v>
      </c>
      <c r="U1239" s="13" t="s">
        <v>49</v>
      </c>
      <c r="V1239" s="13" t="s">
        <v>29</v>
      </c>
      <c r="W1239" s="13" t="s">
        <v>81</v>
      </c>
      <c r="X1239" s="13" t="s">
        <v>244</v>
      </c>
      <c r="Y1239" s="13" t="s">
        <v>687</v>
      </c>
      <c r="Z1239" s="13">
        <v>42003</v>
      </c>
      <c r="AA1239" s="1"/>
      <c r="AB1239" s="1"/>
      <c r="AC1239" s="1"/>
      <c r="AD1239" s="1"/>
      <c r="AE1239" s="1"/>
      <c r="AF1239" s="1"/>
    </row>
    <row r="1240" spans="1:32" x14ac:dyDescent="0.3">
      <c r="A1240" s="9">
        <v>20639</v>
      </c>
      <c r="B1240" s="9" t="s">
        <v>23</v>
      </c>
      <c r="C1240" s="9">
        <v>89279</v>
      </c>
      <c r="D1240" s="10">
        <v>48.91</v>
      </c>
      <c r="E1240" s="11">
        <v>0.05</v>
      </c>
      <c r="F1240" s="9">
        <v>14</v>
      </c>
      <c r="G1240" s="10">
        <f>'Calculated Metrics'!$D1240*'Calculated Metrics'!$F1240*(1-'Calculated Metrics'!$E1240)</f>
        <v>650.50299999999993</v>
      </c>
      <c r="H1240" s="9">
        <v>2254</v>
      </c>
      <c r="I1240" s="9" t="s">
        <v>1736</v>
      </c>
      <c r="J1240" s="9" t="str">
        <f t="shared" si="19"/>
        <v>Returning Customer</v>
      </c>
      <c r="K1240" s="9" t="s">
        <v>24</v>
      </c>
      <c r="L1240" s="9" t="s">
        <v>35</v>
      </c>
      <c r="M1240" s="12">
        <v>42122</v>
      </c>
      <c r="N1240" s="12">
        <v>42124</v>
      </c>
      <c r="O1240" s="47">
        <f>'Calculated Metrics'!$N1240-'Calculated Metrics'!$M1240</f>
        <v>2</v>
      </c>
      <c r="P1240" s="12" t="str">
        <f>TEXT('Calculated Metrics'!$M1240,"mmmm")</f>
        <v>April</v>
      </c>
      <c r="Q1240" s="12" t="str">
        <f>TEXT('Calculated Metrics'!$M1240,"dddd")</f>
        <v>Tuesday</v>
      </c>
      <c r="R1240" s="9" t="str">
        <f>_xlfn.XLOOKUP('Calculated Metrics'!$T1240,'Product Lookup'!A:A,'Product Lookup'!B:B, ,0)</f>
        <v>Paper</v>
      </c>
      <c r="S1240" s="9" t="s">
        <v>26</v>
      </c>
      <c r="T1240" s="9" t="s">
        <v>66</v>
      </c>
      <c r="U1240" s="9" t="s">
        <v>49</v>
      </c>
      <c r="V1240" s="9" t="s">
        <v>29</v>
      </c>
      <c r="W1240" s="9" t="s">
        <v>81</v>
      </c>
      <c r="X1240" s="9" t="s">
        <v>244</v>
      </c>
      <c r="Y1240" s="9" t="s">
        <v>687</v>
      </c>
      <c r="Z1240" s="9">
        <v>42003</v>
      </c>
      <c r="AA1240" s="1"/>
      <c r="AB1240" s="1"/>
      <c r="AC1240" s="1"/>
      <c r="AD1240" s="1"/>
      <c r="AE1240" s="1"/>
      <c r="AF1240" s="1"/>
    </row>
    <row r="1241" spans="1:32" x14ac:dyDescent="0.3">
      <c r="A1241" s="13">
        <v>20640</v>
      </c>
      <c r="B1241" s="13" t="s">
        <v>23</v>
      </c>
      <c r="C1241" s="13">
        <v>89279</v>
      </c>
      <c r="D1241" s="14">
        <v>5.98</v>
      </c>
      <c r="E1241" s="15">
        <v>0.05</v>
      </c>
      <c r="F1241" s="13">
        <v>13</v>
      </c>
      <c r="G1241" s="14">
        <f>'Calculated Metrics'!$D1241*'Calculated Metrics'!$F1241*(1-'Calculated Metrics'!$E1241)</f>
        <v>73.853000000000009</v>
      </c>
      <c r="H1241" s="13">
        <v>2254</v>
      </c>
      <c r="I1241" s="13" t="s">
        <v>1736</v>
      </c>
      <c r="J1241" s="13" t="str">
        <f t="shared" si="19"/>
        <v>Returning Customer</v>
      </c>
      <c r="K1241" s="13" t="s">
        <v>24</v>
      </c>
      <c r="L1241" s="13" t="s">
        <v>35</v>
      </c>
      <c r="M1241" s="16">
        <v>42122</v>
      </c>
      <c r="N1241" s="16">
        <v>42122</v>
      </c>
      <c r="O1241" s="48">
        <f>'Calculated Metrics'!$N1241-'Calculated Metrics'!$M1241</f>
        <v>0</v>
      </c>
      <c r="P1241" s="16" t="str">
        <f>TEXT('Calculated Metrics'!$M1241,"mmmm")</f>
        <v>April</v>
      </c>
      <c r="Q1241" s="16" t="str">
        <f>TEXT('Calculated Metrics'!$M1241,"dddd")</f>
        <v>Tuesday</v>
      </c>
      <c r="R1241" s="13" t="str">
        <f>_xlfn.XLOOKUP('Calculated Metrics'!$T1241,'Product Lookup'!A:A,'Product Lookup'!B:B, ,0)</f>
        <v>Paper</v>
      </c>
      <c r="S1241" s="13" t="s">
        <v>26</v>
      </c>
      <c r="T1241" s="13" t="s">
        <v>66</v>
      </c>
      <c r="U1241" s="13" t="s">
        <v>49</v>
      </c>
      <c r="V1241" s="13" t="s">
        <v>29</v>
      </c>
      <c r="W1241" s="13" t="s">
        <v>81</v>
      </c>
      <c r="X1241" s="13" t="s">
        <v>244</v>
      </c>
      <c r="Y1241" s="13" t="s">
        <v>687</v>
      </c>
      <c r="Z1241" s="13">
        <v>42003</v>
      </c>
      <c r="AA1241" s="1"/>
      <c r="AB1241" s="1"/>
      <c r="AC1241" s="1"/>
      <c r="AD1241" s="1"/>
      <c r="AE1241" s="1"/>
      <c r="AF1241" s="1"/>
    </row>
    <row r="1242" spans="1:32" x14ac:dyDescent="0.3">
      <c r="A1242" s="9">
        <v>19054</v>
      </c>
      <c r="B1242" s="9" t="s">
        <v>41</v>
      </c>
      <c r="C1242" s="9">
        <v>87963</v>
      </c>
      <c r="D1242" s="10">
        <v>60.97</v>
      </c>
      <c r="E1242" s="11">
        <v>0.05</v>
      </c>
      <c r="F1242" s="9">
        <v>6</v>
      </c>
      <c r="G1242" s="10">
        <f>'Calculated Metrics'!$D1242*'Calculated Metrics'!$F1242*(1-'Calculated Metrics'!$E1242)</f>
        <v>347.529</v>
      </c>
      <c r="H1242" s="9">
        <v>2256</v>
      </c>
      <c r="I1242" s="9" t="s">
        <v>1737</v>
      </c>
      <c r="J1242" s="9" t="str">
        <f t="shared" si="19"/>
        <v>Returning Customer</v>
      </c>
      <c r="K1242" s="9" t="s">
        <v>24</v>
      </c>
      <c r="L1242" s="9" t="s">
        <v>25</v>
      </c>
      <c r="M1242" s="12">
        <v>42006</v>
      </c>
      <c r="N1242" s="12">
        <v>42008</v>
      </c>
      <c r="O1242" s="47">
        <f>'Calculated Metrics'!$N1242-'Calculated Metrics'!$M1242</f>
        <v>2</v>
      </c>
      <c r="P1242" s="12" t="str">
        <f>TEXT('Calculated Metrics'!$M1242,"mmmm")</f>
        <v>January</v>
      </c>
      <c r="Q1242" s="12" t="str">
        <f>TEXT('Calculated Metrics'!$M1242,"dddd")</f>
        <v>Friday</v>
      </c>
      <c r="R1242" s="9" t="str">
        <f>_xlfn.XLOOKUP('Calculated Metrics'!$T1242,'Product Lookup'!A:A,'Product Lookup'!B:B, ,0)</f>
        <v>Appliances</v>
      </c>
      <c r="S1242" s="9" t="s">
        <v>26</v>
      </c>
      <c r="T1242" s="9" t="s">
        <v>131</v>
      </c>
      <c r="U1242" s="9" t="s">
        <v>49</v>
      </c>
      <c r="V1242" s="9" t="s">
        <v>29</v>
      </c>
      <c r="W1242" s="9" t="s">
        <v>81</v>
      </c>
      <c r="X1242" s="9" t="s">
        <v>150</v>
      </c>
      <c r="Y1242" s="9" t="s">
        <v>671</v>
      </c>
      <c r="Z1242" s="9">
        <v>28560</v>
      </c>
      <c r="AA1242" s="1"/>
      <c r="AB1242" s="1"/>
      <c r="AC1242" s="1"/>
      <c r="AD1242" s="1"/>
      <c r="AE1242" s="1"/>
      <c r="AF1242" s="1"/>
    </row>
    <row r="1243" spans="1:32" x14ac:dyDescent="0.3">
      <c r="A1243" s="13">
        <v>18652</v>
      </c>
      <c r="B1243" s="13" t="s">
        <v>47</v>
      </c>
      <c r="C1243" s="13">
        <v>87964</v>
      </c>
      <c r="D1243" s="14">
        <v>70.98</v>
      </c>
      <c r="E1243" s="15">
        <v>0.05</v>
      </c>
      <c r="F1243" s="13">
        <v>20</v>
      </c>
      <c r="G1243" s="14">
        <f>'Calculated Metrics'!$D1243*'Calculated Metrics'!$F1243*(1-'Calculated Metrics'!$E1243)</f>
        <v>1348.6200000000001</v>
      </c>
      <c r="H1243" s="13">
        <v>2256</v>
      </c>
      <c r="I1243" s="13" t="s">
        <v>1737</v>
      </c>
      <c r="J1243" s="13" t="str">
        <f t="shared" si="19"/>
        <v>Returning Customer</v>
      </c>
      <c r="K1243" s="13" t="s">
        <v>24</v>
      </c>
      <c r="L1243" s="13" t="s">
        <v>25</v>
      </c>
      <c r="M1243" s="16">
        <v>42087</v>
      </c>
      <c r="N1243" s="16">
        <v>42089</v>
      </c>
      <c r="O1243" s="48">
        <f>'Calculated Metrics'!$N1243-'Calculated Metrics'!$M1243</f>
        <v>2</v>
      </c>
      <c r="P1243" s="16" t="str">
        <f>TEXT('Calculated Metrics'!$M1243,"mmmm")</f>
        <v>March</v>
      </c>
      <c r="Q1243" s="16" t="str">
        <f>TEXT('Calculated Metrics'!$M1243,"dddd")</f>
        <v>Tuesday</v>
      </c>
      <c r="R1243" s="13" t="str">
        <f>_xlfn.XLOOKUP('Calculated Metrics'!$T1243,'Product Lookup'!A:A,'Product Lookup'!B:B, ,0)</f>
        <v>Chairs</v>
      </c>
      <c r="S1243" s="13" t="s">
        <v>36</v>
      </c>
      <c r="T1243" s="13" t="s">
        <v>37</v>
      </c>
      <c r="U1243" s="13" t="s">
        <v>38</v>
      </c>
      <c r="V1243" s="13" t="s">
        <v>29</v>
      </c>
      <c r="W1243" s="13" t="s">
        <v>81</v>
      </c>
      <c r="X1243" s="13" t="s">
        <v>150</v>
      </c>
      <c r="Y1243" s="13" t="s">
        <v>671</v>
      </c>
      <c r="Z1243" s="13">
        <v>28560</v>
      </c>
      <c r="AA1243" s="1"/>
      <c r="AB1243" s="1"/>
      <c r="AC1243" s="1"/>
      <c r="AD1243" s="1"/>
      <c r="AE1243" s="1"/>
      <c r="AF1243" s="1"/>
    </row>
    <row r="1244" spans="1:32" x14ac:dyDescent="0.3">
      <c r="A1244" s="9">
        <v>21937</v>
      </c>
      <c r="B1244" s="9" t="s">
        <v>23</v>
      </c>
      <c r="C1244" s="9">
        <v>87965</v>
      </c>
      <c r="D1244" s="10">
        <v>6.68</v>
      </c>
      <c r="E1244" s="11">
        <v>0.05</v>
      </c>
      <c r="F1244" s="9">
        <v>14</v>
      </c>
      <c r="G1244" s="10">
        <f>'Calculated Metrics'!$D1244*'Calculated Metrics'!$F1244*(1-'Calculated Metrics'!$E1244)</f>
        <v>88.843999999999994</v>
      </c>
      <c r="H1244" s="9">
        <v>2257</v>
      </c>
      <c r="I1244" s="9" t="s">
        <v>1738</v>
      </c>
      <c r="J1244" s="9" t="str">
        <f t="shared" si="19"/>
        <v>New Customer</v>
      </c>
      <c r="K1244" s="9" t="s">
        <v>24</v>
      </c>
      <c r="L1244" s="9" t="s">
        <v>35</v>
      </c>
      <c r="M1244" s="12">
        <v>42167</v>
      </c>
      <c r="N1244" s="12">
        <v>42168</v>
      </c>
      <c r="O1244" s="47">
        <f>'Calculated Metrics'!$N1244-'Calculated Metrics'!$M1244</f>
        <v>1</v>
      </c>
      <c r="P1244" s="12" t="str">
        <f>TEXT('Calculated Metrics'!$M1244,"mmmm")</f>
        <v>June</v>
      </c>
      <c r="Q1244" s="12" t="str">
        <f>TEXT('Calculated Metrics'!$M1244,"dddd")</f>
        <v>Friday</v>
      </c>
      <c r="R1244" s="9" t="str">
        <f>_xlfn.XLOOKUP('Calculated Metrics'!$T1244,'Product Lookup'!A:A,'Product Lookup'!B:B, ,0)</f>
        <v>Paper</v>
      </c>
      <c r="S1244" s="9" t="s">
        <v>26</v>
      </c>
      <c r="T1244" s="9" t="s">
        <v>66</v>
      </c>
      <c r="U1244" s="9" t="s">
        <v>49</v>
      </c>
      <c r="V1244" s="9" t="s">
        <v>29</v>
      </c>
      <c r="W1244" s="9" t="s">
        <v>81</v>
      </c>
      <c r="X1244" s="9" t="s">
        <v>150</v>
      </c>
      <c r="Y1244" s="9" t="s">
        <v>688</v>
      </c>
      <c r="Z1244" s="9">
        <v>27604</v>
      </c>
      <c r="AA1244" s="1"/>
      <c r="AB1244" s="1"/>
      <c r="AC1244" s="1"/>
      <c r="AD1244" s="1"/>
      <c r="AE1244" s="1"/>
      <c r="AF1244" s="1"/>
    </row>
    <row r="1245" spans="1:32" x14ac:dyDescent="0.3">
      <c r="A1245" s="13">
        <v>26361</v>
      </c>
      <c r="B1245" s="13" t="s">
        <v>71</v>
      </c>
      <c r="C1245" s="13">
        <v>87962</v>
      </c>
      <c r="D1245" s="14">
        <v>7.64</v>
      </c>
      <c r="E1245" s="15">
        <v>0.05</v>
      </c>
      <c r="F1245" s="13">
        <v>9</v>
      </c>
      <c r="G1245" s="14">
        <f>'Calculated Metrics'!$D1245*'Calculated Metrics'!$F1245*(1-'Calculated Metrics'!$E1245)</f>
        <v>65.321999999999989</v>
      </c>
      <c r="H1245" s="13">
        <v>2258</v>
      </c>
      <c r="I1245" s="13" t="s">
        <v>1739</v>
      </c>
      <c r="J1245" s="13" t="str">
        <f t="shared" si="19"/>
        <v>Returning Customer</v>
      </c>
      <c r="K1245" s="13" t="s">
        <v>24</v>
      </c>
      <c r="L1245" s="13" t="s">
        <v>25</v>
      </c>
      <c r="M1245" s="16">
        <v>42072</v>
      </c>
      <c r="N1245" s="16">
        <v>42076</v>
      </c>
      <c r="O1245" s="48">
        <f>'Calculated Metrics'!$N1245-'Calculated Metrics'!$M1245</f>
        <v>4</v>
      </c>
      <c r="P1245" s="16" t="str">
        <f>TEXT('Calculated Metrics'!$M1245,"mmmm")</f>
        <v>March</v>
      </c>
      <c r="Q1245" s="16" t="str">
        <f>TEXT('Calculated Metrics'!$M1245,"dddd")</f>
        <v>Monday</v>
      </c>
      <c r="R1245" s="13" t="str">
        <f>_xlfn.XLOOKUP('Calculated Metrics'!$T1245,'Product Lookup'!A:A,'Product Lookup'!B:B, ,0)</f>
        <v>Envelopes</v>
      </c>
      <c r="S1245" s="13" t="s">
        <v>26</v>
      </c>
      <c r="T1245" s="13" t="s">
        <v>54</v>
      </c>
      <c r="U1245" s="13" t="s">
        <v>49</v>
      </c>
      <c r="V1245" s="13" t="s">
        <v>29</v>
      </c>
      <c r="W1245" s="13" t="s">
        <v>81</v>
      </c>
      <c r="X1245" s="13" t="s">
        <v>150</v>
      </c>
      <c r="Y1245" s="13" t="s">
        <v>689</v>
      </c>
      <c r="Z1245" s="13">
        <v>27801</v>
      </c>
      <c r="AA1245" s="1"/>
      <c r="AB1245" s="1"/>
      <c r="AC1245" s="1"/>
      <c r="AD1245" s="1"/>
      <c r="AE1245" s="1"/>
      <c r="AF1245" s="1"/>
    </row>
    <row r="1246" spans="1:32" x14ac:dyDescent="0.3">
      <c r="A1246" s="9">
        <v>26362</v>
      </c>
      <c r="B1246" s="9" t="s">
        <v>71</v>
      </c>
      <c r="C1246" s="9">
        <v>87962</v>
      </c>
      <c r="D1246" s="10">
        <v>400.97</v>
      </c>
      <c r="E1246" s="11">
        <v>0.1</v>
      </c>
      <c r="F1246" s="9">
        <v>8</v>
      </c>
      <c r="G1246" s="10">
        <f>'Calculated Metrics'!$D1246*'Calculated Metrics'!$F1246*(1-'Calculated Metrics'!$E1246)</f>
        <v>2886.9840000000004</v>
      </c>
      <c r="H1246" s="9">
        <v>2258</v>
      </c>
      <c r="I1246" s="9" t="s">
        <v>1739</v>
      </c>
      <c r="J1246" s="9" t="str">
        <f t="shared" si="19"/>
        <v>Returning Customer</v>
      </c>
      <c r="K1246" s="9" t="s">
        <v>24</v>
      </c>
      <c r="L1246" s="9" t="s">
        <v>25</v>
      </c>
      <c r="M1246" s="12">
        <v>42072</v>
      </c>
      <c r="N1246" s="12">
        <v>42076</v>
      </c>
      <c r="O1246" s="47">
        <f>'Calculated Metrics'!$N1246-'Calculated Metrics'!$M1246</f>
        <v>4</v>
      </c>
      <c r="P1246" s="12" t="str">
        <f>TEXT('Calculated Metrics'!$M1246,"mmmm")</f>
        <v>March</v>
      </c>
      <c r="Q1246" s="12" t="str">
        <f>TEXT('Calculated Metrics'!$M1246,"dddd")</f>
        <v>Monday</v>
      </c>
      <c r="R1246" s="9" t="str">
        <f>_xlfn.XLOOKUP('Calculated Metrics'!$T1246,'Product Lookup'!A:A,'Product Lookup'!B:B, ,0)</f>
        <v>Office Machines</v>
      </c>
      <c r="S1246" s="9" t="s">
        <v>58</v>
      </c>
      <c r="T1246" s="9" t="s">
        <v>62</v>
      </c>
      <c r="U1246" s="9" t="s">
        <v>77</v>
      </c>
      <c r="V1246" s="9" t="s">
        <v>29</v>
      </c>
      <c r="W1246" s="9" t="s">
        <v>81</v>
      </c>
      <c r="X1246" s="9" t="s">
        <v>150</v>
      </c>
      <c r="Y1246" s="9" t="s">
        <v>689</v>
      </c>
      <c r="Z1246" s="9">
        <v>27801</v>
      </c>
      <c r="AA1246" s="1"/>
      <c r="AB1246" s="1"/>
      <c r="AC1246" s="1"/>
      <c r="AD1246" s="1"/>
      <c r="AE1246" s="1"/>
      <c r="AF1246" s="1"/>
    </row>
    <row r="1247" spans="1:32" x14ac:dyDescent="0.3">
      <c r="A1247" s="13">
        <v>20187</v>
      </c>
      <c r="B1247" s="13" t="s">
        <v>41</v>
      </c>
      <c r="C1247" s="13">
        <v>89601</v>
      </c>
      <c r="D1247" s="14">
        <v>4.9800000000000004</v>
      </c>
      <c r="E1247" s="15">
        <v>0.05</v>
      </c>
      <c r="F1247" s="13">
        <v>17</v>
      </c>
      <c r="G1247" s="14">
        <f>'Calculated Metrics'!$D1247*'Calculated Metrics'!$F1247*(1-'Calculated Metrics'!$E1247)</f>
        <v>80.427000000000007</v>
      </c>
      <c r="H1247" s="13">
        <v>2260</v>
      </c>
      <c r="I1247" s="13" t="s">
        <v>1740</v>
      </c>
      <c r="J1247" s="13" t="str">
        <f t="shared" si="19"/>
        <v>Returning Customer</v>
      </c>
      <c r="K1247" s="13" t="s">
        <v>24</v>
      </c>
      <c r="L1247" s="13" t="s">
        <v>35</v>
      </c>
      <c r="M1247" s="16">
        <v>42050</v>
      </c>
      <c r="N1247" s="16">
        <v>42051</v>
      </c>
      <c r="O1247" s="48">
        <f>'Calculated Metrics'!$N1247-'Calculated Metrics'!$M1247</f>
        <v>1</v>
      </c>
      <c r="P1247" s="16" t="str">
        <f>TEXT('Calculated Metrics'!$M1247,"mmmm")</f>
        <v>February</v>
      </c>
      <c r="Q1247" s="16" t="str">
        <f>TEXT('Calculated Metrics'!$M1247,"dddd")</f>
        <v>Sunday</v>
      </c>
      <c r="R1247" s="13" t="str">
        <f>_xlfn.XLOOKUP('Calculated Metrics'!$T1247,'Product Lookup'!A:A,'Product Lookup'!B:B, ,0)</f>
        <v>Labels</v>
      </c>
      <c r="S1247" s="13" t="s">
        <v>26</v>
      </c>
      <c r="T1247" s="13" t="s">
        <v>82</v>
      </c>
      <c r="U1247" s="13" t="s">
        <v>49</v>
      </c>
      <c r="V1247" s="13" t="s">
        <v>29</v>
      </c>
      <c r="W1247" s="13" t="s">
        <v>81</v>
      </c>
      <c r="X1247" s="13" t="s">
        <v>171</v>
      </c>
      <c r="Y1247" s="13" t="s">
        <v>690</v>
      </c>
      <c r="Z1247" s="13">
        <v>30161</v>
      </c>
      <c r="AA1247" s="1"/>
      <c r="AB1247" s="1"/>
      <c r="AC1247" s="1"/>
      <c r="AD1247" s="1"/>
      <c r="AE1247" s="1"/>
      <c r="AF1247" s="1"/>
    </row>
    <row r="1248" spans="1:32" x14ac:dyDescent="0.3">
      <c r="A1248" s="9">
        <v>20188</v>
      </c>
      <c r="B1248" s="9" t="s">
        <v>41</v>
      </c>
      <c r="C1248" s="9">
        <v>89601</v>
      </c>
      <c r="D1248" s="10">
        <v>20.99</v>
      </c>
      <c r="E1248" s="11">
        <v>0.05</v>
      </c>
      <c r="F1248" s="9">
        <v>9</v>
      </c>
      <c r="G1248" s="10">
        <f>'Calculated Metrics'!$D1248*'Calculated Metrics'!$F1248*(1-'Calculated Metrics'!$E1248)</f>
        <v>179.46449999999999</v>
      </c>
      <c r="H1248" s="9">
        <v>2260</v>
      </c>
      <c r="I1248" s="9" t="s">
        <v>1740</v>
      </c>
      <c r="J1248" s="9" t="str">
        <f t="shared" si="19"/>
        <v>Returning Customer</v>
      </c>
      <c r="K1248" s="9" t="s">
        <v>24</v>
      </c>
      <c r="L1248" s="9" t="s">
        <v>35</v>
      </c>
      <c r="M1248" s="12">
        <v>42050</v>
      </c>
      <c r="N1248" s="12">
        <v>42051</v>
      </c>
      <c r="O1248" s="47">
        <f>'Calculated Metrics'!$N1248-'Calculated Metrics'!$M1248</f>
        <v>1</v>
      </c>
      <c r="P1248" s="12" t="str">
        <f>TEXT('Calculated Metrics'!$M1248,"mmmm")</f>
        <v>February</v>
      </c>
      <c r="Q1248" s="12" t="str">
        <f>TEXT('Calculated Metrics'!$M1248,"dddd")</f>
        <v>Sunday</v>
      </c>
      <c r="R1248" s="9" t="str">
        <f>_xlfn.XLOOKUP('Calculated Metrics'!$T1248,'Product Lookup'!A:A,'Product Lookup'!B:B, ,0)</f>
        <v>Telephones</v>
      </c>
      <c r="S1248" s="9" t="s">
        <v>58</v>
      </c>
      <c r="T1248" s="9" t="s">
        <v>59</v>
      </c>
      <c r="U1248" s="9" t="s">
        <v>43</v>
      </c>
      <c r="V1248" s="9" t="s">
        <v>29</v>
      </c>
      <c r="W1248" s="9" t="s">
        <v>81</v>
      </c>
      <c r="X1248" s="9" t="s">
        <v>171</v>
      </c>
      <c r="Y1248" s="9" t="s">
        <v>690</v>
      </c>
      <c r="Z1248" s="9">
        <v>30161</v>
      </c>
      <c r="AA1248" s="1"/>
      <c r="AB1248" s="1"/>
      <c r="AC1248" s="1"/>
      <c r="AD1248" s="1"/>
      <c r="AE1248" s="1"/>
      <c r="AF1248" s="1"/>
    </row>
    <row r="1249" spans="1:32" x14ac:dyDescent="0.3">
      <c r="A1249" s="13">
        <v>19569</v>
      </c>
      <c r="B1249" s="13" t="s">
        <v>23</v>
      </c>
      <c r="C1249" s="13">
        <v>89602</v>
      </c>
      <c r="D1249" s="14">
        <v>4.9800000000000004</v>
      </c>
      <c r="E1249" s="15">
        <v>0.05</v>
      </c>
      <c r="F1249" s="13">
        <v>1</v>
      </c>
      <c r="G1249" s="14">
        <f>'Calculated Metrics'!$D1249*'Calculated Metrics'!$F1249*(1-'Calculated Metrics'!$E1249)</f>
        <v>4.7309999999999999</v>
      </c>
      <c r="H1249" s="13">
        <v>2260</v>
      </c>
      <c r="I1249" s="13" t="s">
        <v>1740</v>
      </c>
      <c r="J1249" s="13" t="str">
        <f t="shared" si="19"/>
        <v>Returning Customer</v>
      </c>
      <c r="K1249" s="13" t="s">
        <v>24</v>
      </c>
      <c r="L1249" s="13" t="s">
        <v>35</v>
      </c>
      <c r="M1249" s="16">
        <v>42115</v>
      </c>
      <c r="N1249" s="16">
        <v>42116</v>
      </c>
      <c r="O1249" s="48">
        <f>'Calculated Metrics'!$N1249-'Calculated Metrics'!$M1249</f>
        <v>1</v>
      </c>
      <c r="P1249" s="16" t="str">
        <f>TEXT('Calculated Metrics'!$M1249,"mmmm")</f>
        <v>April</v>
      </c>
      <c r="Q1249" s="16" t="str">
        <f>TEXT('Calculated Metrics'!$M1249,"dddd")</f>
        <v>Tuesday</v>
      </c>
      <c r="R1249" s="13" t="str">
        <f>_xlfn.XLOOKUP('Calculated Metrics'!$T1249,'Product Lookup'!A:A,'Product Lookup'!B:B, ,0)</f>
        <v>Labels</v>
      </c>
      <c r="S1249" s="13" t="s">
        <v>26</v>
      </c>
      <c r="T1249" s="13" t="s">
        <v>82</v>
      </c>
      <c r="U1249" s="13" t="s">
        <v>49</v>
      </c>
      <c r="V1249" s="13" t="s">
        <v>29</v>
      </c>
      <c r="W1249" s="13" t="s">
        <v>81</v>
      </c>
      <c r="X1249" s="13" t="s">
        <v>171</v>
      </c>
      <c r="Y1249" s="13" t="s">
        <v>690</v>
      </c>
      <c r="Z1249" s="13">
        <v>30161</v>
      </c>
      <c r="AA1249" s="1"/>
      <c r="AB1249" s="1"/>
      <c r="AC1249" s="1"/>
      <c r="AD1249" s="1"/>
      <c r="AE1249" s="1"/>
      <c r="AF1249" s="1"/>
    </row>
    <row r="1250" spans="1:32" x14ac:dyDescent="0.3">
      <c r="A1250" s="9">
        <v>19570</v>
      </c>
      <c r="B1250" s="9" t="s">
        <v>23</v>
      </c>
      <c r="C1250" s="9">
        <v>89602</v>
      </c>
      <c r="D1250" s="10">
        <v>119.99</v>
      </c>
      <c r="E1250" s="11">
        <v>0.1</v>
      </c>
      <c r="F1250" s="9">
        <v>4</v>
      </c>
      <c r="G1250" s="10">
        <f>'Calculated Metrics'!$D1250*'Calculated Metrics'!$F1250*(1-'Calculated Metrics'!$E1250)</f>
        <v>431.964</v>
      </c>
      <c r="H1250" s="9">
        <v>2260</v>
      </c>
      <c r="I1250" s="9" t="s">
        <v>1740</v>
      </c>
      <c r="J1250" s="9" t="str">
        <f t="shared" si="19"/>
        <v>Returning Customer</v>
      </c>
      <c r="K1250" s="9" t="s">
        <v>24</v>
      </c>
      <c r="L1250" s="9" t="s">
        <v>25</v>
      </c>
      <c r="M1250" s="12">
        <v>42115</v>
      </c>
      <c r="N1250" s="12">
        <v>42117</v>
      </c>
      <c r="O1250" s="47">
        <f>'Calculated Metrics'!$N1250-'Calculated Metrics'!$M1250</f>
        <v>2</v>
      </c>
      <c r="P1250" s="12" t="str">
        <f>TEXT('Calculated Metrics'!$M1250,"mmmm")</f>
        <v>April</v>
      </c>
      <c r="Q1250" s="12" t="str">
        <f>TEXT('Calculated Metrics'!$M1250,"dddd")</f>
        <v>Tuesday</v>
      </c>
      <c r="R1250" s="9" t="str">
        <f>_xlfn.XLOOKUP('Calculated Metrics'!$T1250,'Product Lookup'!A:A,'Product Lookup'!B:B, ,0)</f>
        <v>Office Machines</v>
      </c>
      <c r="S1250" s="9" t="s">
        <v>58</v>
      </c>
      <c r="T1250" s="9" t="s">
        <v>62</v>
      </c>
      <c r="U1250" s="9" t="s">
        <v>38</v>
      </c>
      <c r="V1250" s="9" t="s">
        <v>29</v>
      </c>
      <c r="W1250" s="9" t="s">
        <v>50</v>
      </c>
      <c r="X1250" s="9" t="s">
        <v>171</v>
      </c>
      <c r="Y1250" s="9" t="s">
        <v>690</v>
      </c>
      <c r="Z1250" s="9">
        <v>30161</v>
      </c>
      <c r="AA1250" s="1"/>
      <c r="AB1250" s="1"/>
      <c r="AC1250" s="1"/>
      <c r="AD1250" s="1"/>
      <c r="AE1250" s="1"/>
      <c r="AF1250" s="1"/>
    </row>
    <row r="1251" spans="1:32" x14ac:dyDescent="0.3">
      <c r="A1251" s="13">
        <v>18142</v>
      </c>
      <c r="B1251" s="13" t="s">
        <v>33</v>
      </c>
      <c r="C1251" s="13">
        <v>86611</v>
      </c>
      <c r="D1251" s="14">
        <v>207.48</v>
      </c>
      <c r="E1251" s="15">
        <v>0.1</v>
      </c>
      <c r="F1251" s="13">
        <v>3</v>
      </c>
      <c r="G1251" s="14">
        <f>'Calculated Metrics'!$D1251*'Calculated Metrics'!$F1251*(1-'Calculated Metrics'!$E1251)</f>
        <v>560.19599999999991</v>
      </c>
      <c r="H1251" s="13">
        <v>2264</v>
      </c>
      <c r="I1251" s="13" t="s">
        <v>1741</v>
      </c>
      <c r="J1251" s="13" t="str">
        <f t="shared" si="19"/>
        <v>New Customer</v>
      </c>
      <c r="K1251" s="13" t="s">
        <v>24</v>
      </c>
      <c r="L1251" s="13" t="s">
        <v>35</v>
      </c>
      <c r="M1251" s="16">
        <v>42030</v>
      </c>
      <c r="N1251" s="16">
        <v>42033</v>
      </c>
      <c r="O1251" s="48">
        <f>'Calculated Metrics'!$N1251-'Calculated Metrics'!$M1251</f>
        <v>3</v>
      </c>
      <c r="P1251" s="16" t="str">
        <f>TEXT('Calculated Metrics'!$M1251,"mmmm")</f>
        <v>January</v>
      </c>
      <c r="Q1251" s="16" t="str">
        <f>TEXT('Calculated Metrics'!$M1251,"dddd")</f>
        <v>Monday</v>
      </c>
      <c r="R1251" s="13" t="str">
        <f>_xlfn.XLOOKUP('Calculated Metrics'!$T1251,'Product Lookup'!A:A,'Product Lookup'!B:B, ,0)</f>
        <v>Appliances</v>
      </c>
      <c r="S1251" s="13" t="s">
        <v>26</v>
      </c>
      <c r="T1251" s="13" t="s">
        <v>131</v>
      </c>
      <c r="U1251" s="13" t="s">
        <v>49</v>
      </c>
      <c r="V1251" s="13" t="s">
        <v>29</v>
      </c>
      <c r="W1251" s="13" t="s">
        <v>50</v>
      </c>
      <c r="X1251" s="13" t="s">
        <v>210</v>
      </c>
      <c r="Y1251" s="13" t="s">
        <v>691</v>
      </c>
      <c r="Z1251" s="13">
        <v>64804</v>
      </c>
      <c r="AA1251" s="1"/>
      <c r="AB1251" s="1"/>
      <c r="AC1251" s="1"/>
      <c r="AD1251" s="1"/>
      <c r="AE1251" s="1"/>
      <c r="AF1251" s="1"/>
    </row>
    <row r="1252" spans="1:32" x14ac:dyDescent="0.3">
      <c r="A1252" s="9">
        <v>19171</v>
      </c>
      <c r="B1252" s="9" t="s">
        <v>41</v>
      </c>
      <c r="C1252" s="9">
        <v>86612</v>
      </c>
      <c r="D1252" s="10">
        <v>7.45</v>
      </c>
      <c r="E1252" s="11">
        <v>0.05</v>
      </c>
      <c r="F1252" s="9">
        <v>8</v>
      </c>
      <c r="G1252" s="10">
        <f>'Calculated Metrics'!$D1252*'Calculated Metrics'!$F1252*(1-'Calculated Metrics'!$E1252)</f>
        <v>56.62</v>
      </c>
      <c r="H1252" s="9">
        <v>2265</v>
      </c>
      <c r="I1252" s="9" t="s">
        <v>1742</v>
      </c>
      <c r="J1252" s="9" t="str">
        <f t="shared" si="19"/>
        <v>Returning Customer</v>
      </c>
      <c r="K1252" s="9" t="s">
        <v>24</v>
      </c>
      <c r="L1252" s="9" t="s">
        <v>35</v>
      </c>
      <c r="M1252" s="12">
        <v>42033</v>
      </c>
      <c r="N1252" s="12">
        <v>42036</v>
      </c>
      <c r="O1252" s="47">
        <f>'Calculated Metrics'!$N1252-'Calculated Metrics'!$M1252</f>
        <v>3</v>
      </c>
      <c r="P1252" s="12" t="str">
        <f>TEXT('Calculated Metrics'!$M1252,"mmmm")</f>
        <v>January</v>
      </c>
      <c r="Q1252" s="12" t="str">
        <f>TEXT('Calculated Metrics'!$M1252,"dddd")</f>
        <v>Thursday</v>
      </c>
      <c r="R1252" s="9" t="str">
        <f>_xlfn.XLOOKUP('Calculated Metrics'!$T1252,'Product Lookup'!A:A,'Product Lookup'!B:B, ,0)</f>
        <v>Binders</v>
      </c>
      <c r="S1252" s="9" t="s">
        <v>26</v>
      </c>
      <c r="T1252" s="9" t="s">
        <v>72</v>
      </c>
      <c r="U1252" s="9" t="s">
        <v>49</v>
      </c>
      <c r="V1252" s="9" t="s">
        <v>29</v>
      </c>
      <c r="W1252" s="9" t="s">
        <v>50</v>
      </c>
      <c r="X1252" s="9" t="s">
        <v>210</v>
      </c>
      <c r="Y1252" s="9" t="s">
        <v>692</v>
      </c>
      <c r="Z1252" s="9">
        <v>64130</v>
      </c>
      <c r="AA1252" s="1"/>
      <c r="AB1252" s="1"/>
      <c r="AC1252" s="1"/>
      <c r="AD1252" s="1"/>
      <c r="AE1252" s="1"/>
      <c r="AF1252" s="1"/>
    </row>
    <row r="1253" spans="1:32" x14ac:dyDescent="0.3">
      <c r="A1253" s="13">
        <v>19172</v>
      </c>
      <c r="B1253" s="13" t="s">
        <v>41</v>
      </c>
      <c r="C1253" s="13">
        <v>86612</v>
      </c>
      <c r="D1253" s="14">
        <v>6.48</v>
      </c>
      <c r="E1253" s="15">
        <v>0.05</v>
      </c>
      <c r="F1253" s="13">
        <v>10</v>
      </c>
      <c r="G1253" s="14">
        <f>'Calculated Metrics'!$D1253*'Calculated Metrics'!$F1253*(1-'Calculated Metrics'!$E1253)</f>
        <v>61.560000000000009</v>
      </c>
      <c r="H1253" s="13">
        <v>2265</v>
      </c>
      <c r="I1253" s="13" t="s">
        <v>1742</v>
      </c>
      <c r="J1253" s="13" t="str">
        <f t="shared" si="19"/>
        <v>Returning Customer</v>
      </c>
      <c r="K1253" s="13" t="s">
        <v>24</v>
      </c>
      <c r="L1253" s="13" t="s">
        <v>35</v>
      </c>
      <c r="M1253" s="16">
        <v>42033</v>
      </c>
      <c r="N1253" s="16">
        <v>42035</v>
      </c>
      <c r="O1253" s="48">
        <f>'Calculated Metrics'!$N1253-'Calculated Metrics'!$M1253</f>
        <v>2</v>
      </c>
      <c r="P1253" s="16" t="str">
        <f>TEXT('Calculated Metrics'!$M1253,"mmmm")</f>
        <v>January</v>
      </c>
      <c r="Q1253" s="16" t="str">
        <f>TEXT('Calculated Metrics'!$M1253,"dddd")</f>
        <v>Thursday</v>
      </c>
      <c r="R1253" s="13" t="str">
        <f>_xlfn.XLOOKUP('Calculated Metrics'!$T1253,'Product Lookup'!A:A,'Product Lookup'!B:B, ,0)</f>
        <v>Paper</v>
      </c>
      <c r="S1253" s="13" t="s">
        <v>26</v>
      </c>
      <c r="T1253" s="13" t="s">
        <v>66</v>
      </c>
      <c r="U1253" s="13" t="s">
        <v>49</v>
      </c>
      <c r="V1253" s="13" t="s">
        <v>29</v>
      </c>
      <c r="W1253" s="13" t="s">
        <v>50</v>
      </c>
      <c r="X1253" s="13" t="s">
        <v>210</v>
      </c>
      <c r="Y1253" s="13" t="s">
        <v>692</v>
      </c>
      <c r="Z1253" s="13">
        <v>64130</v>
      </c>
      <c r="AA1253" s="1"/>
      <c r="AB1253" s="1"/>
      <c r="AC1253" s="1"/>
      <c r="AD1253" s="1"/>
      <c r="AE1253" s="1"/>
      <c r="AF1253" s="1"/>
    </row>
    <row r="1254" spans="1:32" x14ac:dyDescent="0.3">
      <c r="A1254" s="9">
        <v>25996</v>
      </c>
      <c r="B1254" s="9" t="s">
        <v>41</v>
      </c>
      <c r="C1254" s="9">
        <v>86610</v>
      </c>
      <c r="D1254" s="10">
        <v>11.33</v>
      </c>
      <c r="E1254" s="11">
        <v>0.05</v>
      </c>
      <c r="F1254" s="9">
        <v>3</v>
      </c>
      <c r="G1254" s="10">
        <f>'Calculated Metrics'!$D1254*'Calculated Metrics'!$F1254*(1-'Calculated Metrics'!$E1254)</f>
        <v>32.290500000000002</v>
      </c>
      <c r="H1254" s="9">
        <v>2266</v>
      </c>
      <c r="I1254" s="9" t="s">
        <v>1743</v>
      </c>
      <c r="J1254" s="9" t="str">
        <f t="shared" si="19"/>
        <v>Returning Customer</v>
      </c>
      <c r="K1254" s="9" t="s">
        <v>24</v>
      </c>
      <c r="L1254" s="9" t="s">
        <v>35</v>
      </c>
      <c r="M1254" s="12">
        <v>42150</v>
      </c>
      <c r="N1254" s="12">
        <v>42152</v>
      </c>
      <c r="O1254" s="47">
        <f>'Calculated Metrics'!$N1254-'Calculated Metrics'!$M1254</f>
        <v>2</v>
      </c>
      <c r="P1254" s="12" t="str">
        <f>TEXT('Calculated Metrics'!$M1254,"mmmm")</f>
        <v>May</v>
      </c>
      <c r="Q1254" s="12" t="str">
        <f>TEXT('Calculated Metrics'!$M1254,"dddd")</f>
        <v>Tuesday</v>
      </c>
      <c r="R1254" s="9" t="str">
        <f>_xlfn.XLOOKUP('Calculated Metrics'!$T1254,'Product Lookup'!A:A,'Product Lookup'!B:B, ,0)</f>
        <v>Appliances</v>
      </c>
      <c r="S1254" s="9" t="s">
        <v>26</v>
      </c>
      <c r="T1254" s="9" t="s">
        <v>131</v>
      </c>
      <c r="U1254" s="9" t="s">
        <v>63</v>
      </c>
      <c r="V1254" s="9" t="s">
        <v>29</v>
      </c>
      <c r="W1254" s="9" t="s">
        <v>50</v>
      </c>
      <c r="X1254" s="9" t="s">
        <v>210</v>
      </c>
      <c r="Y1254" s="9" t="s">
        <v>693</v>
      </c>
      <c r="Z1254" s="9">
        <v>63122</v>
      </c>
      <c r="AA1254" s="1"/>
      <c r="AB1254" s="1"/>
      <c r="AC1254" s="1"/>
      <c r="AD1254" s="1"/>
      <c r="AE1254" s="1"/>
      <c r="AF1254" s="1"/>
    </row>
    <row r="1255" spans="1:32" x14ac:dyDescent="0.3">
      <c r="A1255" s="13">
        <v>25997</v>
      </c>
      <c r="B1255" s="13" t="s">
        <v>41</v>
      </c>
      <c r="C1255" s="13">
        <v>86610</v>
      </c>
      <c r="D1255" s="14">
        <v>15.67</v>
      </c>
      <c r="E1255" s="15">
        <v>0.05</v>
      </c>
      <c r="F1255" s="13">
        <v>16</v>
      </c>
      <c r="G1255" s="14">
        <f>'Calculated Metrics'!$D1255*'Calculated Metrics'!$F1255*(1-'Calculated Metrics'!$E1255)</f>
        <v>238.184</v>
      </c>
      <c r="H1255" s="13">
        <v>2266</v>
      </c>
      <c r="I1255" s="13" t="s">
        <v>1743</v>
      </c>
      <c r="J1255" s="13" t="str">
        <f t="shared" si="19"/>
        <v>Returning Customer</v>
      </c>
      <c r="K1255" s="13" t="s">
        <v>24</v>
      </c>
      <c r="L1255" s="13" t="s">
        <v>35</v>
      </c>
      <c r="M1255" s="16">
        <v>42150</v>
      </c>
      <c r="N1255" s="16">
        <v>42151</v>
      </c>
      <c r="O1255" s="48">
        <f>'Calculated Metrics'!$N1255-'Calculated Metrics'!$M1255</f>
        <v>1</v>
      </c>
      <c r="P1255" s="16" t="str">
        <f>TEXT('Calculated Metrics'!$M1255,"mmmm")</f>
        <v>May</v>
      </c>
      <c r="Q1255" s="16" t="str">
        <f>TEXT('Calculated Metrics'!$M1255,"dddd")</f>
        <v>Tuesday</v>
      </c>
      <c r="R1255" s="13" t="str">
        <f>_xlfn.XLOOKUP('Calculated Metrics'!$T1255,'Product Lookup'!A:A,'Product Lookup'!B:B, ,0)</f>
        <v>Envelopes</v>
      </c>
      <c r="S1255" s="13" t="s">
        <v>26</v>
      </c>
      <c r="T1255" s="13" t="s">
        <v>54</v>
      </c>
      <c r="U1255" s="13" t="s">
        <v>49</v>
      </c>
      <c r="V1255" s="13" t="s">
        <v>29</v>
      </c>
      <c r="W1255" s="13" t="s">
        <v>81</v>
      </c>
      <c r="X1255" s="13" t="s">
        <v>210</v>
      </c>
      <c r="Y1255" s="13" t="s">
        <v>693</v>
      </c>
      <c r="Z1255" s="13">
        <v>63122</v>
      </c>
      <c r="AA1255" s="1"/>
      <c r="AB1255" s="1"/>
      <c r="AC1255" s="1"/>
      <c r="AD1255" s="1"/>
      <c r="AE1255" s="1"/>
      <c r="AF1255" s="1"/>
    </row>
    <row r="1256" spans="1:32" x14ac:dyDescent="0.3">
      <c r="A1256" s="9">
        <v>19072</v>
      </c>
      <c r="B1256" s="9" t="s">
        <v>71</v>
      </c>
      <c r="C1256" s="9">
        <v>89571</v>
      </c>
      <c r="D1256" s="10">
        <v>259.70999999999998</v>
      </c>
      <c r="E1256" s="11">
        <v>0.1</v>
      </c>
      <c r="F1256" s="9">
        <v>17</v>
      </c>
      <c r="G1256" s="10">
        <f>'Calculated Metrics'!$D1256*'Calculated Metrics'!$F1256*(1-'Calculated Metrics'!$E1256)</f>
        <v>3973.5629999999996</v>
      </c>
      <c r="H1256" s="9">
        <v>2268</v>
      </c>
      <c r="I1256" s="9" t="s">
        <v>1744</v>
      </c>
      <c r="J1256" s="9" t="str">
        <f t="shared" si="19"/>
        <v>New Customer</v>
      </c>
      <c r="K1256" s="9" t="s">
        <v>48</v>
      </c>
      <c r="L1256" s="9" t="s">
        <v>25</v>
      </c>
      <c r="M1256" s="12">
        <v>42158</v>
      </c>
      <c r="N1256" s="12">
        <v>42162</v>
      </c>
      <c r="O1256" s="47">
        <f>'Calculated Metrics'!$N1256-'Calculated Metrics'!$M1256</f>
        <v>4</v>
      </c>
      <c r="P1256" s="12" t="str">
        <f>TEXT('Calculated Metrics'!$M1256,"mmmm")</f>
        <v>June</v>
      </c>
      <c r="Q1256" s="12" t="str">
        <f>TEXT('Calculated Metrics'!$M1256,"dddd")</f>
        <v>Wednesday</v>
      </c>
      <c r="R1256" s="9" t="str">
        <f>_xlfn.XLOOKUP('Calculated Metrics'!$T1256,'Product Lookup'!A:A,'Product Lookup'!B:B, ,0)</f>
        <v>Tables</v>
      </c>
      <c r="S1256" s="9" t="s">
        <v>36</v>
      </c>
      <c r="T1256" s="9" t="s">
        <v>89</v>
      </c>
      <c r="U1256" s="9" t="s">
        <v>77</v>
      </c>
      <c r="V1256" s="9" t="s">
        <v>29</v>
      </c>
      <c r="W1256" s="9" t="s">
        <v>81</v>
      </c>
      <c r="X1256" s="9" t="s">
        <v>162</v>
      </c>
      <c r="Y1256" s="9" t="s">
        <v>694</v>
      </c>
      <c r="Z1256" s="9">
        <v>34639</v>
      </c>
      <c r="AA1256" s="1"/>
      <c r="AB1256" s="1"/>
      <c r="AC1256" s="1"/>
      <c r="AD1256" s="1"/>
      <c r="AE1256" s="1"/>
      <c r="AF1256" s="1"/>
    </row>
    <row r="1257" spans="1:32" x14ac:dyDescent="0.3">
      <c r="A1257" s="13">
        <v>23963</v>
      </c>
      <c r="B1257" s="13" t="s">
        <v>71</v>
      </c>
      <c r="C1257" s="13">
        <v>89572</v>
      </c>
      <c r="D1257" s="14">
        <v>20.48</v>
      </c>
      <c r="E1257" s="15">
        <v>0.05</v>
      </c>
      <c r="F1257" s="13">
        <v>18</v>
      </c>
      <c r="G1257" s="14">
        <f>'Calculated Metrics'!$D1257*'Calculated Metrics'!$F1257*(1-'Calculated Metrics'!$E1257)</f>
        <v>350.20799999999997</v>
      </c>
      <c r="H1257" s="13">
        <v>2270</v>
      </c>
      <c r="I1257" s="13" t="s">
        <v>1745</v>
      </c>
      <c r="J1257" s="13" t="str">
        <f t="shared" si="19"/>
        <v>Returning Customer</v>
      </c>
      <c r="K1257" s="13" t="s">
        <v>48</v>
      </c>
      <c r="L1257" s="13" t="s">
        <v>35</v>
      </c>
      <c r="M1257" s="16">
        <v>42041</v>
      </c>
      <c r="N1257" s="16">
        <v>42043</v>
      </c>
      <c r="O1257" s="48">
        <f>'Calculated Metrics'!$N1257-'Calculated Metrics'!$M1257</f>
        <v>2</v>
      </c>
      <c r="P1257" s="16" t="str">
        <f>TEXT('Calculated Metrics'!$M1257,"mmmm")</f>
        <v>February</v>
      </c>
      <c r="Q1257" s="16" t="str">
        <f>TEXT('Calculated Metrics'!$M1257,"dddd")</f>
        <v>Friday</v>
      </c>
      <c r="R1257" s="13" t="str">
        <f>_xlfn.XLOOKUP('Calculated Metrics'!$T1257,'Product Lookup'!A:A,'Product Lookup'!B:B, ,0)</f>
        <v>Appliances</v>
      </c>
      <c r="S1257" s="13" t="s">
        <v>26</v>
      </c>
      <c r="T1257" s="13" t="s">
        <v>131</v>
      </c>
      <c r="U1257" s="13" t="s">
        <v>49</v>
      </c>
      <c r="V1257" s="13" t="s">
        <v>29</v>
      </c>
      <c r="W1257" s="13" t="s">
        <v>81</v>
      </c>
      <c r="X1257" s="13" t="s">
        <v>331</v>
      </c>
      <c r="Y1257" s="13" t="s">
        <v>695</v>
      </c>
      <c r="Z1257" s="13">
        <v>29662</v>
      </c>
      <c r="AA1257" s="1"/>
      <c r="AB1257" s="1"/>
      <c r="AC1257" s="1"/>
      <c r="AD1257" s="1"/>
      <c r="AE1257" s="1"/>
      <c r="AF1257" s="1"/>
    </row>
    <row r="1258" spans="1:32" x14ac:dyDescent="0.3">
      <c r="A1258" s="9">
        <v>23964</v>
      </c>
      <c r="B1258" s="9" t="s">
        <v>71</v>
      </c>
      <c r="C1258" s="9">
        <v>89572</v>
      </c>
      <c r="D1258" s="10">
        <v>1.86</v>
      </c>
      <c r="E1258" s="11">
        <v>0.05</v>
      </c>
      <c r="F1258" s="9">
        <v>12</v>
      </c>
      <c r="G1258" s="10">
        <f>'Calculated Metrics'!$D1258*'Calculated Metrics'!$F1258*(1-'Calculated Metrics'!$E1258)</f>
        <v>21.204000000000001</v>
      </c>
      <c r="H1258" s="9">
        <v>2270</v>
      </c>
      <c r="I1258" s="9" t="s">
        <v>1745</v>
      </c>
      <c r="J1258" s="9" t="str">
        <f t="shared" si="19"/>
        <v>Returning Customer</v>
      </c>
      <c r="K1258" s="9" t="s">
        <v>48</v>
      </c>
      <c r="L1258" s="9" t="s">
        <v>35</v>
      </c>
      <c r="M1258" s="12">
        <v>42041</v>
      </c>
      <c r="N1258" s="12">
        <v>42046</v>
      </c>
      <c r="O1258" s="47">
        <f>'Calculated Metrics'!$N1258-'Calculated Metrics'!$M1258</f>
        <v>5</v>
      </c>
      <c r="P1258" s="12" t="str">
        <f>TEXT('Calculated Metrics'!$M1258,"mmmm")</f>
        <v>February</v>
      </c>
      <c r="Q1258" s="12" t="str">
        <f>TEXT('Calculated Metrics'!$M1258,"dddd")</f>
        <v>Friday</v>
      </c>
      <c r="R1258" s="9" t="str">
        <f>_xlfn.XLOOKUP('Calculated Metrics'!$T1258,'Product Lookup'!A:A,'Product Lookup'!B:B, ,0)</f>
        <v>Rubber Bands</v>
      </c>
      <c r="S1258" s="9" t="s">
        <v>26</v>
      </c>
      <c r="T1258" s="9" t="s">
        <v>53</v>
      </c>
      <c r="U1258" s="9" t="s">
        <v>28</v>
      </c>
      <c r="V1258" s="9" t="s">
        <v>29</v>
      </c>
      <c r="W1258" s="9" t="s">
        <v>81</v>
      </c>
      <c r="X1258" s="9" t="s">
        <v>331</v>
      </c>
      <c r="Y1258" s="9" t="s">
        <v>695</v>
      </c>
      <c r="Z1258" s="9">
        <v>29662</v>
      </c>
      <c r="AA1258" s="1"/>
      <c r="AB1258" s="1"/>
      <c r="AC1258" s="1"/>
      <c r="AD1258" s="1"/>
      <c r="AE1258" s="1"/>
      <c r="AF1258" s="1"/>
    </row>
    <row r="1259" spans="1:32" x14ac:dyDescent="0.3">
      <c r="A1259" s="13">
        <v>23965</v>
      </c>
      <c r="B1259" s="13" t="s">
        <v>71</v>
      </c>
      <c r="C1259" s="13">
        <v>89572</v>
      </c>
      <c r="D1259" s="14">
        <v>205.99</v>
      </c>
      <c r="E1259" s="15">
        <v>0.1</v>
      </c>
      <c r="F1259" s="13">
        <v>17</v>
      </c>
      <c r="G1259" s="14">
        <f>'Calculated Metrics'!$D1259*'Calculated Metrics'!$F1259*(1-'Calculated Metrics'!$E1259)</f>
        <v>3151.6469999999999</v>
      </c>
      <c r="H1259" s="13">
        <v>2270</v>
      </c>
      <c r="I1259" s="13" t="s">
        <v>1745</v>
      </c>
      <c r="J1259" s="13" t="str">
        <f t="shared" si="19"/>
        <v>Returning Customer</v>
      </c>
      <c r="K1259" s="13" t="s">
        <v>48</v>
      </c>
      <c r="L1259" s="13" t="s">
        <v>35</v>
      </c>
      <c r="M1259" s="16">
        <v>42041</v>
      </c>
      <c r="N1259" s="16">
        <v>42046</v>
      </c>
      <c r="O1259" s="48">
        <f>'Calculated Metrics'!$N1259-'Calculated Metrics'!$M1259</f>
        <v>5</v>
      </c>
      <c r="P1259" s="16" t="str">
        <f>TEXT('Calculated Metrics'!$M1259,"mmmm")</f>
        <v>February</v>
      </c>
      <c r="Q1259" s="16" t="str">
        <f>TEXT('Calculated Metrics'!$M1259,"dddd")</f>
        <v>Friday</v>
      </c>
      <c r="R1259" s="13" t="str">
        <f>_xlfn.XLOOKUP('Calculated Metrics'!$T1259,'Product Lookup'!A:A,'Product Lookup'!B:B, ,0)</f>
        <v>Telephones</v>
      </c>
      <c r="S1259" s="13" t="s">
        <v>58</v>
      </c>
      <c r="T1259" s="13" t="s">
        <v>59</v>
      </c>
      <c r="U1259" s="13" t="s">
        <v>49</v>
      </c>
      <c r="V1259" s="13" t="s">
        <v>29</v>
      </c>
      <c r="W1259" s="13" t="s">
        <v>50</v>
      </c>
      <c r="X1259" s="13" t="s">
        <v>331</v>
      </c>
      <c r="Y1259" s="13" t="s">
        <v>695</v>
      </c>
      <c r="Z1259" s="13">
        <v>29662</v>
      </c>
      <c r="AA1259" s="1"/>
      <c r="AB1259" s="1"/>
      <c r="AC1259" s="1"/>
      <c r="AD1259" s="1"/>
      <c r="AE1259" s="1"/>
      <c r="AF1259" s="1"/>
    </row>
    <row r="1260" spans="1:32" x14ac:dyDescent="0.3">
      <c r="A1260" s="9">
        <v>19438</v>
      </c>
      <c r="B1260" s="9" t="s">
        <v>23</v>
      </c>
      <c r="C1260" s="9">
        <v>90110</v>
      </c>
      <c r="D1260" s="10">
        <v>15.73</v>
      </c>
      <c r="E1260" s="11">
        <v>0.05</v>
      </c>
      <c r="F1260" s="9">
        <v>5</v>
      </c>
      <c r="G1260" s="10">
        <f>'Calculated Metrics'!$D1260*'Calculated Metrics'!$F1260*(1-'Calculated Metrics'!$E1260)</f>
        <v>74.717500000000001</v>
      </c>
      <c r="H1260" s="9">
        <v>2272</v>
      </c>
      <c r="I1260" s="9" t="s">
        <v>1746</v>
      </c>
      <c r="J1260" s="9" t="str">
        <f t="shared" si="19"/>
        <v>New Customer</v>
      </c>
      <c r="K1260" s="9" t="s">
        <v>24</v>
      </c>
      <c r="L1260" s="9" t="s">
        <v>25</v>
      </c>
      <c r="M1260" s="12">
        <v>42079</v>
      </c>
      <c r="N1260" s="12">
        <v>42081</v>
      </c>
      <c r="O1260" s="47">
        <f>'Calculated Metrics'!$N1260-'Calculated Metrics'!$M1260</f>
        <v>2</v>
      </c>
      <c r="P1260" s="12" t="str">
        <f>TEXT('Calculated Metrics'!$M1260,"mmmm")</f>
        <v>March</v>
      </c>
      <c r="Q1260" s="12" t="str">
        <f>TEXT('Calculated Metrics'!$M1260,"dddd")</f>
        <v>Monday</v>
      </c>
      <c r="R1260" s="9" t="str">
        <f>_xlfn.XLOOKUP('Calculated Metrics'!$T1260,'Product Lookup'!A:A,'Product Lookup'!B:B, ,0)</f>
        <v>Scissors</v>
      </c>
      <c r="S1260" s="9" t="s">
        <v>26</v>
      </c>
      <c r="T1260" s="9" t="s">
        <v>97</v>
      </c>
      <c r="U1260" s="9" t="s">
        <v>43</v>
      </c>
      <c r="V1260" s="9" t="s">
        <v>29</v>
      </c>
      <c r="W1260" s="9" t="s">
        <v>50</v>
      </c>
      <c r="X1260" s="9" t="s">
        <v>79</v>
      </c>
      <c r="Y1260" s="9" t="s">
        <v>696</v>
      </c>
      <c r="Z1260" s="9">
        <v>76543</v>
      </c>
      <c r="AA1260" s="1"/>
      <c r="AB1260" s="1"/>
      <c r="AC1260" s="1"/>
      <c r="AD1260" s="1"/>
      <c r="AE1260" s="1"/>
      <c r="AF1260" s="1"/>
    </row>
    <row r="1261" spans="1:32" x14ac:dyDescent="0.3">
      <c r="A1261" s="13">
        <v>23416</v>
      </c>
      <c r="B1261" s="13" t="s">
        <v>71</v>
      </c>
      <c r="C1261" s="13">
        <v>90109</v>
      </c>
      <c r="D1261" s="14">
        <v>120.98</v>
      </c>
      <c r="E1261" s="15">
        <v>0.1</v>
      </c>
      <c r="F1261" s="13">
        <v>17</v>
      </c>
      <c r="G1261" s="14">
        <f>'Calculated Metrics'!$D1261*'Calculated Metrics'!$F1261*(1-'Calculated Metrics'!$E1261)</f>
        <v>1850.9939999999999</v>
      </c>
      <c r="H1261" s="13">
        <v>2273</v>
      </c>
      <c r="I1261" s="13" t="s">
        <v>1747</v>
      </c>
      <c r="J1261" s="13" t="str">
        <f t="shared" si="19"/>
        <v>Returning Customer</v>
      </c>
      <c r="K1261" s="13" t="s">
        <v>24</v>
      </c>
      <c r="L1261" s="13" t="s">
        <v>35</v>
      </c>
      <c r="M1261" s="16">
        <v>42129</v>
      </c>
      <c r="N1261" s="16">
        <v>42129</v>
      </c>
      <c r="O1261" s="48">
        <f>'Calculated Metrics'!$N1261-'Calculated Metrics'!$M1261</f>
        <v>0</v>
      </c>
      <c r="P1261" s="16" t="str">
        <f>TEXT('Calculated Metrics'!$M1261,"mmmm")</f>
        <v>May</v>
      </c>
      <c r="Q1261" s="16" t="str">
        <f>TEXT('Calculated Metrics'!$M1261,"dddd")</f>
        <v>Tuesday</v>
      </c>
      <c r="R1261" s="13" t="str">
        <f>_xlfn.XLOOKUP('Calculated Metrics'!$T1261,'Product Lookup'!A:A,'Product Lookup'!B:B, ,0)</f>
        <v>Appliances</v>
      </c>
      <c r="S1261" s="13" t="s">
        <v>26</v>
      </c>
      <c r="T1261" s="13" t="s">
        <v>131</v>
      </c>
      <c r="U1261" s="13" t="s">
        <v>49</v>
      </c>
      <c r="V1261" s="13" t="s">
        <v>29</v>
      </c>
      <c r="W1261" s="13" t="s">
        <v>50</v>
      </c>
      <c r="X1261" s="13" t="s">
        <v>79</v>
      </c>
      <c r="Y1261" s="13" t="s">
        <v>697</v>
      </c>
      <c r="Z1261" s="13">
        <v>78550</v>
      </c>
      <c r="AA1261" s="1"/>
      <c r="AB1261" s="1"/>
      <c r="AC1261" s="1"/>
      <c r="AD1261" s="1"/>
      <c r="AE1261" s="1"/>
      <c r="AF1261" s="1"/>
    </row>
    <row r="1262" spans="1:32" x14ac:dyDescent="0.3">
      <c r="A1262" s="9">
        <v>23417</v>
      </c>
      <c r="B1262" s="9" t="s">
        <v>71</v>
      </c>
      <c r="C1262" s="9">
        <v>90109</v>
      </c>
      <c r="D1262" s="10">
        <v>55.99</v>
      </c>
      <c r="E1262" s="11">
        <v>0.05</v>
      </c>
      <c r="F1262" s="9">
        <v>4</v>
      </c>
      <c r="G1262" s="10">
        <f>'Calculated Metrics'!$D1262*'Calculated Metrics'!$F1262*(1-'Calculated Metrics'!$E1262)</f>
        <v>212.762</v>
      </c>
      <c r="H1262" s="9">
        <v>2273</v>
      </c>
      <c r="I1262" s="9" t="s">
        <v>1747</v>
      </c>
      <c r="J1262" s="9" t="str">
        <f t="shared" si="19"/>
        <v>Returning Customer</v>
      </c>
      <c r="K1262" s="9" t="s">
        <v>24</v>
      </c>
      <c r="L1262" s="9" t="s">
        <v>35</v>
      </c>
      <c r="M1262" s="12">
        <v>42129</v>
      </c>
      <c r="N1262" s="12">
        <v>42129</v>
      </c>
      <c r="O1262" s="47">
        <f>'Calculated Metrics'!$N1262-'Calculated Metrics'!$M1262</f>
        <v>0</v>
      </c>
      <c r="P1262" s="12" t="str">
        <f>TEXT('Calculated Metrics'!$M1262,"mmmm")</f>
        <v>May</v>
      </c>
      <c r="Q1262" s="12" t="str">
        <f>TEXT('Calculated Metrics'!$M1262,"dddd")</f>
        <v>Tuesday</v>
      </c>
      <c r="R1262" s="9" t="str">
        <f>_xlfn.XLOOKUP('Calculated Metrics'!$T1262,'Product Lookup'!A:A,'Product Lookup'!B:B, ,0)</f>
        <v>Telephones</v>
      </c>
      <c r="S1262" s="9" t="s">
        <v>58</v>
      </c>
      <c r="T1262" s="9" t="s">
        <v>59</v>
      </c>
      <c r="U1262" s="9" t="s">
        <v>43</v>
      </c>
      <c r="V1262" s="9" t="s">
        <v>29</v>
      </c>
      <c r="W1262" s="9" t="s">
        <v>50</v>
      </c>
      <c r="X1262" s="9" t="s">
        <v>79</v>
      </c>
      <c r="Y1262" s="9" t="s">
        <v>697</v>
      </c>
      <c r="Z1262" s="9">
        <v>78550</v>
      </c>
      <c r="AA1262" s="1"/>
      <c r="AB1262" s="1"/>
      <c r="AC1262" s="1"/>
      <c r="AD1262" s="1"/>
      <c r="AE1262" s="1"/>
      <c r="AF1262" s="1"/>
    </row>
    <row r="1263" spans="1:32" x14ac:dyDescent="0.3">
      <c r="A1263" s="13">
        <v>23418</v>
      </c>
      <c r="B1263" s="13" t="s">
        <v>71</v>
      </c>
      <c r="C1263" s="13">
        <v>90109</v>
      </c>
      <c r="D1263" s="14">
        <v>23.99</v>
      </c>
      <c r="E1263" s="15">
        <v>0.05</v>
      </c>
      <c r="F1263" s="13">
        <v>12</v>
      </c>
      <c r="G1263" s="14">
        <f>'Calculated Metrics'!$D1263*'Calculated Metrics'!$F1263*(1-'Calculated Metrics'!$E1263)</f>
        <v>273.48599999999999</v>
      </c>
      <c r="H1263" s="13">
        <v>2274</v>
      </c>
      <c r="I1263" s="13" t="s">
        <v>1748</v>
      </c>
      <c r="J1263" s="13" t="str">
        <f t="shared" si="19"/>
        <v>New Customer</v>
      </c>
      <c r="K1263" s="13" t="s">
        <v>24</v>
      </c>
      <c r="L1263" s="13" t="s">
        <v>25</v>
      </c>
      <c r="M1263" s="16">
        <v>42129</v>
      </c>
      <c r="N1263" s="16">
        <v>42133</v>
      </c>
      <c r="O1263" s="48">
        <f>'Calculated Metrics'!$N1263-'Calculated Metrics'!$M1263</f>
        <v>4</v>
      </c>
      <c r="P1263" s="16" t="str">
        <f>TEXT('Calculated Metrics'!$M1263,"mmmm")</f>
        <v>May</v>
      </c>
      <c r="Q1263" s="16" t="str">
        <f>TEXT('Calculated Metrics'!$M1263,"dddd")</f>
        <v>Tuesday</v>
      </c>
      <c r="R1263" s="13" t="str">
        <f>_xlfn.XLOOKUP('Calculated Metrics'!$T1263,'Product Lookup'!A:A,'Product Lookup'!B:B, ,0)</f>
        <v>Furnishings</v>
      </c>
      <c r="S1263" s="13" t="s">
        <v>36</v>
      </c>
      <c r="T1263" s="13" t="s">
        <v>42</v>
      </c>
      <c r="U1263" s="13" t="s">
        <v>38</v>
      </c>
      <c r="V1263" s="13" t="s">
        <v>29</v>
      </c>
      <c r="W1263" s="13" t="s">
        <v>44</v>
      </c>
      <c r="X1263" s="13" t="s">
        <v>79</v>
      </c>
      <c r="Y1263" s="13" t="s">
        <v>698</v>
      </c>
      <c r="Z1263" s="13">
        <v>77036</v>
      </c>
      <c r="AA1263" s="1"/>
      <c r="AB1263" s="1"/>
      <c r="AC1263" s="1"/>
      <c r="AD1263" s="1"/>
      <c r="AE1263" s="1"/>
      <c r="AF1263" s="1"/>
    </row>
    <row r="1264" spans="1:32" x14ac:dyDescent="0.3">
      <c r="A1264" s="9">
        <v>24552</v>
      </c>
      <c r="B1264" s="9" t="s">
        <v>33</v>
      </c>
      <c r="C1264" s="9">
        <v>91502</v>
      </c>
      <c r="D1264" s="10">
        <v>195.99</v>
      </c>
      <c r="E1264" s="11">
        <v>0.1</v>
      </c>
      <c r="F1264" s="9">
        <v>22</v>
      </c>
      <c r="G1264" s="10">
        <f>'Calculated Metrics'!$D1264*'Calculated Metrics'!$F1264*(1-'Calculated Metrics'!$E1264)</f>
        <v>3880.6020000000008</v>
      </c>
      <c r="H1264" s="9">
        <v>2276</v>
      </c>
      <c r="I1264" s="9" t="s">
        <v>1749</v>
      </c>
      <c r="J1264" s="9" t="str">
        <f t="shared" si="19"/>
        <v>New Customer</v>
      </c>
      <c r="K1264" s="9" t="s">
        <v>74</v>
      </c>
      <c r="L1264" s="9" t="s">
        <v>35</v>
      </c>
      <c r="M1264" s="12">
        <v>42185</v>
      </c>
      <c r="N1264" s="12">
        <v>42185</v>
      </c>
      <c r="O1264" s="47">
        <f>'Calculated Metrics'!$N1264-'Calculated Metrics'!$M1264</f>
        <v>0</v>
      </c>
      <c r="P1264" s="12" t="str">
        <f>TEXT('Calculated Metrics'!$M1264,"mmmm")</f>
        <v>June</v>
      </c>
      <c r="Q1264" s="12" t="str">
        <f>TEXT('Calculated Metrics'!$M1264,"dddd")</f>
        <v>Tuesday</v>
      </c>
      <c r="R1264" s="9" t="str">
        <f>_xlfn.XLOOKUP('Calculated Metrics'!$T1264,'Product Lookup'!A:A,'Product Lookup'!B:B, ,0)</f>
        <v>Telephones</v>
      </c>
      <c r="S1264" s="9" t="s">
        <v>58</v>
      </c>
      <c r="T1264" s="9" t="s">
        <v>59</v>
      </c>
      <c r="U1264" s="9" t="s">
        <v>49</v>
      </c>
      <c r="V1264" s="9" t="s">
        <v>29</v>
      </c>
      <c r="W1264" s="9" t="s">
        <v>44</v>
      </c>
      <c r="X1264" s="9" t="s">
        <v>55</v>
      </c>
      <c r="Y1264" s="9" t="s">
        <v>699</v>
      </c>
      <c r="Z1264" s="9">
        <v>14304</v>
      </c>
      <c r="AA1264" s="1"/>
      <c r="AB1264" s="1"/>
      <c r="AC1264" s="1"/>
      <c r="AD1264" s="1"/>
      <c r="AE1264" s="1"/>
      <c r="AF1264" s="1"/>
    </row>
    <row r="1265" spans="1:32" x14ac:dyDescent="0.3">
      <c r="A1265" s="13">
        <v>23572</v>
      </c>
      <c r="B1265" s="13" t="s">
        <v>71</v>
      </c>
      <c r="C1265" s="13">
        <v>85949</v>
      </c>
      <c r="D1265" s="14">
        <v>4.4800000000000004</v>
      </c>
      <c r="E1265" s="15">
        <v>0.05</v>
      </c>
      <c r="F1265" s="13">
        <v>7</v>
      </c>
      <c r="G1265" s="14">
        <f>'Calculated Metrics'!$D1265*'Calculated Metrics'!$F1265*(1-'Calculated Metrics'!$E1265)</f>
        <v>29.792000000000002</v>
      </c>
      <c r="H1265" s="13">
        <v>2279</v>
      </c>
      <c r="I1265" s="13" t="s">
        <v>1750</v>
      </c>
      <c r="J1265" s="13" t="str">
        <f t="shared" si="19"/>
        <v>New Customer</v>
      </c>
      <c r="K1265" s="13" t="s">
        <v>34</v>
      </c>
      <c r="L1265" s="13" t="s">
        <v>25</v>
      </c>
      <c r="M1265" s="16">
        <v>42177</v>
      </c>
      <c r="N1265" s="16">
        <v>42181</v>
      </c>
      <c r="O1265" s="48">
        <f>'Calculated Metrics'!$N1265-'Calculated Metrics'!$M1265</f>
        <v>4</v>
      </c>
      <c r="P1265" s="16" t="str">
        <f>TEXT('Calculated Metrics'!$M1265,"mmmm")</f>
        <v>June</v>
      </c>
      <c r="Q1265" s="16" t="str">
        <f>TEXT('Calculated Metrics'!$M1265,"dddd")</f>
        <v>Monday</v>
      </c>
      <c r="R1265" s="13" t="str">
        <f>_xlfn.XLOOKUP('Calculated Metrics'!$T1265,'Product Lookup'!A:A,'Product Lookup'!B:B, ,0)</f>
        <v>Envelopes</v>
      </c>
      <c r="S1265" s="13" t="s">
        <v>26</v>
      </c>
      <c r="T1265" s="13" t="s">
        <v>54</v>
      </c>
      <c r="U1265" s="13" t="s">
        <v>49</v>
      </c>
      <c r="V1265" s="13" t="s">
        <v>29</v>
      </c>
      <c r="W1265" s="13" t="s">
        <v>50</v>
      </c>
      <c r="X1265" s="13" t="s">
        <v>122</v>
      </c>
      <c r="Y1265" s="13" t="s">
        <v>700</v>
      </c>
      <c r="Z1265" s="13">
        <v>15601</v>
      </c>
      <c r="AA1265" s="1"/>
      <c r="AB1265" s="1"/>
      <c r="AC1265" s="1"/>
      <c r="AD1265" s="1"/>
      <c r="AE1265" s="1"/>
      <c r="AF1265" s="1"/>
    </row>
    <row r="1266" spans="1:32" x14ac:dyDescent="0.3">
      <c r="A1266" s="9">
        <v>19615</v>
      </c>
      <c r="B1266" s="9" t="s">
        <v>33</v>
      </c>
      <c r="C1266" s="9">
        <v>85948</v>
      </c>
      <c r="D1266" s="10">
        <v>205.99</v>
      </c>
      <c r="E1266" s="11">
        <v>0.1</v>
      </c>
      <c r="F1266" s="9">
        <v>10</v>
      </c>
      <c r="G1266" s="10">
        <f>'Calculated Metrics'!$D1266*'Calculated Metrics'!$F1266*(1-'Calculated Metrics'!$E1266)</f>
        <v>1853.91</v>
      </c>
      <c r="H1266" s="9">
        <v>2281</v>
      </c>
      <c r="I1266" s="9" t="s">
        <v>1751</v>
      </c>
      <c r="J1266" s="9" t="str">
        <f t="shared" si="19"/>
        <v>New Customer</v>
      </c>
      <c r="K1266" s="9" t="s">
        <v>34</v>
      </c>
      <c r="L1266" s="9" t="s">
        <v>35</v>
      </c>
      <c r="M1266" s="12">
        <v>42031</v>
      </c>
      <c r="N1266" s="12">
        <v>42032</v>
      </c>
      <c r="O1266" s="47">
        <f>'Calculated Metrics'!$N1266-'Calculated Metrics'!$M1266</f>
        <v>1</v>
      </c>
      <c r="P1266" s="12" t="str">
        <f>TEXT('Calculated Metrics'!$M1266,"mmmm")</f>
        <v>January</v>
      </c>
      <c r="Q1266" s="12" t="str">
        <f>TEXT('Calculated Metrics'!$M1266,"dddd")</f>
        <v>Tuesday</v>
      </c>
      <c r="R1266" s="9" t="str">
        <f>_xlfn.XLOOKUP('Calculated Metrics'!$T1266,'Product Lookup'!A:A,'Product Lookup'!B:B, ,0)</f>
        <v>Telephones</v>
      </c>
      <c r="S1266" s="9" t="s">
        <v>58</v>
      </c>
      <c r="T1266" s="9" t="s">
        <v>59</v>
      </c>
      <c r="U1266" s="9" t="s">
        <v>49</v>
      </c>
      <c r="V1266" s="9" t="s">
        <v>29</v>
      </c>
      <c r="W1266" s="9" t="s">
        <v>50</v>
      </c>
      <c r="X1266" s="9" t="s">
        <v>602</v>
      </c>
      <c r="Y1266" s="9" t="s">
        <v>701</v>
      </c>
      <c r="Z1266" s="9">
        <v>54703</v>
      </c>
      <c r="AA1266" s="1"/>
      <c r="AB1266" s="1"/>
      <c r="AC1266" s="1"/>
      <c r="AD1266" s="1"/>
      <c r="AE1266" s="1"/>
      <c r="AF1266" s="1"/>
    </row>
    <row r="1267" spans="1:32" x14ac:dyDescent="0.3">
      <c r="A1267" s="13">
        <v>21260</v>
      </c>
      <c r="B1267" s="13" t="s">
        <v>47</v>
      </c>
      <c r="C1267" s="13">
        <v>85950</v>
      </c>
      <c r="D1267" s="14">
        <v>5.98</v>
      </c>
      <c r="E1267" s="15">
        <v>0.05</v>
      </c>
      <c r="F1267" s="13">
        <v>14</v>
      </c>
      <c r="G1267" s="14">
        <f>'Calculated Metrics'!$D1267*'Calculated Metrics'!$F1267*(1-'Calculated Metrics'!$E1267)</f>
        <v>79.533999999999992</v>
      </c>
      <c r="H1267" s="13">
        <v>2282</v>
      </c>
      <c r="I1267" s="13" t="s">
        <v>1752</v>
      </c>
      <c r="J1267" s="13" t="str">
        <f t="shared" si="19"/>
        <v>New Customer</v>
      </c>
      <c r="K1267" s="13" t="s">
        <v>34</v>
      </c>
      <c r="L1267" s="13" t="s">
        <v>35</v>
      </c>
      <c r="M1267" s="16">
        <v>42040</v>
      </c>
      <c r="N1267" s="16">
        <v>42042</v>
      </c>
      <c r="O1267" s="48">
        <f>'Calculated Metrics'!$N1267-'Calculated Metrics'!$M1267</f>
        <v>2</v>
      </c>
      <c r="P1267" s="16" t="str">
        <f>TEXT('Calculated Metrics'!$M1267,"mmmm")</f>
        <v>February</v>
      </c>
      <c r="Q1267" s="16" t="str">
        <f>TEXT('Calculated Metrics'!$M1267,"dddd")</f>
        <v>Thursday</v>
      </c>
      <c r="R1267" s="13" t="str">
        <f>_xlfn.XLOOKUP('Calculated Metrics'!$T1267,'Product Lookup'!A:A,'Product Lookup'!B:B, ,0)</f>
        <v>Paper</v>
      </c>
      <c r="S1267" s="13" t="s">
        <v>26</v>
      </c>
      <c r="T1267" s="13" t="s">
        <v>66</v>
      </c>
      <c r="U1267" s="13" t="s">
        <v>49</v>
      </c>
      <c r="V1267" s="13" t="s">
        <v>29</v>
      </c>
      <c r="W1267" s="13" t="s">
        <v>50</v>
      </c>
      <c r="X1267" s="13" t="s">
        <v>602</v>
      </c>
      <c r="Y1267" s="13" t="s">
        <v>702</v>
      </c>
      <c r="Z1267" s="13">
        <v>53713</v>
      </c>
      <c r="AA1267" s="1"/>
      <c r="AB1267" s="1"/>
      <c r="AC1267" s="1"/>
      <c r="AD1267" s="1"/>
      <c r="AE1267" s="1"/>
      <c r="AF1267" s="1"/>
    </row>
    <row r="1268" spans="1:32" x14ac:dyDescent="0.3">
      <c r="A1268" s="9">
        <v>26148</v>
      </c>
      <c r="B1268" s="9" t="s">
        <v>47</v>
      </c>
      <c r="C1268" s="9">
        <v>85947</v>
      </c>
      <c r="D1268" s="10">
        <v>11.7</v>
      </c>
      <c r="E1268" s="11">
        <v>0.05</v>
      </c>
      <c r="F1268" s="9">
        <v>6</v>
      </c>
      <c r="G1268" s="10">
        <f>'Calculated Metrics'!$D1268*'Calculated Metrics'!$F1268*(1-'Calculated Metrics'!$E1268)</f>
        <v>66.689999999999984</v>
      </c>
      <c r="H1268" s="9">
        <v>2283</v>
      </c>
      <c r="I1268" s="9" t="s">
        <v>1753</v>
      </c>
      <c r="J1268" s="9" t="str">
        <f t="shared" si="19"/>
        <v>New Customer</v>
      </c>
      <c r="K1268" s="9" t="s">
        <v>34</v>
      </c>
      <c r="L1268" s="9" t="s">
        <v>35</v>
      </c>
      <c r="M1268" s="12">
        <v>42028</v>
      </c>
      <c r="N1268" s="12">
        <v>42030</v>
      </c>
      <c r="O1268" s="47">
        <f>'Calculated Metrics'!$N1268-'Calculated Metrics'!$M1268</f>
        <v>2</v>
      </c>
      <c r="P1268" s="12" t="str">
        <f>TEXT('Calculated Metrics'!$M1268,"mmmm")</f>
        <v>January</v>
      </c>
      <c r="Q1268" s="12" t="str">
        <f>TEXT('Calculated Metrics'!$M1268,"dddd")</f>
        <v>Saturday</v>
      </c>
      <c r="R1268" s="9" t="str">
        <f>_xlfn.XLOOKUP('Calculated Metrics'!$T1268,'Product Lookup'!A:A,'Product Lookup'!B:B, ,0)</f>
        <v>Appliances</v>
      </c>
      <c r="S1268" s="9" t="s">
        <v>26</v>
      </c>
      <c r="T1268" s="9" t="s">
        <v>131</v>
      </c>
      <c r="U1268" s="9" t="s">
        <v>63</v>
      </c>
      <c r="V1268" s="9" t="s">
        <v>29</v>
      </c>
      <c r="W1268" s="9" t="s">
        <v>81</v>
      </c>
      <c r="X1268" s="9" t="s">
        <v>602</v>
      </c>
      <c r="Y1268" s="9" t="s">
        <v>703</v>
      </c>
      <c r="Z1268" s="9">
        <v>53132</v>
      </c>
      <c r="AA1268" s="1"/>
      <c r="AB1268" s="1"/>
      <c r="AC1268" s="1"/>
      <c r="AD1268" s="1"/>
      <c r="AE1268" s="1"/>
      <c r="AF1268" s="1"/>
    </row>
    <row r="1269" spans="1:32" x14ac:dyDescent="0.3">
      <c r="A1269" s="13">
        <v>19460</v>
      </c>
      <c r="B1269" s="13" t="s">
        <v>47</v>
      </c>
      <c r="C1269" s="13">
        <v>90148</v>
      </c>
      <c r="D1269" s="14">
        <v>17.7</v>
      </c>
      <c r="E1269" s="15">
        <v>0.05</v>
      </c>
      <c r="F1269" s="13">
        <v>21</v>
      </c>
      <c r="G1269" s="14">
        <f>'Calculated Metrics'!$D1269*'Calculated Metrics'!$F1269*(1-'Calculated Metrics'!$E1269)</f>
        <v>353.11499999999995</v>
      </c>
      <c r="H1269" s="13">
        <v>2285</v>
      </c>
      <c r="I1269" s="13" t="s">
        <v>1754</v>
      </c>
      <c r="J1269" s="13" t="str">
        <f t="shared" si="19"/>
        <v>New Customer</v>
      </c>
      <c r="K1269" s="13" t="s">
        <v>24</v>
      </c>
      <c r="L1269" s="13" t="s">
        <v>25</v>
      </c>
      <c r="M1269" s="16">
        <v>42076</v>
      </c>
      <c r="N1269" s="16">
        <v>42078</v>
      </c>
      <c r="O1269" s="48">
        <f>'Calculated Metrics'!$N1269-'Calculated Metrics'!$M1269</f>
        <v>2</v>
      </c>
      <c r="P1269" s="16" t="str">
        <f>TEXT('Calculated Metrics'!$M1269,"mmmm")</f>
        <v>March</v>
      </c>
      <c r="Q1269" s="16" t="str">
        <f>TEXT('Calculated Metrics'!$M1269,"dddd")</f>
        <v>Friday</v>
      </c>
      <c r="R1269" s="13" t="str">
        <f>_xlfn.XLOOKUP('Calculated Metrics'!$T1269,'Product Lookup'!A:A,'Product Lookup'!B:B, ,0)</f>
        <v>Storage</v>
      </c>
      <c r="S1269" s="13" t="s">
        <v>26</v>
      </c>
      <c r="T1269" s="13" t="s">
        <v>85</v>
      </c>
      <c r="U1269" s="13" t="s">
        <v>49</v>
      </c>
      <c r="V1269" s="13" t="s">
        <v>29</v>
      </c>
      <c r="W1269" s="13" t="s">
        <v>81</v>
      </c>
      <c r="X1269" s="13" t="s">
        <v>331</v>
      </c>
      <c r="Y1269" s="13" t="s">
        <v>704</v>
      </c>
      <c r="Z1269" s="13">
        <v>29730</v>
      </c>
      <c r="AA1269" s="1"/>
      <c r="AB1269" s="1"/>
      <c r="AC1269" s="1"/>
      <c r="AD1269" s="1"/>
      <c r="AE1269" s="1"/>
      <c r="AF1269" s="1"/>
    </row>
    <row r="1270" spans="1:32" x14ac:dyDescent="0.3">
      <c r="A1270" s="9">
        <v>21529</v>
      </c>
      <c r="B1270" s="9" t="s">
        <v>47</v>
      </c>
      <c r="C1270" s="9">
        <v>90145</v>
      </c>
      <c r="D1270" s="10">
        <v>4.91</v>
      </c>
      <c r="E1270" s="11">
        <v>0.05</v>
      </c>
      <c r="F1270" s="9">
        <v>12</v>
      </c>
      <c r="G1270" s="10">
        <f>'Calculated Metrics'!$D1270*'Calculated Metrics'!$F1270*(1-'Calculated Metrics'!$E1270)</f>
        <v>55.973999999999997</v>
      </c>
      <c r="H1270" s="9">
        <v>2286</v>
      </c>
      <c r="I1270" s="9" t="s">
        <v>1755</v>
      </c>
      <c r="J1270" s="9" t="str">
        <f t="shared" si="19"/>
        <v>Returning Customer</v>
      </c>
      <c r="K1270" s="9" t="s">
        <v>24</v>
      </c>
      <c r="L1270" s="9" t="s">
        <v>35</v>
      </c>
      <c r="M1270" s="12">
        <v>42039</v>
      </c>
      <c r="N1270" s="12">
        <v>42041</v>
      </c>
      <c r="O1270" s="47">
        <f>'Calculated Metrics'!$N1270-'Calculated Metrics'!$M1270</f>
        <v>2</v>
      </c>
      <c r="P1270" s="12" t="str">
        <f>TEXT('Calculated Metrics'!$M1270,"mmmm")</f>
        <v>February</v>
      </c>
      <c r="Q1270" s="12" t="str">
        <f>TEXT('Calculated Metrics'!$M1270,"dddd")</f>
        <v>Wednesday</v>
      </c>
      <c r="R1270" s="9" t="str">
        <f>_xlfn.XLOOKUP('Calculated Metrics'!$T1270,'Product Lookup'!A:A,'Product Lookup'!B:B, ,0)</f>
        <v>Labels</v>
      </c>
      <c r="S1270" s="9" t="s">
        <v>26</v>
      </c>
      <c r="T1270" s="9" t="s">
        <v>82</v>
      </c>
      <c r="U1270" s="9" t="s">
        <v>49</v>
      </c>
      <c r="V1270" s="9" t="s">
        <v>29</v>
      </c>
      <c r="W1270" s="9" t="s">
        <v>81</v>
      </c>
      <c r="X1270" s="9" t="s">
        <v>331</v>
      </c>
      <c r="Y1270" s="9" t="s">
        <v>705</v>
      </c>
      <c r="Z1270" s="9">
        <v>29301</v>
      </c>
      <c r="AA1270" s="1"/>
      <c r="AB1270" s="1"/>
      <c r="AC1270" s="1"/>
      <c r="AD1270" s="1"/>
      <c r="AE1270" s="1"/>
      <c r="AF1270" s="1"/>
    </row>
    <row r="1271" spans="1:32" x14ac:dyDescent="0.3">
      <c r="A1271" s="13">
        <v>21530</v>
      </c>
      <c r="B1271" s="13" t="s">
        <v>47</v>
      </c>
      <c r="C1271" s="13">
        <v>90145</v>
      </c>
      <c r="D1271" s="14">
        <v>7.28</v>
      </c>
      <c r="E1271" s="15">
        <v>0.05</v>
      </c>
      <c r="F1271" s="13">
        <v>6</v>
      </c>
      <c r="G1271" s="14">
        <f>'Calculated Metrics'!$D1271*'Calculated Metrics'!$F1271*(1-'Calculated Metrics'!$E1271)</f>
        <v>41.495999999999995</v>
      </c>
      <c r="H1271" s="13">
        <v>2286</v>
      </c>
      <c r="I1271" s="13" t="s">
        <v>1755</v>
      </c>
      <c r="J1271" s="13" t="str">
        <f t="shared" si="19"/>
        <v>Returning Customer</v>
      </c>
      <c r="K1271" s="13" t="s">
        <v>24</v>
      </c>
      <c r="L1271" s="13" t="s">
        <v>35</v>
      </c>
      <c r="M1271" s="16">
        <v>42039</v>
      </c>
      <c r="N1271" s="16">
        <v>42040</v>
      </c>
      <c r="O1271" s="48">
        <f>'Calculated Metrics'!$N1271-'Calculated Metrics'!$M1271</f>
        <v>1</v>
      </c>
      <c r="P1271" s="16" t="str">
        <f>TEXT('Calculated Metrics'!$M1271,"mmmm")</f>
        <v>February</v>
      </c>
      <c r="Q1271" s="16" t="str">
        <f>TEXT('Calculated Metrics'!$M1271,"dddd")</f>
        <v>Wednesday</v>
      </c>
      <c r="R1271" s="13" t="str">
        <f>_xlfn.XLOOKUP('Calculated Metrics'!$T1271,'Product Lookup'!A:A,'Product Lookup'!B:B, ,0)</f>
        <v>Paper</v>
      </c>
      <c r="S1271" s="13" t="s">
        <v>26</v>
      </c>
      <c r="T1271" s="13" t="s">
        <v>66</v>
      </c>
      <c r="U1271" s="13" t="s">
        <v>49</v>
      </c>
      <c r="V1271" s="13" t="s">
        <v>29</v>
      </c>
      <c r="W1271" s="13" t="s">
        <v>81</v>
      </c>
      <c r="X1271" s="13" t="s">
        <v>331</v>
      </c>
      <c r="Y1271" s="13" t="s">
        <v>705</v>
      </c>
      <c r="Z1271" s="13">
        <v>29301</v>
      </c>
      <c r="AA1271" s="1"/>
      <c r="AB1271" s="1"/>
      <c r="AC1271" s="1"/>
      <c r="AD1271" s="1"/>
      <c r="AE1271" s="1"/>
      <c r="AF1271" s="1"/>
    </row>
    <row r="1272" spans="1:32" x14ac:dyDescent="0.3">
      <c r="A1272" s="9">
        <v>21531</v>
      </c>
      <c r="B1272" s="9" t="s">
        <v>47</v>
      </c>
      <c r="C1272" s="9">
        <v>90145</v>
      </c>
      <c r="D1272" s="10">
        <v>6.68</v>
      </c>
      <c r="E1272" s="11">
        <v>0.05</v>
      </c>
      <c r="F1272" s="9">
        <v>3</v>
      </c>
      <c r="G1272" s="10">
        <f>'Calculated Metrics'!$D1272*'Calculated Metrics'!$F1272*(1-'Calculated Metrics'!$E1272)</f>
        <v>19.037999999999997</v>
      </c>
      <c r="H1272" s="9">
        <v>2286</v>
      </c>
      <c r="I1272" s="9" t="s">
        <v>1755</v>
      </c>
      <c r="J1272" s="9" t="str">
        <f t="shared" si="19"/>
        <v>Returning Customer</v>
      </c>
      <c r="K1272" s="9" t="s">
        <v>24</v>
      </c>
      <c r="L1272" s="9" t="s">
        <v>35</v>
      </c>
      <c r="M1272" s="12">
        <v>42039</v>
      </c>
      <c r="N1272" s="12">
        <v>42042</v>
      </c>
      <c r="O1272" s="47">
        <f>'Calculated Metrics'!$N1272-'Calculated Metrics'!$M1272</f>
        <v>3</v>
      </c>
      <c r="P1272" s="12" t="str">
        <f>TEXT('Calculated Metrics'!$M1272,"mmmm")</f>
        <v>February</v>
      </c>
      <c r="Q1272" s="12" t="str">
        <f>TEXT('Calculated Metrics'!$M1272,"dddd")</f>
        <v>Wednesday</v>
      </c>
      <c r="R1272" s="9" t="str">
        <f>_xlfn.XLOOKUP('Calculated Metrics'!$T1272,'Product Lookup'!A:A,'Product Lookup'!B:B, ,0)</f>
        <v>Paper</v>
      </c>
      <c r="S1272" s="9" t="s">
        <v>26</v>
      </c>
      <c r="T1272" s="9" t="s">
        <v>66</v>
      </c>
      <c r="U1272" s="9" t="s">
        <v>49</v>
      </c>
      <c r="V1272" s="9" t="s">
        <v>29</v>
      </c>
      <c r="W1272" s="9" t="s">
        <v>81</v>
      </c>
      <c r="X1272" s="9" t="s">
        <v>331</v>
      </c>
      <c r="Y1272" s="9" t="s">
        <v>705</v>
      </c>
      <c r="Z1272" s="9">
        <v>29301</v>
      </c>
      <c r="AA1272" s="1"/>
      <c r="AB1272" s="1"/>
      <c r="AC1272" s="1"/>
      <c r="AD1272" s="1"/>
      <c r="AE1272" s="1"/>
      <c r="AF1272" s="1"/>
    </row>
    <row r="1273" spans="1:32" x14ac:dyDescent="0.3">
      <c r="A1273" s="13">
        <v>25183</v>
      </c>
      <c r="B1273" s="13" t="s">
        <v>33</v>
      </c>
      <c r="C1273" s="13">
        <v>90146</v>
      </c>
      <c r="D1273" s="14">
        <v>18.97</v>
      </c>
      <c r="E1273" s="15">
        <v>0.05</v>
      </c>
      <c r="F1273" s="13">
        <v>8</v>
      </c>
      <c r="G1273" s="14">
        <f>'Calculated Metrics'!$D1273*'Calculated Metrics'!$F1273*(1-'Calculated Metrics'!$E1273)</f>
        <v>144.172</v>
      </c>
      <c r="H1273" s="13">
        <v>2287</v>
      </c>
      <c r="I1273" s="13" t="s">
        <v>1756</v>
      </c>
      <c r="J1273" s="13" t="str">
        <f t="shared" si="19"/>
        <v>Returning Customer</v>
      </c>
      <c r="K1273" s="13" t="s">
        <v>24</v>
      </c>
      <c r="L1273" s="13" t="s">
        <v>35</v>
      </c>
      <c r="M1273" s="16">
        <v>42088</v>
      </c>
      <c r="N1273" s="16">
        <v>42088</v>
      </c>
      <c r="O1273" s="48">
        <f>'Calculated Metrics'!$N1273-'Calculated Metrics'!$M1273</f>
        <v>0</v>
      </c>
      <c r="P1273" s="16" t="str">
        <f>TEXT('Calculated Metrics'!$M1273,"mmmm")</f>
        <v>March</v>
      </c>
      <c r="Q1273" s="16" t="str">
        <f>TEXT('Calculated Metrics'!$M1273,"dddd")</f>
        <v>Wednesday</v>
      </c>
      <c r="R1273" s="13" t="str">
        <f>_xlfn.XLOOKUP('Calculated Metrics'!$T1273,'Product Lookup'!A:A,'Product Lookup'!B:B, ,0)</f>
        <v>Paper</v>
      </c>
      <c r="S1273" s="13" t="s">
        <v>26</v>
      </c>
      <c r="T1273" s="13" t="s">
        <v>66</v>
      </c>
      <c r="U1273" s="13" t="s">
        <v>49</v>
      </c>
      <c r="V1273" s="13" t="s">
        <v>29</v>
      </c>
      <c r="W1273" s="13" t="s">
        <v>81</v>
      </c>
      <c r="X1273" s="13" t="s">
        <v>331</v>
      </c>
      <c r="Y1273" s="13" t="s">
        <v>706</v>
      </c>
      <c r="Z1273" s="13">
        <v>29483</v>
      </c>
      <c r="AA1273" s="1"/>
      <c r="AB1273" s="1"/>
      <c r="AC1273" s="1"/>
      <c r="AD1273" s="1"/>
      <c r="AE1273" s="1"/>
      <c r="AF1273" s="1"/>
    </row>
    <row r="1274" spans="1:32" x14ac:dyDescent="0.3">
      <c r="A1274" s="9">
        <v>25184</v>
      </c>
      <c r="B1274" s="9" t="s">
        <v>33</v>
      </c>
      <c r="C1274" s="9">
        <v>90146</v>
      </c>
      <c r="D1274" s="10">
        <v>12.28</v>
      </c>
      <c r="E1274" s="11">
        <v>0.05</v>
      </c>
      <c r="F1274" s="9">
        <v>6</v>
      </c>
      <c r="G1274" s="10">
        <f>'Calculated Metrics'!$D1274*'Calculated Metrics'!$F1274*(1-'Calculated Metrics'!$E1274)</f>
        <v>69.995999999999995</v>
      </c>
      <c r="H1274" s="9">
        <v>2287</v>
      </c>
      <c r="I1274" s="9" t="s">
        <v>1756</v>
      </c>
      <c r="J1274" s="9" t="str">
        <f t="shared" si="19"/>
        <v>Returning Customer</v>
      </c>
      <c r="K1274" s="9" t="s">
        <v>24</v>
      </c>
      <c r="L1274" s="9" t="s">
        <v>35</v>
      </c>
      <c r="M1274" s="12">
        <v>42088</v>
      </c>
      <c r="N1274" s="12">
        <v>42089</v>
      </c>
      <c r="O1274" s="47">
        <f>'Calculated Metrics'!$N1274-'Calculated Metrics'!$M1274</f>
        <v>1</v>
      </c>
      <c r="P1274" s="12" t="str">
        <f>TEXT('Calculated Metrics'!$M1274,"mmmm")</f>
        <v>March</v>
      </c>
      <c r="Q1274" s="12" t="str">
        <f>TEXT('Calculated Metrics'!$M1274,"dddd")</f>
        <v>Wednesday</v>
      </c>
      <c r="R1274" s="9" t="str">
        <f>_xlfn.XLOOKUP('Calculated Metrics'!$T1274,'Product Lookup'!A:A,'Product Lookup'!B:B, ,0)</f>
        <v>Paper</v>
      </c>
      <c r="S1274" s="9" t="s">
        <v>26</v>
      </c>
      <c r="T1274" s="9" t="s">
        <v>66</v>
      </c>
      <c r="U1274" s="9" t="s">
        <v>49</v>
      </c>
      <c r="V1274" s="9" t="s">
        <v>29</v>
      </c>
      <c r="W1274" s="9" t="s">
        <v>81</v>
      </c>
      <c r="X1274" s="9" t="s">
        <v>331</v>
      </c>
      <c r="Y1274" s="9" t="s">
        <v>706</v>
      </c>
      <c r="Z1274" s="9">
        <v>29483</v>
      </c>
      <c r="AA1274" s="1"/>
      <c r="AB1274" s="1"/>
      <c r="AC1274" s="1"/>
      <c r="AD1274" s="1"/>
      <c r="AE1274" s="1"/>
      <c r="AF1274" s="1"/>
    </row>
    <row r="1275" spans="1:32" x14ac:dyDescent="0.3">
      <c r="A1275" s="13">
        <v>25185</v>
      </c>
      <c r="B1275" s="13" t="s">
        <v>33</v>
      </c>
      <c r="C1275" s="13">
        <v>90146</v>
      </c>
      <c r="D1275" s="14">
        <v>34.99</v>
      </c>
      <c r="E1275" s="15">
        <v>0.05</v>
      </c>
      <c r="F1275" s="13">
        <v>12</v>
      </c>
      <c r="G1275" s="14">
        <f>'Calculated Metrics'!$D1275*'Calculated Metrics'!$F1275*(1-'Calculated Metrics'!$E1275)</f>
        <v>398.88599999999997</v>
      </c>
      <c r="H1275" s="13">
        <v>2287</v>
      </c>
      <c r="I1275" s="13" t="s">
        <v>1756</v>
      </c>
      <c r="J1275" s="13" t="str">
        <f t="shared" si="19"/>
        <v>Returning Customer</v>
      </c>
      <c r="K1275" s="13" t="s">
        <v>24</v>
      </c>
      <c r="L1275" s="13" t="s">
        <v>25</v>
      </c>
      <c r="M1275" s="16">
        <v>42088</v>
      </c>
      <c r="N1275" s="16">
        <v>42090</v>
      </c>
      <c r="O1275" s="48">
        <f>'Calculated Metrics'!$N1275-'Calculated Metrics'!$M1275</f>
        <v>2</v>
      </c>
      <c r="P1275" s="16" t="str">
        <f>TEXT('Calculated Metrics'!$M1275,"mmmm")</f>
        <v>March</v>
      </c>
      <c r="Q1275" s="16" t="str">
        <f>TEXT('Calculated Metrics'!$M1275,"dddd")</f>
        <v>Wednesday</v>
      </c>
      <c r="R1275" s="13" t="str">
        <f>_xlfn.XLOOKUP('Calculated Metrics'!$T1275,'Product Lookup'!A:A,'Product Lookup'!B:B, ,0)</f>
        <v>Pens</v>
      </c>
      <c r="S1275" s="13" t="s">
        <v>26</v>
      </c>
      <c r="T1275" s="13" t="s">
        <v>27</v>
      </c>
      <c r="U1275" s="13" t="s">
        <v>49</v>
      </c>
      <c r="V1275" s="13" t="s">
        <v>29</v>
      </c>
      <c r="W1275" s="13" t="s">
        <v>81</v>
      </c>
      <c r="X1275" s="13" t="s">
        <v>331</v>
      </c>
      <c r="Y1275" s="13" t="s">
        <v>706</v>
      </c>
      <c r="Z1275" s="13">
        <v>29483</v>
      </c>
      <c r="AA1275" s="1"/>
      <c r="AB1275" s="1"/>
      <c r="AC1275" s="1"/>
      <c r="AD1275" s="1"/>
      <c r="AE1275" s="1"/>
      <c r="AF1275" s="1"/>
    </row>
    <row r="1276" spans="1:32" x14ac:dyDescent="0.3">
      <c r="A1276" s="9">
        <v>24396</v>
      </c>
      <c r="B1276" s="9" t="s">
        <v>71</v>
      </c>
      <c r="C1276" s="9">
        <v>90147</v>
      </c>
      <c r="D1276" s="10">
        <v>54.1</v>
      </c>
      <c r="E1276" s="11">
        <v>0.05</v>
      </c>
      <c r="F1276" s="9">
        <v>9</v>
      </c>
      <c r="G1276" s="10">
        <f>'Calculated Metrics'!$D1276*'Calculated Metrics'!$F1276*(1-'Calculated Metrics'!$E1276)</f>
        <v>462.55500000000001</v>
      </c>
      <c r="H1276" s="9">
        <v>2287</v>
      </c>
      <c r="I1276" s="9" t="s">
        <v>1756</v>
      </c>
      <c r="J1276" s="9" t="str">
        <f t="shared" si="19"/>
        <v>Returning Customer</v>
      </c>
      <c r="K1276" s="9" t="s">
        <v>24</v>
      </c>
      <c r="L1276" s="9" t="s">
        <v>35</v>
      </c>
      <c r="M1276" s="12">
        <v>42054</v>
      </c>
      <c r="N1276" s="12">
        <v>42059</v>
      </c>
      <c r="O1276" s="47">
        <f>'Calculated Metrics'!$N1276-'Calculated Metrics'!$M1276</f>
        <v>5</v>
      </c>
      <c r="P1276" s="12" t="str">
        <f>TEXT('Calculated Metrics'!$M1276,"mmmm")</f>
        <v>February</v>
      </c>
      <c r="Q1276" s="12" t="str">
        <f>TEXT('Calculated Metrics'!$M1276,"dddd")</f>
        <v>Thursday</v>
      </c>
      <c r="R1276" s="9" t="str">
        <f>_xlfn.XLOOKUP('Calculated Metrics'!$T1276,'Product Lookup'!A:A,'Product Lookup'!B:B, ,0)</f>
        <v>Storage</v>
      </c>
      <c r="S1276" s="9" t="s">
        <v>26</v>
      </c>
      <c r="T1276" s="9" t="s">
        <v>85</v>
      </c>
      <c r="U1276" s="9" t="s">
        <v>49</v>
      </c>
      <c r="V1276" s="9" t="s">
        <v>29</v>
      </c>
      <c r="W1276" s="9" t="s">
        <v>50</v>
      </c>
      <c r="X1276" s="9" t="s">
        <v>331</v>
      </c>
      <c r="Y1276" s="9" t="s">
        <v>706</v>
      </c>
      <c r="Z1276" s="9">
        <v>29483</v>
      </c>
      <c r="AA1276" s="1"/>
      <c r="AB1276" s="1"/>
      <c r="AC1276" s="1"/>
      <c r="AD1276" s="1"/>
      <c r="AE1276" s="1"/>
      <c r="AF1276" s="1"/>
    </row>
    <row r="1277" spans="1:32" x14ac:dyDescent="0.3">
      <c r="A1277" s="13">
        <v>19243</v>
      </c>
      <c r="B1277" s="13" t="s">
        <v>41</v>
      </c>
      <c r="C1277" s="13">
        <v>88165</v>
      </c>
      <c r="D1277" s="14">
        <v>7.59</v>
      </c>
      <c r="E1277" s="15">
        <v>0.05</v>
      </c>
      <c r="F1277" s="13">
        <v>17</v>
      </c>
      <c r="G1277" s="14">
        <f>'Calculated Metrics'!$D1277*'Calculated Metrics'!$F1277*(1-'Calculated Metrics'!$E1277)</f>
        <v>122.57849999999999</v>
      </c>
      <c r="H1277" s="13">
        <v>2289</v>
      </c>
      <c r="I1277" s="13" t="s">
        <v>1757</v>
      </c>
      <c r="J1277" s="13" t="str">
        <f t="shared" si="19"/>
        <v>New Customer</v>
      </c>
      <c r="K1277" s="13" t="s">
        <v>34</v>
      </c>
      <c r="L1277" s="13" t="s">
        <v>35</v>
      </c>
      <c r="M1277" s="16">
        <v>42128</v>
      </c>
      <c r="N1277" s="16">
        <v>42128</v>
      </c>
      <c r="O1277" s="48">
        <f>'Calculated Metrics'!$N1277-'Calculated Metrics'!$M1277</f>
        <v>0</v>
      </c>
      <c r="P1277" s="16" t="str">
        <f>TEXT('Calculated Metrics'!$M1277,"mmmm")</f>
        <v>May</v>
      </c>
      <c r="Q1277" s="16" t="str">
        <f>TEXT('Calculated Metrics'!$M1277,"dddd")</f>
        <v>Monday</v>
      </c>
      <c r="R1277" s="13" t="str">
        <f>_xlfn.XLOOKUP('Calculated Metrics'!$T1277,'Product Lookup'!A:A,'Product Lookup'!B:B, ,0)</f>
        <v>Furnishings</v>
      </c>
      <c r="S1277" s="13" t="s">
        <v>36</v>
      </c>
      <c r="T1277" s="13" t="s">
        <v>42</v>
      </c>
      <c r="U1277" s="13" t="s">
        <v>28</v>
      </c>
      <c r="V1277" s="13" t="s">
        <v>29</v>
      </c>
      <c r="W1277" s="13" t="s">
        <v>50</v>
      </c>
      <c r="X1277" s="13" t="s">
        <v>51</v>
      </c>
      <c r="Y1277" s="13" t="s">
        <v>676</v>
      </c>
      <c r="Z1277" s="13">
        <v>55337</v>
      </c>
      <c r="AA1277" s="1"/>
      <c r="AB1277" s="1"/>
      <c r="AC1277" s="1"/>
      <c r="AD1277" s="1"/>
      <c r="AE1277" s="1"/>
      <c r="AF1277" s="1"/>
    </row>
    <row r="1278" spans="1:32" x14ac:dyDescent="0.3">
      <c r="A1278" s="9">
        <v>21334</v>
      </c>
      <c r="B1278" s="9" t="s">
        <v>33</v>
      </c>
      <c r="C1278" s="9">
        <v>88163</v>
      </c>
      <c r="D1278" s="10">
        <v>42.98</v>
      </c>
      <c r="E1278" s="11">
        <v>0.05</v>
      </c>
      <c r="F1278" s="9">
        <v>12</v>
      </c>
      <c r="G1278" s="10">
        <f>'Calculated Metrics'!$D1278*'Calculated Metrics'!$F1278*(1-'Calculated Metrics'!$E1278)</f>
        <v>489.97199999999998</v>
      </c>
      <c r="H1278" s="9">
        <v>2290</v>
      </c>
      <c r="I1278" s="9" t="s">
        <v>1758</v>
      </c>
      <c r="J1278" s="9" t="str">
        <f t="shared" si="19"/>
        <v>Returning Customer</v>
      </c>
      <c r="K1278" s="9" t="s">
        <v>34</v>
      </c>
      <c r="L1278" s="9" t="s">
        <v>35</v>
      </c>
      <c r="M1278" s="12">
        <v>42010</v>
      </c>
      <c r="N1278" s="12">
        <v>42012</v>
      </c>
      <c r="O1278" s="47">
        <f>'Calculated Metrics'!$N1278-'Calculated Metrics'!$M1278</f>
        <v>2</v>
      </c>
      <c r="P1278" s="12" t="str">
        <f>TEXT('Calculated Metrics'!$M1278,"mmmm")</f>
        <v>January</v>
      </c>
      <c r="Q1278" s="12" t="str">
        <f>TEXT('Calculated Metrics'!$M1278,"dddd")</f>
        <v>Tuesday</v>
      </c>
      <c r="R1278" s="9" t="str">
        <f>_xlfn.XLOOKUP('Calculated Metrics'!$T1278,'Product Lookup'!A:A,'Product Lookup'!B:B, ,0)</f>
        <v>Appliances</v>
      </c>
      <c r="S1278" s="9" t="s">
        <v>26</v>
      </c>
      <c r="T1278" s="9" t="s">
        <v>131</v>
      </c>
      <c r="U1278" s="9" t="s">
        <v>49</v>
      </c>
      <c r="V1278" s="9" t="s">
        <v>29</v>
      </c>
      <c r="W1278" s="9" t="s">
        <v>50</v>
      </c>
      <c r="X1278" s="9" t="s">
        <v>51</v>
      </c>
      <c r="Y1278" s="9" t="s">
        <v>707</v>
      </c>
      <c r="Z1278" s="9">
        <v>55433</v>
      </c>
      <c r="AA1278" s="1"/>
      <c r="AB1278" s="1"/>
      <c r="AC1278" s="1"/>
      <c r="AD1278" s="1"/>
      <c r="AE1278" s="1"/>
      <c r="AF1278" s="1"/>
    </row>
    <row r="1279" spans="1:32" x14ac:dyDescent="0.3">
      <c r="A1279" s="13">
        <v>21335</v>
      </c>
      <c r="B1279" s="13" t="s">
        <v>33</v>
      </c>
      <c r="C1279" s="13">
        <v>88163</v>
      </c>
      <c r="D1279" s="14">
        <v>21.78</v>
      </c>
      <c r="E1279" s="15">
        <v>0.05</v>
      </c>
      <c r="F1279" s="13">
        <v>13</v>
      </c>
      <c r="G1279" s="14">
        <f>'Calculated Metrics'!$D1279*'Calculated Metrics'!$F1279*(1-'Calculated Metrics'!$E1279)</f>
        <v>268.98299999999995</v>
      </c>
      <c r="H1279" s="13">
        <v>2290</v>
      </c>
      <c r="I1279" s="13" t="s">
        <v>1758</v>
      </c>
      <c r="J1279" s="13" t="str">
        <f t="shared" si="19"/>
        <v>Returning Customer</v>
      </c>
      <c r="K1279" s="13" t="s">
        <v>34</v>
      </c>
      <c r="L1279" s="13" t="s">
        <v>35</v>
      </c>
      <c r="M1279" s="16">
        <v>42010</v>
      </c>
      <c r="N1279" s="16">
        <v>42012</v>
      </c>
      <c r="O1279" s="48">
        <f>'Calculated Metrics'!$N1279-'Calculated Metrics'!$M1279</f>
        <v>2</v>
      </c>
      <c r="P1279" s="16" t="str">
        <f>TEXT('Calculated Metrics'!$M1279,"mmmm")</f>
        <v>January</v>
      </c>
      <c r="Q1279" s="16" t="str">
        <f>TEXT('Calculated Metrics'!$M1279,"dddd")</f>
        <v>Tuesday</v>
      </c>
      <c r="R1279" s="13" t="str">
        <f>_xlfn.XLOOKUP('Calculated Metrics'!$T1279,'Product Lookup'!A:A,'Product Lookup'!B:B, ,0)</f>
        <v>Appliances</v>
      </c>
      <c r="S1279" s="13" t="s">
        <v>26</v>
      </c>
      <c r="T1279" s="13" t="s">
        <v>131</v>
      </c>
      <c r="U1279" s="13" t="s">
        <v>63</v>
      </c>
      <c r="V1279" s="13" t="s">
        <v>29</v>
      </c>
      <c r="W1279" s="13" t="s">
        <v>50</v>
      </c>
      <c r="X1279" s="13" t="s">
        <v>51</v>
      </c>
      <c r="Y1279" s="13" t="s">
        <v>707</v>
      </c>
      <c r="Z1279" s="13">
        <v>55433</v>
      </c>
      <c r="AA1279" s="1"/>
      <c r="AB1279" s="1"/>
      <c r="AC1279" s="1"/>
      <c r="AD1279" s="1"/>
      <c r="AE1279" s="1"/>
      <c r="AF1279" s="1"/>
    </row>
    <row r="1280" spans="1:32" x14ac:dyDescent="0.3">
      <c r="A1280" s="9">
        <v>19723</v>
      </c>
      <c r="B1280" s="9" t="s">
        <v>47</v>
      </c>
      <c r="C1280" s="9">
        <v>88164</v>
      </c>
      <c r="D1280" s="10">
        <v>80.98</v>
      </c>
      <c r="E1280" s="11">
        <v>0.05</v>
      </c>
      <c r="F1280" s="9">
        <v>15</v>
      </c>
      <c r="G1280" s="10">
        <f>'Calculated Metrics'!$D1280*'Calculated Metrics'!$F1280*(1-'Calculated Metrics'!$E1280)</f>
        <v>1153.9649999999999</v>
      </c>
      <c r="H1280" s="9">
        <v>2290</v>
      </c>
      <c r="I1280" s="9" t="s">
        <v>1758</v>
      </c>
      <c r="J1280" s="9" t="str">
        <f t="shared" si="19"/>
        <v>Returning Customer</v>
      </c>
      <c r="K1280" s="9" t="s">
        <v>24</v>
      </c>
      <c r="L1280" s="9" t="s">
        <v>35</v>
      </c>
      <c r="M1280" s="12">
        <v>42039</v>
      </c>
      <c r="N1280" s="12">
        <v>42041</v>
      </c>
      <c r="O1280" s="47">
        <f>'Calculated Metrics'!$N1280-'Calculated Metrics'!$M1280</f>
        <v>2</v>
      </c>
      <c r="P1280" s="12" t="str">
        <f>TEXT('Calculated Metrics'!$M1280,"mmmm")</f>
        <v>February</v>
      </c>
      <c r="Q1280" s="12" t="str">
        <f>TEXT('Calculated Metrics'!$M1280,"dddd")</f>
        <v>Wednesday</v>
      </c>
      <c r="R1280" s="9" t="str">
        <f>_xlfn.XLOOKUP('Calculated Metrics'!$T1280,'Product Lookup'!A:A,'Product Lookup'!B:B, ,0)</f>
        <v>Computer Peripherals</v>
      </c>
      <c r="S1280" s="9" t="s">
        <v>58</v>
      </c>
      <c r="T1280" s="9" t="s">
        <v>100</v>
      </c>
      <c r="U1280" s="9" t="s">
        <v>49</v>
      </c>
      <c r="V1280" s="9" t="s">
        <v>29</v>
      </c>
      <c r="W1280" s="9" t="s">
        <v>81</v>
      </c>
      <c r="X1280" s="9" t="s">
        <v>51</v>
      </c>
      <c r="Y1280" s="9" t="s">
        <v>707</v>
      </c>
      <c r="Z1280" s="9">
        <v>55433</v>
      </c>
      <c r="AA1280" s="1"/>
      <c r="AB1280" s="1"/>
      <c r="AC1280" s="1"/>
      <c r="AD1280" s="1"/>
      <c r="AE1280" s="1"/>
      <c r="AF1280" s="1"/>
    </row>
    <row r="1281" spans="1:32" x14ac:dyDescent="0.3">
      <c r="A1281" s="13">
        <v>24673</v>
      </c>
      <c r="B1281" s="13" t="s">
        <v>41</v>
      </c>
      <c r="C1281" s="13">
        <v>87695</v>
      </c>
      <c r="D1281" s="14">
        <v>270.98</v>
      </c>
      <c r="E1281" s="15">
        <v>0.1</v>
      </c>
      <c r="F1281" s="13">
        <v>9</v>
      </c>
      <c r="G1281" s="14">
        <f>'Calculated Metrics'!$D1281*'Calculated Metrics'!$F1281*(1-'Calculated Metrics'!$E1281)</f>
        <v>2194.9380000000001</v>
      </c>
      <c r="H1281" s="13">
        <v>2302</v>
      </c>
      <c r="I1281" s="13" t="s">
        <v>1759</v>
      </c>
      <c r="J1281" s="13" t="str">
        <f t="shared" si="19"/>
        <v>Returning Customer</v>
      </c>
      <c r="K1281" s="13" t="s">
        <v>24</v>
      </c>
      <c r="L1281" s="13" t="s">
        <v>25</v>
      </c>
      <c r="M1281" s="16">
        <v>42046</v>
      </c>
      <c r="N1281" s="16">
        <v>42048</v>
      </c>
      <c r="O1281" s="48">
        <f>'Calculated Metrics'!$N1281-'Calculated Metrics'!$M1281</f>
        <v>2</v>
      </c>
      <c r="P1281" s="16" t="str">
        <f>TEXT('Calculated Metrics'!$M1281,"mmmm")</f>
        <v>February</v>
      </c>
      <c r="Q1281" s="16" t="str">
        <f>TEXT('Calculated Metrics'!$M1281,"dddd")</f>
        <v>Wednesday</v>
      </c>
      <c r="R1281" s="13" t="str">
        <f>_xlfn.XLOOKUP('Calculated Metrics'!$T1281,'Product Lookup'!A:A,'Product Lookup'!B:B, ,0)</f>
        <v>Chairs</v>
      </c>
      <c r="S1281" s="13" t="s">
        <v>36</v>
      </c>
      <c r="T1281" s="13" t="s">
        <v>37</v>
      </c>
      <c r="U1281" s="13" t="s">
        <v>38</v>
      </c>
      <c r="V1281" s="13" t="s">
        <v>29</v>
      </c>
      <c r="W1281" s="13" t="s">
        <v>81</v>
      </c>
      <c r="X1281" s="13" t="s">
        <v>162</v>
      </c>
      <c r="Y1281" s="13" t="s">
        <v>708</v>
      </c>
      <c r="Z1281" s="13">
        <v>32404</v>
      </c>
      <c r="AA1281" s="1"/>
      <c r="AB1281" s="1"/>
      <c r="AC1281" s="1"/>
      <c r="AD1281" s="1"/>
      <c r="AE1281" s="1"/>
      <c r="AF1281" s="1"/>
    </row>
    <row r="1282" spans="1:32" x14ac:dyDescent="0.3">
      <c r="A1282" s="9">
        <v>23344</v>
      </c>
      <c r="B1282" s="9" t="s">
        <v>23</v>
      </c>
      <c r="C1282" s="9">
        <v>87696</v>
      </c>
      <c r="D1282" s="10">
        <v>12.53</v>
      </c>
      <c r="E1282" s="11">
        <v>0.05</v>
      </c>
      <c r="F1282" s="9">
        <v>8</v>
      </c>
      <c r="G1282" s="10">
        <f>'Calculated Metrics'!$D1282*'Calculated Metrics'!$F1282*(1-'Calculated Metrics'!$E1282)</f>
        <v>95.227999999999994</v>
      </c>
      <c r="H1282" s="9">
        <v>2302</v>
      </c>
      <c r="I1282" s="9" t="s">
        <v>1759</v>
      </c>
      <c r="J1282" s="9" t="str">
        <f t="shared" ref="J1282:J1345" si="20">IF(COUNTIF(I:I,I1282)&gt;1,"Returning Customer","New Customer")</f>
        <v>Returning Customer</v>
      </c>
      <c r="K1282" s="9" t="s">
        <v>24</v>
      </c>
      <c r="L1282" s="9" t="s">
        <v>35</v>
      </c>
      <c r="M1282" s="12">
        <v>42007</v>
      </c>
      <c r="N1282" s="12">
        <v>42008</v>
      </c>
      <c r="O1282" s="47">
        <f>'Calculated Metrics'!$N1282-'Calculated Metrics'!$M1282</f>
        <v>1</v>
      </c>
      <c r="P1282" s="12" t="str">
        <f>TEXT('Calculated Metrics'!$M1282,"mmmm")</f>
        <v>January</v>
      </c>
      <c r="Q1282" s="12" t="str">
        <f>TEXT('Calculated Metrics'!$M1282,"dddd")</f>
        <v>Saturday</v>
      </c>
      <c r="R1282" s="9" t="str">
        <f>_xlfn.XLOOKUP('Calculated Metrics'!$T1282,'Product Lookup'!A:A,'Product Lookup'!B:B, ,0)</f>
        <v>Labels</v>
      </c>
      <c r="S1282" s="9" t="s">
        <v>26</v>
      </c>
      <c r="T1282" s="9" t="s">
        <v>82</v>
      </c>
      <c r="U1282" s="9" t="s">
        <v>49</v>
      </c>
      <c r="V1282" s="9" t="s">
        <v>29</v>
      </c>
      <c r="W1282" s="9" t="s">
        <v>81</v>
      </c>
      <c r="X1282" s="9" t="s">
        <v>162</v>
      </c>
      <c r="Y1282" s="9" t="s">
        <v>708</v>
      </c>
      <c r="Z1282" s="9">
        <v>32404</v>
      </c>
      <c r="AA1282" s="1"/>
      <c r="AB1282" s="1"/>
      <c r="AC1282" s="1"/>
      <c r="AD1282" s="1"/>
      <c r="AE1282" s="1"/>
      <c r="AF1282" s="1"/>
    </row>
    <row r="1283" spans="1:32" x14ac:dyDescent="0.3">
      <c r="A1283" s="13">
        <v>23345</v>
      </c>
      <c r="B1283" s="13" t="s">
        <v>23</v>
      </c>
      <c r="C1283" s="13">
        <v>87696</v>
      </c>
      <c r="D1283" s="14">
        <v>146.34</v>
      </c>
      <c r="E1283" s="15">
        <v>0.1</v>
      </c>
      <c r="F1283" s="13">
        <v>2</v>
      </c>
      <c r="G1283" s="14">
        <f>'Calculated Metrics'!$D1283*'Calculated Metrics'!$F1283*(1-'Calculated Metrics'!$E1283)</f>
        <v>263.41200000000003</v>
      </c>
      <c r="H1283" s="13">
        <v>2302</v>
      </c>
      <c r="I1283" s="13" t="s">
        <v>1759</v>
      </c>
      <c r="J1283" s="13" t="str">
        <f t="shared" si="20"/>
        <v>Returning Customer</v>
      </c>
      <c r="K1283" s="13" t="s">
        <v>24</v>
      </c>
      <c r="L1283" s="13" t="s">
        <v>25</v>
      </c>
      <c r="M1283" s="16">
        <v>42007</v>
      </c>
      <c r="N1283" s="16">
        <v>42008</v>
      </c>
      <c r="O1283" s="48">
        <f>'Calculated Metrics'!$N1283-'Calculated Metrics'!$M1283</f>
        <v>1</v>
      </c>
      <c r="P1283" s="16" t="str">
        <f>TEXT('Calculated Metrics'!$M1283,"mmmm")</f>
        <v>January</v>
      </c>
      <c r="Q1283" s="16" t="str">
        <f>TEXT('Calculated Metrics'!$M1283,"dddd")</f>
        <v>Saturday</v>
      </c>
      <c r="R1283" s="13" t="str">
        <f>_xlfn.XLOOKUP('Calculated Metrics'!$T1283,'Product Lookup'!A:A,'Product Lookup'!B:B, ,0)</f>
        <v>Tables</v>
      </c>
      <c r="S1283" s="13" t="s">
        <v>36</v>
      </c>
      <c r="T1283" s="13" t="s">
        <v>89</v>
      </c>
      <c r="U1283" s="13" t="s">
        <v>77</v>
      </c>
      <c r="V1283" s="13" t="s">
        <v>29</v>
      </c>
      <c r="W1283" s="13" t="s">
        <v>44</v>
      </c>
      <c r="X1283" s="13" t="s">
        <v>162</v>
      </c>
      <c r="Y1283" s="13" t="s">
        <v>708</v>
      </c>
      <c r="Z1283" s="13">
        <v>32404</v>
      </c>
      <c r="AA1283" s="1"/>
      <c r="AB1283" s="1"/>
      <c r="AC1283" s="1"/>
      <c r="AD1283" s="1"/>
      <c r="AE1283" s="1"/>
      <c r="AF1283" s="1"/>
    </row>
    <row r="1284" spans="1:32" x14ac:dyDescent="0.3">
      <c r="A1284" s="9">
        <v>6673</v>
      </c>
      <c r="B1284" s="9" t="s">
        <v>41</v>
      </c>
      <c r="C1284" s="9">
        <v>47493</v>
      </c>
      <c r="D1284" s="10">
        <v>270.98</v>
      </c>
      <c r="E1284" s="11">
        <v>0.1</v>
      </c>
      <c r="F1284" s="9">
        <v>36</v>
      </c>
      <c r="G1284" s="10">
        <f>'Calculated Metrics'!$D1284*'Calculated Metrics'!$F1284*(1-'Calculated Metrics'!$E1284)</f>
        <v>8779.7520000000004</v>
      </c>
      <c r="H1284" s="9">
        <v>2303</v>
      </c>
      <c r="I1284" s="9" t="s">
        <v>1760</v>
      </c>
      <c r="J1284" s="9" t="str">
        <f t="shared" si="20"/>
        <v>Returning Customer</v>
      </c>
      <c r="K1284" s="9" t="s">
        <v>24</v>
      </c>
      <c r="L1284" s="9" t="s">
        <v>25</v>
      </c>
      <c r="M1284" s="12">
        <v>42046</v>
      </c>
      <c r="N1284" s="12">
        <v>42048</v>
      </c>
      <c r="O1284" s="47">
        <f>'Calculated Metrics'!$N1284-'Calculated Metrics'!$M1284</f>
        <v>2</v>
      </c>
      <c r="P1284" s="12" t="str">
        <f>TEXT('Calculated Metrics'!$M1284,"mmmm")</f>
        <v>February</v>
      </c>
      <c r="Q1284" s="12" t="str">
        <f>TEXT('Calculated Metrics'!$M1284,"dddd")</f>
        <v>Wednesday</v>
      </c>
      <c r="R1284" s="9" t="str">
        <f>_xlfn.XLOOKUP('Calculated Metrics'!$T1284,'Product Lookup'!A:A,'Product Lookup'!B:B, ,0)</f>
        <v>Chairs</v>
      </c>
      <c r="S1284" s="9" t="s">
        <v>36</v>
      </c>
      <c r="T1284" s="9" t="s">
        <v>37</v>
      </c>
      <c r="U1284" s="9" t="s">
        <v>38</v>
      </c>
      <c r="V1284" s="9" t="s">
        <v>29</v>
      </c>
      <c r="W1284" s="9" t="s">
        <v>44</v>
      </c>
      <c r="X1284" s="9" t="s">
        <v>55</v>
      </c>
      <c r="Y1284" s="9" t="s">
        <v>65</v>
      </c>
      <c r="Z1284" s="9">
        <v>10011</v>
      </c>
      <c r="AA1284" s="1"/>
      <c r="AB1284" s="1"/>
      <c r="AC1284" s="1"/>
      <c r="AD1284" s="1"/>
      <c r="AE1284" s="1"/>
      <c r="AF1284" s="1"/>
    </row>
    <row r="1285" spans="1:32" x14ac:dyDescent="0.3">
      <c r="A1285" s="13">
        <v>5345</v>
      </c>
      <c r="B1285" s="13" t="s">
        <v>23</v>
      </c>
      <c r="C1285" s="13">
        <v>37987</v>
      </c>
      <c r="D1285" s="14">
        <v>146.34</v>
      </c>
      <c r="E1285" s="15">
        <v>0.1</v>
      </c>
      <c r="F1285" s="13">
        <v>6</v>
      </c>
      <c r="G1285" s="14">
        <f>'Calculated Metrics'!$D1285*'Calculated Metrics'!$F1285*(1-'Calculated Metrics'!$E1285)</f>
        <v>790.23599999999999</v>
      </c>
      <c r="H1285" s="13">
        <v>2303</v>
      </c>
      <c r="I1285" s="13" t="s">
        <v>1760</v>
      </c>
      <c r="J1285" s="13" t="str">
        <f t="shared" si="20"/>
        <v>Returning Customer</v>
      </c>
      <c r="K1285" s="13" t="s">
        <v>24</v>
      </c>
      <c r="L1285" s="13" t="s">
        <v>25</v>
      </c>
      <c r="M1285" s="16">
        <v>42007</v>
      </c>
      <c r="N1285" s="16">
        <v>42008</v>
      </c>
      <c r="O1285" s="48">
        <f>'Calculated Metrics'!$N1285-'Calculated Metrics'!$M1285</f>
        <v>1</v>
      </c>
      <c r="P1285" s="16" t="str">
        <f>TEXT('Calculated Metrics'!$M1285,"mmmm")</f>
        <v>January</v>
      </c>
      <c r="Q1285" s="16" t="str">
        <f>TEXT('Calculated Metrics'!$M1285,"dddd")</f>
        <v>Saturday</v>
      </c>
      <c r="R1285" s="13" t="str">
        <f>_xlfn.XLOOKUP('Calculated Metrics'!$T1285,'Product Lookup'!A:A,'Product Lookup'!B:B, ,0)</f>
        <v>Tables</v>
      </c>
      <c r="S1285" s="13" t="s">
        <v>36</v>
      </c>
      <c r="T1285" s="13" t="s">
        <v>89</v>
      </c>
      <c r="U1285" s="13" t="s">
        <v>77</v>
      </c>
      <c r="V1285" s="13" t="s">
        <v>29</v>
      </c>
      <c r="W1285" s="13" t="s">
        <v>50</v>
      </c>
      <c r="X1285" s="13" t="s">
        <v>55</v>
      </c>
      <c r="Y1285" s="13" t="s">
        <v>65</v>
      </c>
      <c r="Z1285" s="13">
        <v>10011</v>
      </c>
      <c r="AA1285" s="1"/>
      <c r="AB1285" s="1"/>
      <c r="AC1285" s="1"/>
      <c r="AD1285" s="1"/>
      <c r="AE1285" s="1"/>
      <c r="AF1285" s="1"/>
    </row>
    <row r="1286" spans="1:32" x14ac:dyDescent="0.3">
      <c r="A1286" s="9">
        <v>19934</v>
      </c>
      <c r="B1286" s="9" t="s">
        <v>23</v>
      </c>
      <c r="C1286" s="9">
        <v>89869</v>
      </c>
      <c r="D1286" s="10">
        <v>90.48</v>
      </c>
      <c r="E1286" s="11">
        <v>0.05</v>
      </c>
      <c r="F1286" s="9">
        <v>12</v>
      </c>
      <c r="G1286" s="10">
        <f>'Calculated Metrics'!$D1286*'Calculated Metrics'!$F1286*(1-'Calculated Metrics'!$E1286)</f>
        <v>1031.472</v>
      </c>
      <c r="H1286" s="9">
        <v>2305</v>
      </c>
      <c r="I1286" s="9" t="s">
        <v>1761</v>
      </c>
      <c r="J1286" s="9" t="str">
        <f t="shared" si="20"/>
        <v>New Customer</v>
      </c>
      <c r="K1286" s="9" t="s">
        <v>48</v>
      </c>
      <c r="L1286" s="9" t="s">
        <v>35</v>
      </c>
      <c r="M1286" s="12">
        <v>42176</v>
      </c>
      <c r="N1286" s="12">
        <v>42179</v>
      </c>
      <c r="O1286" s="47">
        <f>'Calculated Metrics'!$N1286-'Calculated Metrics'!$M1286</f>
        <v>3</v>
      </c>
      <c r="P1286" s="12" t="str">
        <f>TEXT('Calculated Metrics'!$M1286,"mmmm")</f>
        <v>June</v>
      </c>
      <c r="Q1286" s="12" t="str">
        <f>TEXT('Calculated Metrics'!$M1286,"dddd")</f>
        <v>Sunday</v>
      </c>
      <c r="R1286" s="9" t="str">
        <f>_xlfn.XLOOKUP('Calculated Metrics'!$T1286,'Product Lookup'!A:A,'Product Lookup'!B:B, ,0)</f>
        <v>Envelopes</v>
      </c>
      <c r="S1286" s="9" t="s">
        <v>26</v>
      </c>
      <c r="T1286" s="9" t="s">
        <v>54</v>
      </c>
      <c r="U1286" s="9" t="s">
        <v>49</v>
      </c>
      <c r="V1286" s="9" t="s">
        <v>29</v>
      </c>
      <c r="W1286" s="9" t="s">
        <v>81</v>
      </c>
      <c r="X1286" s="9" t="s">
        <v>709</v>
      </c>
      <c r="Y1286" s="9" t="s">
        <v>194</v>
      </c>
      <c r="Z1286" s="9">
        <v>57201</v>
      </c>
      <c r="AA1286" s="1"/>
      <c r="AB1286" s="1"/>
      <c r="AC1286" s="1"/>
      <c r="AD1286" s="1"/>
      <c r="AE1286" s="1"/>
      <c r="AF1286" s="1"/>
    </row>
    <row r="1287" spans="1:32" x14ac:dyDescent="0.3">
      <c r="A1287" s="13">
        <v>23313</v>
      </c>
      <c r="B1287" s="13" t="s">
        <v>71</v>
      </c>
      <c r="C1287" s="13">
        <v>90557</v>
      </c>
      <c r="D1287" s="14">
        <v>9.48</v>
      </c>
      <c r="E1287" s="15">
        <v>0.05</v>
      </c>
      <c r="F1287" s="13">
        <v>2</v>
      </c>
      <c r="G1287" s="14">
        <f>'Calculated Metrics'!$D1287*'Calculated Metrics'!$F1287*(1-'Calculated Metrics'!$E1287)</f>
        <v>18.012</v>
      </c>
      <c r="H1287" s="13">
        <v>2308</v>
      </c>
      <c r="I1287" s="13" t="s">
        <v>1762</v>
      </c>
      <c r="J1287" s="13" t="str">
        <f t="shared" si="20"/>
        <v>Returning Customer</v>
      </c>
      <c r="K1287" s="13" t="s">
        <v>48</v>
      </c>
      <c r="L1287" s="13" t="s">
        <v>35</v>
      </c>
      <c r="M1287" s="16">
        <v>42087</v>
      </c>
      <c r="N1287" s="16">
        <v>42089</v>
      </c>
      <c r="O1287" s="48">
        <f>'Calculated Metrics'!$N1287-'Calculated Metrics'!$M1287</f>
        <v>2</v>
      </c>
      <c r="P1287" s="16" t="str">
        <f>TEXT('Calculated Metrics'!$M1287,"mmmm")</f>
        <v>March</v>
      </c>
      <c r="Q1287" s="16" t="str">
        <f>TEXT('Calculated Metrics'!$M1287,"dddd")</f>
        <v>Tuesday</v>
      </c>
      <c r="R1287" s="13" t="str">
        <f>_xlfn.XLOOKUP('Calculated Metrics'!$T1287,'Product Lookup'!A:A,'Product Lookup'!B:B, ,0)</f>
        <v>Furnishings</v>
      </c>
      <c r="S1287" s="13" t="s">
        <v>36</v>
      </c>
      <c r="T1287" s="13" t="s">
        <v>42</v>
      </c>
      <c r="U1287" s="13" t="s">
        <v>43</v>
      </c>
      <c r="V1287" s="13" t="s">
        <v>29</v>
      </c>
      <c r="W1287" s="13" t="s">
        <v>81</v>
      </c>
      <c r="X1287" s="13" t="s">
        <v>162</v>
      </c>
      <c r="Y1287" s="13" t="s">
        <v>710</v>
      </c>
      <c r="Z1287" s="13">
        <v>33971</v>
      </c>
      <c r="AA1287" s="1"/>
      <c r="AB1287" s="1"/>
      <c r="AC1287" s="1"/>
      <c r="AD1287" s="1"/>
      <c r="AE1287" s="1"/>
      <c r="AF1287" s="1"/>
    </row>
    <row r="1288" spans="1:32" x14ac:dyDescent="0.3">
      <c r="A1288" s="9">
        <v>23314</v>
      </c>
      <c r="B1288" s="9" t="s">
        <v>71</v>
      </c>
      <c r="C1288" s="9">
        <v>90557</v>
      </c>
      <c r="D1288" s="10">
        <v>193.17</v>
      </c>
      <c r="E1288" s="11">
        <v>0.1</v>
      </c>
      <c r="F1288" s="9">
        <v>8</v>
      </c>
      <c r="G1288" s="10">
        <f>'Calculated Metrics'!$D1288*'Calculated Metrics'!$F1288*(1-'Calculated Metrics'!$E1288)</f>
        <v>1390.8239999999998</v>
      </c>
      <c r="H1288" s="9">
        <v>2308</v>
      </c>
      <c r="I1288" s="9" t="s">
        <v>1762</v>
      </c>
      <c r="J1288" s="9" t="str">
        <f t="shared" si="20"/>
        <v>Returning Customer</v>
      </c>
      <c r="K1288" s="9" t="s">
        <v>48</v>
      </c>
      <c r="L1288" s="9" t="s">
        <v>35</v>
      </c>
      <c r="M1288" s="12">
        <v>42087</v>
      </c>
      <c r="N1288" s="12">
        <v>42091</v>
      </c>
      <c r="O1288" s="47">
        <f>'Calculated Metrics'!$N1288-'Calculated Metrics'!$M1288</f>
        <v>4</v>
      </c>
      <c r="P1288" s="12" t="str">
        <f>TEXT('Calculated Metrics'!$M1288,"mmmm")</f>
        <v>March</v>
      </c>
      <c r="Q1288" s="12" t="str">
        <f>TEXT('Calculated Metrics'!$M1288,"dddd")</f>
        <v>Tuesday</v>
      </c>
      <c r="R1288" s="9" t="str">
        <f>_xlfn.XLOOKUP('Calculated Metrics'!$T1288,'Product Lookup'!A:A,'Product Lookup'!B:B, ,0)</f>
        <v>Storage</v>
      </c>
      <c r="S1288" s="9" t="s">
        <v>26</v>
      </c>
      <c r="T1288" s="9" t="s">
        <v>85</v>
      </c>
      <c r="U1288" s="9" t="s">
        <v>49</v>
      </c>
      <c r="V1288" s="9" t="s">
        <v>29</v>
      </c>
      <c r="W1288" s="9" t="s">
        <v>30</v>
      </c>
      <c r="X1288" s="9" t="s">
        <v>162</v>
      </c>
      <c r="Y1288" s="9" t="s">
        <v>710</v>
      </c>
      <c r="Z1288" s="9">
        <v>33971</v>
      </c>
      <c r="AA1288" s="1"/>
      <c r="AB1288" s="1"/>
      <c r="AC1288" s="1"/>
      <c r="AD1288" s="1"/>
      <c r="AE1288" s="1"/>
      <c r="AF1288" s="1"/>
    </row>
    <row r="1289" spans="1:32" x14ac:dyDescent="0.3">
      <c r="A1289" s="13">
        <v>26048</v>
      </c>
      <c r="B1289" s="13" t="s">
        <v>23</v>
      </c>
      <c r="C1289" s="13">
        <v>88721</v>
      </c>
      <c r="D1289" s="14">
        <v>68.81</v>
      </c>
      <c r="E1289" s="15">
        <v>0.05</v>
      </c>
      <c r="F1289" s="13">
        <v>5</v>
      </c>
      <c r="G1289" s="14">
        <f>'Calculated Metrics'!$D1289*'Calculated Metrics'!$F1289*(1-'Calculated Metrics'!$E1289)</f>
        <v>326.84749999999997</v>
      </c>
      <c r="H1289" s="13">
        <v>2323</v>
      </c>
      <c r="I1289" s="13" t="s">
        <v>1763</v>
      </c>
      <c r="J1289" s="13" t="str">
        <f t="shared" si="20"/>
        <v>Returning Customer</v>
      </c>
      <c r="K1289" s="13" t="s">
        <v>48</v>
      </c>
      <c r="L1289" s="13" t="s">
        <v>25</v>
      </c>
      <c r="M1289" s="16">
        <v>42079</v>
      </c>
      <c r="N1289" s="16">
        <v>42080</v>
      </c>
      <c r="O1289" s="48">
        <f>'Calculated Metrics'!$N1289-'Calculated Metrics'!$M1289</f>
        <v>1</v>
      </c>
      <c r="P1289" s="16" t="str">
        <f>TEXT('Calculated Metrics'!$M1289,"mmmm")</f>
        <v>March</v>
      </c>
      <c r="Q1289" s="16" t="str">
        <f>TEXT('Calculated Metrics'!$M1289,"dddd")</f>
        <v>Monday</v>
      </c>
      <c r="R1289" s="13" t="str">
        <f>_xlfn.XLOOKUP('Calculated Metrics'!$T1289,'Product Lookup'!A:A,'Product Lookup'!B:B, ,0)</f>
        <v>Appliances</v>
      </c>
      <c r="S1289" s="13" t="s">
        <v>26</v>
      </c>
      <c r="T1289" s="13" t="s">
        <v>131</v>
      </c>
      <c r="U1289" s="13" t="s">
        <v>38</v>
      </c>
      <c r="V1289" s="13" t="s">
        <v>29</v>
      </c>
      <c r="W1289" s="13" t="s">
        <v>30</v>
      </c>
      <c r="X1289" s="13" t="s">
        <v>39</v>
      </c>
      <c r="Y1289" s="13" t="s">
        <v>711</v>
      </c>
      <c r="Z1289" s="13">
        <v>92236</v>
      </c>
      <c r="AA1289" s="1"/>
      <c r="AB1289" s="1"/>
      <c r="AC1289" s="1"/>
      <c r="AD1289" s="1"/>
      <c r="AE1289" s="1"/>
      <c r="AF1289" s="1"/>
    </row>
    <row r="1290" spans="1:32" x14ac:dyDescent="0.3">
      <c r="A1290" s="9">
        <v>26049</v>
      </c>
      <c r="B1290" s="9" t="s">
        <v>23</v>
      </c>
      <c r="C1290" s="9">
        <v>88721</v>
      </c>
      <c r="D1290" s="10">
        <v>21.38</v>
      </c>
      <c r="E1290" s="11">
        <v>0.05</v>
      </c>
      <c r="F1290" s="9">
        <v>4</v>
      </c>
      <c r="G1290" s="10">
        <f>'Calculated Metrics'!$D1290*'Calculated Metrics'!$F1290*(1-'Calculated Metrics'!$E1290)</f>
        <v>81.243999999999986</v>
      </c>
      <c r="H1290" s="9">
        <v>2323</v>
      </c>
      <c r="I1290" s="9" t="s">
        <v>1763</v>
      </c>
      <c r="J1290" s="9" t="str">
        <f t="shared" si="20"/>
        <v>Returning Customer</v>
      </c>
      <c r="K1290" s="9" t="s">
        <v>48</v>
      </c>
      <c r="L1290" s="9" t="s">
        <v>35</v>
      </c>
      <c r="M1290" s="12">
        <v>42079</v>
      </c>
      <c r="N1290" s="12">
        <v>42081</v>
      </c>
      <c r="O1290" s="47">
        <f>'Calculated Metrics'!$N1290-'Calculated Metrics'!$M1290</f>
        <v>2</v>
      </c>
      <c r="P1290" s="12" t="str">
        <f>TEXT('Calculated Metrics'!$M1290,"mmmm")</f>
        <v>March</v>
      </c>
      <c r="Q1290" s="12" t="str">
        <f>TEXT('Calculated Metrics'!$M1290,"dddd")</f>
        <v>Monday</v>
      </c>
      <c r="R1290" s="9" t="str">
        <f>_xlfn.XLOOKUP('Calculated Metrics'!$T1290,'Product Lookup'!A:A,'Product Lookup'!B:B, ,0)</f>
        <v>Pens</v>
      </c>
      <c r="S1290" s="9" t="s">
        <v>26</v>
      </c>
      <c r="T1290" s="9" t="s">
        <v>27</v>
      </c>
      <c r="U1290" s="9" t="s">
        <v>43</v>
      </c>
      <c r="V1290" s="9" t="s">
        <v>29</v>
      </c>
      <c r="W1290" s="9" t="s">
        <v>30</v>
      </c>
      <c r="X1290" s="9" t="s">
        <v>39</v>
      </c>
      <c r="Y1290" s="9" t="s">
        <v>711</v>
      </c>
      <c r="Z1290" s="9">
        <v>92236</v>
      </c>
      <c r="AA1290" s="1"/>
      <c r="AB1290" s="1"/>
      <c r="AC1290" s="1"/>
      <c r="AD1290" s="1"/>
      <c r="AE1290" s="1"/>
      <c r="AF1290" s="1"/>
    </row>
    <row r="1291" spans="1:32" x14ac:dyDescent="0.3">
      <c r="A1291" s="13">
        <v>23053</v>
      </c>
      <c r="B1291" s="13" t="s">
        <v>33</v>
      </c>
      <c r="C1291" s="13">
        <v>88722</v>
      </c>
      <c r="D1291" s="14">
        <v>4.9800000000000004</v>
      </c>
      <c r="E1291" s="15">
        <v>0.05</v>
      </c>
      <c r="F1291" s="13">
        <v>7</v>
      </c>
      <c r="G1291" s="14">
        <f>'Calculated Metrics'!$D1291*'Calculated Metrics'!$F1291*(1-'Calculated Metrics'!$E1291)</f>
        <v>33.116999999999997</v>
      </c>
      <c r="H1291" s="13">
        <v>2323</v>
      </c>
      <c r="I1291" s="13" t="s">
        <v>1763</v>
      </c>
      <c r="J1291" s="13" t="str">
        <f t="shared" si="20"/>
        <v>Returning Customer</v>
      </c>
      <c r="K1291" s="13" t="s">
        <v>48</v>
      </c>
      <c r="L1291" s="13" t="s">
        <v>25</v>
      </c>
      <c r="M1291" s="16">
        <v>42174</v>
      </c>
      <c r="N1291" s="16">
        <v>42174</v>
      </c>
      <c r="O1291" s="48">
        <f>'Calculated Metrics'!$N1291-'Calculated Metrics'!$M1291</f>
        <v>0</v>
      </c>
      <c r="P1291" s="16" t="str">
        <f>TEXT('Calculated Metrics'!$M1291,"mmmm")</f>
        <v>June</v>
      </c>
      <c r="Q1291" s="16" t="str">
        <f>TEXT('Calculated Metrics'!$M1291,"dddd")</f>
        <v>Friday</v>
      </c>
      <c r="R1291" s="13" t="str">
        <f>_xlfn.XLOOKUP('Calculated Metrics'!$T1291,'Product Lookup'!A:A,'Product Lookup'!B:B, ,0)</f>
        <v>Computer Peripherals</v>
      </c>
      <c r="S1291" s="13" t="s">
        <v>58</v>
      </c>
      <c r="T1291" s="13" t="s">
        <v>100</v>
      </c>
      <c r="U1291" s="13" t="s">
        <v>43</v>
      </c>
      <c r="V1291" s="13" t="s">
        <v>29</v>
      </c>
      <c r="W1291" s="13" t="s">
        <v>50</v>
      </c>
      <c r="X1291" s="13" t="s">
        <v>39</v>
      </c>
      <c r="Y1291" s="13" t="s">
        <v>711</v>
      </c>
      <c r="Z1291" s="13">
        <v>92236</v>
      </c>
      <c r="AA1291" s="1"/>
      <c r="AB1291" s="1"/>
      <c r="AC1291" s="1"/>
      <c r="AD1291" s="1"/>
      <c r="AE1291" s="1"/>
      <c r="AF1291" s="1"/>
    </row>
    <row r="1292" spans="1:32" x14ac:dyDescent="0.3">
      <c r="A1292" s="9">
        <v>25456</v>
      </c>
      <c r="B1292" s="9" t="s">
        <v>47</v>
      </c>
      <c r="C1292" s="9">
        <v>90964</v>
      </c>
      <c r="D1292" s="10">
        <v>28.53</v>
      </c>
      <c r="E1292" s="11">
        <v>0.05</v>
      </c>
      <c r="F1292" s="9">
        <v>5</v>
      </c>
      <c r="G1292" s="10">
        <f>'Calculated Metrics'!$D1292*'Calculated Metrics'!$F1292*(1-'Calculated Metrics'!$E1292)</f>
        <v>135.51750000000001</v>
      </c>
      <c r="H1292" s="9">
        <v>2330</v>
      </c>
      <c r="I1292" s="9" t="s">
        <v>1764</v>
      </c>
      <c r="J1292" s="9" t="str">
        <f t="shared" si="20"/>
        <v>New Customer</v>
      </c>
      <c r="K1292" s="9" t="s">
        <v>34</v>
      </c>
      <c r="L1292" s="9" t="s">
        <v>35</v>
      </c>
      <c r="M1292" s="12">
        <v>42087</v>
      </c>
      <c r="N1292" s="12">
        <v>42090</v>
      </c>
      <c r="O1292" s="47">
        <f>'Calculated Metrics'!$N1292-'Calculated Metrics'!$M1292</f>
        <v>3</v>
      </c>
      <c r="P1292" s="12" t="str">
        <f>TEXT('Calculated Metrics'!$M1292,"mmmm")</f>
        <v>March</v>
      </c>
      <c r="Q1292" s="12" t="str">
        <f>TEXT('Calculated Metrics'!$M1292,"dddd")</f>
        <v>Tuesday</v>
      </c>
      <c r="R1292" s="9" t="str">
        <f>_xlfn.XLOOKUP('Calculated Metrics'!$T1292,'Product Lookup'!A:A,'Product Lookup'!B:B, ,0)</f>
        <v>Binders</v>
      </c>
      <c r="S1292" s="9" t="s">
        <v>26</v>
      </c>
      <c r="T1292" s="9" t="s">
        <v>72</v>
      </c>
      <c r="U1292" s="9" t="s">
        <v>49</v>
      </c>
      <c r="V1292" s="9" t="s">
        <v>29</v>
      </c>
      <c r="W1292" s="9" t="s">
        <v>50</v>
      </c>
      <c r="X1292" s="9" t="s">
        <v>153</v>
      </c>
      <c r="Y1292" s="9" t="s">
        <v>712</v>
      </c>
      <c r="Z1292" s="9">
        <v>52302</v>
      </c>
      <c r="AA1292" s="1"/>
      <c r="AB1292" s="1"/>
      <c r="AC1292" s="1"/>
      <c r="AD1292" s="1"/>
      <c r="AE1292" s="1"/>
      <c r="AF1292" s="1"/>
    </row>
    <row r="1293" spans="1:32" x14ac:dyDescent="0.3">
      <c r="A1293" s="13">
        <v>19441</v>
      </c>
      <c r="B1293" s="13" t="s">
        <v>23</v>
      </c>
      <c r="C1293" s="13">
        <v>89611</v>
      </c>
      <c r="D1293" s="14">
        <v>180.98</v>
      </c>
      <c r="E1293" s="15">
        <v>0.1</v>
      </c>
      <c r="F1293" s="13">
        <v>1</v>
      </c>
      <c r="G1293" s="14">
        <f>'Calculated Metrics'!$D1293*'Calculated Metrics'!$F1293*(1-'Calculated Metrics'!$E1293)</f>
        <v>162.88200000000001</v>
      </c>
      <c r="H1293" s="13">
        <v>2333</v>
      </c>
      <c r="I1293" s="13" t="s">
        <v>1765</v>
      </c>
      <c r="J1293" s="13" t="str">
        <f t="shared" si="20"/>
        <v>New Customer</v>
      </c>
      <c r="K1293" s="13" t="s">
        <v>48</v>
      </c>
      <c r="L1293" s="13" t="s">
        <v>25</v>
      </c>
      <c r="M1293" s="16">
        <v>42178</v>
      </c>
      <c r="N1293" s="16">
        <v>42179</v>
      </c>
      <c r="O1293" s="48">
        <f>'Calculated Metrics'!$N1293-'Calculated Metrics'!$M1293</f>
        <v>1</v>
      </c>
      <c r="P1293" s="16" t="str">
        <f>TEXT('Calculated Metrics'!$M1293,"mmmm")</f>
        <v>June</v>
      </c>
      <c r="Q1293" s="16" t="str">
        <f>TEXT('Calculated Metrics'!$M1293,"dddd")</f>
        <v>Tuesday</v>
      </c>
      <c r="R1293" s="13" t="str">
        <f>_xlfn.XLOOKUP('Calculated Metrics'!$T1293,'Product Lookup'!A:A,'Product Lookup'!B:B, ,0)</f>
        <v>Chairs</v>
      </c>
      <c r="S1293" s="13" t="s">
        <v>36</v>
      </c>
      <c r="T1293" s="13" t="s">
        <v>37</v>
      </c>
      <c r="U1293" s="13" t="s">
        <v>38</v>
      </c>
      <c r="V1293" s="13" t="s">
        <v>29</v>
      </c>
      <c r="W1293" s="13" t="s">
        <v>50</v>
      </c>
      <c r="X1293" s="13" t="s">
        <v>602</v>
      </c>
      <c r="Y1293" s="13" t="s">
        <v>713</v>
      </c>
      <c r="Z1293" s="13">
        <v>54302</v>
      </c>
      <c r="AA1293" s="1"/>
      <c r="AB1293" s="1"/>
      <c r="AC1293" s="1"/>
      <c r="AD1293" s="1"/>
      <c r="AE1293" s="1"/>
      <c r="AF1293" s="1"/>
    </row>
    <row r="1294" spans="1:32" x14ac:dyDescent="0.3">
      <c r="A1294" s="9">
        <v>23721</v>
      </c>
      <c r="B1294" s="9" t="s">
        <v>71</v>
      </c>
      <c r="C1294" s="9">
        <v>89608</v>
      </c>
      <c r="D1294" s="10">
        <v>60.65</v>
      </c>
      <c r="E1294" s="11">
        <v>0.05</v>
      </c>
      <c r="F1294" s="9">
        <v>10</v>
      </c>
      <c r="G1294" s="10">
        <f>'Calculated Metrics'!$D1294*'Calculated Metrics'!$F1294*(1-'Calculated Metrics'!$E1294)</f>
        <v>576.17499999999995</v>
      </c>
      <c r="H1294" s="9">
        <v>2334</v>
      </c>
      <c r="I1294" s="9" t="s">
        <v>1766</v>
      </c>
      <c r="J1294" s="9" t="str">
        <f t="shared" si="20"/>
        <v>Returning Customer</v>
      </c>
      <c r="K1294" s="9" t="s">
        <v>74</v>
      </c>
      <c r="L1294" s="9" t="s">
        <v>35</v>
      </c>
      <c r="M1294" s="12">
        <v>42100</v>
      </c>
      <c r="N1294" s="12">
        <v>42102</v>
      </c>
      <c r="O1294" s="47">
        <f>'Calculated Metrics'!$N1294-'Calculated Metrics'!$M1294</f>
        <v>2</v>
      </c>
      <c r="P1294" s="12" t="str">
        <f>TEXT('Calculated Metrics'!$M1294,"mmmm")</f>
        <v>April</v>
      </c>
      <c r="Q1294" s="12" t="str">
        <f>TEXT('Calculated Metrics'!$M1294,"dddd")</f>
        <v>Monday</v>
      </c>
      <c r="R1294" s="9" t="str">
        <f>_xlfn.XLOOKUP('Calculated Metrics'!$T1294,'Product Lookup'!A:A,'Product Lookup'!B:B, ,0)</f>
        <v>Furnishings</v>
      </c>
      <c r="S1294" s="9" t="s">
        <v>36</v>
      </c>
      <c r="T1294" s="9" t="s">
        <v>42</v>
      </c>
      <c r="U1294" s="9" t="s">
        <v>63</v>
      </c>
      <c r="V1294" s="9" t="s">
        <v>29</v>
      </c>
      <c r="W1294" s="9" t="s">
        <v>50</v>
      </c>
      <c r="X1294" s="9" t="s">
        <v>602</v>
      </c>
      <c r="Y1294" s="9" t="s">
        <v>714</v>
      </c>
      <c r="Z1294" s="9">
        <v>53220</v>
      </c>
      <c r="AA1294" s="1"/>
      <c r="AB1294" s="1"/>
      <c r="AC1294" s="1"/>
      <c r="AD1294" s="1"/>
      <c r="AE1294" s="1"/>
      <c r="AF1294" s="1"/>
    </row>
    <row r="1295" spans="1:32" x14ac:dyDescent="0.3">
      <c r="A1295" s="13">
        <v>23693</v>
      </c>
      <c r="B1295" s="13" t="s">
        <v>33</v>
      </c>
      <c r="C1295" s="13">
        <v>89609</v>
      </c>
      <c r="D1295" s="14">
        <v>14.81</v>
      </c>
      <c r="E1295" s="15">
        <v>0.05</v>
      </c>
      <c r="F1295" s="13">
        <v>8</v>
      </c>
      <c r="G1295" s="14">
        <f>'Calculated Metrics'!$D1295*'Calculated Metrics'!$F1295*(1-'Calculated Metrics'!$E1295)</f>
        <v>112.556</v>
      </c>
      <c r="H1295" s="13">
        <v>2334</v>
      </c>
      <c r="I1295" s="13" t="s">
        <v>1766</v>
      </c>
      <c r="J1295" s="13" t="str">
        <f t="shared" si="20"/>
        <v>Returning Customer</v>
      </c>
      <c r="K1295" s="13" t="s">
        <v>48</v>
      </c>
      <c r="L1295" s="13" t="s">
        <v>35</v>
      </c>
      <c r="M1295" s="16">
        <v>42103</v>
      </c>
      <c r="N1295" s="16">
        <v>42105</v>
      </c>
      <c r="O1295" s="48">
        <f>'Calculated Metrics'!$N1295-'Calculated Metrics'!$M1295</f>
        <v>2</v>
      </c>
      <c r="P1295" s="16" t="str">
        <f>TEXT('Calculated Metrics'!$M1295,"mmmm")</f>
        <v>April</v>
      </c>
      <c r="Q1295" s="16" t="str">
        <f>TEXT('Calculated Metrics'!$M1295,"dddd")</f>
        <v>Thursday</v>
      </c>
      <c r="R1295" s="13" t="str">
        <f>_xlfn.XLOOKUP('Calculated Metrics'!$T1295,'Product Lookup'!A:A,'Product Lookup'!B:B, ,0)</f>
        <v>Appliances</v>
      </c>
      <c r="S1295" s="13" t="s">
        <v>26</v>
      </c>
      <c r="T1295" s="13" t="s">
        <v>131</v>
      </c>
      <c r="U1295" s="13" t="s">
        <v>49</v>
      </c>
      <c r="V1295" s="13" t="s">
        <v>29</v>
      </c>
      <c r="W1295" s="13" t="s">
        <v>50</v>
      </c>
      <c r="X1295" s="13" t="s">
        <v>602</v>
      </c>
      <c r="Y1295" s="13" t="s">
        <v>714</v>
      </c>
      <c r="Z1295" s="13">
        <v>53220</v>
      </c>
      <c r="AA1295" s="1"/>
      <c r="AB1295" s="1"/>
      <c r="AC1295" s="1"/>
      <c r="AD1295" s="1"/>
      <c r="AE1295" s="1"/>
      <c r="AF1295" s="1"/>
    </row>
    <row r="1296" spans="1:32" x14ac:dyDescent="0.3">
      <c r="A1296" s="9">
        <v>23694</v>
      </c>
      <c r="B1296" s="9" t="s">
        <v>33</v>
      </c>
      <c r="C1296" s="9">
        <v>89609</v>
      </c>
      <c r="D1296" s="10">
        <v>2.78</v>
      </c>
      <c r="E1296" s="11">
        <v>0.05</v>
      </c>
      <c r="F1296" s="9">
        <v>7</v>
      </c>
      <c r="G1296" s="10">
        <f>'Calculated Metrics'!$D1296*'Calculated Metrics'!$F1296*(1-'Calculated Metrics'!$E1296)</f>
        <v>18.486999999999998</v>
      </c>
      <c r="H1296" s="9">
        <v>2334</v>
      </c>
      <c r="I1296" s="9" t="s">
        <v>1766</v>
      </c>
      <c r="J1296" s="9" t="str">
        <f t="shared" si="20"/>
        <v>Returning Customer</v>
      </c>
      <c r="K1296" s="9" t="s">
        <v>48</v>
      </c>
      <c r="L1296" s="9" t="s">
        <v>35</v>
      </c>
      <c r="M1296" s="12">
        <v>42103</v>
      </c>
      <c r="N1296" s="12">
        <v>42104</v>
      </c>
      <c r="O1296" s="47">
        <f>'Calculated Metrics'!$N1296-'Calculated Metrics'!$M1296</f>
        <v>1</v>
      </c>
      <c r="P1296" s="12" t="str">
        <f>TEXT('Calculated Metrics'!$M1296,"mmmm")</f>
        <v>April</v>
      </c>
      <c r="Q1296" s="12" t="str">
        <f>TEXT('Calculated Metrics'!$M1296,"dddd")</f>
        <v>Thursday</v>
      </c>
      <c r="R1296" s="9" t="str">
        <f>_xlfn.XLOOKUP('Calculated Metrics'!$T1296,'Product Lookup'!A:A,'Product Lookup'!B:B, ,0)</f>
        <v>Pens</v>
      </c>
      <c r="S1296" s="9" t="s">
        <v>26</v>
      </c>
      <c r="T1296" s="9" t="s">
        <v>27</v>
      </c>
      <c r="U1296" s="9" t="s">
        <v>28</v>
      </c>
      <c r="V1296" s="9" t="s">
        <v>29</v>
      </c>
      <c r="W1296" s="9" t="s">
        <v>50</v>
      </c>
      <c r="X1296" s="9" t="s">
        <v>602</v>
      </c>
      <c r="Y1296" s="9" t="s">
        <v>714</v>
      </c>
      <c r="Z1296" s="9">
        <v>53220</v>
      </c>
      <c r="AA1296" s="1"/>
      <c r="AB1296" s="1"/>
      <c r="AC1296" s="1"/>
      <c r="AD1296" s="1"/>
      <c r="AE1296" s="1"/>
      <c r="AF1296" s="1"/>
    </row>
    <row r="1297" spans="1:32" x14ac:dyDescent="0.3">
      <c r="A1297" s="13">
        <v>24952</v>
      </c>
      <c r="B1297" s="13" t="s">
        <v>71</v>
      </c>
      <c r="C1297" s="13">
        <v>89610</v>
      </c>
      <c r="D1297" s="14">
        <v>3.74</v>
      </c>
      <c r="E1297" s="15">
        <v>0.05</v>
      </c>
      <c r="F1297" s="13">
        <v>12</v>
      </c>
      <c r="G1297" s="14">
        <f>'Calculated Metrics'!$D1297*'Calculated Metrics'!$F1297*(1-'Calculated Metrics'!$E1297)</f>
        <v>42.636000000000003</v>
      </c>
      <c r="H1297" s="13">
        <v>2334</v>
      </c>
      <c r="I1297" s="13" t="s">
        <v>1766</v>
      </c>
      <c r="J1297" s="13" t="str">
        <f t="shared" si="20"/>
        <v>Returning Customer</v>
      </c>
      <c r="K1297" s="13" t="s">
        <v>34</v>
      </c>
      <c r="L1297" s="13" t="s">
        <v>35</v>
      </c>
      <c r="M1297" s="16">
        <v>42157</v>
      </c>
      <c r="N1297" s="16">
        <v>42164</v>
      </c>
      <c r="O1297" s="48">
        <f>'Calculated Metrics'!$N1297-'Calculated Metrics'!$M1297</f>
        <v>7</v>
      </c>
      <c r="P1297" s="16" t="str">
        <f>TEXT('Calculated Metrics'!$M1297,"mmmm")</f>
        <v>June</v>
      </c>
      <c r="Q1297" s="16" t="str">
        <f>TEXT('Calculated Metrics'!$M1297,"dddd")</f>
        <v>Tuesday</v>
      </c>
      <c r="R1297" s="13" t="str">
        <f>_xlfn.XLOOKUP('Calculated Metrics'!$T1297,'Product Lookup'!A:A,'Product Lookup'!B:B, ,0)</f>
        <v>Rubber Bands</v>
      </c>
      <c r="S1297" s="13" t="s">
        <v>26</v>
      </c>
      <c r="T1297" s="13" t="s">
        <v>53</v>
      </c>
      <c r="U1297" s="13" t="s">
        <v>28</v>
      </c>
      <c r="V1297" s="13" t="s">
        <v>29</v>
      </c>
      <c r="W1297" s="13" t="s">
        <v>44</v>
      </c>
      <c r="X1297" s="13" t="s">
        <v>602</v>
      </c>
      <c r="Y1297" s="13" t="s">
        <v>714</v>
      </c>
      <c r="Z1297" s="13">
        <v>53220</v>
      </c>
      <c r="AA1297" s="1"/>
      <c r="AB1297" s="1"/>
      <c r="AC1297" s="1"/>
      <c r="AD1297" s="1"/>
      <c r="AE1297" s="1"/>
      <c r="AF1297" s="1"/>
    </row>
    <row r="1298" spans="1:32" x14ac:dyDescent="0.3">
      <c r="A1298" s="9">
        <v>25241</v>
      </c>
      <c r="B1298" s="9" t="s">
        <v>41</v>
      </c>
      <c r="C1298" s="9">
        <v>91480</v>
      </c>
      <c r="D1298" s="10">
        <v>2.08</v>
      </c>
      <c r="E1298" s="11">
        <v>0.05</v>
      </c>
      <c r="F1298" s="9">
        <v>4</v>
      </c>
      <c r="G1298" s="10">
        <f>'Calculated Metrics'!$D1298*'Calculated Metrics'!$F1298*(1-'Calculated Metrics'!$E1298)</f>
        <v>7.9039999999999999</v>
      </c>
      <c r="H1298" s="9">
        <v>2338</v>
      </c>
      <c r="I1298" s="9" t="s">
        <v>1767</v>
      </c>
      <c r="J1298" s="9" t="str">
        <f t="shared" si="20"/>
        <v>Returning Customer</v>
      </c>
      <c r="K1298" s="9" t="s">
        <v>34</v>
      </c>
      <c r="L1298" s="9" t="s">
        <v>35</v>
      </c>
      <c r="M1298" s="12">
        <v>42017</v>
      </c>
      <c r="N1298" s="12">
        <v>42017</v>
      </c>
      <c r="O1298" s="47">
        <f>'Calculated Metrics'!$N1298-'Calculated Metrics'!$M1298</f>
        <v>0</v>
      </c>
      <c r="P1298" s="12" t="str">
        <f>TEXT('Calculated Metrics'!$M1298,"mmmm")</f>
        <v>January</v>
      </c>
      <c r="Q1298" s="12" t="str">
        <f>TEXT('Calculated Metrics'!$M1298,"dddd")</f>
        <v>Tuesday</v>
      </c>
      <c r="R1298" s="9" t="str">
        <f>_xlfn.XLOOKUP('Calculated Metrics'!$T1298,'Product Lookup'!A:A,'Product Lookup'!B:B, ,0)</f>
        <v>Furnishings</v>
      </c>
      <c r="S1298" s="9" t="s">
        <v>36</v>
      </c>
      <c r="T1298" s="9" t="s">
        <v>42</v>
      </c>
      <c r="U1298" s="9" t="s">
        <v>49</v>
      </c>
      <c r="V1298" s="9" t="s">
        <v>29</v>
      </c>
      <c r="W1298" s="9" t="s">
        <v>44</v>
      </c>
      <c r="X1298" s="9" t="s">
        <v>181</v>
      </c>
      <c r="Y1298" s="9" t="s">
        <v>678</v>
      </c>
      <c r="Z1298" s="9">
        <v>20740</v>
      </c>
      <c r="AA1298" s="1"/>
      <c r="AB1298" s="1"/>
      <c r="AC1298" s="1"/>
      <c r="AD1298" s="1"/>
      <c r="AE1298" s="1"/>
      <c r="AF1298" s="1"/>
    </row>
    <row r="1299" spans="1:32" x14ac:dyDescent="0.3">
      <c r="A1299" s="13">
        <v>26137</v>
      </c>
      <c r="B1299" s="13" t="s">
        <v>23</v>
      </c>
      <c r="C1299" s="13">
        <v>91481</v>
      </c>
      <c r="D1299" s="14">
        <v>6.75</v>
      </c>
      <c r="E1299" s="15">
        <v>0.05</v>
      </c>
      <c r="F1299" s="13">
        <v>15</v>
      </c>
      <c r="G1299" s="14">
        <f>'Calculated Metrics'!$D1299*'Calculated Metrics'!$F1299*(1-'Calculated Metrics'!$E1299)</f>
        <v>96.1875</v>
      </c>
      <c r="H1299" s="13">
        <v>2338</v>
      </c>
      <c r="I1299" s="13" t="s">
        <v>1767</v>
      </c>
      <c r="J1299" s="13" t="str">
        <f t="shared" si="20"/>
        <v>Returning Customer</v>
      </c>
      <c r="K1299" s="13" t="s">
        <v>34</v>
      </c>
      <c r="L1299" s="13" t="s">
        <v>35</v>
      </c>
      <c r="M1299" s="16">
        <v>42092</v>
      </c>
      <c r="N1299" s="16">
        <v>42092</v>
      </c>
      <c r="O1299" s="48">
        <f>'Calculated Metrics'!$N1299-'Calculated Metrics'!$M1299</f>
        <v>0</v>
      </c>
      <c r="P1299" s="16" t="str">
        <f>TEXT('Calculated Metrics'!$M1299,"mmmm")</f>
        <v>March</v>
      </c>
      <c r="Q1299" s="16" t="str">
        <f>TEXT('Calculated Metrics'!$M1299,"dddd")</f>
        <v>Sunday</v>
      </c>
      <c r="R1299" s="13" t="str">
        <f>_xlfn.XLOOKUP('Calculated Metrics'!$T1299,'Product Lookup'!A:A,'Product Lookup'!B:B, ,0)</f>
        <v>Binders</v>
      </c>
      <c r="S1299" s="13" t="s">
        <v>26</v>
      </c>
      <c r="T1299" s="13" t="s">
        <v>72</v>
      </c>
      <c r="U1299" s="13" t="s">
        <v>49</v>
      </c>
      <c r="V1299" s="13" t="s">
        <v>29</v>
      </c>
      <c r="W1299" s="13" t="s">
        <v>50</v>
      </c>
      <c r="X1299" s="13" t="s">
        <v>181</v>
      </c>
      <c r="Y1299" s="13" t="s">
        <v>678</v>
      </c>
      <c r="Z1299" s="13">
        <v>20740</v>
      </c>
      <c r="AA1299" s="1"/>
      <c r="AB1299" s="1"/>
      <c r="AC1299" s="1"/>
      <c r="AD1299" s="1"/>
      <c r="AE1299" s="1"/>
      <c r="AF1299" s="1"/>
    </row>
    <row r="1300" spans="1:32" x14ac:dyDescent="0.3">
      <c r="A1300" s="9">
        <v>22526</v>
      </c>
      <c r="B1300" s="9" t="s">
        <v>47</v>
      </c>
      <c r="C1300" s="9">
        <v>91482</v>
      </c>
      <c r="D1300" s="10">
        <v>11.58</v>
      </c>
      <c r="E1300" s="11">
        <v>0.05</v>
      </c>
      <c r="F1300" s="9">
        <v>6</v>
      </c>
      <c r="G1300" s="10">
        <f>'Calculated Metrics'!$D1300*'Calculated Metrics'!$F1300*(1-'Calculated Metrics'!$E1300)</f>
        <v>66.006</v>
      </c>
      <c r="H1300" s="9">
        <v>2339</v>
      </c>
      <c r="I1300" s="9" t="s">
        <v>1768</v>
      </c>
      <c r="J1300" s="9" t="str">
        <f t="shared" si="20"/>
        <v>New Customer</v>
      </c>
      <c r="K1300" s="9" t="s">
        <v>34</v>
      </c>
      <c r="L1300" s="9" t="s">
        <v>35</v>
      </c>
      <c r="M1300" s="12">
        <v>42149</v>
      </c>
      <c r="N1300" s="12">
        <v>42152</v>
      </c>
      <c r="O1300" s="47">
        <f>'Calculated Metrics'!$N1300-'Calculated Metrics'!$M1300</f>
        <v>3</v>
      </c>
      <c r="P1300" s="12" t="str">
        <f>TEXT('Calculated Metrics'!$M1300,"mmmm")</f>
        <v>May</v>
      </c>
      <c r="Q1300" s="12" t="str">
        <f>TEXT('Calculated Metrics'!$M1300,"dddd")</f>
        <v>Monday</v>
      </c>
      <c r="R1300" s="9" t="str">
        <f>_xlfn.XLOOKUP('Calculated Metrics'!$T1300,'Product Lookup'!A:A,'Product Lookup'!B:B, ,0)</f>
        <v>Envelopes</v>
      </c>
      <c r="S1300" s="9" t="s">
        <v>26</v>
      </c>
      <c r="T1300" s="9" t="s">
        <v>54</v>
      </c>
      <c r="U1300" s="9" t="s">
        <v>49</v>
      </c>
      <c r="V1300" s="9" t="s">
        <v>29</v>
      </c>
      <c r="W1300" s="9" t="s">
        <v>81</v>
      </c>
      <c r="X1300" s="9" t="s">
        <v>79</v>
      </c>
      <c r="Y1300" s="9" t="s">
        <v>715</v>
      </c>
      <c r="Z1300" s="9">
        <v>77015</v>
      </c>
      <c r="AA1300" s="1"/>
      <c r="AB1300" s="1"/>
      <c r="AC1300" s="1"/>
      <c r="AD1300" s="1"/>
      <c r="AE1300" s="1"/>
      <c r="AF1300" s="1"/>
    </row>
    <row r="1301" spans="1:32" x14ac:dyDescent="0.3">
      <c r="A1301" s="13">
        <v>19052</v>
      </c>
      <c r="B1301" s="13" t="s">
        <v>47</v>
      </c>
      <c r="C1301" s="13">
        <v>89504</v>
      </c>
      <c r="D1301" s="14">
        <v>200.98</v>
      </c>
      <c r="E1301" s="15">
        <v>0.1</v>
      </c>
      <c r="F1301" s="13">
        <v>9</v>
      </c>
      <c r="G1301" s="14">
        <f>'Calculated Metrics'!$D1301*'Calculated Metrics'!$F1301*(1-'Calculated Metrics'!$E1301)</f>
        <v>1627.9379999999999</v>
      </c>
      <c r="H1301" s="13">
        <v>2345</v>
      </c>
      <c r="I1301" s="13" t="s">
        <v>1769</v>
      </c>
      <c r="J1301" s="13" t="str">
        <f t="shared" si="20"/>
        <v>Returning Customer</v>
      </c>
      <c r="K1301" s="13" t="s">
        <v>24</v>
      </c>
      <c r="L1301" s="13" t="s">
        <v>25</v>
      </c>
      <c r="M1301" s="16">
        <v>42077</v>
      </c>
      <c r="N1301" s="16">
        <v>42078</v>
      </c>
      <c r="O1301" s="48">
        <f>'Calculated Metrics'!$N1301-'Calculated Metrics'!$M1301</f>
        <v>1</v>
      </c>
      <c r="P1301" s="16" t="str">
        <f>TEXT('Calculated Metrics'!$M1301,"mmmm")</f>
        <v>March</v>
      </c>
      <c r="Q1301" s="16" t="str">
        <f>TEXT('Calculated Metrics'!$M1301,"dddd")</f>
        <v>Saturday</v>
      </c>
      <c r="R1301" s="13" t="str">
        <f>_xlfn.XLOOKUP('Calculated Metrics'!$T1301,'Product Lookup'!A:A,'Product Lookup'!B:B, ,0)</f>
        <v>Chairs</v>
      </c>
      <c r="S1301" s="13" t="s">
        <v>36</v>
      </c>
      <c r="T1301" s="13" t="s">
        <v>37</v>
      </c>
      <c r="U1301" s="13" t="s">
        <v>38</v>
      </c>
      <c r="V1301" s="13" t="s">
        <v>29</v>
      </c>
      <c r="W1301" s="13" t="s">
        <v>81</v>
      </c>
      <c r="X1301" s="13" t="s">
        <v>244</v>
      </c>
      <c r="Y1301" s="13" t="s">
        <v>687</v>
      </c>
      <c r="Z1301" s="13">
        <v>42003</v>
      </c>
      <c r="AA1301" s="1"/>
      <c r="AB1301" s="1"/>
      <c r="AC1301" s="1"/>
      <c r="AD1301" s="1"/>
      <c r="AE1301" s="1"/>
      <c r="AF1301" s="1"/>
    </row>
    <row r="1302" spans="1:32" x14ac:dyDescent="0.3">
      <c r="A1302" s="9">
        <v>19053</v>
      </c>
      <c r="B1302" s="9" t="s">
        <v>47</v>
      </c>
      <c r="C1302" s="9">
        <v>89504</v>
      </c>
      <c r="D1302" s="10">
        <v>179.29</v>
      </c>
      <c r="E1302" s="11">
        <v>0.1</v>
      </c>
      <c r="F1302" s="9">
        <v>2</v>
      </c>
      <c r="G1302" s="10">
        <f>'Calculated Metrics'!$D1302*'Calculated Metrics'!$F1302*(1-'Calculated Metrics'!$E1302)</f>
        <v>322.72199999999998</v>
      </c>
      <c r="H1302" s="9">
        <v>2345</v>
      </c>
      <c r="I1302" s="9" t="s">
        <v>1769</v>
      </c>
      <c r="J1302" s="9" t="str">
        <f t="shared" si="20"/>
        <v>Returning Customer</v>
      </c>
      <c r="K1302" s="9" t="s">
        <v>24</v>
      </c>
      <c r="L1302" s="9" t="s">
        <v>25</v>
      </c>
      <c r="M1302" s="12">
        <v>42077</v>
      </c>
      <c r="N1302" s="12">
        <v>42077</v>
      </c>
      <c r="O1302" s="47">
        <f>'Calculated Metrics'!$N1302-'Calculated Metrics'!$M1302</f>
        <v>0</v>
      </c>
      <c r="P1302" s="12" t="str">
        <f>TEXT('Calculated Metrics'!$M1302,"mmmm")</f>
        <v>March</v>
      </c>
      <c r="Q1302" s="12" t="str">
        <f>TEXT('Calculated Metrics'!$M1302,"dddd")</f>
        <v>Saturday</v>
      </c>
      <c r="R1302" s="9" t="str">
        <f>_xlfn.XLOOKUP('Calculated Metrics'!$T1302,'Product Lookup'!A:A,'Product Lookup'!B:B, ,0)</f>
        <v>Tables</v>
      </c>
      <c r="S1302" s="9" t="s">
        <v>36</v>
      </c>
      <c r="T1302" s="9" t="s">
        <v>89</v>
      </c>
      <c r="U1302" s="9" t="s">
        <v>77</v>
      </c>
      <c r="V1302" s="9" t="s">
        <v>29</v>
      </c>
      <c r="W1302" s="9" t="s">
        <v>81</v>
      </c>
      <c r="X1302" s="9" t="s">
        <v>244</v>
      </c>
      <c r="Y1302" s="9" t="s">
        <v>687</v>
      </c>
      <c r="Z1302" s="9">
        <v>42003</v>
      </c>
      <c r="AA1302" s="1"/>
      <c r="AB1302" s="1"/>
      <c r="AC1302" s="1"/>
      <c r="AD1302" s="1"/>
      <c r="AE1302" s="1"/>
      <c r="AF1302" s="1"/>
    </row>
    <row r="1303" spans="1:32" x14ac:dyDescent="0.3">
      <c r="A1303" s="13">
        <v>20776</v>
      </c>
      <c r="B1303" s="13" t="s">
        <v>71</v>
      </c>
      <c r="C1303" s="13">
        <v>89503</v>
      </c>
      <c r="D1303" s="14">
        <v>297.64</v>
      </c>
      <c r="E1303" s="15">
        <v>0.1</v>
      </c>
      <c r="F1303" s="13">
        <v>12</v>
      </c>
      <c r="G1303" s="14">
        <f>'Calculated Metrics'!$D1303*'Calculated Metrics'!$F1303*(1-'Calculated Metrics'!$E1303)</f>
        <v>3214.5119999999997</v>
      </c>
      <c r="H1303" s="13">
        <v>2346</v>
      </c>
      <c r="I1303" s="13" t="s">
        <v>1770</v>
      </c>
      <c r="J1303" s="13" t="str">
        <f t="shared" si="20"/>
        <v>Returning Customer</v>
      </c>
      <c r="K1303" s="13" t="s">
        <v>24</v>
      </c>
      <c r="L1303" s="13" t="s">
        <v>25</v>
      </c>
      <c r="M1303" s="16">
        <v>42014</v>
      </c>
      <c r="N1303" s="16">
        <v>42019</v>
      </c>
      <c r="O1303" s="48">
        <f>'Calculated Metrics'!$N1303-'Calculated Metrics'!$M1303</f>
        <v>5</v>
      </c>
      <c r="P1303" s="16" t="str">
        <f>TEXT('Calculated Metrics'!$M1303,"mmmm")</f>
        <v>January</v>
      </c>
      <c r="Q1303" s="16" t="str">
        <f>TEXT('Calculated Metrics'!$M1303,"dddd")</f>
        <v>Saturday</v>
      </c>
      <c r="R1303" s="13" t="str">
        <f>_xlfn.XLOOKUP('Calculated Metrics'!$T1303,'Product Lookup'!A:A,'Product Lookup'!B:B, ,0)</f>
        <v>Office Machines</v>
      </c>
      <c r="S1303" s="13" t="s">
        <v>58</v>
      </c>
      <c r="T1303" s="13" t="s">
        <v>62</v>
      </c>
      <c r="U1303" s="13" t="s">
        <v>38</v>
      </c>
      <c r="V1303" s="13" t="s">
        <v>29</v>
      </c>
      <c r="W1303" s="13" t="s">
        <v>81</v>
      </c>
      <c r="X1303" s="13" t="s">
        <v>244</v>
      </c>
      <c r="Y1303" s="13" t="s">
        <v>716</v>
      </c>
      <c r="Z1303" s="13">
        <v>40258</v>
      </c>
      <c r="AA1303" s="1"/>
      <c r="AB1303" s="1"/>
      <c r="AC1303" s="1"/>
      <c r="AD1303" s="1"/>
      <c r="AE1303" s="1"/>
      <c r="AF1303" s="1"/>
    </row>
    <row r="1304" spans="1:32" x14ac:dyDescent="0.3">
      <c r="A1304" s="9">
        <v>21627</v>
      </c>
      <c r="B1304" s="9" t="s">
        <v>23</v>
      </c>
      <c r="C1304" s="9">
        <v>89505</v>
      </c>
      <c r="D1304" s="10">
        <v>218.75</v>
      </c>
      <c r="E1304" s="11">
        <v>0.1</v>
      </c>
      <c r="F1304" s="9">
        <v>17</v>
      </c>
      <c r="G1304" s="10">
        <f>'Calculated Metrics'!$D1304*'Calculated Metrics'!$F1304*(1-'Calculated Metrics'!$E1304)</f>
        <v>3346.875</v>
      </c>
      <c r="H1304" s="9">
        <v>2346</v>
      </c>
      <c r="I1304" s="9" t="s">
        <v>1770</v>
      </c>
      <c r="J1304" s="9" t="str">
        <f t="shared" si="20"/>
        <v>Returning Customer</v>
      </c>
      <c r="K1304" s="9" t="s">
        <v>24</v>
      </c>
      <c r="L1304" s="9" t="s">
        <v>25</v>
      </c>
      <c r="M1304" s="12">
        <v>42144</v>
      </c>
      <c r="N1304" s="12">
        <v>42145</v>
      </c>
      <c r="O1304" s="47">
        <f>'Calculated Metrics'!$N1304-'Calculated Metrics'!$M1304</f>
        <v>1</v>
      </c>
      <c r="P1304" s="12" t="str">
        <f>TEXT('Calculated Metrics'!$M1304,"mmmm")</f>
        <v>May</v>
      </c>
      <c r="Q1304" s="12" t="str">
        <f>TEXT('Calculated Metrics'!$M1304,"dddd")</f>
        <v>Wednesday</v>
      </c>
      <c r="R1304" s="9" t="str">
        <f>_xlfn.XLOOKUP('Calculated Metrics'!$T1304,'Product Lookup'!A:A,'Product Lookup'!B:B, ,0)</f>
        <v>Tables</v>
      </c>
      <c r="S1304" s="9" t="s">
        <v>36</v>
      </c>
      <c r="T1304" s="9" t="s">
        <v>89</v>
      </c>
      <c r="U1304" s="9" t="s">
        <v>77</v>
      </c>
      <c r="V1304" s="9" t="s">
        <v>29</v>
      </c>
      <c r="W1304" s="9" t="s">
        <v>44</v>
      </c>
      <c r="X1304" s="9" t="s">
        <v>244</v>
      </c>
      <c r="Y1304" s="9" t="s">
        <v>716</v>
      </c>
      <c r="Z1304" s="9">
        <v>40258</v>
      </c>
      <c r="AA1304" s="1"/>
      <c r="AB1304" s="1"/>
      <c r="AC1304" s="1"/>
      <c r="AD1304" s="1"/>
      <c r="AE1304" s="1"/>
      <c r="AF1304" s="1"/>
    </row>
    <row r="1305" spans="1:32" x14ac:dyDescent="0.3">
      <c r="A1305" s="13">
        <v>18675</v>
      </c>
      <c r="B1305" s="13" t="s">
        <v>41</v>
      </c>
      <c r="C1305" s="13">
        <v>86163</v>
      </c>
      <c r="D1305" s="14">
        <v>6.48</v>
      </c>
      <c r="E1305" s="15">
        <v>0.05</v>
      </c>
      <c r="F1305" s="13">
        <v>13</v>
      </c>
      <c r="G1305" s="14">
        <f>'Calculated Metrics'!$D1305*'Calculated Metrics'!$F1305*(1-'Calculated Metrics'!$E1305)</f>
        <v>80.028000000000006</v>
      </c>
      <c r="H1305" s="13">
        <v>2351</v>
      </c>
      <c r="I1305" s="13" t="s">
        <v>1771</v>
      </c>
      <c r="J1305" s="13" t="str">
        <f t="shared" si="20"/>
        <v>New Customer</v>
      </c>
      <c r="K1305" s="13" t="s">
        <v>24</v>
      </c>
      <c r="L1305" s="13" t="s">
        <v>35</v>
      </c>
      <c r="M1305" s="16">
        <v>42093</v>
      </c>
      <c r="N1305" s="16">
        <v>42096</v>
      </c>
      <c r="O1305" s="48">
        <f>'Calculated Metrics'!$N1305-'Calculated Metrics'!$M1305</f>
        <v>3</v>
      </c>
      <c r="P1305" s="16" t="str">
        <f>TEXT('Calculated Metrics'!$M1305,"mmmm")</f>
        <v>March</v>
      </c>
      <c r="Q1305" s="16" t="str">
        <f>TEXT('Calculated Metrics'!$M1305,"dddd")</f>
        <v>Monday</v>
      </c>
      <c r="R1305" s="13" t="str">
        <f>_xlfn.XLOOKUP('Calculated Metrics'!$T1305,'Product Lookup'!A:A,'Product Lookup'!B:B, ,0)</f>
        <v>Paper</v>
      </c>
      <c r="S1305" s="13" t="s">
        <v>26</v>
      </c>
      <c r="T1305" s="13" t="s">
        <v>66</v>
      </c>
      <c r="U1305" s="13" t="s">
        <v>49</v>
      </c>
      <c r="V1305" s="13" t="s">
        <v>29</v>
      </c>
      <c r="W1305" s="13" t="s">
        <v>44</v>
      </c>
      <c r="X1305" s="13" t="s">
        <v>181</v>
      </c>
      <c r="Y1305" s="13" t="s">
        <v>717</v>
      </c>
      <c r="Z1305" s="13">
        <v>21114</v>
      </c>
      <c r="AA1305" s="1"/>
      <c r="AB1305" s="1"/>
      <c r="AC1305" s="1"/>
      <c r="AD1305" s="1"/>
      <c r="AE1305" s="1"/>
      <c r="AF1305" s="1"/>
    </row>
    <row r="1306" spans="1:32" x14ac:dyDescent="0.3">
      <c r="A1306" s="9">
        <v>20904</v>
      </c>
      <c r="B1306" s="9" t="s">
        <v>41</v>
      </c>
      <c r="C1306" s="9">
        <v>86165</v>
      </c>
      <c r="D1306" s="10">
        <v>59.76</v>
      </c>
      <c r="E1306" s="11">
        <v>0.05</v>
      </c>
      <c r="F1306" s="9">
        <v>18</v>
      </c>
      <c r="G1306" s="10">
        <f>'Calculated Metrics'!$D1306*'Calculated Metrics'!$F1306*(1-'Calculated Metrics'!$E1306)</f>
        <v>1021.896</v>
      </c>
      <c r="H1306" s="9">
        <v>2352</v>
      </c>
      <c r="I1306" s="9" t="s">
        <v>1772</v>
      </c>
      <c r="J1306" s="9" t="str">
        <f t="shared" si="20"/>
        <v>Returning Customer</v>
      </c>
      <c r="K1306" s="9" t="s">
        <v>74</v>
      </c>
      <c r="L1306" s="9" t="s">
        <v>35</v>
      </c>
      <c r="M1306" s="12">
        <v>42175</v>
      </c>
      <c r="N1306" s="12">
        <v>42178</v>
      </c>
      <c r="O1306" s="47">
        <f>'Calculated Metrics'!$N1306-'Calculated Metrics'!$M1306</f>
        <v>3</v>
      </c>
      <c r="P1306" s="12" t="str">
        <f>TEXT('Calculated Metrics'!$M1306,"mmmm")</f>
        <v>June</v>
      </c>
      <c r="Q1306" s="12" t="str">
        <f>TEXT('Calculated Metrics'!$M1306,"dddd")</f>
        <v>Saturday</v>
      </c>
      <c r="R1306" s="9" t="str">
        <f>_xlfn.XLOOKUP('Calculated Metrics'!$T1306,'Product Lookup'!A:A,'Product Lookup'!B:B, ,0)</f>
        <v>Storage</v>
      </c>
      <c r="S1306" s="9" t="s">
        <v>26</v>
      </c>
      <c r="T1306" s="9" t="s">
        <v>85</v>
      </c>
      <c r="U1306" s="9" t="s">
        <v>49</v>
      </c>
      <c r="V1306" s="9" t="s">
        <v>29</v>
      </c>
      <c r="W1306" s="9" t="s">
        <v>44</v>
      </c>
      <c r="X1306" s="9" t="s">
        <v>181</v>
      </c>
      <c r="Y1306" s="9" t="s">
        <v>718</v>
      </c>
      <c r="Z1306" s="9">
        <v>21501</v>
      </c>
      <c r="AA1306" s="1"/>
      <c r="AB1306" s="1"/>
      <c r="AC1306" s="1"/>
      <c r="AD1306" s="1"/>
      <c r="AE1306" s="1"/>
      <c r="AF1306" s="1"/>
    </row>
    <row r="1307" spans="1:32" x14ac:dyDescent="0.3">
      <c r="A1307" s="13">
        <v>20905</v>
      </c>
      <c r="B1307" s="13" t="s">
        <v>41</v>
      </c>
      <c r="C1307" s="13">
        <v>86165</v>
      </c>
      <c r="D1307" s="14">
        <v>195.99</v>
      </c>
      <c r="E1307" s="15">
        <v>0.1</v>
      </c>
      <c r="F1307" s="13">
        <v>4</v>
      </c>
      <c r="G1307" s="14">
        <f>'Calculated Metrics'!$D1307*'Calculated Metrics'!$F1307*(1-'Calculated Metrics'!$E1307)</f>
        <v>705.56400000000008</v>
      </c>
      <c r="H1307" s="13">
        <v>2352</v>
      </c>
      <c r="I1307" s="13" t="s">
        <v>1772</v>
      </c>
      <c r="J1307" s="13" t="str">
        <f t="shared" si="20"/>
        <v>Returning Customer</v>
      </c>
      <c r="K1307" s="13" t="s">
        <v>74</v>
      </c>
      <c r="L1307" s="13" t="s">
        <v>35</v>
      </c>
      <c r="M1307" s="16">
        <v>42175</v>
      </c>
      <c r="N1307" s="16">
        <v>42178</v>
      </c>
      <c r="O1307" s="48">
        <f>'Calculated Metrics'!$N1307-'Calculated Metrics'!$M1307</f>
        <v>3</v>
      </c>
      <c r="P1307" s="16" t="str">
        <f>TEXT('Calculated Metrics'!$M1307,"mmmm")</f>
        <v>June</v>
      </c>
      <c r="Q1307" s="16" t="str">
        <f>TEXT('Calculated Metrics'!$M1307,"dddd")</f>
        <v>Saturday</v>
      </c>
      <c r="R1307" s="13" t="str">
        <f>_xlfn.XLOOKUP('Calculated Metrics'!$T1307,'Product Lookup'!A:A,'Product Lookup'!B:B, ,0)</f>
        <v>Telephones</v>
      </c>
      <c r="S1307" s="13" t="s">
        <v>58</v>
      </c>
      <c r="T1307" s="13" t="s">
        <v>59</v>
      </c>
      <c r="U1307" s="13" t="s">
        <v>49</v>
      </c>
      <c r="V1307" s="13" t="s">
        <v>29</v>
      </c>
      <c r="W1307" s="13" t="s">
        <v>44</v>
      </c>
      <c r="X1307" s="13" t="s">
        <v>181</v>
      </c>
      <c r="Y1307" s="13" t="s">
        <v>718</v>
      </c>
      <c r="Z1307" s="13">
        <v>21501</v>
      </c>
      <c r="AA1307" s="1"/>
      <c r="AB1307" s="1"/>
      <c r="AC1307" s="1"/>
      <c r="AD1307" s="1"/>
      <c r="AE1307" s="1"/>
      <c r="AF1307" s="1"/>
    </row>
    <row r="1308" spans="1:32" x14ac:dyDescent="0.3">
      <c r="A1308" s="9">
        <v>19270</v>
      </c>
      <c r="B1308" s="9" t="s">
        <v>33</v>
      </c>
      <c r="C1308" s="9">
        <v>86166</v>
      </c>
      <c r="D1308" s="10">
        <v>71.37</v>
      </c>
      <c r="E1308" s="11">
        <v>0.05</v>
      </c>
      <c r="F1308" s="9">
        <v>19</v>
      </c>
      <c r="G1308" s="10">
        <f>'Calculated Metrics'!$D1308*'Calculated Metrics'!$F1308*(1-'Calculated Metrics'!$E1308)</f>
        <v>1288.2285000000002</v>
      </c>
      <c r="H1308" s="9">
        <v>2352</v>
      </c>
      <c r="I1308" s="9" t="s">
        <v>1772</v>
      </c>
      <c r="J1308" s="9" t="str">
        <f t="shared" si="20"/>
        <v>Returning Customer</v>
      </c>
      <c r="K1308" s="9" t="s">
        <v>34</v>
      </c>
      <c r="L1308" s="9" t="s">
        <v>35</v>
      </c>
      <c r="M1308" s="12">
        <v>42178</v>
      </c>
      <c r="N1308" s="12">
        <v>42179</v>
      </c>
      <c r="O1308" s="47">
        <f>'Calculated Metrics'!$N1308-'Calculated Metrics'!$M1308</f>
        <v>1</v>
      </c>
      <c r="P1308" s="12" t="str">
        <f>TEXT('Calculated Metrics'!$M1308,"mmmm")</f>
        <v>June</v>
      </c>
      <c r="Q1308" s="12" t="str">
        <f>TEXT('Calculated Metrics'!$M1308,"dddd")</f>
        <v>Tuesday</v>
      </c>
      <c r="R1308" s="9" t="str">
        <f>_xlfn.XLOOKUP('Calculated Metrics'!$T1308,'Product Lookup'!A:A,'Product Lookup'!B:B, ,0)</f>
        <v>Tables</v>
      </c>
      <c r="S1308" s="9" t="s">
        <v>36</v>
      </c>
      <c r="T1308" s="9" t="s">
        <v>89</v>
      </c>
      <c r="U1308" s="9" t="s">
        <v>124</v>
      </c>
      <c r="V1308" s="9" t="s">
        <v>29</v>
      </c>
      <c r="W1308" s="9" t="s">
        <v>44</v>
      </c>
      <c r="X1308" s="9" t="s">
        <v>181</v>
      </c>
      <c r="Y1308" s="9" t="s">
        <v>718</v>
      </c>
      <c r="Z1308" s="9">
        <v>21501</v>
      </c>
      <c r="AA1308" s="1"/>
      <c r="AB1308" s="1"/>
      <c r="AC1308" s="1"/>
      <c r="AD1308" s="1"/>
      <c r="AE1308" s="1"/>
      <c r="AF1308" s="1"/>
    </row>
    <row r="1309" spans="1:32" x14ac:dyDescent="0.3">
      <c r="A1309" s="13">
        <v>25338</v>
      </c>
      <c r="B1309" s="13" t="s">
        <v>41</v>
      </c>
      <c r="C1309" s="13">
        <v>86164</v>
      </c>
      <c r="D1309" s="14">
        <v>5.98</v>
      </c>
      <c r="E1309" s="15">
        <v>0.05</v>
      </c>
      <c r="F1309" s="13">
        <v>22</v>
      </c>
      <c r="G1309" s="14">
        <f>'Calculated Metrics'!$D1309*'Calculated Metrics'!$F1309*(1-'Calculated Metrics'!$E1309)</f>
        <v>124.982</v>
      </c>
      <c r="H1309" s="13">
        <v>2353</v>
      </c>
      <c r="I1309" s="13" t="s">
        <v>1773</v>
      </c>
      <c r="J1309" s="13" t="str">
        <f t="shared" si="20"/>
        <v>Returning Customer</v>
      </c>
      <c r="K1309" s="13" t="s">
        <v>24</v>
      </c>
      <c r="L1309" s="13" t="s">
        <v>35</v>
      </c>
      <c r="M1309" s="16">
        <v>42123</v>
      </c>
      <c r="N1309" s="16">
        <v>42124</v>
      </c>
      <c r="O1309" s="48">
        <f>'Calculated Metrics'!$N1309-'Calculated Metrics'!$M1309</f>
        <v>1</v>
      </c>
      <c r="P1309" s="16" t="str">
        <f>TEXT('Calculated Metrics'!$M1309,"mmmm")</f>
        <v>April</v>
      </c>
      <c r="Q1309" s="16" t="str">
        <f>TEXT('Calculated Metrics'!$M1309,"dddd")</f>
        <v>Wednesday</v>
      </c>
      <c r="R1309" s="13" t="str">
        <f>_xlfn.XLOOKUP('Calculated Metrics'!$T1309,'Product Lookup'!A:A,'Product Lookup'!B:B, ,0)</f>
        <v>Pens</v>
      </c>
      <c r="S1309" s="13" t="s">
        <v>26</v>
      </c>
      <c r="T1309" s="13" t="s">
        <v>27</v>
      </c>
      <c r="U1309" s="13" t="s">
        <v>28</v>
      </c>
      <c r="V1309" s="13" t="s">
        <v>29</v>
      </c>
      <c r="W1309" s="13" t="s">
        <v>44</v>
      </c>
      <c r="X1309" s="13" t="s">
        <v>181</v>
      </c>
      <c r="Y1309" s="13" t="s">
        <v>719</v>
      </c>
      <c r="Z1309" s="13">
        <v>21040</v>
      </c>
      <c r="AA1309" s="1"/>
      <c r="AB1309" s="1"/>
      <c r="AC1309" s="1"/>
      <c r="AD1309" s="1"/>
      <c r="AE1309" s="1"/>
      <c r="AF1309" s="1"/>
    </row>
    <row r="1310" spans="1:32" x14ac:dyDescent="0.3">
      <c r="A1310" s="9">
        <v>25339</v>
      </c>
      <c r="B1310" s="9" t="s">
        <v>41</v>
      </c>
      <c r="C1310" s="9">
        <v>86164</v>
      </c>
      <c r="D1310" s="10">
        <v>20.99</v>
      </c>
      <c r="E1310" s="11">
        <v>0.05</v>
      </c>
      <c r="F1310" s="9">
        <v>2</v>
      </c>
      <c r="G1310" s="10">
        <f>'Calculated Metrics'!$D1310*'Calculated Metrics'!$F1310*(1-'Calculated Metrics'!$E1310)</f>
        <v>39.880999999999993</v>
      </c>
      <c r="H1310" s="9">
        <v>2353</v>
      </c>
      <c r="I1310" s="9" t="s">
        <v>1773</v>
      </c>
      <c r="J1310" s="9" t="str">
        <f t="shared" si="20"/>
        <v>Returning Customer</v>
      </c>
      <c r="K1310" s="9" t="s">
        <v>24</v>
      </c>
      <c r="L1310" s="9" t="s">
        <v>35</v>
      </c>
      <c r="M1310" s="12">
        <v>42123</v>
      </c>
      <c r="N1310" s="12">
        <v>42124</v>
      </c>
      <c r="O1310" s="47">
        <f>'Calculated Metrics'!$N1310-'Calculated Metrics'!$M1310</f>
        <v>1</v>
      </c>
      <c r="P1310" s="12" t="str">
        <f>TEXT('Calculated Metrics'!$M1310,"mmmm")</f>
        <v>April</v>
      </c>
      <c r="Q1310" s="12" t="str">
        <f>TEXT('Calculated Metrics'!$M1310,"dddd")</f>
        <v>Wednesday</v>
      </c>
      <c r="R1310" s="9" t="str">
        <f>_xlfn.XLOOKUP('Calculated Metrics'!$T1310,'Product Lookup'!A:A,'Product Lookup'!B:B, ,0)</f>
        <v>Telephones</v>
      </c>
      <c r="S1310" s="9" t="s">
        <v>58</v>
      </c>
      <c r="T1310" s="9" t="s">
        <v>59</v>
      </c>
      <c r="U1310" s="9" t="s">
        <v>28</v>
      </c>
      <c r="V1310" s="9" t="s">
        <v>29</v>
      </c>
      <c r="W1310" s="9" t="s">
        <v>30</v>
      </c>
      <c r="X1310" s="9" t="s">
        <v>181</v>
      </c>
      <c r="Y1310" s="9" t="s">
        <v>719</v>
      </c>
      <c r="Z1310" s="9">
        <v>21040</v>
      </c>
      <c r="AA1310" s="1"/>
      <c r="AB1310" s="1"/>
      <c r="AC1310" s="1"/>
      <c r="AD1310" s="1"/>
      <c r="AE1310" s="1"/>
      <c r="AF1310" s="1"/>
    </row>
    <row r="1311" spans="1:32" x14ac:dyDescent="0.3">
      <c r="A1311" s="13">
        <v>22649</v>
      </c>
      <c r="B1311" s="13" t="s">
        <v>33</v>
      </c>
      <c r="C1311" s="13">
        <v>91304</v>
      </c>
      <c r="D1311" s="14">
        <v>78.69</v>
      </c>
      <c r="E1311" s="15">
        <v>0.05</v>
      </c>
      <c r="F1311" s="13">
        <v>9</v>
      </c>
      <c r="G1311" s="14">
        <f>'Calculated Metrics'!$D1311*'Calculated Metrics'!$F1311*(1-'Calculated Metrics'!$E1311)</f>
        <v>672.79949999999997</v>
      </c>
      <c r="H1311" s="13">
        <v>2355</v>
      </c>
      <c r="I1311" s="13" t="s">
        <v>1774</v>
      </c>
      <c r="J1311" s="13" t="str">
        <f t="shared" si="20"/>
        <v>Returning Customer</v>
      </c>
      <c r="K1311" s="13" t="s">
        <v>74</v>
      </c>
      <c r="L1311" s="13" t="s">
        <v>35</v>
      </c>
      <c r="M1311" s="16">
        <v>42050</v>
      </c>
      <c r="N1311" s="16">
        <v>42051</v>
      </c>
      <c r="O1311" s="48">
        <f>'Calculated Metrics'!$N1311-'Calculated Metrics'!$M1311</f>
        <v>1</v>
      </c>
      <c r="P1311" s="16" t="str">
        <f>TEXT('Calculated Metrics'!$M1311,"mmmm")</f>
        <v>February</v>
      </c>
      <c r="Q1311" s="16" t="str">
        <f>TEXT('Calculated Metrics'!$M1311,"dddd")</f>
        <v>Sunday</v>
      </c>
      <c r="R1311" s="13" t="str">
        <f>_xlfn.XLOOKUP('Calculated Metrics'!$T1311,'Product Lookup'!A:A,'Product Lookup'!B:B, ,0)</f>
        <v>Furnishings</v>
      </c>
      <c r="S1311" s="13" t="s">
        <v>36</v>
      </c>
      <c r="T1311" s="13" t="s">
        <v>42</v>
      </c>
      <c r="U1311" s="13" t="s">
        <v>49</v>
      </c>
      <c r="V1311" s="13" t="s">
        <v>29</v>
      </c>
      <c r="W1311" s="13" t="s">
        <v>30</v>
      </c>
      <c r="X1311" s="13" t="s">
        <v>39</v>
      </c>
      <c r="Y1311" s="13" t="s">
        <v>711</v>
      </c>
      <c r="Z1311" s="13">
        <v>92236</v>
      </c>
      <c r="AA1311" s="1"/>
      <c r="AB1311" s="1"/>
      <c r="AC1311" s="1"/>
      <c r="AD1311" s="1"/>
      <c r="AE1311" s="1"/>
      <c r="AF1311" s="1"/>
    </row>
    <row r="1312" spans="1:32" x14ac:dyDescent="0.3">
      <c r="A1312" s="9">
        <v>21511</v>
      </c>
      <c r="B1312" s="9" t="s">
        <v>47</v>
      </c>
      <c r="C1312" s="9">
        <v>91306</v>
      </c>
      <c r="D1312" s="10">
        <v>146.34</v>
      </c>
      <c r="E1312" s="11">
        <v>0.1</v>
      </c>
      <c r="F1312" s="9">
        <v>12</v>
      </c>
      <c r="G1312" s="10">
        <f>'Calculated Metrics'!$D1312*'Calculated Metrics'!$F1312*(1-'Calculated Metrics'!$E1312)</f>
        <v>1580.472</v>
      </c>
      <c r="H1312" s="9">
        <v>2355</v>
      </c>
      <c r="I1312" s="9" t="s">
        <v>1774</v>
      </c>
      <c r="J1312" s="9" t="str">
        <f t="shared" si="20"/>
        <v>Returning Customer</v>
      </c>
      <c r="K1312" s="9" t="s">
        <v>74</v>
      </c>
      <c r="L1312" s="9" t="s">
        <v>25</v>
      </c>
      <c r="M1312" s="12">
        <v>42171</v>
      </c>
      <c r="N1312" s="12">
        <v>42173</v>
      </c>
      <c r="O1312" s="47">
        <f>'Calculated Metrics'!$N1312-'Calculated Metrics'!$M1312</f>
        <v>2</v>
      </c>
      <c r="P1312" s="12" t="str">
        <f>TEXT('Calculated Metrics'!$M1312,"mmmm")</f>
        <v>June</v>
      </c>
      <c r="Q1312" s="12" t="str">
        <f>TEXT('Calculated Metrics'!$M1312,"dddd")</f>
        <v>Tuesday</v>
      </c>
      <c r="R1312" s="9" t="str">
        <f>_xlfn.XLOOKUP('Calculated Metrics'!$T1312,'Product Lookup'!A:A,'Product Lookup'!B:B, ,0)</f>
        <v>Tables</v>
      </c>
      <c r="S1312" s="9" t="s">
        <v>36</v>
      </c>
      <c r="T1312" s="9" t="s">
        <v>89</v>
      </c>
      <c r="U1312" s="9" t="s">
        <v>77</v>
      </c>
      <c r="V1312" s="9" t="s">
        <v>29</v>
      </c>
      <c r="W1312" s="9" t="s">
        <v>30</v>
      </c>
      <c r="X1312" s="9" t="s">
        <v>39</v>
      </c>
      <c r="Y1312" s="9" t="s">
        <v>711</v>
      </c>
      <c r="Z1312" s="9">
        <v>92236</v>
      </c>
      <c r="AA1312" s="1"/>
      <c r="AB1312" s="1"/>
      <c r="AC1312" s="1"/>
      <c r="AD1312" s="1"/>
      <c r="AE1312" s="1"/>
      <c r="AF1312" s="1"/>
    </row>
    <row r="1313" spans="1:32" x14ac:dyDescent="0.3">
      <c r="A1313" s="13">
        <v>24526</v>
      </c>
      <c r="B1313" s="13" t="s">
        <v>47</v>
      </c>
      <c r="C1313" s="13">
        <v>91305</v>
      </c>
      <c r="D1313" s="14">
        <v>29.34</v>
      </c>
      <c r="E1313" s="15">
        <v>0.05</v>
      </c>
      <c r="F1313" s="13">
        <v>22</v>
      </c>
      <c r="G1313" s="14">
        <f>'Calculated Metrics'!$D1313*'Calculated Metrics'!$F1313*(1-'Calculated Metrics'!$E1313)</f>
        <v>613.20600000000002</v>
      </c>
      <c r="H1313" s="13">
        <v>2356</v>
      </c>
      <c r="I1313" s="13" t="s">
        <v>1775</v>
      </c>
      <c r="J1313" s="13" t="str">
        <f t="shared" si="20"/>
        <v>New Customer</v>
      </c>
      <c r="K1313" s="13" t="s">
        <v>74</v>
      </c>
      <c r="L1313" s="13" t="s">
        <v>35</v>
      </c>
      <c r="M1313" s="16">
        <v>42078</v>
      </c>
      <c r="N1313" s="16">
        <v>42080</v>
      </c>
      <c r="O1313" s="48">
        <f>'Calculated Metrics'!$N1313-'Calculated Metrics'!$M1313</f>
        <v>2</v>
      </c>
      <c r="P1313" s="16" t="str">
        <f>TEXT('Calculated Metrics'!$M1313,"mmmm")</f>
        <v>March</v>
      </c>
      <c r="Q1313" s="16" t="str">
        <f>TEXT('Calculated Metrics'!$M1313,"dddd")</f>
        <v>Sunday</v>
      </c>
      <c r="R1313" s="13" t="str">
        <f>_xlfn.XLOOKUP('Calculated Metrics'!$T1313,'Product Lookup'!A:A,'Product Lookup'!B:B, ,0)</f>
        <v>Furnishings</v>
      </c>
      <c r="S1313" s="13" t="s">
        <v>36</v>
      </c>
      <c r="T1313" s="13" t="s">
        <v>42</v>
      </c>
      <c r="U1313" s="13" t="s">
        <v>49</v>
      </c>
      <c r="V1313" s="13" t="s">
        <v>29</v>
      </c>
      <c r="W1313" s="13" t="s">
        <v>81</v>
      </c>
      <c r="X1313" s="13" t="s">
        <v>720</v>
      </c>
      <c r="Y1313" s="13" t="s">
        <v>721</v>
      </c>
      <c r="Z1313" s="13">
        <v>82901</v>
      </c>
      <c r="AA1313" s="1"/>
      <c r="AB1313" s="1"/>
      <c r="AC1313" s="1"/>
      <c r="AD1313" s="1"/>
      <c r="AE1313" s="1"/>
      <c r="AF1313" s="1"/>
    </row>
    <row r="1314" spans="1:32" x14ac:dyDescent="0.3">
      <c r="A1314" s="9">
        <v>20798</v>
      </c>
      <c r="B1314" s="9" t="s">
        <v>71</v>
      </c>
      <c r="C1314" s="9">
        <v>88267</v>
      </c>
      <c r="D1314" s="10">
        <v>205.99</v>
      </c>
      <c r="E1314" s="11">
        <v>0.1</v>
      </c>
      <c r="F1314" s="9">
        <v>2</v>
      </c>
      <c r="G1314" s="10">
        <f>'Calculated Metrics'!$D1314*'Calculated Metrics'!$F1314*(1-'Calculated Metrics'!$E1314)</f>
        <v>370.78200000000004</v>
      </c>
      <c r="H1314" s="9">
        <v>2358</v>
      </c>
      <c r="I1314" s="9" t="s">
        <v>1776</v>
      </c>
      <c r="J1314" s="9" t="str">
        <f t="shared" si="20"/>
        <v>Returning Customer</v>
      </c>
      <c r="K1314" s="9" t="s">
        <v>24</v>
      </c>
      <c r="L1314" s="9" t="s">
        <v>35</v>
      </c>
      <c r="M1314" s="12">
        <v>42067</v>
      </c>
      <c r="N1314" s="12">
        <v>42071</v>
      </c>
      <c r="O1314" s="47">
        <f>'Calculated Metrics'!$N1314-'Calculated Metrics'!$M1314</f>
        <v>4</v>
      </c>
      <c r="P1314" s="12" t="str">
        <f>TEXT('Calculated Metrics'!$M1314,"mmmm")</f>
        <v>March</v>
      </c>
      <c r="Q1314" s="12" t="str">
        <f>TEXT('Calculated Metrics'!$M1314,"dddd")</f>
        <v>Wednesday</v>
      </c>
      <c r="R1314" s="9" t="str">
        <f>_xlfn.XLOOKUP('Calculated Metrics'!$T1314,'Product Lookup'!A:A,'Product Lookup'!B:B, ,0)</f>
        <v>Telephones</v>
      </c>
      <c r="S1314" s="9" t="s">
        <v>58</v>
      </c>
      <c r="T1314" s="9" t="s">
        <v>59</v>
      </c>
      <c r="U1314" s="9" t="s">
        <v>49</v>
      </c>
      <c r="V1314" s="9" t="s">
        <v>29</v>
      </c>
      <c r="W1314" s="9" t="s">
        <v>81</v>
      </c>
      <c r="X1314" s="9" t="s">
        <v>162</v>
      </c>
      <c r="Y1314" s="9" t="s">
        <v>662</v>
      </c>
      <c r="Z1314" s="9">
        <v>33311</v>
      </c>
      <c r="AA1314" s="1"/>
      <c r="AB1314" s="1"/>
      <c r="AC1314" s="1"/>
      <c r="AD1314" s="1"/>
      <c r="AE1314" s="1"/>
      <c r="AF1314" s="1"/>
    </row>
    <row r="1315" spans="1:32" x14ac:dyDescent="0.3">
      <c r="A1315" s="13">
        <v>18892</v>
      </c>
      <c r="B1315" s="13" t="s">
        <v>41</v>
      </c>
      <c r="C1315" s="13">
        <v>88268</v>
      </c>
      <c r="D1315" s="14">
        <v>2.08</v>
      </c>
      <c r="E1315" s="15">
        <v>0.05</v>
      </c>
      <c r="F1315" s="13">
        <v>19</v>
      </c>
      <c r="G1315" s="14">
        <f>'Calculated Metrics'!$D1315*'Calculated Metrics'!$F1315*(1-'Calculated Metrics'!$E1315)</f>
        <v>37.544000000000004</v>
      </c>
      <c r="H1315" s="13">
        <v>2358</v>
      </c>
      <c r="I1315" s="13" t="s">
        <v>1776</v>
      </c>
      <c r="J1315" s="13" t="str">
        <f t="shared" si="20"/>
        <v>Returning Customer</v>
      </c>
      <c r="K1315" s="13" t="s">
        <v>34</v>
      </c>
      <c r="L1315" s="13" t="s">
        <v>35</v>
      </c>
      <c r="M1315" s="16">
        <v>42049</v>
      </c>
      <c r="N1315" s="16">
        <v>42051</v>
      </c>
      <c r="O1315" s="48">
        <f>'Calculated Metrics'!$N1315-'Calculated Metrics'!$M1315</f>
        <v>2</v>
      </c>
      <c r="P1315" s="16" t="str">
        <f>TEXT('Calculated Metrics'!$M1315,"mmmm")</f>
        <v>February</v>
      </c>
      <c r="Q1315" s="16" t="str">
        <f>TEXT('Calculated Metrics'!$M1315,"dddd")</f>
        <v>Saturday</v>
      </c>
      <c r="R1315" s="13" t="str">
        <f>_xlfn.XLOOKUP('Calculated Metrics'!$T1315,'Product Lookup'!A:A,'Product Lookup'!B:B, ,0)</f>
        <v>Scissors</v>
      </c>
      <c r="S1315" s="13" t="s">
        <v>26</v>
      </c>
      <c r="T1315" s="13" t="s">
        <v>97</v>
      </c>
      <c r="U1315" s="13" t="s">
        <v>43</v>
      </c>
      <c r="V1315" s="13" t="s">
        <v>29</v>
      </c>
      <c r="W1315" s="13" t="s">
        <v>81</v>
      </c>
      <c r="X1315" s="13" t="s">
        <v>162</v>
      </c>
      <c r="Y1315" s="13" t="s">
        <v>662</v>
      </c>
      <c r="Z1315" s="13">
        <v>33311</v>
      </c>
      <c r="AA1315" s="1"/>
      <c r="AB1315" s="1"/>
      <c r="AC1315" s="1"/>
      <c r="AD1315" s="1"/>
      <c r="AE1315" s="1"/>
      <c r="AF1315" s="1"/>
    </row>
    <row r="1316" spans="1:32" x14ac:dyDescent="0.3">
      <c r="A1316" s="9">
        <v>21772</v>
      </c>
      <c r="B1316" s="9" t="s">
        <v>41</v>
      </c>
      <c r="C1316" s="9">
        <v>88265</v>
      </c>
      <c r="D1316" s="10">
        <v>7.28</v>
      </c>
      <c r="E1316" s="11">
        <v>0.05</v>
      </c>
      <c r="F1316" s="9">
        <v>7</v>
      </c>
      <c r="G1316" s="10">
        <f>'Calculated Metrics'!$D1316*'Calculated Metrics'!$F1316*(1-'Calculated Metrics'!$E1316)</f>
        <v>48.411999999999999</v>
      </c>
      <c r="H1316" s="9">
        <v>2359</v>
      </c>
      <c r="I1316" s="9" t="s">
        <v>1777</v>
      </c>
      <c r="J1316" s="9" t="str">
        <f t="shared" si="20"/>
        <v>New Customer</v>
      </c>
      <c r="K1316" s="9" t="s">
        <v>34</v>
      </c>
      <c r="L1316" s="9" t="s">
        <v>35</v>
      </c>
      <c r="M1316" s="12">
        <v>42040</v>
      </c>
      <c r="N1316" s="12">
        <v>42040</v>
      </c>
      <c r="O1316" s="47">
        <f>'Calculated Metrics'!$N1316-'Calculated Metrics'!$M1316</f>
        <v>0</v>
      </c>
      <c r="P1316" s="12" t="str">
        <f>TEXT('Calculated Metrics'!$M1316,"mmmm")</f>
        <v>February</v>
      </c>
      <c r="Q1316" s="12" t="str">
        <f>TEXT('Calculated Metrics'!$M1316,"dddd")</f>
        <v>Thursday</v>
      </c>
      <c r="R1316" s="9" t="str">
        <f>_xlfn.XLOOKUP('Calculated Metrics'!$T1316,'Product Lookup'!A:A,'Product Lookup'!B:B, ,0)</f>
        <v>Paper</v>
      </c>
      <c r="S1316" s="9" t="s">
        <v>26</v>
      </c>
      <c r="T1316" s="9" t="s">
        <v>66</v>
      </c>
      <c r="U1316" s="9" t="s">
        <v>28</v>
      </c>
      <c r="V1316" s="9" t="s">
        <v>29</v>
      </c>
      <c r="W1316" s="9" t="s">
        <v>81</v>
      </c>
      <c r="X1316" s="9" t="s">
        <v>162</v>
      </c>
      <c r="Y1316" s="9" t="s">
        <v>722</v>
      </c>
      <c r="Z1316" s="9">
        <v>33917</v>
      </c>
      <c r="AA1316" s="1"/>
      <c r="AB1316" s="1"/>
      <c r="AC1316" s="1"/>
      <c r="AD1316" s="1"/>
      <c r="AE1316" s="1"/>
      <c r="AF1316" s="1"/>
    </row>
    <row r="1317" spans="1:32" x14ac:dyDescent="0.3">
      <c r="A1317" s="13">
        <v>24890</v>
      </c>
      <c r="B1317" s="13" t="s">
        <v>23</v>
      </c>
      <c r="C1317" s="13">
        <v>88266</v>
      </c>
      <c r="D1317" s="14">
        <v>8.33</v>
      </c>
      <c r="E1317" s="15">
        <v>0.05</v>
      </c>
      <c r="F1317" s="13">
        <v>1</v>
      </c>
      <c r="G1317" s="14">
        <f>'Calculated Metrics'!$D1317*'Calculated Metrics'!$F1317*(1-'Calculated Metrics'!$E1317)</f>
        <v>7.9135</v>
      </c>
      <c r="H1317" s="13">
        <v>2361</v>
      </c>
      <c r="I1317" s="13" t="s">
        <v>1778</v>
      </c>
      <c r="J1317" s="13" t="str">
        <f t="shared" si="20"/>
        <v>New Customer</v>
      </c>
      <c r="K1317" s="13" t="s">
        <v>24</v>
      </c>
      <c r="L1317" s="13" t="s">
        <v>35</v>
      </c>
      <c r="M1317" s="16">
        <v>42060</v>
      </c>
      <c r="N1317" s="16">
        <v>42061</v>
      </c>
      <c r="O1317" s="48">
        <f>'Calculated Metrics'!$N1317-'Calculated Metrics'!$M1317</f>
        <v>1</v>
      </c>
      <c r="P1317" s="16" t="str">
        <f>TEXT('Calculated Metrics'!$M1317,"mmmm")</f>
        <v>February</v>
      </c>
      <c r="Q1317" s="16" t="str">
        <f>TEXT('Calculated Metrics'!$M1317,"dddd")</f>
        <v>Wednesday</v>
      </c>
      <c r="R1317" s="13" t="str">
        <f>_xlfn.XLOOKUP('Calculated Metrics'!$T1317,'Product Lookup'!A:A,'Product Lookup'!B:B, ,0)</f>
        <v>Computer Peripherals</v>
      </c>
      <c r="S1317" s="13" t="s">
        <v>58</v>
      </c>
      <c r="T1317" s="13" t="s">
        <v>100</v>
      </c>
      <c r="U1317" s="13" t="s">
        <v>43</v>
      </c>
      <c r="V1317" s="13" t="s">
        <v>29</v>
      </c>
      <c r="W1317" s="13" t="s">
        <v>44</v>
      </c>
      <c r="X1317" s="13" t="s">
        <v>162</v>
      </c>
      <c r="Y1317" s="13" t="s">
        <v>723</v>
      </c>
      <c r="Z1317" s="13">
        <v>32259</v>
      </c>
      <c r="AA1317" s="1"/>
      <c r="AB1317" s="1"/>
      <c r="AC1317" s="1"/>
      <c r="AD1317" s="1"/>
      <c r="AE1317" s="1"/>
      <c r="AF1317" s="1"/>
    </row>
    <row r="1318" spans="1:32" x14ac:dyDescent="0.3">
      <c r="A1318" s="9">
        <v>19369</v>
      </c>
      <c r="B1318" s="9" t="s">
        <v>23</v>
      </c>
      <c r="C1318" s="9">
        <v>90040</v>
      </c>
      <c r="D1318" s="10">
        <v>5.77</v>
      </c>
      <c r="E1318" s="11">
        <v>0.05</v>
      </c>
      <c r="F1318" s="9">
        <v>11</v>
      </c>
      <c r="G1318" s="10">
        <f>'Calculated Metrics'!$D1318*'Calculated Metrics'!$F1318*(1-'Calculated Metrics'!$E1318)</f>
        <v>60.296499999999995</v>
      </c>
      <c r="H1318" s="9">
        <v>2363</v>
      </c>
      <c r="I1318" s="9" t="s">
        <v>1779</v>
      </c>
      <c r="J1318" s="9" t="str">
        <f t="shared" si="20"/>
        <v>New Customer</v>
      </c>
      <c r="K1318" s="9" t="s">
        <v>34</v>
      </c>
      <c r="L1318" s="9" t="s">
        <v>35</v>
      </c>
      <c r="M1318" s="12">
        <v>42105</v>
      </c>
      <c r="N1318" s="12">
        <v>42107</v>
      </c>
      <c r="O1318" s="47">
        <f>'Calculated Metrics'!$N1318-'Calculated Metrics'!$M1318</f>
        <v>2</v>
      </c>
      <c r="P1318" s="12" t="str">
        <f>TEXT('Calculated Metrics'!$M1318,"mmmm")</f>
        <v>April</v>
      </c>
      <c r="Q1318" s="12" t="str">
        <f>TEXT('Calculated Metrics'!$M1318,"dddd")</f>
        <v>Saturday</v>
      </c>
      <c r="R1318" s="9" t="str">
        <f>_xlfn.XLOOKUP('Calculated Metrics'!$T1318,'Product Lookup'!A:A,'Product Lookup'!B:B, ,0)</f>
        <v>Furnishings</v>
      </c>
      <c r="S1318" s="9" t="s">
        <v>36</v>
      </c>
      <c r="T1318" s="9" t="s">
        <v>42</v>
      </c>
      <c r="U1318" s="9" t="s">
        <v>63</v>
      </c>
      <c r="V1318" s="9" t="s">
        <v>29</v>
      </c>
      <c r="W1318" s="9" t="s">
        <v>81</v>
      </c>
      <c r="X1318" s="9" t="s">
        <v>90</v>
      </c>
      <c r="Y1318" s="9" t="s">
        <v>682</v>
      </c>
      <c r="Z1318" s="9">
        <v>44256</v>
      </c>
      <c r="AA1318" s="1"/>
      <c r="AB1318" s="1"/>
      <c r="AC1318" s="1"/>
      <c r="AD1318" s="1"/>
      <c r="AE1318" s="1"/>
      <c r="AF1318" s="1"/>
    </row>
    <row r="1319" spans="1:32" x14ac:dyDescent="0.3">
      <c r="A1319" s="13">
        <v>21582</v>
      </c>
      <c r="B1319" s="13" t="s">
        <v>71</v>
      </c>
      <c r="C1319" s="13">
        <v>90408</v>
      </c>
      <c r="D1319" s="14">
        <v>5.98</v>
      </c>
      <c r="E1319" s="15">
        <v>0.05</v>
      </c>
      <c r="F1319" s="13">
        <v>13</v>
      </c>
      <c r="G1319" s="14">
        <f>'Calculated Metrics'!$D1319*'Calculated Metrics'!$F1319*(1-'Calculated Metrics'!$E1319)</f>
        <v>73.853000000000009</v>
      </c>
      <c r="H1319" s="13">
        <v>2369</v>
      </c>
      <c r="I1319" s="13" t="s">
        <v>1780</v>
      </c>
      <c r="J1319" s="13" t="str">
        <f t="shared" si="20"/>
        <v>New Customer</v>
      </c>
      <c r="K1319" s="13" t="s">
        <v>74</v>
      </c>
      <c r="L1319" s="13" t="s">
        <v>35</v>
      </c>
      <c r="M1319" s="16">
        <v>42017</v>
      </c>
      <c r="N1319" s="16">
        <v>42019</v>
      </c>
      <c r="O1319" s="48">
        <f>'Calculated Metrics'!$N1319-'Calculated Metrics'!$M1319</f>
        <v>2</v>
      </c>
      <c r="P1319" s="16" t="str">
        <f>TEXT('Calculated Metrics'!$M1319,"mmmm")</f>
        <v>January</v>
      </c>
      <c r="Q1319" s="16" t="str">
        <f>TEXT('Calculated Metrics'!$M1319,"dddd")</f>
        <v>Tuesday</v>
      </c>
      <c r="R1319" s="13" t="str">
        <f>_xlfn.XLOOKUP('Calculated Metrics'!$T1319,'Product Lookup'!A:A,'Product Lookup'!B:B, ,0)</f>
        <v>Paper</v>
      </c>
      <c r="S1319" s="13" t="s">
        <v>26</v>
      </c>
      <c r="T1319" s="13" t="s">
        <v>66</v>
      </c>
      <c r="U1319" s="13" t="s">
        <v>49</v>
      </c>
      <c r="V1319" s="13" t="s">
        <v>29</v>
      </c>
      <c r="W1319" s="13" t="s">
        <v>50</v>
      </c>
      <c r="X1319" s="13" t="s">
        <v>162</v>
      </c>
      <c r="Y1319" s="13" t="s">
        <v>724</v>
      </c>
      <c r="Z1319" s="13">
        <v>33024</v>
      </c>
      <c r="AA1319" s="1"/>
      <c r="AB1319" s="1"/>
      <c r="AC1319" s="1"/>
      <c r="AD1319" s="1"/>
      <c r="AE1319" s="1"/>
      <c r="AF1319" s="1"/>
    </row>
    <row r="1320" spans="1:32" x14ac:dyDescent="0.3">
      <c r="A1320" s="9">
        <v>21988</v>
      </c>
      <c r="B1320" s="9" t="s">
        <v>47</v>
      </c>
      <c r="C1320" s="9">
        <v>90714</v>
      </c>
      <c r="D1320" s="10">
        <v>1.76</v>
      </c>
      <c r="E1320" s="11">
        <v>0.05</v>
      </c>
      <c r="F1320" s="9">
        <v>4</v>
      </c>
      <c r="G1320" s="10">
        <f>'Calculated Metrics'!$D1320*'Calculated Metrics'!$F1320*(1-'Calculated Metrics'!$E1320)</f>
        <v>6.6879999999999997</v>
      </c>
      <c r="H1320" s="9">
        <v>2372</v>
      </c>
      <c r="I1320" s="9" t="s">
        <v>1781</v>
      </c>
      <c r="J1320" s="9" t="str">
        <f t="shared" si="20"/>
        <v>New Customer</v>
      </c>
      <c r="K1320" s="9" t="s">
        <v>24</v>
      </c>
      <c r="L1320" s="9" t="s">
        <v>35</v>
      </c>
      <c r="M1320" s="12">
        <v>42078</v>
      </c>
      <c r="N1320" s="12">
        <v>42079</v>
      </c>
      <c r="O1320" s="47">
        <f>'Calculated Metrics'!$N1320-'Calculated Metrics'!$M1320</f>
        <v>1</v>
      </c>
      <c r="P1320" s="12" t="str">
        <f>TEXT('Calculated Metrics'!$M1320,"mmmm")</f>
        <v>March</v>
      </c>
      <c r="Q1320" s="12" t="str">
        <f>TEXT('Calculated Metrics'!$M1320,"dddd")</f>
        <v>Sunday</v>
      </c>
      <c r="R1320" s="9" t="str">
        <f>_xlfn.XLOOKUP('Calculated Metrics'!$T1320,'Product Lookup'!A:A,'Product Lookup'!B:B, ,0)</f>
        <v>Pens</v>
      </c>
      <c r="S1320" s="9" t="s">
        <v>26</v>
      </c>
      <c r="T1320" s="9" t="s">
        <v>27</v>
      </c>
      <c r="U1320" s="9" t="s">
        <v>28</v>
      </c>
      <c r="V1320" s="9" t="s">
        <v>29</v>
      </c>
      <c r="W1320" s="9" t="s">
        <v>30</v>
      </c>
      <c r="X1320" s="9" t="s">
        <v>51</v>
      </c>
      <c r="Y1320" s="9" t="s">
        <v>725</v>
      </c>
      <c r="Z1320" s="9">
        <v>55803</v>
      </c>
      <c r="AA1320" s="1"/>
      <c r="AB1320" s="1"/>
      <c r="AC1320" s="1"/>
      <c r="AD1320" s="1"/>
      <c r="AE1320" s="1"/>
      <c r="AF1320" s="1"/>
    </row>
    <row r="1321" spans="1:32" x14ac:dyDescent="0.3">
      <c r="A1321" s="13">
        <v>22827</v>
      </c>
      <c r="B1321" s="13" t="s">
        <v>23</v>
      </c>
      <c r="C1321" s="13">
        <v>91321</v>
      </c>
      <c r="D1321" s="14">
        <v>3.28</v>
      </c>
      <c r="E1321" s="15">
        <v>0.05</v>
      </c>
      <c r="F1321" s="13">
        <v>18</v>
      </c>
      <c r="G1321" s="14">
        <f>'Calculated Metrics'!$D1321*'Calculated Metrics'!$F1321*(1-'Calculated Metrics'!$E1321)</f>
        <v>56.087999999999994</v>
      </c>
      <c r="H1321" s="13">
        <v>2376</v>
      </c>
      <c r="I1321" s="13" t="s">
        <v>1782</v>
      </c>
      <c r="J1321" s="13" t="str">
        <f t="shared" si="20"/>
        <v>Returning Customer</v>
      </c>
      <c r="K1321" s="13" t="s">
        <v>24</v>
      </c>
      <c r="L1321" s="13" t="s">
        <v>35</v>
      </c>
      <c r="M1321" s="16">
        <v>42068</v>
      </c>
      <c r="N1321" s="16">
        <v>42069</v>
      </c>
      <c r="O1321" s="48">
        <f>'Calculated Metrics'!$N1321-'Calculated Metrics'!$M1321</f>
        <v>1</v>
      </c>
      <c r="P1321" s="16" t="str">
        <f>TEXT('Calculated Metrics'!$M1321,"mmmm")</f>
        <v>March</v>
      </c>
      <c r="Q1321" s="16" t="str">
        <f>TEXT('Calculated Metrics'!$M1321,"dddd")</f>
        <v>Thursday</v>
      </c>
      <c r="R1321" s="13" t="str">
        <f>_xlfn.XLOOKUP('Calculated Metrics'!$T1321,'Product Lookup'!A:A,'Product Lookup'!B:B, ,0)</f>
        <v>Pens</v>
      </c>
      <c r="S1321" s="13" t="s">
        <v>26</v>
      </c>
      <c r="T1321" s="13" t="s">
        <v>27</v>
      </c>
      <c r="U1321" s="13" t="s">
        <v>28</v>
      </c>
      <c r="V1321" s="13" t="s">
        <v>29</v>
      </c>
      <c r="W1321" s="13" t="s">
        <v>30</v>
      </c>
      <c r="X1321" s="13" t="s">
        <v>566</v>
      </c>
      <c r="Y1321" s="13" t="s">
        <v>567</v>
      </c>
      <c r="Z1321" s="13">
        <v>83843</v>
      </c>
      <c r="AA1321" s="1"/>
      <c r="AB1321" s="1"/>
      <c r="AC1321" s="1"/>
      <c r="AD1321" s="1"/>
      <c r="AE1321" s="1"/>
      <c r="AF1321" s="1"/>
    </row>
    <row r="1322" spans="1:32" x14ac:dyDescent="0.3">
      <c r="A1322" s="9">
        <v>22828</v>
      </c>
      <c r="B1322" s="9" t="s">
        <v>23</v>
      </c>
      <c r="C1322" s="9">
        <v>91321</v>
      </c>
      <c r="D1322" s="10">
        <v>6.98</v>
      </c>
      <c r="E1322" s="11">
        <v>0.05</v>
      </c>
      <c r="F1322" s="9">
        <v>15</v>
      </c>
      <c r="G1322" s="10">
        <f>'Calculated Metrics'!$D1322*'Calculated Metrics'!$F1322*(1-'Calculated Metrics'!$E1322)</f>
        <v>99.465000000000003</v>
      </c>
      <c r="H1322" s="9">
        <v>2376</v>
      </c>
      <c r="I1322" s="9" t="s">
        <v>1782</v>
      </c>
      <c r="J1322" s="9" t="str">
        <f t="shared" si="20"/>
        <v>Returning Customer</v>
      </c>
      <c r="K1322" s="9" t="s">
        <v>24</v>
      </c>
      <c r="L1322" s="9" t="s">
        <v>35</v>
      </c>
      <c r="M1322" s="12">
        <v>42068</v>
      </c>
      <c r="N1322" s="12">
        <v>42070</v>
      </c>
      <c r="O1322" s="47">
        <f>'Calculated Metrics'!$N1322-'Calculated Metrics'!$M1322</f>
        <v>2</v>
      </c>
      <c r="P1322" s="12" t="str">
        <f>TEXT('Calculated Metrics'!$M1322,"mmmm")</f>
        <v>March</v>
      </c>
      <c r="Q1322" s="12" t="str">
        <f>TEXT('Calculated Metrics'!$M1322,"dddd")</f>
        <v>Thursday</v>
      </c>
      <c r="R1322" s="9" t="str">
        <f>_xlfn.XLOOKUP('Calculated Metrics'!$T1322,'Product Lookup'!A:A,'Product Lookup'!B:B, ,0)</f>
        <v>Storage</v>
      </c>
      <c r="S1322" s="9" t="s">
        <v>26</v>
      </c>
      <c r="T1322" s="9" t="s">
        <v>85</v>
      </c>
      <c r="U1322" s="9" t="s">
        <v>49</v>
      </c>
      <c r="V1322" s="9" t="s">
        <v>29</v>
      </c>
      <c r="W1322" s="9" t="s">
        <v>50</v>
      </c>
      <c r="X1322" s="9" t="s">
        <v>566</v>
      </c>
      <c r="Y1322" s="9" t="s">
        <v>567</v>
      </c>
      <c r="Z1322" s="9">
        <v>83843</v>
      </c>
      <c r="AA1322" s="1"/>
      <c r="AB1322" s="1"/>
      <c r="AC1322" s="1"/>
      <c r="AD1322" s="1"/>
      <c r="AE1322" s="1"/>
      <c r="AF1322" s="1"/>
    </row>
    <row r="1323" spans="1:32" x14ac:dyDescent="0.3">
      <c r="A1323" s="13">
        <v>18151</v>
      </c>
      <c r="B1323" s="13" t="s">
        <v>71</v>
      </c>
      <c r="C1323" s="13">
        <v>86655</v>
      </c>
      <c r="D1323" s="14">
        <v>122.99</v>
      </c>
      <c r="E1323" s="15">
        <v>0.1</v>
      </c>
      <c r="F1323" s="13">
        <v>12</v>
      </c>
      <c r="G1323" s="14">
        <f>'Calculated Metrics'!$D1323*'Calculated Metrics'!$F1323*(1-'Calculated Metrics'!$E1323)</f>
        <v>1328.2919999999999</v>
      </c>
      <c r="H1323" s="13">
        <v>2379</v>
      </c>
      <c r="I1323" s="13" t="s">
        <v>1783</v>
      </c>
      <c r="J1323" s="13" t="str">
        <f t="shared" si="20"/>
        <v>New Customer</v>
      </c>
      <c r="K1323" s="13" t="s">
        <v>48</v>
      </c>
      <c r="L1323" s="13" t="s">
        <v>35</v>
      </c>
      <c r="M1323" s="16">
        <v>42129</v>
      </c>
      <c r="N1323" s="16">
        <v>42131</v>
      </c>
      <c r="O1323" s="48">
        <f>'Calculated Metrics'!$N1323-'Calculated Metrics'!$M1323</f>
        <v>2</v>
      </c>
      <c r="P1323" s="16" t="str">
        <f>TEXT('Calculated Metrics'!$M1323,"mmmm")</f>
        <v>May</v>
      </c>
      <c r="Q1323" s="16" t="str">
        <f>TEXT('Calculated Metrics'!$M1323,"dddd")</f>
        <v>Tuesday</v>
      </c>
      <c r="R1323" s="13" t="str">
        <f>_xlfn.XLOOKUP('Calculated Metrics'!$T1323,'Product Lookup'!A:A,'Product Lookup'!B:B, ,0)</f>
        <v>Binders</v>
      </c>
      <c r="S1323" s="13" t="s">
        <v>26</v>
      </c>
      <c r="T1323" s="13" t="s">
        <v>72</v>
      </c>
      <c r="U1323" s="13" t="s">
        <v>49</v>
      </c>
      <c r="V1323" s="13" t="s">
        <v>29</v>
      </c>
      <c r="W1323" s="13" t="s">
        <v>50</v>
      </c>
      <c r="X1323" s="13" t="s">
        <v>143</v>
      </c>
      <c r="Y1323" s="13" t="s">
        <v>646</v>
      </c>
      <c r="Z1323" s="13">
        <v>48135</v>
      </c>
      <c r="AA1323" s="1"/>
      <c r="AB1323" s="1"/>
      <c r="AC1323" s="1"/>
      <c r="AD1323" s="1"/>
      <c r="AE1323" s="1"/>
      <c r="AF1323" s="1"/>
    </row>
    <row r="1324" spans="1:32" x14ac:dyDescent="0.3">
      <c r="A1324" s="9">
        <v>19898</v>
      </c>
      <c r="B1324" s="9" t="s">
        <v>33</v>
      </c>
      <c r="C1324" s="9">
        <v>86654</v>
      </c>
      <c r="D1324" s="10">
        <v>3.38</v>
      </c>
      <c r="E1324" s="11">
        <v>0.05</v>
      </c>
      <c r="F1324" s="9">
        <v>9</v>
      </c>
      <c r="G1324" s="10">
        <f>'Calculated Metrics'!$D1324*'Calculated Metrics'!$F1324*(1-'Calculated Metrics'!$E1324)</f>
        <v>28.898999999999997</v>
      </c>
      <c r="H1324" s="9">
        <v>2380</v>
      </c>
      <c r="I1324" s="9" t="s">
        <v>1784</v>
      </c>
      <c r="J1324" s="9" t="str">
        <f t="shared" si="20"/>
        <v>Returning Customer</v>
      </c>
      <c r="K1324" s="9" t="s">
        <v>48</v>
      </c>
      <c r="L1324" s="9" t="s">
        <v>35</v>
      </c>
      <c r="M1324" s="12">
        <v>42120</v>
      </c>
      <c r="N1324" s="12">
        <v>42122</v>
      </c>
      <c r="O1324" s="47">
        <f>'Calculated Metrics'!$N1324-'Calculated Metrics'!$M1324</f>
        <v>2</v>
      </c>
      <c r="P1324" s="12" t="str">
        <f>TEXT('Calculated Metrics'!$M1324,"mmmm")</f>
        <v>April</v>
      </c>
      <c r="Q1324" s="12" t="str">
        <f>TEXT('Calculated Metrics'!$M1324,"dddd")</f>
        <v>Sunday</v>
      </c>
      <c r="R1324" s="9" t="str">
        <f>_xlfn.XLOOKUP('Calculated Metrics'!$T1324,'Product Lookup'!A:A,'Product Lookup'!B:B, ,0)</f>
        <v>Pens</v>
      </c>
      <c r="S1324" s="9" t="s">
        <v>26</v>
      </c>
      <c r="T1324" s="9" t="s">
        <v>27</v>
      </c>
      <c r="U1324" s="9" t="s">
        <v>28</v>
      </c>
      <c r="V1324" s="9" t="s">
        <v>29</v>
      </c>
      <c r="W1324" s="9" t="s">
        <v>50</v>
      </c>
      <c r="X1324" s="9" t="s">
        <v>143</v>
      </c>
      <c r="Y1324" s="9" t="s">
        <v>726</v>
      </c>
      <c r="Z1324" s="9">
        <v>49505</v>
      </c>
      <c r="AA1324" s="1"/>
      <c r="AB1324" s="1"/>
      <c r="AC1324" s="1"/>
      <c r="AD1324" s="1"/>
      <c r="AE1324" s="1"/>
      <c r="AF1324" s="1"/>
    </row>
    <row r="1325" spans="1:32" x14ac:dyDescent="0.3">
      <c r="A1325" s="13">
        <v>18152</v>
      </c>
      <c r="B1325" s="13" t="s">
        <v>71</v>
      </c>
      <c r="C1325" s="13">
        <v>86655</v>
      </c>
      <c r="D1325" s="14">
        <v>68.81</v>
      </c>
      <c r="E1325" s="15">
        <v>0.05</v>
      </c>
      <c r="F1325" s="13">
        <v>17</v>
      </c>
      <c r="G1325" s="14">
        <f>'Calculated Metrics'!$D1325*'Calculated Metrics'!$F1325*(1-'Calculated Metrics'!$E1325)</f>
        <v>1111.2814999999998</v>
      </c>
      <c r="H1325" s="13">
        <v>2380</v>
      </c>
      <c r="I1325" s="13" t="s">
        <v>1784</v>
      </c>
      <c r="J1325" s="13" t="str">
        <f t="shared" si="20"/>
        <v>Returning Customer</v>
      </c>
      <c r="K1325" s="13" t="s">
        <v>48</v>
      </c>
      <c r="L1325" s="13" t="s">
        <v>25</v>
      </c>
      <c r="M1325" s="16">
        <v>42129</v>
      </c>
      <c r="N1325" s="16">
        <v>42131</v>
      </c>
      <c r="O1325" s="48">
        <f>'Calculated Metrics'!$N1325-'Calculated Metrics'!$M1325</f>
        <v>2</v>
      </c>
      <c r="P1325" s="16" t="str">
        <f>TEXT('Calculated Metrics'!$M1325,"mmmm")</f>
        <v>May</v>
      </c>
      <c r="Q1325" s="16" t="str">
        <f>TEXT('Calculated Metrics'!$M1325,"dddd")</f>
        <v>Tuesday</v>
      </c>
      <c r="R1325" s="13" t="str">
        <f>_xlfn.XLOOKUP('Calculated Metrics'!$T1325,'Product Lookup'!A:A,'Product Lookup'!B:B, ,0)</f>
        <v>Appliances</v>
      </c>
      <c r="S1325" s="13" t="s">
        <v>26</v>
      </c>
      <c r="T1325" s="13" t="s">
        <v>131</v>
      </c>
      <c r="U1325" s="13" t="s">
        <v>38</v>
      </c>
      <c r="V1325" s="13" t="s">
        <v>29</v>
      </c>
      <c r="W1325" s="13" t="s">
        <v>44</v>
      </c>
      <c r="X1325" s="13" t="s">
        <v>143</v>
      </c>
      <c r="Y1325" s="13" t="s">
        <v>726</v>
      </c>
      <c r="Z1325" s="13">
        <v>49505</v>
      </c>
      <c r="AA1325" s="1"/>
      <c r="AB1325" s="1"/>
      <c r="AC1325" s="1"/>
      <c r="AD1325" s="1"/>
      <c r="AE1325" s="1"/>
      <c r="AF1325" s="1"/>
    </row>
    <row r="1326" spans="1:32" x14ac:dyDescent="0.3">
      <c r="A1326" s="9">
        <v>1898</v>
      </c>
      <c r="B1326" s="9" t="s">
        <v>33</v>
      </c>
      <c r="C1326" s="9">
        <v>13606</v>
      </c>
      <c r="D1326" s="10">
        <v>3.38</v>
      </c>
      <c r="E1326" s="11">
        <v>0.05</v>
      </c>
      <c r="F1326" s="9">
        <v>34</v>
      </c>
      <c r="G1326" s="10">
        <f>'Calculated Metrics'!$D1326*'Calculated Metrics'!$F1326*(1-'Calculated Metrics'!$E1326)</f>
        <v>109.17399999999999</v>
      </c>
      <c r="H1326" s="9">
        <v>2382</v>
      </c>
      <c r="I1326" s="9" t="s">
        <v>1785</v>
      </c>
      <c r="J1326" s="9" t="str">
        <f t="shared" si="20"/>
        <v>Returning Customer</v>
      </c>
      <c r="K1326" s="9" t="s">
        <v>48</v>
      </c>
      <c r="L1326" s="9" t="s">
        <v>35</v>
      </c>
      <c r="M1326" s="12">
        <v>42120</v>
      </c>
      <c r="N1326" s="12">
        <v>42122</v>
      </c>
      <c r="O1326" s="47">
        <f>'Calculated Metrics'!$N1326-'Calculated Metrics'!$M1326</f>
        <v>2</v>
      </c>
      <c r="P1326" s="12" t="str">
        <f>TEXT('Calculated Metrics'!$M1326,"mmmm")</f>
        <v>April</v>
      </c>
      <c r="Q1326" s="12" t="str">
        <f>TEXT('Calculated Metrics'!$M1326,"dddd")</f>
        <v>Sunday</v>
      </c>
      <c r="R1326" s="9" t="str">
        <f>_xlfn.XLOOKUP('Calculated Metrics'!$T1326,'Product Lookup'!A:A,'Product Lookup'!B:B, ,0)</f>
        <v>Pens</v>
      </c>
      <c r="S1326" s="9" t="s">
        <v>26</v>
      </c>
      <c r="T1326" s="9" t="s">
        <v>27</v>
      </c>
      <c r="U1326" s="9" t="s">
        <v>28</v>
      </c>
      <c r="V1326" s="9" t="s">
        <v>29</v>
      </c>
      <c r="W1326" s="9" t="s">
        <v>44</v>
      </c>
      <c r="X1326" s="9" t="s">
        <v>55</v>
      </c>
      <c r="Y1326" s="9" t="s">
        <v>65</v>
      </c>
      <c r="Z1326" s="9">
        <v>10024</v>
      </c>
      <c r="AA1326" s="1"/>
      <c r="AB1326" s="1"/>
      <c r="AC1326" s="1"/>
      <c r="AD1326" s="1"/>
      <c r="AE1326" s="1"/>
      <c r="AF1326" s="1"/>
    </row>
    <row r="1327" spans="1:32" x14ac:dyDescent="0.3">
      <c r="A1327" s="13">
        <v>151</v>
      </c>
      <c r="B1327" s="13" t="s">
        <v>71</v>
      </c>
      <c r="C1327" s="13">
        <v>962</v>
      </c>
      <c r="D1327" s="14">
        <v>122.99</v>
      </c>
      <c r="E1327" s="15">
        <v>0.1</v>
      </c>
      <c r="F1327" s="13">
        <v>48</v>
      </c>
      <c r="G1327" s="14">
        <f>'Calculated Metrics'!$D1327*'Calculated Metrics'!$F1327*(1-'Calculated Metrics'!$E1327)</f>
        <v>5313.1679999999997</v>
      </c>
      <c r="H1327" s="13">
        <v>2382</v>
      </c>
      <c r="I1327" s="13" t="s">
        <v>1785</v>
      </c>
      <c r="J1327" s="13" t="str">
        <f t="shared" si="20"/>
        <v>Returning Customer</v>
      </c>
      <c r="K1327" s="13" t="s">
        <v>48</v>
      </c>
      <c r="L1327" s="13" t="s">
        <v>35</v>
      </c>
      <c r="M1327" s="16">
        <v>42129</v>
      </c>
      <c r="N1327" s="16">
        <v>42131</v>
      </c>
      <c r="O1327" s="48">
        <f>'Calculated Metrics'!$N1327-'Calculated Metrics'!$M1327</f>
        <v>2</v>
      </c>
      <c r="P1327" s="16" t="str">
        <f>TEXT('Calculated Metrics'!$M1327,"mmmm")</f>
        <v>May</v>
      </c>
      <c r="Q1327" s="16" t="str">
        <f>TEXT('Calculated Metrics'!$M1327,"dddd")</f>
        <v>Tuesday</v>
      </c>
      <c r="R1327" s="13" t="str">
        <f>_xlfn.XLOOKUP('Calculated Metrics'!$T1327,'Product Lookup'!A:A,'Product Lookup'!B:B, ,0)</f>
        <v>Binders</v>
      </c>
      <c r="S1327" s="13" t="s">
        <v>26</v>
      </c>
      <c r="T1327" s="13" t="s">
        <v>72</v>
      </c>
      <c r="U1327" s="13" t="s">
        <v>49</v>
      </c>
      <c r="V1327" s="13" t="s">
        <v>29</v>
      </c>
      <c r="W1327" s="13" t="s">
        <v>44</v>
      </c>
      <c r="X1327" s="13" t="s">
        <v>55</v>
      </c>
      <c r="Y1327" s="13" t="s">
        <v>65</v>
      </c>
      <c r="Z1327" s="13">
        <v>10024</v>
      </c>
      <c r="AA1327" s="1"/>
      <c r="AB1327" s="1"/>
      <c r="AC1327" s="1"/>
      <c r="AD1327" s="1"/>
      <c r="AE1327" s="1"/>
      <c r="AF1327" s="1"/>
    </row>
    <row r="1328" spans="1:32" x14ac:dyDescent="0.3">
      <c r="A1328" s="9">
        <v>152</v>
      </c>
      <c r="B1328" s="9" t="s">
        <v>71</v>
      </c>
      <c r="C1328" s="9">
        <v>962</v>
      </c>
      <c r="D1328" s="10">
        <v>68.81</v>
      </c>
      <c r="E1328" s="11">
        <v>0.05</v>
      </c>
      <c r="F1328" s="9">
        <v>68</v>
      </c>
      <c r="G1328" s="10">
        <f>'Calculated Metrics'!$D1328*'Calculated Metrics'!$F1328*(1-'Calculated Metrics'!$E1328)</f>
        <v>4445.1259999999993</v>
      </c>
      <c r="H1328" s="9">
        <v>2382</v>
      </c>
      <c r="I1328" s="9" t="s">
        <v>1785</v>
      </c>
      <c r="J1328" s="9" t="str">
        <f t="shared" si="20"/>
        <v>Returning Customer</v>
      </c>
      <c r="K1328" s="9" t="s">
        <v>48</v>
      </c>
      <c r="L1328" s="9" t="s">
        <v>25</v>
      </c>
      <c r="M1328" s="12">
        <v>42129</v>
      </c>
      <c r="N1328" s="12">
        <v>42131</v>
      </c>
      <c r="O1328" s="47">
        <f>'Calculated Metrics'!$N1328-'Calculated Metrics'!$M1328</f>
        <v>2</v>
      </c>
      <c r="P1328" s="12" t="str">
        <f>TEXT('Calculated Metrics'!$M1328,"mmmm")</f>
        <v>May</v>
      </c>
      <c r="Q1328" s="12" t="str">
        <f>TEXT('Calculated Metrics'!$M1328,"dddd")</f>
        <v>Tuesday</v>
      </c>
      <c r="R1328" s="9" t="str">
        <f>_xlfn.XLOOKUP('Calculated Metrics'!$T1328,'Product Lookup'!A:A,'Product Lookup'!B:B, ,0)</f>
        <v>Appliances</v>
      </c>
      <c r="S1328" s="9" t="s">
        <v>26</v>
      </c>
      <c r="T1328" s="9" t="s">
        <v>131</v>
      </c>
      <c r="U1328" s="9" t="s">
        <v>38</v>
      </c>
      <c r="V1328" s="9" t="s">
        <v>29</v>
      </c>
      <c r="W1328" s="9" t="s">
        <v>30</v>
      </c>
      <c r="X1328" s="9" t="s">
        <v>55</v>
      </c>
      <c r="Y1328" s="9" t="s">
        <v>65</v>
      </c>
      <c r="Z1328" s="9">
        <v>10024</v>
      </c>
      <c r="AA1328" s="1"/>
      <c r="AB1328" s="1"/>
      <c r="AC1328" s="1"/>
      <c r="AD1328" s="1"/>
      <c r="AE1328" s="1"/>
      <c r="AF1328" s="1"/>
    </row>
    <row r="1329" spans="1:32" x14ac:dyDescent="0.3">
      <c r="A1329" s="13">
        <v>21171</v>
      </c>
      <c r="B1329" s="13" t="s">
        <v>41</v>
      </c>
      <c r="C1329" s="13">
        <v>89184</v>
      </c>
      <c r="D1329" s="14">
        <v>130.97999999999999</v>
      </c>
      <c r="E1329" s="15">
        <v>0.1</v>
      </c>
      <c r="F1329" s="13">
        <v>18</v>
      </c>
      <c r="G1329" s="14">
        <f>'Calculated Metrics'!$D1329*'Calculated Metrics'!$F1329*(1-'Calculated Metrics'!$E1329)</f>
        <v>2121.8759999999997</v>
      </c>
      <c r="H1329" s="13">
        <v>2385</v>
      </c>
      <c r="I1329" s="13" t="s">
        <v>1786</v>
      </c>
      <c r="J1329" s="13" t="str">
        <f t="shared" si="20"/>
        <v>New Customer</v>
      </c>
      <c r="K1329" s="13" t="s">
        <v>48</v>
      </c>
      <c r="L1329" s="13" t="s">
        <v>25</v>
      </c>
      <c r="M1329" s="16">
        <v>42146</v>
      </c>
      <c r="N1329" s="16">
        <v>42148</v>
      </c>
      <c r="O1329" s="48">
        <f>'Calculated Metrics'!$N1329-'Calculated Metrics'!$M1329</f>
        <v>2</v>
      </c>
      <c r="P1329" s="16" t="str">
        <f>TEXT('Calculated Metrics'!$M1329,"mmmm")</f>
        <v>May</v>
      </c>
      <c r="Q1329" s="16" t="str">
        <f>TEXT('Calculated Metrics'!$M1329,"dddd")</f>
        <v>Friday</v>
      </c>
      <c r="R1329" s="13" t="str">
        <f>_xlfn.XLOOKUP('Calculated Metrics'!$T1329,'Product Lookup'!A:A,'Product Lookup'!B:B, ,0)</f>
        <v>Chairs</v>
      </c>
      <c r="S1329" s="13" t="s">
        <v>36</v>
      </c>
      <c r="T1329" s="13" t="s">
        <v>37</v>
      </c>
      <c r="U1329" s="13" t="s">
        <v>38</v>
      </c>
      <c r="V1329" s="13" t="s">
        <v>29</v>
      </c>
      <c r="W1329" s="13" t="s">
        <v>44</v>
      </c>
      <c r="X1329" s="13" t="s">
        <v>164</v>
      </c>
      <c r="Y1329" s="13" t="s">
        <v>727</v>
      </c>
      <c r="Z1329" s="13">
        <v>88001</v>
      </c>
      <c r="AA1329" s="1"/>
      <c r="AB1329" s="1"/>
      <c r="AC1329" s="1"/>
      <c r="AD1329" s="1"/>
      <c r="AE1329" s="1"/>
      <c r="AF1329" s="1"/>
    </row>
    <row r="1330" spans="1:32" x14ac:dyDescent="0.3">
      <c r="A1330" s="9">
        <v>23557</v>
      </c>
      <c r="B1330" s="9" t="s">
        <v>33</v>
      </c>
      <c r="C1330" s="9">
        <v>91122</v>
      </c>
      <c r="D1330" s="10">
        <v>4.7699999999999996</v>
      </c>
      <c r="E1330" s="11">
        <v>0.05</v>
      </c>
      <c r="F1330" s="9">
        <v>9</v>
      </c>
      <c r="G1330" s="10">
        <f>'Calculated Metrics'!$D1330*'Calculated Metrics'!$F1330*(1-'Calculated Metrics'!$E1330)</f>
        <v>40.783499999999989</v>
      </c>
      <c r="H1330" s="9">
        <v>2391</v>
      </c>
      <c r="I1330" s="9" t="s">
        <v>1787</v>
      </c>
      <c r="J1330" s="9" t="str">
        <f t="shared" si="20"/>
        <v>Returning Customer</v>
      </c>
      <c r="K1330" s="9" t="s">
        <v>24</v>
      </c>
      <c r="L1330" s="9" t="s">
        <v>35</v>
      </c>
      <c r="M1330" s="12">
        <v>42149</v>
      </c>
      <c r="N1330" s="12">
        <v>42150</v>
      </c>
      <c r="O1330" s="47">
        <f>'Calculated Metrics'!$N1330-'Calculated Metrics'!$M1330</f>
        <v>1</v>
      </c>
      <c r="P1330" s="12" t="str">
        <f>TEXT('Calculated Metrics'!$M1330,"mmmm")</f>
        <v>May</v>
      </c>
      <c r="Q1330" s="12" t="str">
        <f>TEXT('Calculated Metrics'!$M1330,"dddd")</f>
        <v>Monday</v>
      </c>
      <c r="R1330" s="9" t="str">
        <f>_xlfn.XLOOKUP('Calculated Metrics'!$T1330,'Product Lookup'!A:A,'Product Lookup'!B:B, ,0)</f>
        <v>Computer Peripherals</v>
      </c>
      <c r="S1330" s="9" t="s">
        <v>58</v>
      </c>
      <c r="T1330" s="9" t="s">
        <v>100</v>
      </c>
      <c r="U1330" s="9" t="s">
        <v>43</v>
      </c>
      <c r="V1330" s="9" t="s">
        <v>29</v>
      </c>
      <c r="W1330" s="9" t="s">
        <v>44</v>
      </c>
      <c r="X1330" s="9" t="s">
        <v>55</v>
      </c>
      <c r="Y1330" s="9" t="s">
        <v>728</v>
      </c>
      <c r="Z1330" s="9">
        <v>11572</v>
      </c>
      <c r="AA1330" s="1"/>
      <c r="AB1330" s="1"/>
      <c r="AC1330" s="1"/>
      <c r="AD1330" s="1"/>
      <c r="AE1330" s="1"/>
      <c r="AF1330" s="1"/>
    </row>
    <row r="1331" spans="1:32" x14ac:dyDescent="0.3">
      <c r="A1331" s="13">
        <v>23558</v>
      </c>
      <c r="B1331" s="13" t="s">
        <v>33</v>
      </c>
      <c r="C1331" s="13">
        <v>91122</v>
      </c>
      <c r="D1331" s="14">
        <v>27.18</v>
      </c>
      <c r="E1331" s="15">
        <v>0.05</v>
      </c>
      <c r="F1331" s="13">
        <v>12</v>
      </c>
      <c r="G1331" s="14">
        <f>'Calculated Metrics'!$D1331*'Calculated Metrics'!$F1331*(1-'Calculated Metrics'!$E1331)</f>
        <v>309.85199999999998</v>
      </c>
      <c r="H1331" s="13">
        <v>2391</v>
      </c>
      <c r="I1331" s="13" t="s">
        <v>1787</v>
      </c>
      <c r="J1331" s="13" t="str">
        <f t="shared" si="20"/>
        <v>Returning Customer</v>
      </c>
      <c r="K1331" s="13" t="s">
        <v>24</v>
      </c>
      <c r="L1331" s="13" t="s">
        <v>35</v>
      </c>
      <c r="M1331" s="16">
        <v>42149</v>
      </c>
      <c r="N1331" s="16">
        <v>42151</v>
      </c>
      <c r="O1331" s="48">
        <f>'Calculated Metrics'!$N1331-'Calculated Metrics'!$M1331</f>
        <v>2</v>
      </c>
      <c r="P1331" s="16" t="str">
        <f>TEXT('Calculated Metrics'!$M1331,"mmmm")</f>
        <v>May</v>
      </c>
      <c r="Q1331" s="16" t="str">
        <f>TEXT('Calculated Metrics'!$M1331,"dddd")</f>
        <v>Monday</v>
      </c>
      <c r="R1331" s="13" t="str">
        <f>_xlfn.XLOOKUP('Calculated Metrics'!$T1331,'Product Lookup'!A:A,'Product Lookup'!B:B, ,0)</f>
        <v>Envelopes</v>
      </c>
      <c r="S1331" s="13" t="s">
        <v>26</v>
      </c>
      <c r="T1331" s="13" t="s">
        <v>54</v>
      </c>
      <c r="U1331" s="13" t="s">
        <v>49</v>
      </c>
      <c r="V1331" s="13" t="s">
        <v>29</v>
      </c>
      <c r="W1331" s="13" t="s">
        <v>44</v>
      </c>
      <c r="X1331" s="13" t="s">
        <v>55</v>
      </c>
      <c r="Y1331" s="13" t="s">
        <v>728</v>
      </c>
      <c r="Z1331" s="13">
        <v>11572</v>
      </c>
      <c r="AA1331" s="1"/>
      <c r="AB1331" s="1"/>
      <c r="AC1331" s="1"/>
      <c r="AD1331" s="1"/>
      <c r="AE1331" s="1"/>
      <c r="AF1331" s="1"/>
    </row>
    <row r="1332" spans="1:32" x14ac:dyDescent="0.3">
      <c r="A1332" s="9">
        <v>21462</v>
      </c>
      <c r="B1332" s="9" t="s">
        <v>33</v>
      </c>
      <c r="C1332" s="9">
        <v>91123</v>
      </c>
      <c r="D1332" s="10">
        <v>999.99</v>
      </c>
      <c r="E1332" s="11">
        <v>0.1</v>
      </c>
      <c r="F1332" s="9">
        <v>1</v>
      </c>
      <c r="G1332" s="10">
        <f>'Calculated Metrics'!$D1332*'Calculated Metrics'!$F1332*(1-'Calculated Metrics'!$E1332)</f>
        <v>899.99099999999999</v>
      </c>
      <c r="H1332" s="9">
        <v>2391</v>
      </c>
      <c r="I1332" s="9" t="s">
        <v>1787</v>
      </c>
      <c r="J1332" s="9" t="str">
        <f t="shared" si="20"/>
        <v>Returning Customer</v>
      </c>
      <c r="K1332" s="9" t="s">
        <v>24</v>
      </c>
      <c r="L1332" s="9" t="s">
        <v>35</v>
      </c>
      <c r="M1332" s="12">
        <v>42159</v>
      </c>
      <c r="N1332" s="12">
        <v>42161</v>
      </c>
      <c r="O1332" s="47">
        <f>'Calculated Metrics'!$N1332-'Calculated Metrics'!$M1332</f>
        <v>2</v>
      </c>
      <c r="P1332" s="12" t="str">
        <f>TEXT('Calculated Metrics'!$M1332,"mmmm")</f>
        <v>June</v>
      </c>
      <c r="Q1332" s="12" t="str">
        <f>TEXT('Calculated Metrics'!$M1332,"dddd")</f>
        <v>Thursday</v>
      </c>
      <c r="R1332" s="9" t="str">
        <f>_xlfn.XLOOKUP('Calculated Metrics'!$T1332,'Product Lookup'!A:A,'Product Lookup'!B:B, ,0)</f>
        <v>Office Machines</v>
      </c>
      <c r="S1332" s="9" t="s">
        <v>58</v>
      </c>
      <c r="T1332" s="9" t="s">
        <v>62</v>
      </c>
      <c r="U1332" s="9" t="s">
        <v>63</v>
      </c>
      <c r="V1332" s="9" t="s">
        <v>29</v>
      </c>
      <c r="W1332" s="9" t="s">
        <v>44</v>
      </c>
      <c r="X1332" s="9" t="s">
        <v>55</v>
      </c>
      <c r="Y1332" s="9" t="s">
        <v>728</v>
      </c>
      <c r="Z1332" s="9">
        <v>11572</v>
      </c>
      <c r="AA1332" s="1"/>
      <c r="AB1332" s="1"/>
      <c r="AC1332" s="1"/>
      <c r="AD1332" s="1"/>
      <c r="AE1332" s="1"/>
      <c r="AF1332" s="1"/>
    </row>
    <row r="1333" spans="1:32" x14ac:dyDescent="0.3">
      <c r="A1333" s="13">
        <v>21463</v>
      </c>
      <c r="B1333" s="13" t="s">
        <v>33</v>
      </c>
      <c r="C1333" s="13">
        <v>91123</v>
      </c>
      <c r="D1333" s="14">
        <v>6.48</v>
      </c>
      <c r="E1333" s="15">
        <v>0.05</v>
      </c>
      <c r="F1333" s="13">
        <v>13</v>
      </c>
      <c r="G1333" s="14">
        <f>'Calculated Metrics'!$D1333*'Calculated Metrics'!$F1333*(1-'Calculated Metrics'!$E1333)</f>
        <v>80.028000000000006</v>
      </c>
      <c r="H1333" s="13">
        <v>2391</v>
      </c>
      <c r="I1333" s="13" t="s">
        <v>1787</v>
      </c>
      <c r="J1333" s="13" t="str">
        <f t="shared" si="20"/>
        <v>Returning Customer</v>
      </c>
      <c r="K1333" s="13" t="s">
        <v>24</v>
      </c>
      <c r="L1333" s="13" t="s">
        <v>25</v>
      </c>
      <c r="M1333" s="16">
        <v>42159</v>
      </c>
      <c r="N1333" s="16">
        <v>42160</v>
      </c>
      <c r="O1333" s="48">
        <f>'Calculated Metrics'!$N1333-'Calculated Metrics'!$M1333</f>
        <v>1</v>
      </c>
      <c r="P1333" s="16" t="str">
        <f>TEXT('Calculated Metrics'!$M1333,"mmmm")</f>
        <v>June</v>
      </c>
      <c r="Q1333" s="16" t="str">
        <f>TEXT('Calculated Metrics'!$M1333,"dddd")</f>
        <v>Thursday</v>
      </c>
      <c r="R1333" s="13" t="str">
        <f>_xlfn.XLOOKUP('Calculated Metrics'!$T1333,'Product Lookup'!A:A,'Product Lookup'!B:B, ,0)</f>
        <v>Paper</v>
      </c>
      <c r="S1333" s="13" t="s">
        <v>26</v>
      </c>
      <c r="T1333" s="13" t="s">
        <v>66</v>
      </c>
      <c r="U1333" s="13" t="s">
        <v>49</v>
      </c>
      <c r="V1333" s="13" t="s">
        <v>29</v>
      </c>
      <c r="W1333" s="13" t="s">
        <v>81</v>
      </c>
      <c r="X1333" s="13" t="s">
        <v>55</v>
      </c>
      <c r="Y1333" s="13" t="s">
        <v>728</v>
      </c>
      <c r="Z1333" s="13">
        <v>11572</v>
      </c>
      <c r="AA1333" s="1"/>
      <c r="AB1333" s="1"/>
      <c r="AC1333" s="1"/>
      <c r="AD1333" s="1"/>
      <c r="AE1333" s="1"/>
      <c r="AF1333" s="1"/>
    </row>
    <row r="1334" spans="1:32" x14ac:dyDescent="0.3">
      <c r="A1334" s="9">
        <v>18277</v>
      </c>
      <c r="B1334" s="9" t="s">
        <v>47</v>
      </c>
      <c r="C1334" s="9">
        <v>86950</v>
      </c>
      <c r="D1334" s="10">
        <v>6.48</v>
      </c>
      <c r="E1334" s="11">
        <v>0.05</v>
      </c>
      <c r="F1334" s="9">
        <v>2</v>
      </c>
      <c r="G1334" s="10">
        <f>'Calculated Metrics'!$D1334*'Calculated Metrics'!$F1334*(1-'Calculated Metrics'!$E1334)</f>
        <v>12.311999999999999</v>
      </c>
      <c r="H1334" s="9">
        <v>2393</v>
      </c>
      <c r="I1334" s="9" t="s">
        <v>1788</v>
      </c>
      <c r="J1334" s="9" t="str">
        <f t="shared" si="20"/>
        <v>Returning Customer</v>
      </c>
      <c r="K1334" s="9" t="s">
        <v>24</v>
      </c>
      <c r="L1334" s="9" t="s">
        <v>35</v>
      </c>
      <c r="M1334" s="12">
        <v>42153</v>
      </c>
      <c r="N1334" s="12">
        <v>42155</v>
      </c>
      <c r="O1334" s="47">
        <f>'Calculated Metrics'!$N1334-'Calculated Metrics'!$M1334</f>
        <v>2</v>
      </c>
      <c r="P1334" s="12" t="str">
        <f>TEXT('Calculated Metrics'!$M1334,"mmmm")</f>
        <v>May</v>
      </c>
      <c r="Q1334" s="12" t="str">
        <f>TEXT('Calculated Metrics'!$M1334,"dddd")</f>
        <v>Friday</v>
      </c>
      <c r="R1334" s="9" t="str">
        <f>_xlfn.XLOOKUP('Calculated Metrics'!$T1334,'Product Lookup'!A:A,'Product Lookup'!B:B, ,0)</f>
        <v>Paper</v>
      </c>
      <c r="S1334" s="9" t="s">
        <v>26</v>
      </c>
      <c r="T1334" s="9" t="s">
        <v>66</v>
      </c>
      <c r="U1334" s="9" t="s">
        <v>49</v>
      </c>
      <c r="V1334" s="9" t="s">
        <v>29</v>
      </c>
      <c r="W1334" s="9" t="s">
        <v>81</v>
      </c>
      <c r="X1334" s="9" t="s">
        <v>171</v>
      </c>
      <c r="Y1334" s="9" t="s">
        <v>254</v>
      </c>
      <c r="Z1334" s="9">
        <v>30076</v>
      </c>
      <c r="AA1334" s="1"/>
      <c r="AB1334" s="1"/>
      <c r="AC1334" s="1"/>
      <c r="AD1334" s="1"/>
      <c r="AE1334" s="1"/>
      <c r="AF1334" s="1"/>
    </row>
    <row r="1335" spans="1:32" x14ac:dyDescent="0.3">
      <c r="A1335" s="13">
        <v>18197</v>
      </c>
      <c r="B1335" s="13" t="s">
        <v>23</v>
      </c>
      <c r="C1335" s="13">
        <v>86951</v>
      </c>
      <c r="D1335" s="14">
        <v>105.29</v>
      </c>
      <c r="E1335" s="15">
        <v>0.1</v>
      </c>
      <c r="F1335" s="13">
        <v>12</v>
      </c>
      <c r="G1335" s="14">
        <f>'Calculated Metrics'!$D1335*'Calculated Metrics'!$F1335*(1-'Calculated Metrics'!$E1335)</f>
        <v>1137.1320000000001</v>
      </c>
      <c r="H1335" s="13">
        <v>2393</v>
      </c>
      <c r="I1335" s="13" t="s">
        <v>1788</v>
      </c>
      <c r="J1335" s="13" t="str">
        <f t="shared" si="20"/>
        <v>Returning Customer</v>
      </c>
      <c r="K1335" s="13" t="s">
        <v>24</v>
      </c>
      <c r="L1335" s="13" t="s">
        <v>35</v>
      </c>
      <c r="M1335" s="16">
        <v>42008</v>
      </c>
      <c r="N1335" s="16">
        <v>42010</v>
      </c>
      <c r="O1335" s="48">
        <f>'Calculated Metrics'!$N1335-'Calculated Metrics'!$M1335</f>
        <v>2</v>
      </c>
      <c r="P1335" s="16" t="str">
        <f>TEXT('Calculated Metrics'!$M1335,"mmmm")</f>
        <v>January</v>
      </c>
      <c r="Q1335" s="16" t="str">
        <f>TEXT('Calculated Metrics'!$M1335,"dddd")</f>
        <v>Sunday</v>
      </c>
      <c r="R1335" s="13" t="str">
        <f>_xlfn.XLOOKUP('Calculated Metrics'!$T1335,'Product Lookup'!A:A,'Product Lookup'!B:B, ,0)</f>
        <v>Furnishings</v>
      </c>
      <c r="S1335" s="13" t="s">
        <v>36</v>
      </c>
      <c r="T1335" s="13" t="s">
        <v>42</v>
      </c>
      <c r="U1335" s="13" t="s">
        <v>124</v>
      </c>
      <c r="V1335" s="13" t="s">
        <v>29</v>
      </c>
      <c r="W1335" s="13" t="s">
        <v>81</v>
      </c>
      <c r="X1335" s="13" t="s">
        <v>171</v>
      </c>
      <c r="Y1335" s="13" t="s">
        <v>254</v>
      </c>
      <c r="Z1335" s="13">
        <v>30076</v>
      </c>
      <c r="AA1335" s="1"/>
      <c r="AB1335" s="1"/>
      <c r="AC1335" s="1"/>
      <c r="AD1335" s="1"/>
      <c r="AE1335" s="1"/>
      <c r="AF1335" s="1"/>
    </row>
    <row r="1336" spans="1:32" x14ac:dyDescent="0.3">
      <c r="A1336" s="9">
        <v>20197</v>
      </c>
      <c r="B1336" s="9" t="s">
        <v>41</v>
      </c>
      <c r="C1336" s="9">
        <v>86949</v>
      </c>
      <c r="D1336" s="10">
        <v>11.7</v>
      </c>
      <c r="E1336" s="11">
        <v>0.05</v>
      </c>
      <c r="F1336" s="9">
        <v>16</v>
      </c>
      <c r="G1336" s="10">
        <f>'Calculated Metrics'!$D1336*'Calculated Metrics'!$F1336*(1-'Calculated Metrics'!$E1336)</f>
        <v>177.83999999999997</v>
      </c>
      <c r="H1336" s="9">
        <v>2394</v>
      </c>
      <c r="I1336" s="9" t="s">
        <v>1789</v>
      </c>
      <c r="J1336" s="9" t="str">
        <f t="shared" si="20"/>
        <v>Returning Customer</v>
      </c>
      <c r="K1336" s="9" t="s">
        <v>24</v>
      </c>
      <c r="L1336" s="9" t="s">
        <v>35</v>
      </c>
      <c r="M1336" s="12">
        <v>42125</v>
      </c>
      <c r="N1336" s="12">
        <v>42127</v>
      </c>
      <c r="O1336" s="47">
        <f>'Calculated Metrics'!$N1336-'Calculated Metrics'!$M1336</f>
        <v>2</v>
      </c>
      <c r="P1336" s="12" t="str">
        <f>TEXT('Calculated Metrics'!$M1336,"mmmm")</f>
        <v>May</v>
      </c>
      <c r="Q1336" s="12" t="str">
        <f>TEXT('Calculated Metrics'!$M1336,"dddd")</f>
        <v>Friday</v>
      </c>
      <c r="R1336" s="9" t="str">
        <f>_xlfn.XLOOKUP('Calculated Metrics'!$T1336,'Product Lookup'!A:A,'Product Lookup'!B:B, ,0)</f>
        <v>Binders</v>
      </c>
      <c r="S1336" s="9" t="s">
        <v>26</v>
      </c>
      <c r="T1336" s="9" t="s">
        <v>72</v>
      </c>
      <c r="U1336" s="9" t="s">
        <v>49</v>
      </c>
      <c r="V1336" s="9" t="s">
        <v>29</v>
      </c>
      <c r="W1336" s="9" t="s">
        <v>81</v>
      </c>
      <c r="X1336" s="9" t="s">
        <v>171</v>
      </c>
      <c r="Y1336" s="9" t="s">
        <v>729</v>
      </c>
      <c r="Z1336" s="9">
        <v>30328</v>
      </c>
      <c r="AA1336" s="1"/>
      <c r="AB1336" s="1"/>
      <c r="AC1336" s="1"/>
      <c r="AD1336" s="1"/>
      <c r="AE1336" s="1"/>
      <c r="AF1336" s="1"/>
    </row>
    <row r="1337" spans="1:32" x14ac:dyDescent="0.3">
      <c r="A1337" s="13">
        <v>20198</v>
      </c>
      <c r="B1337" s="13" t="s">
        <v>41</v>
      </c>
      <c r="C1337" s="13">
        <v>86949</v>
      </c>
      <c r="D1337" s="14">
        <v>4.55</v>
      </c>
      <c r="E1337" s="15">
        <v>0.05</v>
      </c>
      <c r="F1337" s="13">
        <v>9</v>
      </c>
      <c r="G1337" s="14">
        <f>'Calculated Metrics'!$D1337*'Calculated Metrics'!$F1337*(1-'Calculated Metrics'!$E1337)</f>
        <v>38.902499999999996</v>
      </c>
      <c r="H1337" s="13">
        <v>2394</v>
      </c>
      <c r="I1337" s="13" t="s">
        <v>1789</v>
      </c>
      <c r="J1337" s="13" t="str">
        <f t="shared" si="20"/>
        <v>Returning Customer</v>
      </c>
      <c r="K1337" s="13" t="s">
        <v>24</v>
      </c>
      <c r="L1337" s="13" t="s">
        <v>35</v>
      </c>
      <c r="M1337" s="16">
        <v>42125</v>
      </c>
      <c r="N1337" s="16">
        <v>42125</v>
      </c>
      <c r="O1337" s="48">
        <f>'Calculated Metrics'!$N1337-'Calculated Metrics'!$M1337</f>
        <v>0</v>
      </c>
      <c r="P1337" s="16" t="str">
        <f>TEXT('Calculated Metrics'!$M1337,"mmmm")</f>
        <v>May</v>
      </c>
      <c r="Q1337" s="16" t="str">
        <f>TEXT('Calculated Metrics'!$M1337,"dddd")</f>
        <v>Friday</v>
      </c>
      <c r="R1337" s="13" t="str">
        <f>_xlfn.XLOOKUP('Calculated Metrics'!$T1337,'Product Lookup'!A:A,'Product Lookup'!B:B, ,0)</f>
        <v>Binders</v>
      </c>
      <c r="S1337" s="13" t="s">
        <v>26</v>
      </c>
      <c r="T1337" s="13" t="s">
        <v>72</v>
      </c>
      <c r="U1337" s="13" t="s">
        <v>49</v>
      </c>
      <c r="V1337" s="13" t="s">
        <v>29</v>
      </c>
      <c r="W1337" s="13" t="s">
        <v>81</v>
      </c>
      <c r="X1337" s="13" t="s">
        <v>171</v>
      </c>
      <c r="Y1337" s="13" t="s">
        <v>729</v>
      </c>
      <c r="Z1337" s="13">
        <v>30328</v>
      </c>
      <c r="AA1337" s="1"/>
      <c r="AB1337" s="1"/>
      <c r="AC1337" s="1"/>
      <c r="AD1337" s="1"/>
      <c r="AE1337" s="1"/>
      <c r="AF1337" s="1"/>
    </row>
    <row r="1338" spans="1:32" x14ac:dyDescent="0.3">
      <c r="A1338" s="9">
        <v>24954</v>
      </c>
      <c r="B1338" s="9" t="s">
        <v>33</v>
      </c>
      <c r="C1338" s="9">
        <v>86952</v>
      </c>
      <c r="D1338" s="10">
        <v>60.97</v>
      </c>
      <c r="E1338" s="11">
        <v>0.05</v>
      </c>
      <c r="F1338" s="9">
        <v>15</v>
      </c>
      <c r="G1338" s="10">
        <f>'Calculated Metrics'!$D1338*'Calculated Metrics'!$F1338*(1-'Calculated Metrics'!$E1338)</f>
        <v>868.82249999999988</v>
      </c>
      <c r="H1338" s="9">
        <v>2395</v>
      </c>
      <c r="I1338" s="9" t="s">
        <v>1790</v>
      </c>
      <c r="J1338" s="9" t="str">
        <f t="shared" si="20"/>
        <v>New Customer</v>
      </c>
      <c r="K1338" s="9" t="s">
        <v>24</v>
      </c>
      <c r="L1338" s="9" t="s">
        <v>35</v>
      </c>
      <c r="M1338" s="12">
        <v>42086</v>
      </c>
      <c r="N1338" s="12">
        <v>42087</v>
      </c>
      <c r="O1338" s="47">
        <f>'Calculated Metrics'!$N1338-'Calculated Metrics'!$M1338</f>
        <v>1</v>
      </c>
      <c r="P1338" s="12" t="str">
        <f>TEXT('Calculated Metrics'!$M1338,"mmmm")</f>
        <v>March</v>
      </c>
      <c r="Q1338" s="12" t="str">
        <f>TEXT('Calculated Metrics'!$M1338,"dddd")</f>
        <v>Monday</v>
      </c>
      <c r="R1338" s="9" t="str">
        <f>_xlfn.XLOOKUP('Calculated Metrics'!$T1338,'Product Lookup'!A:A,'Product Lookup'!B:B, ,0)</f>
        <v>Appliances</v>
      </c>
      <c r="S1338" s="9" t="s">
        <v>26</v>
      </c>
      <c r="T1338" s="9" t="s">
        <v>131</v>
      </c>
      <c r="U1338" s="9" t="s">
        <v>49</v>
      </c>
      <c r="V1338" s="9" t="s">
        <v>29</v>
      </c>
      <c r="W1338" s="9" t="s">
        <v>50</v>
      </c>
      <c r="X1338" s="9" t="s">
        <v>171</v>
      </c>
      <c r="Y1338" s="9" t="s">
        <v>730</v>
      </c>
      <c r="Z1338" s="9">
        <v>31401</v>
      </c>
      <c r="AA1338" s="1"/>
      <c r="AB1338" s="1"/>
      <c r="AC1338" s="1"/>
      <c r="AD1338" s="1"/>
      <c r="AE1338" s="1"/>
      <c r="AF1338" s="1"/>
    </row>
    <row r="1339" spans="1:32" x14ac:dyDescent="0.3">
      <c r="A1339" s="13">
        <v>22369</v>
      </c>
      <c r="B1339" s="13" t="s">
        <v>33</v>
      </c>
      <c r="C1339" s="13">
        <v>86373</v>
      </c>
      <c r="D1339" s="14">
        <v>7.64</v>
      </c>
      <c r="E1339" s="15">
        <v>0.05</v>
      </c>
      <c r="F1339" s="13">
        <v>12</v>
      </c>
      <c r="G1339" s="14">
        <f>'Calculated Metrics'!$D1339*'Calculated Metrics'!$F1339*(1-'Calculated Metrics'!$E1339)</f>
        <v>87.095999999999989</v>
      </c>
      <c r="H1339" s="13">
        <v>2398</v>
      </c>
      <c r="I1339" s="13" t="s">
        <v>1791</v>
      </c>
      <c r="J1339" s="13" t="str">
        <f t="shared" si="20"/>
        <v>New Customer</v>
      </c>
      <c r="K1339" s="13" t="s">
        <v>24</v>
      </c>
      <c r="L1339" s="13" t="s">
        <v>35</v>
      </c>
      <c r="M1339" s="16">
        <v>42059</v>
      </c>
      <c r="N1339" s="16">
        <v>42061</v>
      </c>
      <c r="O1339" s="48">
        <f>'Calculated Metrics'!$N1339-'Calculated Metrics'!$M1339</f>
        <v>2</v>
      </c>
      <c r="P1339" s="16" t="str">
        <f>TEXT('Calculated Metrics'!$M1339,"mmmm")</f>
        <v>February</v>
      </c>
      <c r="Q1339" s="16" t="str">
        <f>TEXT('Calculated Metrics'!$M1339,"dddd")</f>
        <v>Tuesday</v>
      </c>
      <c r="R1339" s="13" t="str">
        <f>_xlfn.XLOOKUP('Calculated Metrics'!$T1339,'Product Lookup'!A:A,'Product Lookup'!B:B, ,0)</f>
        <v>Paper</v>
      </c>
      <c r="S1339" s="13" t="s">
        <v>26</v>
      </c>
      <c r="T1339" s="13" t="s">
        <v>66</v>
      </c>
      <c r="U1339" s="13" t="s">
        <v>28</v>
      </c>
      <c r="V1339" s="13" t="s">
        <v>29</v>
      </c>
      <c r="W1339" s="13" t="s">
        <v>81</v>
      </c>
      <c r="X1339" s="13" t="s">
        <v>98</v>
      </c>
      <c r="Y1339" s="13" t="s">
        <v>731</v>
      </c>
      <c r="Z1339" s="13">
        <v>60103</v>
      </c>
      <c r="AA1339" s="1"/>
      <c r="AB1339" s="1"/>
      <c r="AC1339" s="1"/>
      <c r="AD1339" s="1"/>
      <c r="AE1339" s="1"/>
      <c r="AF1339" s="1"/>
    </row>
    <row r="1340" spans="1:32" x14ac:dyDescent="0.3">
      <c r="A1340" s="9">
        <v>19001</v>
      </c>
      <c r="B1340" s="9" t="s">
        <v>47</v>
      </c>
      <c r="C1340" s="9">
        <v>86754</v>
      </c>
      <c r="D1340" s="10">
        <v>65.989999999999995</v>
      </c>
      <c r="E1340" s="11">
        <v>0.05</v>
      </c>
      <c r="F1340" s="9">
        <v>13</v>
      </c>
      <c r="G1340" s="10">
        <f>'Calculated Metrics'!$D1340*'Calculated Metrics'!$F1340*(1-'Calculated Metrics'!$E1340)</f>
        <v>814.97649999999987</v>
      </c>
      <c r="H1340" s="9">
        <v>2417</v>
      </c>
      <c r="I1340" s="9" t="s">
        <v>1792</v>
      </c>
      <c r="J1340" s="9" t="str">
        <f t="shared" si="20"/>
        <v>New Customer</v>
      </c>
      <c r="K1340" s="9" t="s">
        <v>74</v>
      </c>
      <c r="L1340" s="9" t="s">
        <v>35</v>
      </c>
      <c r="M1340" s="12">
        <v>42077</v>
      </c>
      <c r="N1340" s="12">
        <v>42078</v>
      </c>
      <c r="O1340" s="47">
        <f>'Calculated Metrics'!$N1340-'Calculated Metrics'!$M1340</f>
        <v>1</v>
      </c>
      <c r="P1340" s="12" t="str">
        <f>TEXT('Calculated Metrics'!$M1340,"mmmm")</f>
        <v>March</v>
      </c>
      <c r="Q1340" s="12" t="str">
        <f>TEXT('Calculated Metrics'!$M1340,"dddd")</f>
        <v>Saturday</v>
      </c>
      <c r="R1340" s="9" t="str">
        <f>_xlfn.XLOOKUP('Calculated Metrics'!$T1340,'Product Lookup'!A:A,'Product Lookup'!B:B, ,0)</f>
        <v>Telephones</v>
      </c>
      <c r="S1340" s="9" t="s">
        <v>58</v>
      </c>
      <c r="T1340" s="9" t="s">
        <v>59</v>
      </c>
      <c r="U1340" s="9" t="s">
        <v>49</v>
      </c>
      <c r="V1340" s="9" t="s">
        <v>29</v>
      </c>
      <c r="W1340" s="9" t="s">
        <v>81</v>
      </c>
      <c r="X1340" s="9" t="s">
        <v>83</v>
      </c>
      <c r="Y1340" s="9" t="s">
        <v>653</v>
      </c>
      <c r="Z1340" s="9">
        <v>22124</v>
      </c>
      <c r="AA1340" s="1"/>
      <c r="AB1340" s="1"/>
      <c r="AC1340" s="1"/>
      <c r="AD1340" s="1"/>
      <c r="AE1340" s="1"/>
      <c r="AF1340" s="1"/>
    </row>
    <row r="1341" spans="1:32" x14ac:dyDescent="0.3">
      <c r="A1341" s="13">
        <v>20325</v>
      </c>
      <c r="B1341" s="13" t="s">
        <v>41</v>
      </c>
      <c r="C1341" s="13">
        <v>86750</v>
      </c>
      <c r="D1341" s="14">
        <v>2.1</v>
      </c>
      <c r="E1341" s="15">
        <v>0.05</v>
      </c>
      <c r="F1341" s="13">
        <v>4</v>
      </c>
      <c r="G1341" s="14">
        <f>'Calculated Metrics'!$D1341*'Calculated Metrics'!$F1341*(1-'Calculated Metrics'!$E1341)</f>
        <v>7.9799999999999995</v>
      </c>
      <c r="H1341" s="13">
        <v>2418</v>
      </c>
      <c r="I1341" s="13" t="s">
        <v>1793</v>
      </c>
      <c r="J1341" s="13" t="str">
        <f t="shared" si="20"/>
        <v>Returning Customer</v>
      </c>
      <c r="K1341" s="13" t="s">
        <v>74</v>
      </c>
      <c r="L1341" s="13" t="s">
        <v>35</v>
      </c>
      <c r="M1341" s="16">
        <v>42010</v>
      </c>
      <c r="N1341" s="16">
        <v>42011</v>
      </c>
      <c r="O1341" s="48">
        <f>'Calculated Metrics'!$N1341-'Calculated Metrics'!$M1341</f>
        <v>1</v>
      </c>
      <c r="P1341" s="16" t="str">
        <f>TEXT('Calculated Metrics'!$M1341,"mmmm")</f>
        <v>January</v>
      </c>
      <c r="Q1341" s="16" t="str">
        <f>TEXT('Calculated Metrics'!$M1341,"dddd")</f>
        <v>Tuesday</v>
      </c>
      <c r="R1341" s="13" t="str">
        <f>_xlfn.XLOOKUP('Calculated Metrics'!$T1341,'Product Lookup'!A:A,'Product Lookup'!B:B, ,0)</f>
        <v>Pens</v>
      </c>
      <c r="S1341" s="13" t="s">
        <v>26</v>
      </c>
      <c r="T1341" s="13" t="s">
        <v>27</v>
      </c>
      <c r="U1341" s="13" t="s">
        <v>28</v>
      </c>
      <c r="V1341" s="13" t="s">
        <v>29</v>
      </c>
      <c r="W1341" s="13" t="s">
        <v>81</v>
      </c>
      <c r="X1341" s="13" t="s">
        <v>83</v>
      </c>
      <c r="Y1341" s="13" t="s">
        <v>732</v>
      </c>
      <c r="Z1341" s="13">
        <v>23805</v>
      </c>
      <c r="AA1341" s="1"/>
      <c r="AB1341" s="1"/>
      <c r="AC1341" s="1"/>
      <c r="AD1341" s="1"/>
      <c r="AE1341" s="1"/>
      <c r="AF1341" s="1"/>
    </row>
    <row r="1342" spans="1:32" x14ac:dyDescent="0.3">
      <c r="A1342" s="9">
        <v>21724</v>
      </c>
      <c r="B1342" s="9" t="s">
        <v>23</v>
      </c>
      <c r="C1342" s="9">
        <v>86753</v>
      </c>
      <c r="D1342" s="10">
        <v>599.99</v>
      </c>
      <c r="E1342" s="11">
        <v>0.1</v>
      </c>
      <c r="F1342" s="9">
        <v>11</v>
      </c>
      <c r="G1342" s="10">
        <f>'Calculated Metrics'!$D1342*'Calculated Metrics'!$F1342*(1-'Calculated Metrics'!$E1342)</f>
        <v>5939.9010000000007</v>
      </c>
      <c r="H1342" s="9">
        <v>2418</v>
      </c>
      <c r="I1342" s="9" t="s">
        <v>1793</v>
      </c>
      <c r="J1342" s="9" t="str">
        <f t="shared" si="20"/>
        <v>Returning Customer</v>
      </c>
      <c r="K1342" s="9" t="s">
        <v>74</v>
      </c>
      <c r="L1342" s="9" t="s">
        <v>35</v>
      </c>
      <c r="M1342" s="12">
        <v>42014</v>
      </c>
      <c r="N1342" s="12">
        <v>42015</v>
      </c>
      <c r="O1342" s="47">
        <f>'Calculated Metrics'!$N1342-'Calculated Metrics'!$M1342</f>
        <v>1</v>
      </c>
      <c r="P1342" s="12" t="str">
        <f>TEXT('Calculated Metrics'!$M1342,"mmmm")</f>
        <v>January</v>
      </c>
      <c r="Q1342" s="12" t="str">
        <f>TEXT('Calculated Metrics'!$M1342,"dddd")</f>
        <v>Saturday</v>
      </c>
      <c r="R1342" s="9" t="str">
        <f>_xlfn.XLOOKUP('Calculated Metrics'!$T1342,'Product Lookup'!A:A,'Product Lookup'!B:B, ,0)</f>
        <v>Copiers</v>
      </c>
      <c r="S1342" s="9" t="s">
        <v>58</v>
      </c>
      <c r="T1342" s="9" t="s">
        <v>238</v>
      </c>
      <c r="U1342" s="9" t="s">
        <v>124</v>
      </c>
      <c r="V1342" s="9" t="s">
        <v>29</v>
      </c>
      <c r="W1342" s="9" t="s">
        <v>81</v>
      </c>
      <c r="X1342" s="9" t="s">
        <v>83</v>
      </c>
      <c r="Y1342" s="9" t="s">
        <v>732</v>
      </c>
      <c r="Z1342" s="9">
        <v>23805</v>
      </c>
      <c r="AA1342" s="1"/>
      <c r="AB1342" s="1"/>
      <c r="AC1342" s="1"/>
      <c r="AD1342" s="1"/>
      <c r="AE1342" s="1"/>
      <c r="AF1342" s="1"/>
    </row>
    <row r="1343" spans="1:32" x14ac:dyDescent="0.3">
      <c r="A1343" s="13">
        <v>21725</v>
      </c>
      <c r="B1343" s="13" t="s">
        <v>23</v>
      </c>
      <c r="C1343" s="13">
        <v>86753</v>
      </c>
      <c r="D1343" s="14">
        <v>2.78</v>
      </c>
      <c r="E1343" s="15">
        <v>0.05</v>
      </c>
      <c r="F1343" s="13">
        <v>10</v>
      </c>
      <c r="G1343" s="14">
        <f>'Calculated Metrics'!$D1343*'Calculated Metrics'!$F1343*(1-'Calculated Metrics'!$E1343)</f>
        <v>26.409999999999997</v>
      </c>
      <c r="H1343" s="13">
        <v>2418</v>
      </c>
      <c r="I1343" s="13" t="s">
        <v>1793</v>
      </c>
      <c r="J1343" s="13" t="str">
        <f t="shared" si="20"/>
        <v>Returning Customer</v>
      </c>
      <c r="K1343" s="13" t="s">
        <v>74</v>
      </c>
      <c r="L1343" s="13" t="s">
        <v>35</v>
      </c>
      <c r="M1343" s="16">
        <v>42014</v>
      </c>
      <c r="N1343" s="16">
        <v>42016</v>
      </c>
      <c r="O1343" s="48">
        <f>'Calculated Metrics'!$N1343-'Calculated Metrics'!$M1343</f>
        <v>2</v>
      </c>
      <c r="P1343" s="16" t="str">
        <f>TEXT('Calculated Metrics'!$M1343,"mmmm")</f>
        <v>January</v>
      </c>
      <c r="Q1343" s="16" t="str">
        <f>TEXT('Calculated Metrics'!$M1343,"dddd")</f>
        <v>Saturday</v>
      </c>
      <c r="R1343" s="13" t="str">
        <f>_xlfn.XLOOKUP('Calculated Metrics'!$T1343,'Product Lookup'!A:A,'Product Lookup'!B:B, ,0)</f>
        <v>Pens</v>
      </c>
      <c r="S1343" s="13" t="s">
        <v>26</v>
      </c>
      <c r="T1343" s="13" t="s">
        <v>27</v>
      </c>
      <c r="U1343" s="13" t="s">
        <v>28</v>
      </c>
      <c r="V1343" s="13" t="s">
        <v>29</v>
      </c>
      <c r="W1343" s="13" t="s">
        <v>81</v>
      </c>
      <c r="X1343" s="13" t="s">
        <v>83</v>
      </c>
      <c r="Y1343" s="13" t="s">
        <v>732</v>
      </c>
      <c r="Z1343" s="13">
        <v>23805</v>
      </c>
      <c r="AA1343" s="1"/>
      <c r="AB1343" s="1"/>
      <c r="AC1343" s="1"/>
      <c r="AD1343" s="1"/>
      <c r="AE1343" s="1"/>
      <c r="AF1343" s="1"/>
    </row>
    <row r="1344" spans="1:32" x14ac:dyDescent="0.3">
      <c r="A1344" s="9">
        <v>22376</v>
      </c>
      <c r="B1344" s="9" t="s">
        <v>33</v>
      </c>
      <c r="C1344" s="9">
        <v>86751</v>
      </c>
      <c r="D1344" s="10">
        <v>225.04</v>
      </c>
      <c r="E1344" s="11">
        <v>0.1</v>
      </c>
      <c r="F1344" s="9">
        <v>5</v>
      </c>
      <c r="G1344" s="10">
        <f>'Calculated Metrics'!$D1344*'Calculated Metrics'!$F1344*(1-'Calculated Metrics'!$E1344)</f>
        <v>1012.6800000000001</v>
      </c>
      <c r="H1344" s="9">
        <v>2419</v>
      </c>
      <c r="I1344" s="9" t="s">
        <v>1794</v>
      </c>
      <c r="J1344" s="9" t="str">
        <f t="shared" si="20"/>
        <v>Returning Customer</v>
      </c>
      <c r="K1344" s="9" t="s">
        <v>74</v>
      </c>
      <c r="L1344" s="9" t="s">
        <v>35</v>
      </c>
      <c r="M1344" s="12">
        <v>42089</v>
      </c>
      <c r="N1344" s="12">
        <v>42089</v>
      </c>
      <c r="O1344" s="47">
        <f>'Calculated Metrics'!$N1344-'Calculated Metrics'!$M1344</f>
        <v>0</v>
      </c>
      <c r="P1344" s="12" t="str">
        <f>TEXT('Calculated Metrics'!$M1344,"mmmm")</f>
        <v>March</v>
      </c>
      <c r="Q1344" s="12" t="str">
        <f>TEXT('Calculated Metrics'!$M1344,"dddd")</f>
        <v>Thursday</v>
      </c>
      <c r="R1344" s="9" t="str">
        <f>_xlfn.XLOOKUP('Calculated Metrics'!$T1344,'Product Lookup'!A:A,'Product Lookup'!B:B, ,0)</f>
        <v>Appliances</v>
      </c>
      <c r="S1344" s="9" t="s">
        <v>26</v>
      </c>
      <c r="T1344" s="9" t="s">
        <v>131</v>
      </c>
      <c r="U1344" s="9" t="s">
        <v>63</v>
      </c>
      <c r="V1344" s="9" t="s">
        <v>29</v>
      </c>
      <c r="W1344" s="9" t="s">
        <v>81</v>
      </c>
      <c r="X1344" s="9" t="s">
        <v>83</v>
      </c>
      <c r="Y1344" s="9" t="s">
        <v>476</v>
      </c>
      <c r="Z1344" s="9">
        <v>23701</v>
      </c>
      <c r="AA1344" s="1"/>
      <c r="AB1344" s="1"/>
      <c r="AC1344" s="1"/>
      <c r="AD1344" s="1"/>
      <c r="AE1344" s="1"/>
      <c r="AF1344" s="1"/>
    </row>
    <row r="1345" spans="1:32" x14ac:dyDescent="0.3">
      <c r="A1345" s="13">
        <v>22377</v>
      </c>
      <c r="B1345" s="13" t="s">
        <v>33</v>
      </c>
      <c r="C1345" s="13">
        <v>86751</v>
      </c>
      <c r="D1345" s="14">
        <v>7.84</v>
      </c>
      <c r="E1345" s="15">
        <v>0.05</v>
      </c>
      <c r="F1345" s="13">
        <v>7</v>
      </c>
      <c r="G1345" s="14">
        <f>'Calculated Metrics'!$D1345*'Calculated Metrics'!$F1345*(1-'Calculated Metrics'!$E1345)</f>
        <v>52.135999999999996</v>
      </c>
      <c r="H1345" s="13">
        <v>2419</v>
      </c>
      <c r="I1345" s="13" t="s">
        <v>1794</v>
      </c>
      <c r="J1345" s="13" t="str">
        <f t="shared" si="20"/>
        <v>Returning Customer</v>
      </c>
      <c r="K1345" s="13" t="s">
        <v>74</v>
      </c>
      <c r="L1345" s="13" t="s">
        <v>35</v>
      </c>
      <c r="M1345" s="16">
        <v>42089</v>
      </c>
      <c r="N1345" s="16">
        <v>42092</v>
      </c>
      <c r="O1345" s="48">
        <f>'Calculated Metrics'!$N1345-'Calculated Metrics'!$M1345</f>
        <v>3</v>
      </c>
      <c r="P1345" s="16" t="str">
        <f>TEXT('Calculated Metrics'!$M1345,"mmmm")</f>
        <v>March</v>
      </c>
      <c r="Q1345" s="16" t="str">
        <f>TEXT('Calculated Metrics'!$M1345,"dddd")</f>
        <v>Thursday</v>
      </c>
      <c r="R1345" s="13" t="str">
        <f>_xlfn.XLOOKUP('Calculated Metrics'!$T1345,'Product Lookup'!A:A,'Product Lookup'!B:B, ,0)</f>
        <v>Binders</v>
      </c>
      <c r="S1345" s="13" t="s">
        <v>26</v>
      </c>
      <c r="T1345" s="13" t="s">
        <v>72</v>
      </c>
      <c r="U1345" s="13" t="s">
        <v>49</v>
      </c>
      <c r="V1345" s="13" t="s">
        <v>29</v>
      </c>
      <c r="W1345" s="13" t="s">
        <v>81</v>
      </c>
      <c r="X1345" s="13" t="s">
        <v>83</v>
      </c>
      <c r="Y1345" s="13" t="s">
        <v>476</v>
      </c>
      <c r="Z1345" s="13">
        <v>23701</v>
      </c>
      <c r="AA1345" s="1"/>
      <c r="AB1345" s="1"/>
      <c r="AC1345" s="1"/>
      <c r="AD1345" s="1"/>
      <c r="AE1345" s="1"/>
      <c r="AF1345" s="1"/>
    </row>
    <row r="1346" spans="1:32" x14ac:dyDescent="0.3">
      <c r="A1346" s="9">
        <v>25271</v>
      </c>
      <c r="B1346" s="9" t="s">
        <v>23</v>
      </c>
      <c r="C1346" s="9">
        <v>86752</v>
      </c>
      <c r="D1346" s="10">
        <v>9.11</v>
      </c>
      <c r="E1346" s="11">
        <v>0.05</v>
      </c>
      <c r="F1346" s="9">
        <v>11</v>
      </c>
      <c r="G1346" s="10">
        <f>'Calculated Metrics'!$D1346*'Calculated Metrics'!$F1346*(1-'Calculated Metrics'!$E1346)</f>
        <v>95.199499999999986</v>
      </c>
      <c r="H1346" s="9">
        <v>2420</v>
      </c>
      <c r="I1346" s="9" t="s">
        <v>1795</v>
      </c>
      <c r="J1346" s="9" t="str">
        <f t="shared" ref="J1346:J1409" si="21">IF(COUNTIF(I:I,I1346)&gt;1,"Returning Customer","New Customer")</f>
        <v>New Customer</v>
      </c>
      <c r="K1346" s="9" t="s">
        <v>74</v>
      </c>
      <c r="L1346" s="9" t="s">
        <v>35</v>
      </c>
      <c r="M1346" s="12">
        <v>42130</v>
      </c>
      <c r="N1346" s="12">
        <v>42130</v>
      </c>
      <c r="O1346" s="47">
        <f>'Calculated Metrics'!$N1346-'Calculated Metrics'!$M1346</f>
        <v>0</v>
      </c>
      <c r="P1346" s="12" t="str">
        <f>TEXT('Calculated Metrics'!$M1346,"mmmm")</f>
        <v>May</v>
      </c>
      <c r="Q1346" s="12" t="str">
        <f>TEXT('Calculated Metrics'!$M1346,"dddd")</f>
        <v>Wednesday</v>
      </c>
      <c r="R1346" s="9" t="str">
        <f>_xlfn.XLOOKUP('Calculated Metrics'!$T1346,'Product Lookup'!A:A,'Product Lookup'!B:B, ,0)</f>
        <v>Paper</v>
      </c>
      <c r="S1346" s="9" t="s">
        <v>26</v>
      </c>
      <c r="T1346" s="9" t="s">
        <v>66</v>
      </c>
      <c r="U1346" s="9" t="s">
        <v>28</v>
      </c>
      <c r="V1346" s="9" t="s">
        <v>29</v>
      </c>
      <c r="W1346" s="9" t="s">
        <v>50</v>
      </c>
      <c r="X1346" s="9" t="s">
        <v>83</v>
      </c>
      <c r="Y1346" s="9" t="s">
        <v>512</v>
      </c>
      <c r="Z1346" s="9">
        <v>23223</v>
      </c>
      <c r="AA1346" s="1"/>
      <c r="AB1346" s="1"/>
      <c r="AC1346" s="1"/>
      <c r="AD1346" s="1"/>
      <c r="AE1346" s="1"/>
      <c r="AF1346" s="1"/>
    </row>
    <row r="1347" spans="1:32" x14ac:dyDescent="0.3">
      <c r="A1347" s="13">
        <v>18802</v>
      </c>
      <c r="B1347" s="13" t="s">
        <v>33</v>
      </c>
      <c r="C1347" s="13">
        <v>89053</v>
      </c>
      <c r="D1347" s="14">
        <v>150.97999999999999</v>
      </c>
      <c r="E1347" s="15">
        <v>0.1</v>
      </c>
      <c r="F1347" s="13">
        <v>12</v>
      </c>
      <c r="G1347" s="14">
        <f>'Calculated Metrics'!$D1347*'Calculated Metrics'!$F1347*(1-'Calculated Metrics'!$E1347)</f>
        <v>1630.5839999999998</v>
      </c>
      <c r="H1347" s="13">
        <v>2422</v>
      </c>
      <c r="I1347" s="13" t="s">
        <v>1796</v>
      </c>
      <c r="J1347" s="13" t="str">
        <f t="shared" si="21"/>
        <v>Returning Customer</v>
      </c>
      <c r="K1347" s="13" t="s">
        <v>34</v>
      </c>
      <c r="L1347" s="13" t="s">
        <v>25</v>
      </c>
      <c r="M1347" s="16">
        <v>42148</v>
      </c>
      <c r="N1347" s="16">
        <v>42149</v>
      </c>
      <c r="O1347" s="48">
        <f>'Calculated Metrics'!$N1347-'Calculated Metrics'!$M1347</f>
        <v>1</v>
      </c>
      <c r="P1347" s="16" t="str">
        <f>TEXT('Calculated Metrics'!$M1347,"mmmm")</f>
        <v>May</v>
      </c>
      <c r="Q1347" s="16" t="str">
        <f>TEXT('Calculated Metrics'!$M1347,"dddd")</f>
        <v>Sunday</v>
      </c>
      <c r="R1347" s="13" t="str">
        <f>_xlfn.XLOOKUP('Calculated Metrics'!$T1347,'Product Lookup'!A:A,'Product Lookup'!B:B, ,0)</f>
        <v>Chairs</v>
      </c>
      <c r="S1347" s="13" t="s">
        <v>36</v>
      </c>
      <c r="T1347" s="13" t="s">
        <v>37</v>
      </c>
      <c r="U1347" s="13" t="s">
        <v>38</v>
      </c>
      <c r="V1347" s="13" t="s">
        <v>29</v>
      </c>
      <c r="W1347" s="13" t="s">
        <v>50</v>
      </c>
      <c r="X1347" s="13" t="s">
        <v>79</v>
      </c>
      <c r="Y1347" s="13" t="s">
        <v>733</v>
      </c>
      <c r="Z1347" s="13">
        <v>77340</v>
      </c>
      <c r="AA1347" s="1"/>
      <c r="AB1347" s="1"/>
      <c r="AC1347" s="1"/>
      <c r="AD1347" s="1"/>
      <c r="AE1347" s="1"/>
      <c r="AF1347" s="1"/>
    </row>
    <row r="1348" spans="1:32" x14ac:dyDescent="0.3">
      <c r="A1348" s="9">
        <v>19817</v>
      </c>
      <c r="B1348" s="9" t="s">
        <v>47</v>
      </c>
      <c r="C1348" s="9">
        <v>89055</v>
      </c>
      <c r="D1348" s="10">
        <v>3.89</v>
      </c>
      <c r="E1348" s="11">
        <v>0.05</v>
      </c>
      <c r="F1348" s="9">
        <v>10</v>
      </c>
      <c r="G1348" s="10">
        <f>'Calculated Metrics'!$D1348*'Calculated Metrics'!$F1348*(1-'Calculated Metrics'!$E1348)</f>
        <v>36.954999999999998</v>
      </c>
      <c r="H1348" s="9">
        <v>2422</v>
      </c>
      <c r="I1348" s="9" t="s">
        <v>1796</v>
      </c>
      <c r="J1348" s="9" t="str">
        <f t="shared" si="21"/>
        <v>Returning Customer</v>
      </c>
      <c r="K1348" s="9" t="s">
        <v>34</v>
      </c>
      <c r="L1348" s="9" t="s">
        <v>25</v>
      </c>
      <c r="M1348" s="12">
        <v>42026</v>
      </c>
      <c r="N1348" s="12">
        <v>42028</v>
      </c>
      <c r="O1348" s="47">
        <f>'Calculated Metrics'!$N1348-'Calculated Metrics'!$M1348</f>
        <v>2</v>
      </c>
      <c r="P1348" s="12" t="str">
        <f>TEXT('Calculated Metrics'!$M1348,"mmmm")</f>
        <v>January</v>
      </c>
      <c r="Q1348" s="12" t="str">
        <f>TEXT('Calculated Metrics'!$M1348,"dddd")</f>
        <v>Thursday</v>
      </c>
      <c r="R1348" s="9" t="str">
        <f>_xlfn.XLOOKUP('Calculated Metrics'!$T1348,'Product Lookup'!A:A,'Product Lookup'!B:B, ,0)</f>
        <v>Binders</v>
      </c>
      <c r="S1348" s="9" t="s">
        <v>26</v>
      </c>
      <c r="T1348" s="9" t="s">
        <v>72</v>
      </c>
      <c r="U1348" s="9" t="s">
        <v>49</v>
      </c>
      <c r="V1348" s="9" t="s">
        <v>29</v>
      </c>
      <c r="W1348" s="9" t="s">
        <v>50</v>
      </c>
      <c r="X1348" s="9" t="s">
        <v>79</v>
      </c>
      <c r="Y1348" s="9" t="s">
        <v>733</v>
      </c>
      <c r="Z1348" s="9">
        <v>77340</v>
      </c>
      <c r="AA1348" s="1"/>
      <c r="AB1348" s="1"/>
      <c r="AC1348" s="1"/>
      <c r="AD1348" s="1"/>
      <c r="AE1348" s="1"/>
      <c r="AF1348" s="1"/>
    </row>
    <row r="1349" spans="1:32" x14ac:dyDescent="0.3">
      <c r="A1349" s="13">
        <v>25126</v>
      </c>
      <c r="B1349" s="13" t="s">
        <v>71</v>
      </c>
      <c r="C1349" s="13">
        <v>89054</v>
      </c>
      <c r="D1349" s="14">
        <v>100.98</v>
      </c>
      <c r="E1349" s="15">
        <v>0.1</v>
      </c>
      <c r="F1349" s="13">
        <v>4</v>
      </c>
      <c r="G1349" s="14">
        <f>'Calculated Metrics'!$D1349*'Calculated Metrics'!$F1349*(1-'Calculated Metrics'!$E1349)</f>
        <v>363.52800000000002</v>
      </c>
      <c r="H1349" s="13">
        <v>2423</v>
      </c>
      <c r="I1349" s="13" t="s">
        <v>1797</v>
      </c>
      <c r="J1349" s="13" t="str">
        <f t="shared" si="21"/>
        <v>New Customer</v>
      </c>
      <c r="K1349" s="13" t="s">
        <v>34</v>
      </c>
      <c r="L1349" s="13" t="s">
        <v>35</v>
      </c>
      <c r="M1349" s="16">
        <v>42025</v>
      </c>
      <c r="N1349" s="16">
        <v>42030</v>
      </c>
      <c r="O1349" s="48">
        <f>'Calculated Metrics'!$N1349-'Calculated Metrics'!$M1349</f>
        <v>5</v>
      </c>
      <c r="P1349" s="16" t="str">
        <f>TEXT('Calculated Metrics'!$M1349,"mmmm")</f>
        <v>January</v>
      </c>
      <c r="Q1349" s="16" t="str">
        <f>TEXT('Calculated Metrics'!$M1349,"dddd")</f>
        <v>Wednesday</v>
      </c>
      <c r="R1349" s="13" t="str">
        <f>_xlfn.XLOOKUP('Calculated Metrics'!$T1349,'Product Lookup'!A:A,'Product Lookup'!B:B, ,0)</f>
        <v>Computer Peripherals</v>
      </c>
      <c r="S1349" s="13" t="s">
        <v>58</v>
      </c>
      <c r="T1349" s="13" t="s">
        <v>100</v>
      </c>
      <c r="U1349" s="13" t="s">
        <v>49</v>
      </c>
      <c r="V1349" s="13" t="s">
        <v>29</v>
      </c>
      <c r="W1349" s="13" t="s">
        <v>50</v>
      </c>
      <c r="X1349" s="13" t="s">
        <v>79</v>
      </c>
      <c r="Y1349" s="13" t="s">
        <v>734</v>
      </c>
      <c r="Z1349" s="13">
        <v>76053</v>
      </c>
      <c r="AA1349" s="1"/>
      <c r="AB1349" s="1"/>
      <c r="AC1349" s="1"/>
      <c r="AD1349" s="1"/>
      <c r="AE1349" s="1"/>
      <c r="AF1349" s="1"/>
    </row>
    <row r="1350" spans="1:32" x14ac:dyDescent="0.3">
      <c r="A1350" s="9">
        <v>21761</v>
      </c>
      <c r="B1350" s="9" t="s">
        <v>23</v>
      </c>
      <c r="C1350" s="9">
        <v>90859</v>
      </c>
      <c r="D1350" s="10">
        <v>30.93</v>
      </c>
      <c r="E1350" s="11">
        <v>0.05</v>
      </c>
      <c r="F1350" s="9">
        <v>3</v>
      </c>
      <c r="G1350" s="10">
        <f>'Calculated Metrics'!$D1350*'Calculated Metrics'!$F1350*(1-'Calculated Metrics'!$E1350)</f>
        <v>88.150499999999994</v>
      </c>
      <c r="H1350" s="9">
        <v>2426</v>
      </c>
      <c r="I1350" s="9" t="s">
        <v>1798</v>
      </c>
      <c r="J1350" s="9" t="str">
        <f t="shared" si="21"/>
        <v>Returning Customer</v>
      </c>
      <c r="K1350" s="9" t="s">
        <v>48</v>
      </c>
      <c r="L1350" s="9" t="s">
        <v>35</v>
      </c>
      <c r="M1350" s="12">
        <v>42078</v>
      </c>
      <c r="N1350" s="12">
        <v>42079</v>
      </c>
      <c r="O1350" s="47">
        <f>'Calculated Metrics'!$N1350-'Calculated Metrics'!$M1350</f>
        <v>1</v>
      </c>
      <c r="P1350" s="12" t="str">
        <f>TEXT('Calculated Metrics'!$M1350,"mmmm")</f>
        <v>March</v>
      </c>
      <c r="Q1350" s="12" t="str">
        <f>TEXT('Calculated Metrics'!$M1350,"dddd")</f>
        <v>Sunday</v>
      </c>
      <c r="R1350" s="9" t="str">
        <f>_xlfn.XLOOKUP('Calculated Metrics'!$T1350,'Product Lookup'!A:A,'Product Lookup'!B:B, ,0)</f>
        <v>Furnishings</v>
      </c>
      <c r="S1350" s="9" t="s">
        <v>36</v>
      </c>
      <c r="T1350" s="9" t="s">
        <v>42</v>
      </c>
      <c r="U1350" s="9" t="s">
        <v>43</v>
      </c>
      <c r="V1350" s="9" t="s">
        <v>29</v>
      </c>
      <c r="W1350" s="9" t="s">
        <v>50</v>
      </c>
      <c r="X1350" s="9" t="s">
        <v>79</v>
      </c>
      <c r="Y1350" s="9" t="s">
        <v>735</v>
      </c>
      <c r="Z1350" s="9">
        <v>75061</v>
      </c>
      <c r="AA1350" s="1"/>
      <c r="AB1350" s="1"/>
      <c r="AC1350" s="1"/>
      <c r="AD1350" s="1"/>
      <c r="AE1350" s="1"/>
      <c r="AF1350" s="1"/>
    </row>
    <row r="1351" spans="1:32" x14ac:dyDescent="0.3">
      <c r="A1351" s="13">
        <v>20496</v>
      </c>
      <c r="B1351" s="13" t="s">
        <v>71</v>
      </c>
      <c r="C1351" s="13">
        <v>90861</v>
      </c>
      <c r="D1351" s="14">
        <v>4.4800000000000004</v>
      </c>
      <c r="E1351" s="15">
        <v>0.05</v>
      </c>
      <c r="F1351" s="13">
        <v>37</v>
      </c>
      <c r="G1351" s="14">
        <f>'Calculated Metrics'!$D1351*'Calculated Metrics'!$F1351*(1-'Calculated Metrics'!$E1351)</f>
        <v>157.47200000000001</v>
      </c>
      <c r="H1351" s="13">
        <v>2426</v>
      </c>
      <c r="I1351" s="13" t="s">
        <v>1798</v>
      </c>
      <c r="J1351" s="13" t="str">
        <f t="shared" si="21"/>
        <v>Returning Customer</v>
      </c>
      <c r="K1351" s="13" t="s">
        <v>48</v>
      </c>
      <c r="L1351" s="13" t="s">
        <v>35</v>
      </c>
      <c r="M1351" s="16">
        <v>42126</v>
      </c>
      <c r="N1351" s="16">
        <v>42126</v>
      </c>
      <c r="O1351" s="48">
        <f>'Calculated Metrics'!$N1351-'Calculated Metrics'!$M1351</f>
        <v>0</v>
      </c>
      <c r="P1351" s="16" t="str">
        <f>TEXT('Calculated Metrics'!$M1351,"mmmm")</f>
        <v>May</v>
      </c>
      <c r="Q1351" s="16" t="str">
        <f>TEXT('Calculated Metrics'!$M1351,"dddd")</f>
        <v>Saturday</v>
      </c>
      <c r="R1351" s="13" t="str">
        <f>_xlfn.XLOOKUP('Calculated Metrics'!$T1351,'Product Lookup'!A:A,'Product Lookup'!B:B, ,0)</f>
        <v>Appliances</v>
      </c>
      <c r="S1351" s="13" t="s">
        <v>26</v>
      </c>
      <c r="T1351" s="13" t="s">
        <v>131</v>
      </c>
      <c r="U1351" s="13" t="s">
        <v>124</v>
      </c>
      <c r="V1351" s="13" t="s">
        <v>29</v>
      </c>
      <c r="W1351" s="13" t="s">
        <v>50</v>
      </c>
      <c r="X1351" s="13" t="s">
        <v>79</v>
      </c>
      <c r="Y1351" s="13" t="s">
        <v>735</v>
      </c>
      <c r="Z1351" s="13">
        <v>75061</v>
      </c>
      <c r="AA1351" s="1"/>
      <c r="AB1351" s="1"/>
      <c r="AC1351" s="1"/>
      <c r="AD1351" s="1"/>
      <c r="AE1351" s="1"/>
      <c r="AF1351" s="1"/>
    </row>
    <row r="1352" spans="1:32" x14ac:dyDescent="0.3">
      <c r="A1352" s="9">
        <v>20497</v>
      </c>
      <c r="B1352" s="9" t="s">
        <v>71</v>
      </c>
      <c r="C1352" s="9">
        <v>90861</v>
      </c>
      <c r="D1352" s="10">
        <v>17.670000000000002</v>
      </c>
      <c r="E1352" s="11">
        <v>0.05</v>
      </c>
      <c r="F1352" s="9">
        <v>9</v>
      </c>
      <c r="G1352" s="10">
        <f>'Calculated Metrics'!$D1352*'Calculated Metrics'!$F1352*(1-'Calculated Metrics'!$E1352)</f>
        <v>151.07850000000002</v>
      </c>
      <c r="H1352" s="9">
        <v>2426</v>
      </c>
      <c r="I1352" s="9" t="s">
        <v>1798</v>
      </c>
      <c r="J1352" s="9" t="str">
        <f t="shared" si="21"/>
        <v>Returning Customer</v>
      </c>
      <c r="K1352" s="9" t="s">
        <v>48</v>
      </c>
      <c r="L1352" s="9" t="s">
        <v>35</v>
      </c>
      <c r="M1352" s="12">
        <v>42126</v>
      </c>
      <c r="N1352" s="12">
        <v>42133</v>
      </c>
      <c r="O1352" s="47">
        <f>'Calculated Metrics'!$N1352-'Calculated Metrics'!$M1352</f>
        <v>7</v>
      </c>
      <c r="P1352" s="12" t="str">
        <f>TEXT('Calculated Metrics'!$M1352,"mmmm")</f>
        <v>May</v>
      </c>
      <c r="Q1352" s="12" t="str">
        <f>TEXT('Calculated Metrics'!$M1352,"dddd")</f>
        <v>Saturday</v>
      </c>
      <c r="R1352" s="9" t="str">
        <f>_xlfn.XLOOKUP('Calculated Metrics'!$T1352,'Product Lookup'!A:A,'Product Lookup'!B:B, ,0)</f>
        <v>Furnishings</v>
      </c>
      <c r="S1352" s="9" t="s">
        <v>36</v>
      </c>
      <c r="T1352" s="9" t="s">
        <v>42</v>
      </c>
      <c r="U1352" s="9" t="s">
        <v>43</v>
      </c>
      <c r="V1352" s="9" t="s">
        <v>29</v>
      </c>
      <c r="W1352" s="9" t="s">
        <v>50</v>
      </c>
      <c r="X1352" s="9" t="s">
        <v>79</v>
      </c>
      <c r="Y1352" s="9" t="s">
        <v>735</v>
      </c>
      <c r="Z1352" s="9">
        <v>75061</v>
      </c>
      <c r="AA1352" s="1"/>
      <c r="AB1352" s="1"/>
      <c r="AC1352" s="1"/>
      <c r="AD1352" s="1"/>
      <c r="AE1352" s="1"/>
      <c r="AF1352" s="1"/>
    </row>
    <row r="1353" spans="1:32" x14ac:dyDescent="0.3">
      <c r="A1353" s="13">
        <v>23729</v>
      </c>
      <c r="B1353" s="13" t="s">
        <v>23</v>
      </c>
      <c r="C1353" s="13">
        <v>90860</v>
      </c>
      <c r="D1353" s="14">
        <v>40.99</v>
      </c>
      <c r="E1353" s="15">
        <v>0.05</v>
      </c>
      <c r="F1353" s="13">
        <v>21</v>
      </c>
      <c r="G1353" s="14">
        <f>'Calculated Metrics'!$D1353*'Calculated Metrics'!$F1353*(1-'Calculated Metrics'!$E1353)</f>
        <v>817.75049999999999</v>
      </c>
      <c r="H1353" s="13">
        <v>2427</v>
      </c>
      <c r="I1353" s="13" t="s">
        <v>1799</v>
      </c>
      <c r="J1353" s="13" t="str">
        <f t="shared" si="21"/>
        <v>New Customer</v>
      </c>
      <c r="K1353" s="13" t="s">
        <v>24</v>
      </c>
      <c r="L1353" s="13" t="s">
        <v>35</v>
      </c>
      <c r="M1353" s="16">
        <v>42052</v>
      </c>
      <c r="N1353" s="16">
        <v>42053</v>
      </c>
      <c r="O1353" s="48">
        <f>'Calculated Metrics'!$N1353-'Calculated Metrics'!$M1353</f>
        <v>1</v>
      </c>
      <c r="P1353" s="16" t="str">
        <f>TEXT('Calculated Metrics'!$M1353,"mmmm")</f>
        <v>February</v>
      </c>
      <c r="Q1353" s="16" t="str">
        <f>TEXT('Calculated Metrics'!$M1353,"dddd")</f>
        <v>Tuesday</v>
      </c>
      <c r="R1353" s="13" t="str">
        <f>_xlfn.XLOOKUP('Calculated Metrics'!$T1353,'Product Lookup'!A:A,'Product Lookup'!B:B, ,0)</f>
        <v>Paper</v>
      </c>
      <c r="S1353" s="13" t="s">
        <v>26</v>
      </c>
      <c r="T1353" s="13" t="s">
        <v>66</v>
      </c>
      <c r="U1353" s="13" t="s">
        <v>49</v>
      </c>
      <c r="V1353" s="13" t="s">
        <v>29</v>
      </c>
      <c r="W1353" s="13" t="s">
        <v>50</v>
      </c>
      <c r="X1353" s="13" t="s">
        <v>79</v>
      </c>
      <c r="Y1353" s="13" t="s">
        <v>736</v>
      </c>
      <c r="Z1353" s="13">
        <v>76248</v>
      </c>
      <c r="AA1353" s="1"/>
      <c r="AB1353" s="1"/>
      <c r="AC1353" s="1"/>
      <c r="AD1353" s="1"/>
      <c r="AE1353" s="1"/>
      <c r="AF1353" s="1"/>
    </row>
    <row r="1354" spans="1:32" x14ac:dyDescent="0.3">
      <c r="A1354" s="9">
        <v>22562</v>
      </c>
      <c r="B1354" s="9" t="s">
        <v>33</v>
      </c>
      <c r="C1354" s="9">
        <v>91108</v>
      </c>
      <c r="D1354" s="10">
        <v>14.28</v>
      </c>
      <c r="E1354" s="11">
        <v>0.05</v>
      </c>
      <c r="F1354" s="9">
        <v>11</v>
      </c>
      <c r="G1354" s="10">
        <f>'Calculated Metrics'!$D1354*'Calculated Metrics'!$F1354*(1-'Calculated Metrics'!$E1354)</f>
        <v>149.22599999999997</v>
      </c>
      <c r="H1354" s="9">
        <v>2430</v>
      </c>
      <c r="I1354" s="9" t="s">
        <v>1800</v>
      </c>
      <c r="J1354" s="9" t="str">
        <f t="shared" si="21"/>
        <v>Returning Customer</v>
      </c>
      <c r="K1354" s="9" t="s">
        <v>34</v>
      </c>
      <c r="L1354" s="9" t="s">
        <v>35</v>
      </c>
      <c r="M1354" s="12">
        <v>42087</v>
      </c>
      <c r="N1354" s="12">
        <v>42088</v>
      </c>
      <c r="O1354" s="47">
        <f>'Calculated Metrics'!$N1354-'Calculated Metrics'!$M1354</f>
        <v>1</v>
      </c>
      <c r="P1354" s="12" t="str">
        <f>TEXT('Calculated Metrics'!$M1354,"mmmm")</f>
        <v>March</v>
      </c>
      <c r="Q1354" s="12" t="str">
        <f>TEXT('Calculated Metrics'!$M1354,"dddd")</f>
        <v>Tuesday</v>
      </c>
      <c r="R1354" s="9" t="str">
        <f>_xlfn.XLOOKUP('Calculated Metrics'!$T1354,'Product Lookup'!A:A,'Product Lookup'!B:B, ,0)</f>
        <v>Binders</v>
      </c>
      <c r="S1354" s="9" t="s">
        <v>26</v>
      </c>
      <c r="T1354" s="9" t="s">
        <v>72</v>
      </c>
      <c r="U1354" s="9" t="s">
        <v>49</v>
      </c>
      <c r="V1354" s="9" t="s">
        <v>29</v>
      </c>
      <c r="W1354" s="9" t="s">
        <v>50</v>
      </c>
      <c r="X1354" s="9" t="s">
        <v>79</v>
      </c>
      <c r="Y1354" s="9" t="s">
        <v>737</v>
      </c>
      <c r="Z1354" s="9">
        <v>76541</v>
      </c>
      <c r="AA1354" s="1"/>
      <c r="AB1354" s="1"/>
      <c r="AC1354" s="1"/>
      <c r="AD1354" s="1"/>
      <c r="AE1354" s="1"/>
      <c r="AF1354" s="1"/>
    </row>
    <row r="1355" spans="1:32" x14ac:dyDescent="0.3">
      <c r="A1355" s="13">
        <v>22105</v>
      </c>
      <c r="B1355" s="13" t="s">
        <v>33</v>
      </c>
      <c r="C1355" s="13">
        <v>91109</v>
      </c>
      <c r="D1355" s="14">
        <v>7.08</v>
      </c>
      <c r="E1355" s="15">
        <v>0.05</v>
      </c>
      <c r="F1355" s="13">
        <v>7</v>
      </c>
      <c r="G1355" s="14">
        <f>'Calculated Metrics'!$D1355*'Calculated Metrics'!$F1355*(1-'Calculated Metrics'!$E1355)</f>
        <v>47.082000000000001</v>
      </c>
      <c r="H1355" s="13">
        <v>2430</v>
      </c>
      <c r="I1355" s="13" t="s">
        <v>1800</v>
      </c>
      <c r="J1355" s="13" t="str">
        <f t="shared" si="21"/>
        <v>Returning Customer</v>
      </c>
      <c r="K1355" s="13" t="s">
        <v>34</v>
      </c>
      <c r="L1355" s="13" t="s">
        <v>35</v>
      </c>
      <c r="M1355" s="16">
        <v>42104</v>
      </c>
      <c r="N1355" s="16">
        <v>42105</v>
      </c>
      <c r="O1355" s="48">
        <f>'Calculated Metrics'!$N1355-'Calculated Metrics'!$M1355</f>
        <v>1</v>
      </c>
      <c r="P1355" s="16" t="str">
        <f>TEXT('Calculated Metrics'!$M1355,"mmmm")</f>
        <v>April</v>
      </c>
      <c r="Q1355" s="16" t="str">
        <f>TEXT('Calculated Metrics'!$M1355,"dddd")</f>
        <v>Friday</v>
      </c>
      <c r="R1355" s="13" t="str">
        <f>_xlfn.XLOOKUP('Calculated Metrics'!$T1355,'Product Lookup'!A:A,'Product Lookup'!B:B, ,0)</f>
        <v>Pens</v>
      </c>
      <c r="S1355" s="13" t="s">
        <v>26</v>
      </c>
      <c r="T1355" s="13" t="s">
        <v>27</v>
      </c>
      <c r="U1355" s="13" t="s">
        <v>28</v>
      </c>
      <c r="V1355" s="13" t="s">
        <v>29</v>
      </c>
      <c r="W1355" s="13" t="s">
        <v>50</v>
      </c>
      <c r="X1355" s="13" t="s">
        <v>79</v>
      </c>
      <c r="Y1355" s="13" t="s">
        <v>737</v>
      </c>
      <c r="Z1355" s="13">
        <v>76541</v>
      </c>
      <c r="AA1355" s="1"/>
      <c r="AB1355" s="1"/>
      <c r="AC1355" s="1"/>
      <c r="AD1355" s="1"/>
      <c r="AE1355" s="1"/>
      <c r="AF1355" s="1"/>
    </row>
    <row r="1356" spans="1:32" x14ac:dyDescent="0.3">
      <c r="A1356" s="9">
        <v>20731</v>
      </c>
      <c r="B1356" s="9" t="s">
        <v>71</v>
      </c>
      <c r="C1356" s="9">
        <v>91110</v>
      </c>
      <c r="D1356" s="10">
        <v>140.99</v>
      </c>
      <c r="E1356" s="11">
        <v>0.1</v>
      </c>
      <c r="F1356" s="9">
        <v>2</v>
      </c>
      <c r="G1356" s="10">
        <f>'Calculated Metrics'!$D1356*'Calculated Metrics'!$F1356*(1-'Calculated Metrics'!$E1356)</f>
        <v>253.78200000000001</v>
      </c>
      <c r="H1356" s="9">
        <v>2430</v>
      </c>
      <c r="I1356" s="9" t="s">
        <v>1800</v>
      </c>
      <c r="J1356" s="9" t="str">
        <f t="shared" si="21"/>
        <v>Returning Customer</v>
      </c>
      <c r="K1356" s="9" t="s">
        <v>34</v>
      </c>
      <c r="L1356" s="9" t="s">
        <v>35</v>
      </c>
      <c r="M1356" s="12">
        <v>42092</v>
      </c>
      <c r="N1356" s="12">
        <v>42100</v>
      </c>
      <c r="O1356" s="47">
        <f>'Calculated Metrics'!$N1356-'Calculated Metrics'!$M1356</f>
        <v>8</v>
      </c>
      <c r="P1356" s="12" t="str">
        <f>TEXT('Calculated Metrics'!$M1356,"mmmm")</f>
        <v>March</v>
      </c>
      <c r="Q1356" s="12" t="str">
        <f>TEXT('Calculated Metrics'!$M1356,"dddd")</f>
        <v>Sunday</v>
      </c>
      <c r="R1356" s="9" t="str">
        <f>_xlfn.XLOOKUP('Calculated Metrics'!$T1356,'Product Lookup'!A:A,'Product Lookup'!B:B, ,0)</f>
        <v>Telephones</v>
      </c>
      <c r="S1356" s="9" t="s">
        <v>58</v>
      </c>
      <c r="T1356" s="9" t="s">
        <v>59</v>
      </c>
      <c r="U1356" s="9" t="s">
        <v>49</v>
      </c>
      <c r="V1356" s="9" t="s">
        <v>29</v>
      </c>
      <c r="W1356" s="9" t="s">
        <v>30</v>
      </c>
      <c r="X1356" s="9" t="s">
        <v>79</v>
      </c>
      <c r="Y1356" s="9" t="s">
        <v>737</v>
      </c>
      <c r="Z1356" s="9">
        <v>76541</v>
      </c>
      <c r="AA1356" s="1"/>
      <c r="AB1356" s="1"/>
      <c r="AC1356" s="1"/>
      <c r="AD1356" s="1"/>
      <c r="AE1356" s="1"/>
      <c r="AF1356" s="1"/>
    </row>
    <row r="1357" spans="1:32" x14ac:dyDescent="0.3">
      <c r="A1357" s="13">
        <v>3490</v>
      </c>
      <c r="B1357" s="13" t="s">
        <v>33</v>
      </c>
      <c r="C1357" s="13">
        <v>24869</v>
      </c>
      <c r="D1357" s="14">
        <v>8.85</v>
      </c>
      <c r="E1357" s="15">
        <v>0.05</v>
      </c>
      <c r="F1357" s="13">
        <v>21</v>
      </c>
      <c r="G1357" s="14">
        <f>'Calculated Metrics'!$D1357*'Calculated Metrics'!$F1357*(1-'Calculated Metrics'!$E1357)</f>
        <v>176.55749999999998</v>
      </c>
      <c r="H1357" s="13">
        <v>2431</v>
      </c>
      <c r="I1357" s="13" t="s">
        <v>1801</v>
      </c>
      <c r="J1357" s="13" t="str">
        <f t="shared" si="21"/>
        <v>Returning Customer</v>
      </c>
      <c r="K1357" s="13" t="s">
        <v>74</v>
      </c>
      <c r="L1357" s="13" t="s">
        <v>35</v>
      </c>
      <c r="M1357" s="16">
        <v>42165</v>
      </c>
      <c r="N1357" s="16">
        <v>42166</v>
      </c>
      <c r="O1357" s="48">
        <f>'Calculated Metrics'!$N1357-'Calculated Metrics'!$M1357</f>
        <v>1</v>
      </c>
      <c r="P1357" s="16" t="str">
        <f>TEXT('Calculated Metrics'!$M1357,"mmmm")</f>
        <v>June</v>
      </c>
      <c r="Q1357" s="16" t="str">
        <f>TEXT('Calculated Metrics'!$M1357,"dddd")</f>
        <v>Wednesday</v>
      </c>
      <c r="R1357" s="13" t="str">
        <f>_xlfn.XLOOKUP('Calculated Metrics'!$T1357,'Product Lookup'!A:A,'Product Lookup'!B:B, ,0)</f>
        <v>Binders</v>
      </c>
      <c r="S1357" s="13" t="s">
        <v>26</v>
      </c>
      <c r="T1357" s="13" t="s">
        <v>72</v>
      </c>
      <c r="U1357" s="13" t="s">
        <v>49</v>
      </c>
      <c r="V1357" s="13" t="s">
        <v>29</v>
      </c>
      <c r="W1357" s="13" t="s">
        <v>30</v>
      </c>
      <c r="X1357" s="13" t="s">
        <v>39</v>
      </c>
      <c r="Y1357" s="13" t="s">
        <v>257</v>
      </c>
      <c r="Z1357" s="13">
        <v>90004</v>
      </c>
      <c r="AA1357" s="1"/>
      <c r="AB1357" s="1"/>
      <c r="AC1357" s="1"/>
      <c r="AD1357" s="1"/>
      <c r="AE1357" s="1"/>
      <c r="AF1357" s="1"/>
    </row>
    <row r="1358" spans="1:32" x14ac:dyDescent="0.3">
      <c r="A1358" s="9">
        <v>819</v>
      </c>
      <c r="B1358" s="9" t="s">
        <v>23</v>
      </c>
      <c r="C1358" s="9">
        <v>5920</v>
      </c>
      <c r="D1358" s="10">
        <v>155.06</v>
      </c>
      <c r="E1358" s="11">
        <v>0.1</v>
      </c>
      <c r="F1358" s="9">
        <v>14</v>
      </c>
      <c r="G1358" s="10">
        <f>'Calculated Metrics'!$D1358*'Calculated Metrics'!$F1358*(1-'Calculated Metrics'!$E1358)</f>
        <v>1953.7560000000001</v>
      </c>
      <c r="H1358" s="9">
        <v>2431</v>
      </c>
      <c r="I1358" s="9" t="s">
        <v>1801</v>
      </c>
      <c r="J1358" s="9" t="str">
        <f t="shared" si="21"/>
        <v>Returning Customer</v>
      </c>
      <c r="K1358" s="9" t="s">
        <v>74</v>
      </c>
      <c r="L1358" s="9" t="s">
        <v>35</v>
      </c>
      <c r="M1358" s="12">
        <v>42143</v>
      </c>
      <c r="N1358" s="12">
        <v>42143</v>
      </c>
      <c r="O1358" s="47">
        <f>'Calculated Metrics'!$N1358-'Calculated Metrics'!$M1358</f>
        <v>0</v>
      </c>
      <c r="P1358" s="12" t="str">
        <f>TEXT('Calculated Metrics'!$M1358,"mmmm")</f>
        <v>May</v>
      </c>
      <c r="Q1358" s="12" t="str">
        <f>TEXT('Calculated Metrics'!$M1358,"dddd")</f>
        <v>Tuesday</v>
      </c>
      <c r="R1358" s="9" t="str">
        <f>_xlfn.XLOOKUP('Calculated Metrics'!$T1358,'Product Lookup'!A:A,'Product Lookup'!B:B, ,0)</f>
        <v>Storage</v>
      </c>
      <c r="S1358" s="9" t="s">
        <v>26</v>
      </c>
      <c r="T1358" s="9" t="s">
        <v>85</v>
      </c>
      <c r="U1358" s="9" t="s">
        <v>49</v>
      </c>
      <c r="V1358" s="9" t="s">
        <v>29</v>
      </c>
      <c r="W1358" s="9" t="s">
        <v>50</v>
      </c>
      <c r="X1358" s="9" t="s">
        <v>39</v>
      </c>
      <c r="Y1358" s="9" t="s">
        <v>257</v>
      </c>
      <c r="Z1358" s="9">
        <v>90004</v>
      </c>
      <c r="AA1358" s="1"/>
      <c r="AB1358" s="1"/>
      <c r="AC1358" s="1"/>
      <c r="AD1358" s="1"/>
      <c r="AE1358" s="1"/>
      <c r="AF1358" s="1"/>
    </row>
    <row r="1359" spans="1:32" x14ac:dyDescent="0.3">
      <c r="A1359" s="13">
        <v>18819</v>
      </c>
      <c r="B1359" s="13" t="s">
        <v>23</v>
      </c>
      <c r="C1359" s="13">
        <v>89096</v>
      </c>
      <c r="D1359" s="14">
        <v>155.06</v>
      </c>
      <c r="E1359" s="15">
        <v>0.1</v>
      </c>
      <c r="F1359" s="13">
        <v>3</v>
      </c>
      <c r="G1359" s="14">
        <f>'Calculated Metrics'!$D1359*'Calculated Metrics'!$F1359*(1-'Calculated Metrics'!$E1359)</f>
        <v>418.66200000000003</v>
      </c>
      <c r="H1359" s="13">
        <v>2432</v>
      </c>
      <c r="I1359" s="13" t="s">
        <v>1802</v>
      </c>
      <c r="J1359" s="13" t="str">
        <f t="shared" si="21"/>
        <v>Returning Customer</v>
      </c>
      <c r="K1359" s="13" t="s">
        <v>74</v>
      </c>
      <c r="L1359" s="13" t="s">
        <v>35</v>
      </c>
      <c r="M1359" s="16">
        <v>42143</v>
      </c>
      <c r="N1359" s="16">
        <v>42143</v>
      </c>
      <c r="O1359" s="48">
        <f>'Calculated Metrics'!$N1359-'Calculated Metrics'!$M1359</f>
        <v>0</v>
      </c>
      <c r="P1359" s="16" t="str">
        <f>TEXT('Calculated Metrics'!$M1359,"mmmm")</f>
        <v>May</v>
      </c>
      <c r="Q1359" s="16" t="str">
        <f>TEXT('Calculated Metrics'!$M1359,"dddd")</f>
        <v>Tuesday</v>
      </c>
      <c r="R1359" s="13" t="str">
        <f>_xlfn.XLOOKUP('Calculated Metrics'!$T1359,'Product Lookup'!A:A,'Product Lookup'!B:B, ,0)</f>
        <v>Storage</v>
      </c>
      <c r="S1359" s="13" t="s">
        <v>26</v>
      </c>
      <c r="T1359" s="13" t="s">
        <v>85</v>
      </c>
      <c r="U1359" s="13" t="s">
        <v>49</v>
      </c>
      <c r="V1359" s="13" t="s">
        <v>29</v>
      </c>
      <c r="W1359" s="13" t="s">
        <v>50</v>
      </c>
      <c r="X1359" s="13" t="s">
        <v>145</v>
      </c>
      <c r="Y1359" s="13" t="s">
        <v>738</v>
      </c>
      <c r="Z1359" s="13">
        <v>73110</v>
      </c>
      <c r="AA1359" s="1"/>
      <c r="AB1359" s="1"/>
      <c r="AC1359" s="1"/>
      <c r="AD1359" s="1"/>
      <c r="AE1359" s="1"/>
      <c r="AF1359" s="1"/>
    </row>
    <row r="1360" spans="1:32" x14ac:dyDescent="0.3">
      <c r="A1360" s="9">
        <v>20286</v>
      </c>
      <c r="B1360" s="9" t="s">
        <v>33</v>
      </c>
      <c r="C1360" s="9">
        <v>89097</v>
      </c>
      <c r="D1360" s="10">
        <v>5.4</v>
      </c>
      <c r="E1360" s="11">
        <v>0.05</v>
      </c>
      <c r="F1360" s="9">
        <v>6</v>
      </c>
      <c r="G1360" s="10">
        <f>'Calculated Metrics'!$D1360*'Calculated Metrics'!$F1360*(1-'Calculated Metrics'!$E1360)</f>
        <v>30.780000000000005</v>
      </c>
      <c r="H1360" s="9">
        <v>2432</v>
      </c>
      <c r="I1360" s="9" t="s">
        <v>1802</v>
      </c>
      <c r="J1360" s="9" t="str">
        <f t="shared" si="21"/>
        <v>Returning Customer</v>
      </c>
      <c r="K1360" s="9" t="s">
        <v>74</v>
      </c>
      <c r="L1360" s="9" t="s">
        <v>25</v>
      </c>
      <c r="M1360" s="12">
        <v>42161</v>
      </c>
      <c r="N1360" s="12">
        <v>42163</v>
      </c>
      <c r="O1360" s="47">
        <f>'Calculated Metrics'!$N1360-'Calculated Metrics'!$M1360</f>
        <v>2</v>
      </c>
      <c r="P1360" s="12" t="str">
        <f>TEXT('Calculated Metrics'!$M1360,"mmmm")</f>
        <v>June</v>
      </c>
      <c r="Q1360" s="12" t="str">
        <f>TEXT('Calculated Metrics'!$M1360,"dddd")</f>
        <v>Saturday</v>
      </c>
      <c r="R1360" s="9" t="str">
        <f>_xlfn.XLOOKUP('Calculated Metrics'!$T1360,'Product Lookup'!A:A,'Product Lookup'!B:B, ,0)</f>
        <v>Binders</v>
      </c>
      <c r="S1360" s="9" t="s">
        <v>26</v>
      </c>
      <c r="T1360" s="9" t="s">
        <v>72</v>
      </c>
      <c r="U1360" s="9" t="s">
        <v>49</v>
      </c>
      <c r="V1360" s="9" t="s">
        <v>29</v>
      </c>
      <c r="W1360" s="9" t="s">
        <v>50</v>
      </c>
      <c r="X1360" s="9" t="s">
        <v>145</v>
      </c>
      <c r="Y1360" s="9" t="s">
        <v>738</v>
      </c>
      <c r="Z1360" s="9">
        <v>73110</v>
      </c>
      <c r="AA1360" s="1"/>
      <c r="AB1360" s="1"/>
      <c r="AC1360" s="1"/>
      <c r="AD1360" s="1"/>
      <c r="AE1360" s="1"/>
      <c r="AF1360" s="1"/>
    </row>
    <row r="1361" spans="1:32" x14ac:dyDescent="0.3">
      <c r="A1361" s="13">
        <v>21490</v>
      </c>
      <c r="B1361" s="13" t="s">
        <v>33</v>
      </c>
      <c r="C1361" s="13">
        <v>89095</v>
      </c>
      <c r="D1361" s="14">
        <v>8.85</v>
      </c>
      <c r="E1361" s="15">
        <v>0.05</v>
      </c>
      <c r="F1361" s="13">
        <v>5</v>
      </c>
      <c r="G1361" s="14">
        <f>'Calculated Metrics'!$D1361*'Calculated Metrics'!$F1361*(1-'Calculated Metrics'!$E1361)</f>
        <v>42.037500000000001</v>
      </c>
      <c r="H1361" s="13">
        <v>2433</v>
      </c>
      <c r="I1361" s="13" t="s">
        <v>1803</v>
      </c>
      <c r="J1361" s="13" t="str">
        <f t="shared" si="21"/>
        <v>New Customer</v>
      </c>
      <c r="K1361" s="13" t="s">
        <v>74</v>
      </c>
      <c r="L1361" s="13" t="s">
        <v>35</v>
      </c>
      <c r="M1361" s="16">
        <v>42165</v>
      </c>
      <c r="N1361" s="16">
        <v>42166</v>
      </c>
      <c r="O1361" s="48">
        <f>'Calculated Metrics'!$N1361-'Calculated Metrics'!$M1361</f>
        <v>1</v>
      </c>
      <c r="P1361" s="16" t="str">
        <f>TEXT('Calculated Metrics'!$M1361,"mmmm")</f>
        <v>June</v>
      </c>
      <c r="Q1361" s="16" t="str">
        <f>TEXT('Calculated Metrics'!$M1361,"dddd")</f>
        <v>Wednesday</v>
      </c>
      <c r="R1361" s="13" t="str">
        <f>_xlfn.XLOOKUP('Calculated Metrics'!$T1361,'Product Lookup'!A:A,'Product Lookup'!B:B, ,0)</f>
        <v>Binders</v>
      </c>
      <c r="S1361" s="13" t="s">
        <v>26</v>
      </c>
      <c r="T1361" s="13" t="s">
        <v>72</v>
      </c>
      <c r="U1361" s="13" t="s">
        <v>49</v>
      </c>
      <c r="V1361" s="13" t="s">
        <v>29</v>
      </c>
      <c r="W1361" s="13" t="s">
        <v>50</v>
      </c>
      <c r="X1361" s="13" t="s">
        <v>145</v>
      </c>
      <c r="Y1361" s="13" t="s">
        <v>739</v>
      </c>
      <c r="Z1361" s="13">
        <v>73160</v>
      </c>
      <c r="AA1361" s="1"/>
      <c r="AB1361" s="1"/>
      <c r="AC1361" s="1"/>
      <c r="AD1361" s="1"/>
      <c r="AE1361" s="1"/>
      <c r="AF1361" s="1"/>
    </row>
    <row r="1362" spans="1:32" x14ac:dyDescent="0.3">
      <c r="A1362" s="9">
        <v>19566</v>
      </c>
      <c r="B1362" s="9" t="s">
        <v>71</v>
      </c>
      <c r="C1362" s="9">
        <v>90301</v>
      </c>
      <c r="D1362" s="10">
        <v>90.97</v>
      </c>
      <c r="E1362" s="11">
        <v>0.05</v>
      </c>
      <c r="F1362" s="9">
        <v>3</v>
      </c>
      <c r="G1362" s="10">
        <f>'Calculated Metrics'!$D1362*'Calculated Metrics'!$F1362*(1-'Calculated Metrics'!$E1362)</f>
        <v>259.26449999999994</v>
      </c>
      <c r="H1362" s="9">
        <v>2437</v>
      </c>
      <c r="I1362" s="9" t="s">
        <v>1804</v>
      </c>
      <c r="J1362" s="9" t="str">
        <f t="shared" si="21"/>
        <v>New Customer</v>
      </c>
      <c r="K1362" s="9" t="s">
        <v>34</v>
      </c>
      <c r="L1362" s="9" t="s">
        <v>25</v>
      </c>
      <c r="M1362" s="12">
        <v>42064</v>
      </c>
      <c r="N1362" s="12">
        <v>42066</v>
      </c>
      <c r="O1362" s="47">
        <f>'Calculated Metrics'!$N1362-'Calculated Metrics'!$M1362</f>
        <v>2</v>
      </c>
      <c r="P1362" s="12" t="str">
        <f>TEXT('Calculated Metrics'!$M1362,"mmmm")</f>
        <v>March</v>
      </c>
      <c r="Q1362" s="12" t="str">
        <f>TEXT('Calculated Metrics'!$M1362,"dddd")</f>
        <v>Sunday</v>
      </c>
      <c r="R1362" s="9" t="str">
        <f>_xlfn.XLOOKUP('Calculated Metrics'!$T1362,'Product Lookup'!A:A,'Product Lookup'!B:B, ,0)</f>
        <v>Office Machines</v>
      </c>
      <c r="S1362" s="9" t="s">
        <v>58</v>
      </c>
      <c r="T1362" s="9" t="s">
        <v>62</v>
      </c>
      <c r="U1362" s="9" t="s">
        <v>38</v>
      </c>
      <c r="V1362" s="9" t="s">
        <v>29</v>
      </c>
      <c r="W1362" s="9" t="s">
        <v>81</v>
      </c>
      <c r="X1362" s="9" t="s">
        <v>602</v>
      </c>
      <c r="Y1362" s="9" t="s">
        <v>740</v>
      </c>
      <c r="Z1362" s="9">
        <v>53150</v>
      </c>
      <c r="AA1362" s="1"/>
      <c r="AB1362" s="1"/>
      <c r="AC1362" s="1"/>
      <c r="AD1362" s="1"/>
      <c r="AE1362" s="1"/>
      <c r="AF1362" s="1"/>
    </row>
    <row r="1363" spans="1:32" x14ac:dyDescent="0.3">
      <c r="A1363" s="13">
        <v>20157</v>
      </c>
      <c r="B1363" s="13" t="s">
        <v>47</v>
      </c>
      <c r="C1363" s="13">
        <v>89300</v>
      </c>
      <c r="D1363" s="14">
        <v>63.94</v>
      </c>
      <c r="E1363" s="15">
        <v>0.05</v>
      </c>
      <c r="F1363" s="13">
        <v>11</v>
      </c>
      <c r="G1363" s="14">
        <f>'Calculated Metrics'!$D1363*'Calculated Metrics'!$F1363*(1-'Calculated Metrics'!$E1363)</f>
        <v>668.17299999999989</v>
      </c>
      <c r="H1363" s="13">
        <v>2441</v>
      </c>
      <c r="I1363" s="13" t="s">
        <v>1805</v>
      </c>
      <c r="J1363" s="13" t="str">
        <f t="shared" si="21"/>
        <v>New Customer</v>
      </c>
      <c r="K1363" s="13" t="s">
        <v>74</v>
      </c>
      <c r="L1363" s="13" t="s">
        <v>35</v>
      </c>
      <c r="M1363" s="16">
        <v>42098</v>
      </c>
      <c r="N1363" s="16">
        <v>42098</v>
      </c>
      <c r="O1363" s="48">
        <f>'Calculated Metrics'!$N1363-'Calculated Metrics'!$M1363</f>
        <v>0</v>
      </c>
      <c r="P1363" s="16" t="str">
        <f>TEXT('Calculated Metrics'!$M1363,"mmmm")</f>
        <v>April</v>
      </c>
      <c r="Q1363" s="16" t="str">
        <f>TEXT('Calculated Metrics'!$M1363,"dddd")</f>
        <v>Saturday</v>
      </c>
      <c r="R1363" s="13" t="str">
        <f>_xlfn.XLOOKUP('Calculated Metrics'!$T1363,'Product Lookup'!A:A,'Product Lookup'!B:B, ,0)</f>
        <v>Furnishings</v>
      </c>
      <c r="S1363" s="13" t="s">
        <v>36</v>
      </c>
      <c r="T1363" s="13" t="s">
        <v>42</v>
      </c>
      <c r="U1363" s="13" t="s">
        <v>49</v>
      </c>
      <c r="V1363" s="13" t="s">
        <v>29</v>
      </c>
      <c r="W1363" s="13" t="s">
        <v>81</v>
      </c>
      <c r="X1363" s="13" t="s">
        <v>162</v>
      </c>
      <c r="Y1363" s="13" t="s">
        <v>741</v>
      </c>
      <c r="Z1363" s="13">
        <v>32935</v>
      </c>
      <c r="AA1363" s="1"/>
      <c r="AB1363" s="1"/>
      <c r="AC1363" s="1"/>
      <c r="AD1363" s="1"/>
      <c r="AE1363" s="1"/>
      <c r="AF1363" s="1"/>
    </row>
    <row r="1364" spans="1:32" x14ac:dyDescent="0.3">
      <c r="A1364" s="9">
        <v>20158</v>
      </c>
      <c r="B1364" s="9" t="s">
        <v>47</v>
      </c>
      <c r="C1364" s="9">
        <v>89300</v>
      </c>
      <c r="D1364" s="10">
        <v>5.0199999999999996</v>
      </c>
      <c r="E1364" s="11">
        <v>0.05</v>
      </c>
      <c r="F1364" s="9">
        <v>5</v>
      </c>
      <c r="G1364" s="10">
        <f>'Calculated Metrics'!$D1364*'Calculated Metrics'!$F1364*(1-'Calculated Metrics'!$E1364)</f>
        <v>23.844999999999995</v>
      </c>
      <c r="H1364" s="9">
        <v>2442</v>
      </c>
      <c r="I1364" s="9" t="s">
        <v>1806</v>
      </c>
      <c r="J1364" s="9" t="str">
        <f t="shared" si="21"/>
        <v>New Customer</v>
      </c>
      <c r="K1364" s="9" t="s">
        <v>74</v>
      </c>
      <c r="L1364" s="9" t="s">
        <v>35</v>
      </c>
      <c r="M1364" s="12">
        <v>42098</v>
      </c>
      <c r="N1364" s="12">
        <v>42100</v>
      </c>
      <c r="O1364" s="47">
        <f>'Calculated Metrics'!$N1364-'Calculated Metrics'!$M1364</f>
        <v>2</v>
      </c>
      <c r="P1364" s="12" t="str">
        <f>TEXT('Calculated Metrics'!$M1364,"mmmm")</f>
        <v>April</v>
      </c>
      <c r="Q1364" s="12" t="str">
        <f>TEXT('Calculated Metrics'!$M1364,"dddd")</f>
        <v>Saturday</v>
      </c>
      <c r="R1364" s="9" t="str">
        <f>_xlfn.XLOOKUP('Calculated Metrics'!$T1364,'Product Lookup'!A:A,'Product Lookup'!B:B, ,0)</f>
        <v>Computer Peripherals</v>
      </c>
      <c r="S1364" s="9" t="s">
        <v>58</v>
      </c>
      <c r="T1364" s="9" t="s">
        <v>100</v>
      </c>
      <c r="U1364" s="9" t="s">
        <v>43</v>
      </c>
      <c r="V1364" s="9" t="s">
        <v>29</v>
      </c>
      <c r="W1364" s="9" t="s">
        <v>81</v>
      </c>
      <c r="X1364" s="9" t="s">
        <v>162</v>
      </c>
      <c r="Y1364" s="9" t="s">
        <v>742</v>
      </c>
      <c r="Z1364" s="9">
        <v>32953</v>
      </c>
      <c r="AA1364" s="1"/>
      <c r="AB1364" s="1"/>
      <c r="AC1364" s="1"/>
      <c r="AD1364" s="1"/>
      <c r="AE1364" s="1"/>
      <c r="AF1364" s="1"/>
    </row>
    <row r="1365" spans="1:32" x14ac:dyDescent="0.3">
      <c r="A1365" s="13">
        <v>21084</v>
      </c>
      <c r="B1365" s="13" t="s">
        <v>23</v>
      </c>
      <c r="C1365" s="13">
        <v>89299</v>
      </c>
      <c r="D1365" s="14">
        <v>58.1</v>
      </c>
      <c r="E1365" s="15">
        <v>0.05</v>
      </c>
      <c r="F1365" s="13">
        <v>13</v>
      </c>
      <c r="G1365" s="14">
        <f>'Calculated Metrics'!$D1365*'Calculated Metrics'!$F1365*(1-'Calculated Metrics'!$E1365)</f>
        <v>717.53500000000008</v>
      </c>
      <c r="H1365" s="13">
        <v>2443</v>
      </c>
      <c r="I1365" s="13" t="s">
        <v>1807</v>
      </c>
      <c r="J1365" s="13" t="str">
        <f t="shared" si="21"/>
        <v>Returning Customer</v>
      </c>
      <c r="K1365" s="13" t="s">
        <v>24</v>
      </c>
      <c r="L1365" s="13" t="s">
        <v>35</v>
      </c>
      <c r="M1365" s="16">
        <v>42022</v>
      </c>
      <c r="N1365" s="16">
        <v>42022</v>
      </c>
      <c r="O1365" s="48">
        <f>'Calculated Metrics'!$N1365-'Calculated Metrics'!$M1365</f>
        <v>0</v>
      </c>
      <c r="P1365" s="16" t="str">
        <f>TEXT('Calculated Metrics'!$M1365,"mmmm")</f>
        <v>January</v>
      </c>
      <c r="Q1365" s="16" t="str">
        <f>TEXT('Calculated Metrics'!$M1365,"dddd")</f>
        <v>Sunday</v>
      </c>
      <c r="R1365" s="13" t="str">
        <f>_xlfn.XLOOKUP('Calculated Metrics'!$T1365,'Product Lookup'!A:A,'Product Lookup'!B:B, ,0)</f>
        <v>Binders</v>
      </c>
      <c r="S1365" s="13" t="s">
        <v>26</v>
      </c>
      <c r="T1365" s="13" t="s">
        <v>72</v>
      </c>
      <c r="U1365" s="13" t="s">
        <v>49</v>
      </c>
      <c r="V1365" s="13" t="s">
        <v>29</v>
      </c>
      <c r="W1365" s="13" t="s">
        <v>81</v>
      </c>
      <c r="X1365" s="13" t="s">
        <v>162</v>
      </c>
      <c r="Y1365" s="13" t="s">
        <v>191</v>
      </c>
      <c r="Z1365" s="13">
        <v>33142</v>
      </c>
      <c r="AA1365" s="1"/>
      <c r="AB1365" s="1"/>
      <c r="AC1365" s="1"/>
      <c r="AD1365" s="1"/>
      <c r="AE1365" s="1"/>
      <c r="AF1365" s="1"/>
    </row>
    <row r="1366" spans="1:32" x14ac:dyDescent="0.3">
      <c r="A1366" s="9">
        <v>25304</v>
      </c>
      <c r="B1366" s="9" t="s">
        <v>33</v>
      </c>
      <c r="C1366" s="9">
        <v>89301</v>
      </c>
      <c r="D1366" s="10">
        <v>2.2799999999999998</v>
      </c>
      <c r="E1366" s="11">
        <v>0.05</v>
      </c>
      <c r="F1366" s="9">
        <v>13</v>
      </c>
      <c r="G1366" s="10">
        <f>'Calculated Metrics'!$D1366*'Calculated Metrics'!$F1366*(1-'Calculated Metrics'!$E1366)</f>
        <v>28.157999999999994</v>
      </c>
      <c r="H1366" s="9">
        <v>2443</v>
      </c>
      <c r="I1366" s="9" t="s">
        <v>1807</v>
      </c>
      <c r="J1366" s="9" t="str">
        <f t="shared" si="21"/>
        <v>Returning Customer</v>
      </c>
      <c r="K1366" s="9" t="s">
        <v>24</v>
      </c>
      <c r="L1366" s="9" t="s">
        <v>35</v>
      </c>
      <c r="M1366" s="12">
        <v>42156</v>
      </c>
      <c r="N1366" s="12">
        <v>42158</v>
      </c>
      <c r="O1366" s="47">
        <f>'Calculated Metrics'!$N1366-'Calculated Metrics'!$M1366</f>
        <v>2</v>
      </c>
      <c r="P1366" s="12" t="str">
        <f>TEXT('Calculated Metrics'!$M1366,"mmmm")</f>
        <v>June</v>
      </c>
      <c r="Q1366" s="12" t="str">
        <f>TEXT('Calculated Metrics'!$M1366,"dddd")</f>
        <v>Monday</v>
      </c>
      <c r="R1366" s="9" t="str">
        <f>_xlfn.XLOOKUP('Calculated Metrics'!$T1366,'Product Lookup'!A:A,'Product Lookup'!B:B, ,0)</f>
        <v>Pens</v>
      </c>
      <c r="S1366" s="9" t="s">
        <v>26</v>
      </c>
      <c r="T1366" s="9" t="s">
        <v>27</v>
      </c>
      <c r="U1366" s="9" t="s">
        <v>28</v>
      </c>
      <c r="V1366" s="9" t="s">
        <v>29</v>
      </c>
      <c r="W1366" s="9" t="s">
        <v>50</v>
      </c>
      <c r="X1366" s="9" t="s">
        <v>162</v>
      </c>
      <c r="Y1366" s="9" t="s">
        <v>191</v>
      </c>
      <c r="Z1366" s="9">
        <v>33142</v>
      </c>
      <c r="AA1366" s="1"/>
      <c r="AB1366" s="1"/>
      <c r="AC1366" s="1"/>
      <c r="AD1366" s="1"/>
      <c r="AE1366" s="1"/>
      <c r="AF1366" s="1"/>
    </row>
    <row r="1367" spans="1:32" x14ac:dyDescent="0.3">
      <c r="A1367" s="13">
        <v>25742</v>
      </c>
      <c r="B1367" s="13" t="s">
        <v>23</v>
      </c>
      <c r="C1367" s="13">
        <v>87790</v>
      </c>
      <c r="D1367" s="14">
        <v>6.48</v>
      </c>
      <c r="E1367" s="15">
        <v>0.05</v>
      </c>
      <c r="F1367" s="13">
        <v>16</v>
      </c>
      <c r="G1367" s="14">
        <f>'Calculated Metrics'!$D1367*'Calculated Metrics'!$F1367*(1-'Calculated Metrics'!$E1367)</f>
        <v>98.495999999999995</v>
      </c>
      <c r="H1367" s="13">
        <v>2448</v>
      </c>
      <c r="I1367" s="13" t="s">
        <v>1808</v>
      </c>
      <c r="J1367" s="13" t="str">
        <f t="shared" si="21"/>
        <v>New Customer</v>
      </c>
      <c r="K1367" s="13" t="s">
        <v>74</v>
      </c>
      <c r="L1367" s="13" t="s">
        <v>35</v>
      </c>
      <c r="M1367" s="16">
        <v>42184</v>
      </c>
      <c r="N1367" s="16">
        <v>42186</v>
      </c>
      <c r="O1367" s="48">
        <f>'Calculated Metrics'!$N1367-'Calculated Metrics'!$M1367</f>
        <v>2</v>
      </c>
      <c r="P1367" s="16" t="str">
        <f>TEXT('Calculated Metrics'!$M1367,"mmmm")</f>
        <v>June</v>
      </c>
      <c r="Q1367" s="16" t="str">
        <f>TEXT('Calculated Metrics'!$M1367,"dddd")</f>
        <v>Monday</v>
      </c>
      <c r="R1367" s="13" t="str">
        <f>_xlfn.XLOOKUP('Calculated Metrics'!$T1367,'Product Lookup'!A:A,'Product Lookup'!B:B, ,0)</f>
        <v>Paper</v>
      </c>
      <c r="S1367" s="13" t="s">
        <v>26</v>
      </c>
      <c r="T1367" s="13" t="s">
        <v>66</v>
      </c>
      <c r="U1367" s="13" t="s">
        <v>49</v>
      </c>
      <c r="V1367" s="13" t="s">
        <v>29</v>
      </c>
      <c r="W1367" s="13" t="s">
        <v>50</v>
      </c>
      <c r="X1367" s="13" t="s">
        <v>51</v>
      </c>
      <c r="Y1367" s="13" t="s">
        <v>743</v>
      </c>
      <c r="Z1367" s="13">
        <v>55410</v>
      </c>
      <c r="AA1367" s="1"/>
      <c r="AB1367" s="1"/>
      <c r="AC1367" s="1"/>
      <c r="AD1367" s="1"/>
      <c r="AE1367" s="1"/>
      <c r="AF1367" s="1"/>
    </row>
    <row r="1368" spans="1:32" x14ac:dyDescent="0.3">
      <c r="A1368" s="9">
        <v>20687</v>
      </c>
      <c r="B1368" s="9" t="s">
        <v>33</v>
      </c>
      <c r="C1368" s="9">
        <v>90322</v>
      </c>
      <c r="D1368" s="10">
        <v>4.13</v>
      </c>
      <c r="E1368" s="11">
        <v>0.05</v>
      </c>
      <c r="F1368" s="9">
        <v>1</v>
      </c>
      <c r="G1368" s="10">
        <f>'Calculated Metrics'!$D1368*'Calculated Metrics'!$F1368*(1-'Calculated Metrics'!$E1368)</f>
        <v>3.9234999999999998</v>
      </c>
      <c r="H1368" s="9">
        <v>2450</v>
      </c>
      <c r="I1368" s="9" t="s">
        <v>1809</v>
      </c>
      <c r="J1368" s="9" t="str">
        <f t="shared" si="21"/>
        <v>New Customer</v>
      </c>
      <c r="K1368" s="9" t="s">
        <v>34</v>
      </c>
      <c r="L1368" s="9" t="s">
        <v>35</v>
      </c>
      <c r="M1368" s="12">
        <v>42147</v>
      </c>
      <c r="N1368" s="12">
        <v>42149</v>
      </c>
      <c r="O1368" s="47">
        <f>'Calculated Metrics'!$N1368-'Calculated Metrics'!$M1368</f>
        <v>2</v>
      </c>
      <c r="P1368" s="12" t="str">
        <f>TEXT('Calculated Metrics'!$M1368,"mmmm")</f>
        <v>May</v>
      </c>
      <c r="Q1368" s="12" t="str">
        <f>TEXT('Calculated Metrics'!$M1368,"dddd")</f>
        <v>Saturday</v>
      </c>
      <c r="R1368" s="9" t="str">
        <f>_xlfn.XLOOKUP('Calculated Metrics'!$T1368,'Product Lookup'!A:A,'Product Lookup'!B:B, ,0)</f>
        <v>Pens</v>
      </c>
      <c r="S1368" s="9" t="s">
        <v>26</v>
      </c>
      <c r="T1368" s="9" t="s">
        <v>27</v>
      </c>
      <c r="U1368" s="9" t="s">
        <v>28</v>
      </c>
      <c r="V1368" s="9" t="s">
        <v>29</v>
      </c>
      <c r="W1368" s="9" t="s">
        <v>81</v>
      </c>
      <c r="X1368" s="9" t="s">
        <v>602</v>
      </c>
      <c r="Y1368" s="9" t="s">
        <v>744</v>
      </c>
      <c r="Z1368" s="9">
        <v>53545</v>
      </c>
      <c r="AA1368" s="1"/>
      <c r="AB1368" s="1"/>
      <c r="AC1368" s="1"/>
      <c r="AD1368" s="1"/>
      <c r="AE1368" s="1"/>
      <c r="AF1368" s="1"/>
    </row>
    <row r="1369" spans="1:32" x14ac:dyDescent="0.3">
      <c r="A1369" s="13">
        <v>21198</v>
      </c>
      <c r="B1369" s="13" t="s">
        <v>47</v>
      </c>
      <c r="C1369" s="13">
        <v>89219</v>
      </c>
      <c r="D1369" s="14">
        <v>3499.99</v>
      </c>
      <c r="E1369" s="15">
        <v>0.15</v>
      </c>
      <c r="F1369" s="13">
        <v>1</v>
      </c>
      <c r="G1369" s="14">
        <f>'Calculated Metrics'!$D1369*'Calculated Metrics'!$F1369*(1-'Calculated Metrics'!$E1369)</f>
        <v>2974.9914999999996</v>
      </c>
      <c r="H1369" s="13">
        <v>2454</v>
      </c>
      <c r="I1369" s="13" t="s">
        <v>1810</v>
      </c>
      <c r="J1369" s="13" t="str">
        <f t="shared" si="21"/>
        <v>New Customer</v>
      </c>
      <c r="K1369" s="13" t="s">
        <v>24</v>
      </c>
      <c r="L1369" s="13" t="s">
        <v>25</v>
      </c>
      <c r="M1369" s="16">
        <v>42064</v>
      </c>
      <c r="N1369" s="16">
        <v>42067</v>
      </c>
      <c r="O1369" s="48">
        <f>'Calculated Metrics'!$N1369-'Calculated Metrics'!$M1369</f>
        <v>3</v>
      </c>
      <c r="P1369" s="16" t="str">
        <f>TEXT('Calculated Metrics'!$M1369,"mmmm")</f>
        <v>March</v>
      </c>
      <c r="Q1369" s="16" t="str">
        <f>TEXT('Calculated Metrics'!$M1369,"dddd")</f>
        <v>Sunday</v>
      </c>
      <c r="R1369" s="13" t="str">
        <f>_xlfn.XLOOKUP('Calculated Metrics'!$T1369,'Product Lookup'!A:A,'Product Lookup'!B:B, ,0)</f>
        <v>Copiers</v>
      </c>
      <c r="S1369" s="13" t="s">
        <v>58</v>
      </c>
      <c r="T1369" s="13" t="s">
        <v>238</v>
      </c>
      <c r="U1369" s="13" t="s">
        <v>124</v>
      </c>
      <c r="V1369" s="13" t="s">
        <v>29</v>
      </c>
      <c r="W1369" s="13" t="s">
        <v>81</v>
      </c>
      <c r="X1369" s="13" t="s">
        <v>427</v>
      </c>
      <c r="Y1369" s="13" t="s">
        <v>745</v>
      </c>
      <c r="Z1369" s="13">
        <v>35244</v>
      </c>
      <c r="AA1369" s="1"/>
      <c r="AB1369" s="1"/>
      <c r="AC1369" s="1"/>
      <c r="AD1369" s="1"/>
      <c r="AE1369" s="1"/>
      <c r="AF1369" s="1"/>
    </row>
    <row r="1370" spans="1:32" x14ac:dyDescent="0.3">
      <c r="A1370" s="9">
        <v>25536</v>
      </c>
      <c r="B1370" s="9" t="s">
        <v>23</v>
      </c>
      <c r="C1370" s="9">
        <v>89218</v>
      </c>
      <c r="D1370" s="10">
        <v>179.99</v>
      </c>
      <c r="E1370" s="11">
        <v>0.1</v>
      </c>
      <c r="F1370" s="9">
        <v>7</v>
      </c>
      <c r="G1370" s="10">
        <f>'Calculated Metrics'!$D1370*'Calculated Metrics'!$F1370*(1-'Calculated Metrics'!$E1370)</f>
        <v>1133.9370000000001</v>
      </c>
      <c r="H1370" s="9">
        <v>2456</v>
      </c>
      <c r="I1370" s="9" t="s">
        <v>1811</v>
      </c>
      <c r="J1370" s="9" t="str">
        <f t="shared" si="21"/>
        <v>Returning Customer</v>
      </c>
      <c r="K1370" s="9" t="s">
        <v>34</v>
      </c>
      <c r="L1370" s="9" t="s">
        <v>35</v>
      </c>
      <c r="M1370" s="12">
        <v>42026</v>
      </c>
      <c r="N1370" s="12">
        <v>42027</v>
      </c>
      <c r="O1370" s="47">
        <f>'Calculated Metrics'!$N1370-'Calculated Metrics'!$M1370</f>
        <v>1</v>
      </c>
      <c r="P1370" s="12" t="str">
        <f>TEXT('Calculated Metrics'!$M1370,"mmmm")</f>
        <v>January</v>
      </c>
      <c r="Q1370" s="12" t="str">
        <f>TEXT('Calculated Metrics'!$M1370,"dddd")</f>
        <v>Thursday</v>
      </c>
      <c r="R1370" s="9" t="str">
        <f>_xlfn.XLOOKUP('Calculated Metrics'!$T1370,'Product Lookup'!A:A,'Product Lookup'!B:B, ,0)</f>
        <v>Computer Peripherals</v>
      </c>
      <c r="S1370" s="9" t="s">
        <v>58</v>
      </c>
      <c r="T1370" s="9" t="s">
        <v>100</v>
      </c>
      <c r="U1370" s="9" t="s">
        <v>49</v>
      </c>
      <c r="V1370" s="9" t="s">
        <v>29</v>
      </c>
      <c r="W1370" s="9" t="s">
        <v>81</v>
      </c>
      <c r="X1370" s="9" t="s">
        <v>427</v>
      </c>
      <c r="Y1370" s="9" t="s">
        <v>746</v>
      </c>
      <c r="Z1370" s="9">
        <v>36608</v>
      </c>
      <c r="AA1370" s="1"/>
      <c r="AB1370" s="1"/>
      <c r="AC1370" s="1"/>
      <c r="AD1370" s="1"/>
      <c r="AE1370" s="1"/>
      <c r="AF1370" s="1"/>
    </row>
    <row r="1371" spans="1:32" x14ac:dyDescent="0.3">
      <c r="A1371" s="13">
        <v>25537</v>
      </c>
      <c r="B1371" s="13" t="s">
        <v>23</v>
      </c>
      <c r="C1371" s="13">
        <v>89218</v>
      </c>
      <c r="D1371" s="14">
        <v>92.23</v>
      </c>
      <c r="E1371" s="15">
        <v>0.05</v>
      </c>
      <c r="F1371" s="13">
        <v>11</v>
      </c>
      <c r="G1371" s="14">
        <f>'Calculated Metrics'!$D1371*'Calculated Metrics'!$F1371*(1-'Calculated Metrics'!$E1371)</f>
        <v>963.80349999999999</v>
      </c>
      <c r="H1371" s="13">
        <v>2456</v>
      </c>
      <c r="I1371" s="13" t="s">
        <v>1811</v>
      </c>
      <c r="J1371" s="13" t="str">
        <f t="shared" si="21"/>
        <v>Returning Customer</v>
      </c>
      <c r="K1371" s="13" t="s">
        <v>34</v>
      </c>
      <c r="L1371" s="13" t="s">
        <v>25</v>
      </c>
      <c r="M1371" s="16">
        <v>42026</v>
      </c>
      <c r="N1371" s="16">
        <v>42027</v>
      </c>
      <c r="O1371" s="48">
        <f>'Calculated Metrics'!$N1371-'Calculated Metrics'!$M1371</f>
        <v>1</v>
      </c>
      <c r="P1371" s="16" t="str">
        <f>TEXT('Calculated Metrics'!$M1371,"mmmm")</f>
        <v>January</v>
      </c>
      <c r="Q1371" s="16" t="str">
        <f>TEXT('Calculated Metrics'!$M1371,"dddd")</f>
        <v>Thursday</v>
      </c>
      <c r="R1371" s="13" t="str">
        <f>_xlfn.XLOOKUP('Calculated Metrics'!$T1371,'Product Lookup'!A:A,'Product Lookup'!B:B, ,0)</f>
        <v>Furnishings</v>
      </c>
      <c r="S1371" s="13" t="s">
        <v>36</v>
      </c>
      <c r="T1371" s="13" t="s">
        <v>42</v>
      </c>
      <c r="U1371" s="13" t="s">
        <v>63</v>
      </c>
      <c r="V1371" s="13" t="s">
        <v>29</v>
      </c>
      <c r="W1371" s="13" t="s">
        <v>50</v>
      </c>
      <c r="X1371" s="13" t="s">
        <v>427</v>
      </c>
      <c r="Y1371" s="13" t="s">
        <v>746</v>
      </c>
      <c r="Z1371" s="13">
        <v>36608</v>
      </c>
      <c r="AA1371" s="1"/>
      <c r="AB1371" s="1"/>
      <c r="AC1371" s="1"/>
      <c r="AD1371" s="1"/>
      <c r="AE1371" s="1"/>
      <c r="AF1371" s="1"/>
    </row>
    <row r="1372" spans="1:32" x14ac:dyDescent="0.3">
      <c r="A1372" s="9">
        <v>25535</v>
      </c>
      <c r="B1372" s="9" t="s">
        <v>23</v>
      </c>
      <c r="C1372" s="9">
        <v>89218</v>
      </c>
      <c r="D1372" s="10">
        <v>15.22</v>
      </c>
      <c r="E1372" s="11">
        <v>0.05</v>
      </c>
      <c r="F1372" s="9">
        <v>9</v>
      </c>
      <c r="G1372" s="10">
        <f>'Calculated Metrics'!$D1372*'Calculated Metrics'!$F1372*(1-'Calculated Metrics'!$E1372)</f>
        <v>130.131</v>
      </c>
      <c r="H1372" s="9">
        <v>2457</v>
      </c>
      <c r="I1372" s="9" t="s">
        <v>1812</v>
      </c>
      <c r="J1372" s="9" t="str">
        <f t="shared" si="21"/>
        <v>New Customer</v>
      </c>
      <c r="K1372" s="9" t="s">
        <v>34</v>
      </c>
      <c r="L1372" s="9" t="s">
        <v>35</v>
      </c>
      <c r="M1372" s="12">
        <v>42026</v>
      </c>
      <c r="N1372" s="12">
        <v>42026</v>
      </c>
      <c r="O1372" s="47">
        <f>'Calculated Metrics'!$N1372-'Calculated Metrics'!$M1372</f>
        <v>0</v>
      </c>
      <c r="P1372" s="12" t="str">
        <f>TEXT('Calculated Metrics'!$M1372,"mmmm")</f>
        <v>January</v>
      </c>
      <c r="Q1372" s="12" t="str">
        <f>TEXT('Calculated Metrics'!$M1372,"dddd")</f>
        <v>Thursday</v>
      </c>
      <c r="R1372" s="9" t="str">
        <f>_xlfn.XLOOKUP('Calculated Metrics'!$T1372,'Product Lookup'!A:A,'Product Lookup'!B:B, ,0)</f>
        <v>Binders</v>
      </c>
      <c r="S1372" s="9" t="s">
        <v>26</v>
      </c>
      <c r="T1372" s="9" t="s">
        <v>72</v>
      </c>
      <c r="U1372" s="9" t="s">
        <v>49</v>
      </c>
      <c r="V1372" s="9" t="s">
        <v>29</v>
      </c>
      <c r="W1372" s="9" t="s">
        <v>50</v>
      </c>
      <c r="X1372" s="9" t="s">
        <v>51</v>
      </c>
      <c r="Y1372" s="9" t="s">
        <v>747</v>
      </c>
      <c r="Z1372" s="9">
        <v>55014</v>
      </c>
      <c r="AA1372" s="1"/>
      <c r="AB1372" s="1"/>
      <c r="AC1372" s="1"/>
      <c r="AD1372" s="1"/>
      <c r="AE1372" s="1"/>
      <c r="AF1372" s="1"/>
    </row>
    <row r="1373" spans="1:32" x14ac:dyDescent="0.3">
      <c r="A1373" s="13">
        <v>22321</v>
      </c>
      <c r="B1373" s="13" t="s">
        <v>23</v>
      </c>
      <c r="C1373" s="13">
        <v>91285</v>
      </c>
      <c r="D1373" s="14">
        <v>6.48</v>
      </c>
      <c r="E1373" s="15">
        <v>0.05</v>
      </c>
      <c r="F1373" s="13">
        <v>2</v>
      </c>
      <c r="G1373" s="14">
        <f>'Calculated Metrics'!$D1373*'Calculated Metrics'!$F1373*(1-'Calculated Metrics'!$E1373)</f>
        <v>12.311999999999999</v>
      </c>
      <c r="H1373" s="13">
        <v>2458</v>
      </c>
      <c r="I1373" s="13" t="s">
        <v>1813</v>
      </c>
      <c r="J1373" s="13" t="str">
        <f t="shared" si="21"/>
        <v>Returning Customer</v>
      </c>
      <c r="K1373" s="13" t="s">
        <v>34</v>
      </c>
      <c r="L1373" s="13" t="s">
        <v>35</v>
      </c>
      <c r="M1373" s="16">
        <v>42007</v>
      </c>
      <c r="N1373" s="16">
        <v>42009</v>
      </c>
      <c r="O1373" s="48">
        <f>'Calculated Metrics'!$N1373-'Calculated Metrics'!$M1373</f>
        <v>2</v>
      </c>
      <c r="P1373" s="16" t="str">
        <f>TEXT('Calculated Metrics'!$M1373,"mmmm")</f>
        <v>January</v>
      </c>
      <c r="Q1373" s="16" t="str">
        <f>TEXT('Calculated Metrics'!$M1373,"dddd")</f>
        <v>Saturday</v>
      </c>
      <c r="R1373" s="13" t="str">
        <f>_xlfn.XLOOKUP('Calculated Metrics'!$T1373,'Product Lookup'!A:A,'Product Lookup'!B:B, ,0)</f>
        <v>Paper</v>
      </c>
      <c r="S1373" s="13" t="s">
        <v>26</v>
      </c>
      <c r="T1373" s="13" t="s">
        <v>66</v>
      </c>
      <c r="U1373" s="13" t="s">
        <v>49</v>
      </c>
      <c r="V1373" s="13" t="s">
        <v>29</v>
      </c>
      <c r="W1373" s="13" t="s">
        <v>50</v>
      </c>
      <c r="X1373" s="13" t="s">
        <v>51</v>
      </c>
      <c r="Y1373" s="13" t="s">
        <v>743</v>
      </c>
      <c r="Z1373" s="13">
        <v>55410</v>
      </c>
      <c r="AA1373" s="1"/>
      <c r="AB1373" s="1"/>
      <c r="AC1373" s="1"/>
      <c r="AD1373" s="1"/>
      <c r="AE1373" s="1"/>
      <c r="AF1373" s="1"/>
    </row>
    <row r="1374" spans="1:32" x14ac:dyDescent="0.3">
      <c r="A1374" s="9">
        <v>21190</v>
      </c>
      <c r="B1374" s="9" t="s">
        <v>47</v>
      </c>
      <c r="C1374" s="9">
        <v>91286</v>
      </c>
      <c r="D1374" s="10">
        <v>12.88</v>
      </c>
      <c r="E1374" s="11">
        <v>0.05</v>
      </c>
      <c r="F1374" s="9">
        <v>3</v>
      </c>
      <c r="G1374" s="10">
        <f>'Calculated Metrics'!$D1374*'Calculated Metrics'!$F1374*(1-'Calculated Metrics'!$E1374)</f>
        <v>36.707999999999998</v>
      </c>
      <c r="H1374" s="9">
        <v>2458</v>
      </c>
      <c r="I1374" s="9" t="s">
        <v>1813</v>
      </c>
      <c r="J1374" s="9" t="str">
        <f t="shared" si="21"/>
        <v>Returning Customer</v>
      </c>
      <c r="K1374" s="9" t="s">
        <v>34</v>
      </c>
      <c r="L1374" s="9" t="s">
        <v>35</v>
      </c>
      <c r="M1374" s="12">
        <v>42147</v>
      </c>
      <c r="N1374" s="12">
        <v>42149</v>
      </c>
      <c r="O1374" s="47">
        <f>'Calculated Metrics'!$N1374-'Calculated Metrics'!$M1374</f>
        <v>2</v>
      </c>
      <c r="P1374" s="12" t="str">
        <f>TEXT('Calculated Metrics'!$M1374,"mmmm")</f>
        <v>May</v>
      </c>
      <c r="Q1374" s="12" t="str">
        <f>TEXT('Calculated Metrics'!$M1374,"dddd")</f>
        <v>Saturday</v>
      </c>
      <c r="R1374" s="9" t="str">
        <f>_xlfn.XLOOKUP('Calculated Metrics'!$T1374,'Product Lookup'!A:A,'Product Lookup'!B:B, ,0)</f>
        <v>Scissors</v>
      </c>
      <c r="S1374" s="9" t="s">
        <v>26</v>
      </c>
      <c r="T1374" s="9" t="s">
        <v>97</v>
      </c>
      <c r="U1374" s="9" t="s">
        <v>28</v>
      </c>
      <c r="V1374" s="9" t="s">
        <v>29</v>
      </c>
      <c r="W1374" s="9" t="s">
        <v>44</v>
      </c>
      <c r="X1374" s="9" t="s">
        <v>51</v>
      </c>
      <c r="Y1374" s="9" t="s">
        <v>743</v>
      </c>
      <c r="Z1374" s="9">
        <v>55410</v>
      </c>
      <c r="AA1374" s="1"/>
      <c r="AB1374" s="1"/>
      <c r="AC1374" s="1"/>
      <c r="AD1374" s="1"/>
      <c r="AE1374" s="1"/>
      <c r="AF1374" s="1"/>
    </row>
    <row r="1375" spans="1:32" x14ac:dyDescent="0.3">
      <c r="A1375" s="13">
        <v>4321</v>
      </c>
      <c r="B1375" s="13" t="s">
        <v>23</v>
      </c>
      <c r="C1375" s="13">
        <v>30785</v>
      </c>
      <c r="D1375" s="14">
        <v>6.48</v>
      </c>
      <c r="E1375" s="15">
        <v>0.05</v>
      </c>
      <c r="F1375" s="13">
        <v>8</v>
      </c>
      <c r="G1375" s="14">
        <f>'Calculated Metrics'!$D1375*'Calculated Metrics'!$F1375*(1-'Calculated Metrics'!$E1375)</f>
        <v>49.247999999999998</v>
      </c>
      <c r="H1375" s="13">
        <v>2460</v>
      </c>
      <c r="I1375" s="13" t="s">
        <v>1814</v>
      </c>
      <c r="J1375" s="13" t="str">
        <f t="shared" si="21"/>
        <v>Returning Customer</v>
      </c>
      <c r="K1375" s="13" t="s">
        <v>34</v>
      </c>
      <c r="L1375" s="13" t="s">
        <v>35</v>
      </c>
      <c r="M1375" s="16">
        <v>42007</v>
      </c>
      <c r="N1375" s="16">
        <v>42009</v>
      </c>
      <c r="O1375" s="48">
        <f>'Calculated Metrics'!$N1375-'Calculated Metrics'!$M1375</f>
        <v>2</v>
      </c>
      <c r="P1375" s="16" t="str">
        <f>TEXT('Calculated Metrics'!$M1375,"mmmm")</f>
        <v>January</v>
      </c>
      <c r="Q1375" s="16" t="str">
        <f>TEXT('Calculated Metrics'!$M1375,"dddd")</f>
        <v>Saturday</v>
      </c>
      <c r="R1375" s="13" t="str">
        <f>_xlfn.XLOOKUP('Calculated Metrics'!$T1375,'Product Lookup'!A:A,'Product Lookup'!B:B, ,0)</f>
        <v>Paper</v>
      </c>
      <c r="S1375" s="13" t="s">
        <v>26</v>
      </c>
      <c r="T1375" s="13" t="s">
        <v>66</v>
      </c>
      <c r="U1375" s="13" t="s">
        <v>49</v>
      </c>
      <c r="V1375" s="13" t="s">
        <v>29</v>
      </c>
      <c r="W1375" s="13" t="s">
        <v>44</v>
      </c>
      <c r="X1375" s="13" t="s">
        <v>55</v>
      </c>
      <c r="Y1375" s="13" t="s">
        <v>65</v>
      </c>
      <c r="Z1375" s="13">
        <v>10035</v>
      </c>
      <c r="AA1375" s="1"/>
      <c r="AB1375" s="1"/>
      <c r="AC1375" s="1"/>
      <c r="AD1375" s="1"/>
      <c r="AE1375" s="1"/>
      <c r="AF1375" s="1"/>
    </row>
    <row r="1376" spans="1:32" x14ac:dyDescent="0.3">
      <c r="A1376" s="9">
        <v>4322</v>
      </c>
      <c r="B1376" s="9" t="s">
        <v>23</v>
      </c>
      <c r="C1376" s="9">
        <v>30785</v>
      </c>
      <c r="D1376" s="10">
        <v>9.93</v>
      </c>
      <c r="E1376" s="11">
        <v>0.05</v>
      </c>
      <c r="F1376" s="9">
        <v>46</v>
      </c>
      <c r="G1376" s="10">
        <f>'Calculated Metrics'!$D1376*'Calculated Metrics'!$F1376*(1-'Calculated Metrics'!$E1376)</f>
        <v>433.94099999999997</v>
      </c>
      <c r="H1376" s="9">
        <v>2460</v>
      </c>
      <c r="I1376" s="9" t="s">
        <v>1814</v>
      </c>
      <c r="J1376" s="9" t="str">
        <f t="shared" si="21"/>
        <v>Returning Customer</v>
      </c>
      <c r="K1376" s="9" t="s">
        <v>34</v>
      </c>
      <c r="L1376" s="9" t="s">
        <v>35</v>
      </c>
      <c r="M1376" s="12">
        <v>42007</v>
      </c>
      <c r="N1376" s="12">
        <v>42010</v>
      </c>
      <c r="O1376" s="47">
        <f>'Calculated Metrics'!$N1376-'Calculated Metrics'!$M1376</f>
        <v>3</v>
      </c>
      <c r="P1376" s="12" t="str">
        <f>TEXT('Calculated Metrics'!$M1376,"mmmm")</f>
        <v>January</v>
      </c>
      <c r="Q1376" s="12" t="str">
        <f>TEXT('Calculated Metrics'!$M1376,"dddd")</f>
        <v>Saturday</v>
      </c>
      <c r="R1376" s="9" t="str">
        <f>_xlfn.XLOOKUP('Calculated Metrics'!$T1376,'Product Lookup'!A:A,'Product Lookup'!B:B, ,0)</f>
        <v>Pens</v>
      </c>
      <c r="S1376" s="9" t="s">
        <v>26</v>
      </c>
      <c r="T1376" s="9" t="s">
        <v>27</v>
      </c>
      <c r="U1376" s="9" t="s">
        <v>28</v>
      </c>
      <c r="V1376" s="9" t="s">
        <v>29</v>
      </c>
      <c r="W1376" s="9" t="s">
        <v>81</v>
      </c>
      <c r="X1376" s="9" t="s">
        <v>55</v>
      </c>
      <c r="Y1376" s="9" t="s">
        <v>65</v>
      </c>
      <c r="Z1376" s="9">
        <v>10035</v>
      </c>
      <c r="AA1376" s="1"/>
      <c r="AB1376" s="1"/>
      <c r="AC1376" s="1"/>
      <c r="AD1376" s="1"/>
      <c r="AE1376" s="1"/>
      <c r="AF1376" s="1"/>
    </row>
    <row r="1377" spans="1:32" x14ac:dyDescent="0.3">
      <c r="A1377" s="13">
        <v>25859</v>
      </c>
      <c r="B1377" s="13" t="s">
        <v>23</v>
      </c>
      <c r="C1377" s="13">
        <v>88713</v>
      </c>
      <c r="D1377" s="14">
        <v>1.74</v>
      </c>
      <c r="E1377" s="15">
        <v>0.05</v>
      </c>
      <c r="F1377" s="13">
        <v>4</v>
      </c>
      <c r="G1377" s="14">
        <f>'Calculated Metrics'!$D1377*'Calculated Metrics'!$F1377*(1-'Calculated Metrics'!$E1377)</f>
        <v>6.6120000000000001</v>
      </c>
      <c r="H1377" s="13">
        <v>2464</v>
      </c>
      <c r="I1377" s="13" t="s">
        <v>1815</v>
      </c>
      <c r="J1377" s="13" t="str">
        <f t="shared" si="21"/>
        <v>Returning Customer</v>
      </c>
      <c r="K1377" s="13" t="s">
        <v>74</v>
      </c>
      <c r="L1377" s="13" t="s">
        <v>25</v>
      </c>
      <c r="M1377" s="16">
        <v>42135</v>
      </c>
      <c r="N1377" s="16">
        <v>42137</v>
      </c>
      <c r="O1377" s="48">
        <f>'Calculated Metrics'!$N1377-'Calculated Metrics'!$M1377</f>
        <v>2</v>
      </c>
      <c r="P1377" s="16" t="str">
        <f>TEXT('Calculated Metrics'!$M1377,"mmmm")</f>
        <v>May</v>
      </c>
      <c r="Q1377" s="16" t="str">
        <f>TEXT('Calculated Metrics'!$M1377,"dddd")</f>
        <v>Monday</v>
      </c>
      <c r="R1377" s="13" t="str">
        <f>_xlfn.XLOOKUP('Calculated Metrics'!$T1377,'Product Lookup'!A:A,'Product Lookup'!B:B, ,0)</f>
        <v>Furnishings</v>
      </c>
      <c r="S1377" s="13" t="s">
        <v>36</v>
      </c>
      <c r="T1377" s="13" t="s">
        <v>42</v>
      </c>
      <c r="U1377" s="13" t="s">
        <v>43</v>
      </c>
      <c r="V1377" s="13" t="s">
        <v>29</v>
      </c>
      <c r="W1377" s="13" t="s">
        <v>81</v>
      </c>
      <c r="X1377" s="13" t="s">
        <v>95</v>
      </c>
      <c r="Y1377" s="13" t="s">
        <v>748</v>
      </c>
      <c r="Z1377" s="13">
        <v>71111</v>
      </c>
      <c r="AA1377" s="1"/>
      <c r="AB1377" s="1"/>
      <c r="AC1377" s="1"/>
      <c r="AD1377" s="1"/>
      <c r="AE1377" s="1"/>
      <c r="AF1377" s="1"/>
    </row>
    <row r="1378" spans="1:32" x14ac:dyDescent="0.3">
      <c r="A1378" s="9">
        <v>25860</v>
      </c>
      <c r="B1378" s="9" t="s">
        <v>23</v>
      </c>
      <c r="C1378" s="9">
        <v>88713</v>
      </c>
      <c r="D1378" s="10">
        <v>227.55</v>
      </c>
      <c r="E1378" s="11">
        <v>0.1</v>
      </c>
      <c r="F1378" s="9">
        <v>16</v>
      </c>
      <c r="G1378" s="10">
        <f>'Calculated Metrics'!$D1378*'Calculated Metrics'!$F1378*(1-'Calculated Metrics'!$E1378)</f>
        <v>3276.7200000000003</v>
      </c>
      <c r="H1378" s="9">
        <v>2464</v>
      </c>
      <c r="I1378" s="9" t="s">
        <v>1815</v>
      </c>
      <c r="J1378" s="9" t="str">
        <f t="shared" si="21"/>
        <v>Returning Customer</v>
      </c>
      <c r="K1378" s="9" t="s">
        <v>74</v>
      </c>
      <c r="L1378" s="9" t="s">
        <v>25</v>
      </c>
      <c r="M1378" s="12">
        <v>42135</v>
      </c>
      <c r="N1378" s="12">
        <v>42135</v>
      </c>
      <c r="O1378" s="47">
        <f>'Calculated Metrics'!$N1378-'Calculated Metrics'!$M1378</f>
        <v>0</v>
      </c>
      <c r="P1378" s="12" t="str">
        <f>TEXT('Calculated Metrics'!$M1378,"mmmm")</f>
        <v>May</v>
      </c>
      <c r="Q1378" s="12" t="str">
        <f>TEXT('Calculated Metrics'!$M1378,"dddd")</f>
        <v>Monday</v>
      </c>
      <c r="R1378" s="9" t="str">
        <f>_xlfn.XLOOKUP('Calculated Metrics'!$T1378,'Product Lookup'!A:A,'Product Lookup'!B:B, ,0)</f>
        <v>Tables</v>
      </c>
      <c r="S1378" s="9" t="s">
        <v>36</v>
      </c>
      <c r="T1378" s="9" t="s">
        <v>89</v>
      </c>
      <c r="U1378" s="9" t="s">
        <v>77</v>
      </c>
      <c r="V1378" s="9" t="s">
        <v>29</v>
      </c>
      <c r="W1378" s="9" t="s">
        <v>81</v>
      </c>
      <c r="X1378" s="9" t="s">
        <v>95</v>
      </c>
      <c r="Y1378" s="9" t="s">
        <v>748</v>
      </c>
      <c r="Z1378" s="9">
        <v>71111</v>
      </c>
      <c r="AA1378" s="1"/>
      <c r="AB1378" s="1"/>
      <c r="AC1378" s="1"/>
      <c r="AD1378" s="1"/>
      <c r="AE1378" s="1"/>
      <c r="AF1378" s="1"/>
    </row>
    <row r="1379" spans="1:32" x14ac:dyDescent="0.3">
      <c r="A1379" s="13">
        <v>25807</v>
      </c>
      <c r="B1379" s="13" t="s">
        <v>33</v>
      </c>
      <c r="C1379" s="13">
        <v>88714</v>
      </c>
      <c r="D1379" s="14">
        <v>6.28</v>
      </c>
      <c r="E1379" s="15">
        <v>0.05</v>
      </c>
      <c r="F1379" s="13">
        <v>6</v>
      </c>
      <c r="G1379" s="14">
        <f>'Calculated Metrics'!$D1379*'Calculated Metrics'!$F1379*(1-'Calculated Metrics'!$E1379)</f>
        <v>35.795999999999999</v>
      </c>
      <c r="H1379" s="13">
        <v>2464</v>
      </c>
      <c r="I1379" s="13" t="s">
        <v>1815</v>
      </c>
      <c r="J1379" s="13" t="str">
        <f t="shared" si="21"/>
        <v>Returning Customer</v>
      </c>
      <c r="K1379" s="13" t="s">
        <v>74</v>
      </c>
      <c r="L1379" s="13" t="s">
        <v>35</v>
      </c>
      <c r="M1379" s="16">
        <v>42024</v>
      </c>
      <c r="N1379" s="16">
        <v>42027</v>
      </c>
      <c r="O1379" s="48">
        <f>'Calculated Metrics'!$N1379-'Calculated Metrics'!$M1379</f>
        <v>3</v>
      </c>
      <c r="P1379" s="16" t="str">
        <f>TEXT('Calculated Metrics'!$M1379,"mmmm")</f>
        <v>January</v>
      </c>
      <c r="Q1379" s="16" t="str">
        <f>TEXT('Calculated Metrics'!$M1379,"dddd")</f>
        <v>Tuesday</v>
      </c>
      <c r="R1379" s="13" t="str">
        <f>_xlfn.XLOOKUP('Calculated Metrics'!$T1379,'Product Lookup'!A:A,'Product Lookup'!B:B, ,0)</f>
        <v>Binders</v>
      </c>
      <c r="S1379" s="13" t="s">
        <v>26</v>
      </c>
      <c r="T1379" s="13" t="s">
        <v>72</v>
      </c>
      <c r="U1379" s="13" t="s">
        <v>49</v>
      </c>
      <c r="V1379" s="13" t="s">
        <v>29</v>
      </c>
      <c r="W1379" s="13" t="s">
        <v>81</v>
      </c>
      <c r="X1379" s="13" t="s">
        <v>95</v>
      </c>
      <c r="Y1379" s="13" t="s">
        <v>748</v>
      </c>
      <c r="Z1379" s="13">
        <v>71111</v>
      </c>
      <c r="AA1379" s="1"/>
      <c r="AB1379" s="1"/>
      <c r="AC1379" s="1"/>
      <c r="AD1379" s="1"/>
      <c r="AE1379" s="1"/>
      <c r="AF1379" s="1"/>
    </row>
    <row r="1380" spans="1:32" x14ac:dyDescent="0.3">
      <c r="A1380" s="9">
        <v>25808</v>
      </c>
      <c r="B1380" s="9" t="s">
        <v>33</v>
      </c>
      <c r="C1380" s="9">
        <v>88714</v>
      </c>
      <c r="D1380" s="10">
        <v>3.08</v>
      </c>
      <c r="E1380" s="11">
        <v>0.05</v>
      </c>
      <c r="F1380" s="9">
        <v>14</v>
      </c>
      <c r="G1380" s="10">
        <f>'Calculated Metrics'!$D1380*'Calculated Metrics'!$F1380*(1-'Calculated Metrics'!$E1380)</f>
        <v>40.964000000000006</v>
      </c>
      <c r="H1380" s="9">
        <v>2464</v>
      </c>
      <c r="I1380" s="9" t="s">
        <v>1815</v>
      </c>
      <c r="J1380" s="9" t="str">
        <f t="shared" si="21"/>
        <v>Returning Customer</v>
      </c>
      <c r="K1380" s="9" t="s">
        <v>74</v>
      </c>
      <c r="L1380" s="9" t="s">
        <v>35</v>
      </c>
      <c r="M1380" s="12">
        <v>42024</v>
      </c>
      <c r="N1380" s="12">
        <v>42025</v>
      </c>
      <c r="O1380" s="47">
        <f>'Calculated Metrics'!$N1380-'Calculated Metrics'!$M1380</f>
        <v>1</v>
      </c>
      <c r="P1380" s="12" t="str">
        <f>TEXT('Calculated Metrics'!$M1380,"mmmm")</f>
        <v>January</v>
      </c>
      <c r="Q1380" s="12" t="str">
        <f>TEXT('Calculated Metrics'!$M1380,"dddd")</f>
        <v>Tuesday</v>
      </c>
      <c r="R1380" s="9" t="str">
        <f>_xlfn.XLOOKUP('Calculated Metrics'!$T1380,'Product Lookup'!A:A,'Product Lookup'!B:B, ,0)</f>
        <v>Labels</v>
      </c>
      <c r="S1380" s="9" t="s">
        <v>26</v>
      </c>
      <c r="T1380" s="9" t="s">
        <v>82</v>
      </c>
      <c r="U1380" s="9" t="s">
        <v>49</v>
      </c>
      <c r="V1380" s="9" t="s">
        <v>29</v>
      </c>
      <c r="W1380" s="9" t="s">
        <v>50</v>
      </c>
      <c r="X1380" s="9" t="s">
        <v>95</v>
      </c>
      <c r="Y1380" s="9" t="s">
        <v>748</v>
      </c>
      <c r="Z1380" s="9">
        <v>71111</v>
      </c>
      <c r="AA1380" s="1"/>
      <c r="AB1380" s="1"/>
      <c r="AC1380" s="1"/>
      <c r="AD1380" s="1"/>
      <c r="AE1380" s="1"/>
      <c r="AF1380" s="1"/>
    </row>
    <row r="1381" spans="1:32" x14ac:dyDescent="0.3">
      <c r="A1381" s="13">
        <v>22580</v>
      </c>
      <c r="B1381" s="13" t="s">
        <v>47</v>
      </c>
      <c r="C1381" s="13">
        <v>88136</v>
      </c>
      <c r="D1381" s="14">
        <v>2.08</v>
      </c>
      <c r="E1381" s="15">
        <v>0.05</v>
      </c>
      <c r="F1381" s="13">
        <v>7</v>
      </c>
      <c r="G1381" s="14">
        <f>'Calculated Metrics'!$D1381*'Calculated Metrics'!$F1381*(1-'Calculated Metrics'!$E1381)</f>
        <v>13.831999999999999</v>
      </c>
      <c r="H1381" s="13">
        <v>2466</v>
      </c>
      <c r="I1381" s="13" t="s">
        <v>1816</v>
      </c>
      <c r="J1381" s="13" t="str">
        <f t="shared" si="21"/>
        <v>Returning Customer</v>
      </c>
      <c r="K1381" s="13" t="s">
        <v>24</v>
      </c>
      <c r="L1381" s="13" t="s">
        <v>35</v>
      </c>
      <c r="M1381" s="16">
        <v>42062</v>
      </c>
      <c r="N1381" s="16">
        <v>42063</v>
      </c>
      <c r="O1381" s="48">
        <f>'Calculated Metrics'!$N1381-'Calculated Metrics'!$M1381</f>
        <v>1</v>
      </c>
      <c r="P1381" s="16" t="str">
        <f>TEXT('Calculated Metrics'!$M1381,"mmmm")</f>
        <v>February</v>
      </c>
      <c r="Q1381" s="16" t="str">
        <f>TEXT('Calculated Metrics'!$M1381,"dddd")</f>
        <v>Friday</v>
      </c>
      <c r="R1381" s="13" t="str">
        <f>_xlfn.XLOOKUP('Calculated Metrics'!$T1381,'Product Lookup'!A:A,'Product Lookup'!B:B, ,0)</f>
        <v>Binders</v>
      </c>
      <c r="S1381" s="13" t="s">
        <v>26</v>
      </c>
      <c r="T1381" s="13" t="s">
        <v>72</v>
      </c>
      <c r="U1381" s="13" t="s">
        <v>49</v>
      </c>
      <c r="V1381" s="13" t="s">
        <v>29</v>
      </c>
      <c r="W1381" s="13" t="s">
        <v>50</v>
      </c>
      <c r="X1381" s="13" t="s">
        <v>143</v>
      </c>
      <c r="Y1381" s="13" t="s">
        <v>749</v>
      </c>
      <c r="Z1381" s="13">
        <v>49783</v>
      </c>
      <c r="AA1381" s="1"/>
      <c r="AB1381" s="1"/>
      <c r="AC1381" s="1"/>
      <c r="AD1381" s="1"/>
      <c r="AE1381" s="1"/>
      <c r="AF1381" s="1"/>
    </row>
    <row r="1382" spans="1:32" x14ac:dyDescent="0.3">
      <c r="A1382" s="9">
        <v>22582</v>
      </c>
      <c r="B1382" s="9" t="s">
        <v>47</v>
      </c>
      <c r="C1382" s="9">
        <v>88136</v>
      </c>
      <c r="D1382" s="10">
        <v>53.98</v>
      </c>
      <c r="E1382" s="11">
        <v>0.05</v>
      </c>
      <c r="F1382" s="9">
        <v>8</v>
      </c>
      <c r="G1382" s="10">
        <f>'Calculated Metrics'!$D1382*'Calculated Metrics'!$F1382*(1-'Calculated Metrics'!$E1382)</f>
        <v>410.24799999999993</v>
      </c>
      <c r="H1382" s="9">
        <v>2466</v>
      </c>
      <c r="I1382" s="9" t="s">
        <v>1816</v>
      </c>
      <c r="J1382" s="9" t="str">
        <f t="shared" si="21"/>
        <v>Returning Customer</v>
      </c>
      <c r="K1382" s="9" t="s">
        <v>24</v>
      </c>
      <c r="L1382" s="9" t="s">
        <v>25</v>
      </c>
      <c r="M1382" s="12">
        <v>42062</v>
      </c>
      <c r="N1382" s="12">
        <v>42063</v>
      </c>
      <c r="O1382" s="47">
        <f>'Calculated Metrics'!$N1382-'Calculated Metrics'!$M1382</f>
        <v>1</v>
      </c>
      <c r="P1382" s="12" t="str">
        <f>TEXT('Calculated Metrics'!$M1382,"mmmm")</f>
        <v>February</v>
      </c>
      <c r="Q1382" s="12" t="str">
        <f>TEXT('Calculated Metrics'!$M1382,"dddd")</f>
        <v>Friday</v>
      </c>
      <c r="R1382" s="9" t="str">
        <f>_xlfn.XLOOKUP('Calculated Metrics'!$T1382,'Product Lookup'!A:A,'Product Lookup'!B:B, ,0)</f>
        <v>Computer Peripherals</v>
      </c>
      <c r="S1382" s="9" t="s">
        <v>58</v>
      </c>
      <c r="T1382" s="9" t="s">
        <v>100</v>
      </c>
      <c r="U1382" s="9" t="s">
        <v>49</v>
      </c>
      <c r="V1382" s="9" t="s">
        <v>29</v>
      </c>
      <c r="W1382" s="9" t="s">
        <v>50</v>
      </c>
      <c r="X1382" s="9" t="s">
        <v>143</v>
      </c>
      <c r="Y1382" s="9" t="s">
        <v>749</v>
      </c>
      <c r="Z1382" s="9">
        <v>49783</v>
      </c>
      <c r="AA1382" s="1"/>
      <c r="AB1382" s="1"/>
      <c r="AC1382" s="1"/>
      <c r="AD1382" s="1"/>
      <c r="AE1382" s="1"/>
      <c r="AF1382" s="1"/>
    </row>
    <row r="1383" spans="1:32" x14ac:dyDescent="0.3">
      <c r="A1383" s="13">
        <v>22583</v>
      </c>
      <c r="B1383" s="13" t="s">
        <v>47</v>
      </c>
      <c r="C1383" s="13">
        <v>88136</v>
      </c>
      <c r="D1383" s="14">
        <v>4.9800000000000004</v>
      </c>
      <c r="E1383" s="15">
        <v>0.05</v>
      </c>
      <c r="F1383" s="13">
        <v>7</v>
      </c>
      <c r="G1383" s="14">
        <f>'Calculated Metrics'!$D1383*'Calculated Metrics'!$F1383*(1-'Calculated Metrics'!$E1383)</f>
        <v>33.116999999999997</v>
      </c>
      <c r="H1383" s="13">
        <v>2466</v>
      </c>
      <c r="I1383" s="13" t="s">
        <v>1816</v>
      </c>
      <c r="J1383" s="13" t="str">
        <f t="shared" si="21"/>
        <v>Returning Customer</v>
      </c>
      <c r="K1383" s="13" t="s">
        <v>24</v>
      </c>
      <c r="L1383" s="13" t="s">
        <v>35</v>
      </c>
      <c r="M1383" s="16">
        <v>42062</v>
      </c>
      <c r="N1383" s="16">
        <v>42062</v>
      </c>
      <c r="O1383" s="48">
        <f>'Calculated Metrics'!$N1383-'Calculated Metrics'!$M1383</f>
        <v>0</v>
      </c>
      <c r="P1383" s="16" t="str">
        <f>TEXT('Calculated Metrics'!$M1383,"mmmm")</f>
        <v>February</v>
      </c>
      <c r="Q1383" s="16" t="str">
        <f>TEXT('Calculated Metrics'!$M1383,"dddd")</f>
        <v>Friday</v>
      </c>
      <c r="R1383" s="13" t="str">
        <f>_xlfn.XLOOKUP('Calculated Metrics'!$T1383,'Product Lookup'!A:A,'Product Lookup'!B:B, ,0)</f>
        <v>Paper</v>
      </c>
      <c r="S1383" s="13" t="s">
        <v>26</v>
      </c>
      <c r="T1383" s="13" t="s">
        <v>66</v>
      </c>
      <c r="U1383" s="13" t="s">
        <v>49</v>
      </c>
      <c r="V1383" s="13" t="s">
        <v>29</v>
      </c>
      <c r="W1383" s="13" t="s">
        <v>81</v>
      </c>
      <c r="X1383" s="13" t="s">
        <v>143</v>
      </c>
      <c r="Y1383" s="13" t="s">
        <v>749</v>
      </c>
      <c r="Z1383" s="13">
        <v>49783</v>
      </c>
      <c r="AA1383" s="1"/>
      <c r="AB1383" s="1"/>
      <c r="AC1383" s="1"/>
      <c r="AD1383" s="1"/>
      <c r="AE1383" s="1"/>
      <c r="AF1383" s="1"/>
    </row>
    <row r="1384" spans="1:32" x14ac:dyDescent="0.3">
      <c r="A1384" s="9">
        <v>19766</v>
      </c>
      <c r="B1384" s="9" t="s">
        <v>41</v>
      </c>
      <c r="C1384" s="9">
        <v>88135</v>
      </c>
      <c r="D1384" s="10">
        <v>58.1</v>
      </c>
      <c r="E1384" s="11">
        <v>0.05</v>
      </c>
      <c r="F1384" s="9">
        <v>3</v>
      </c>
      <c r="G1384" s="10">
        <f>'Calculated Metrics'!$D1384*'Calculated Metrics'!$F1384*(1-'Calculated Metrics'!$E1384)</f>
        <v>165.58500000000001</v>
      </c>
      <c r="H1384" s="9">
        <v>2468</v>
      </c>
      <c r="I1384" s="9" t="s">
        <v>1817</v>
      </c>
      <c r="J1384" s="9" t="str">
        <f t="shared" si="21"/>
        <v>Returning Customer</v>
      </c>
      <c r="K1384" s="9" t="s">
        <v>34</v>
      </c>
      <c r="L1384" s="9" t="s">
        <v>25</v>
      </c>
      <c r="M1384" s="12">
        <v>42121</v>
      </c>
      <c r="N1384" s="12">
        <v>42123</v>
      </c>
      <c r="O1384" s="47">
        <f>'Calculated Metrics'!$N1384-'Calculated Metrics'!$M1384</f>
        <v>2</v>
      </c>
      <c r="P1384" s="12" t="str">
        <f>TEXT('Calculated Metrics'!$M1384,"mmmm")</f>
        <v>April</v>
      </c>
      <c r="Q1384" s="12" t="str">
        <f>TEXT('Calculated Metrics'!$M1384,"dddd")</f>
        <v>Monday</v>
      </c>
      <c r="R1384" s="9" t="str">
        <f>_xlfn.XLOOKUP('Calculated Metrics'!$T1384,'Product Lookup'!A:A,'Product Lookup'!B:B, ,0)</f>
        <v>Binders</v>
      </c>
      <c r="S1384" s="9" t="s">
        <v>26</v>
      </c>
      <c r="T1384" s="9" t="s">
        <v>72</v>
      </c>
      <c r="U1384" s="9" t="s">
        <v>49</v>
      </c>
      <c r="V1384" s="9" t="s">
        <v>29</v>
      </c>
      <c r="W1384" s="9" t="s">
        <v>81</v>
      </c>
      <c r="X1384" s="9" t="s">
        <v>150</v>
      </c>
      <c r="Y1384" s="9" t="s">
        <v>750</v>
      </c>
      <c r="Z1384" s="9">
        <v>28144</v>
      </c>
      <c r="AA1384" s="1"/>
      <c r="AB1384" s="1"/>
      <c r="AC1384" s="1"/>
      <c r="AD1384" s="1"/>
      <c r="AE1384" s="1"/>
      <c r="AF1384" s="1"/>
    </row>
    <row r="1385" spans="1:32" x14ac:dyDescent="0.3">
      <c r="A1385" s="13">
        <v>18684</v>
      </c>
      <c r="B1385" s="13" t="s">
        <v>41</v>
      </c>
      <c r="C1385" s="13">
        <v>88137</v>
      </c>
      <c r="D1385" s="14">
        <v>65.989999999999995</v>
      </c>
      <c r="E1385" s="15">
        <v>0.05</v>
      </c>
      <c r="F1385" s="13">
        <v>13</v>
      </c>
      <c r="G1385" s="14">
        <f>'Calculated Metrics'!$D1385*'Calculated Metrics'!$F1385*(1-'Calculated Metrics'!$E1385)</f>
        <v>814.97649999999987</v>
      </c>
      <c r="H1385" s="13">
        <v>2468</v>
      </c>
      <c r="I1385" s="13" t="s">
        <v>1817</v>
      </c>
      <c r="J1385" s="13" t="str">
        <f t="shared" si="21"/>
        <v>Returning Customer</v>
      </c>
      <c r="K1385" s="13" t="s">
        <v>24</v>
      </c>
      <c r="L1385" s="13" t="s">
        <v>35</v>
      </c>
      <c r="M1385" s="16">
        <v>42076</v>
      </c>
      <c r="N1385" s="16">
        <v>42077</v>
      </c>
      <c r="O1385" s="48">
        <f>'Calculated Metrics'!$N1385-'Calculated Metrics'!$M1385</f>
        <v>1</v>
      </c>
      <c r="P1385" s="16" t="str">
        <f>TEXT('Calculated Metrics'!$M1385,"mmmm")</f>
        <v>March</v>
      </c>
      <c r="Q1385" s="16" t="str">
        <f>TEXT('Calculated Metrics'!$M1385,"dddd")</f>
        <v>Friday</v>
      </c>
      <c r="R1385" s="13" t="str">
        <f>_xlfn.XLOOKUP('Calculated Metrics'!$T1385,'Product Lookup'!A:A,'Product Lookup'!B:B, ,0)</f>
        <v>Telephones</v>
      </c>
      <c r="S1385" s="13" t="s">
        <v>58</v>
      </c>
      <c r="T1385" s="13" t="s">
        <v>59</v>
      </c>
      <c r="U1385" s="13" t="s">
        <v>49</v>
      </c>
      <c r="V1385" s="13" t="s">
        <v>29</v>
      </c>
      <c r="W1385" s="13" t="s">
        <v>50</v>
      </c>
      <c r="X1385" s="13" t="s">
        <v>150</v>
      </c>
      <c r="Y1385" s="13" t="s">
        <v>750</v>
      </c>
      <c r="Z1385" s="13">
        <v>28144</v>
      </c>
      <c r="AA1385" s="1"/>
      <c r="AB1385" s="1"/>
      <c r="AC1385" s="1"/>
      <c r="AD1385" s="1"/>
      <c r="AE1385" s="1"/>
      <c r="AF1385" s="1"/>
    </row>
    <row r="1386" spans="1:32" x14ac:dyDescent="0.3">
      <c r="A1386" s="9">
        <v>26057</v>
      </c>
      <c r="B1386" s="9" t="s">
        <v>71</v>
      </c>
      <c r="C1386" s="9">
        <v>86514</v>
      </c>
      <c r="D1386" s="10">
        <v>4.91</v>
      </c>
      <c r="E1386" s="11">
        <v>0.05</v>
      </c>
      <c r="F1386" s="9">
        <v>10</v>
      </c>
      <c r="G1386" s="10">
        <f>'Calculated Metrics'!$D1386*'Calculated Metrics'!$F1386*(1-'Calculated Metrics'!$E1386)</f>
        <v>46.644999999999996</v>
      </c>
      <c r="H1386" s="9">
        <v>2472</v>
      </c>
      <c r="I1386" s="9" t="s">
        <v>1818</v>
      </c>
      <c r="J1386" s="9" t="str">
        <f t="shared" si="21"/>
        <v>New Customer</v>
      </c>
      <c r="K1386" s="9" t="s">
        <v>34</v>
      </c>
      <c r="L1386" s="9" t="s">
        <v>25</v>
      </c>
      <c r="M1386" s="12">
        <v>42056</v>
      </c>
      <c r="N1386" s="12">
        <v>42056</v>
      </c>
      <c r="O1386" s="47">
        <f>'Calculated Metrics'!$N1386-'Calculated Metrics'!$M1386</f>
        <v>0</v>
      </c>
      <c r="P1386" s="12" t="str">
        <f>TEXT('Calculated Metrics'!$M1386,"mmmm")</f>
        <v>February</v>
      </c>
      <c r="Q1386" s="12" t="str">
        <f>TEXT('Calculated Metrics'!$M1386,"dddd")</f>
        <v>Saturday</v>
      </c>
      <c r="R1386" s="9" t="str">
        <f>_xlfn.XLOOKUP('Calculated Metrics'!$T1386,'Product Lookup'!A:A,'Product Lookup'!B:B, ,0)</f>
        <v>Labels</v>
      </c>
      <c r="S1386" s="9" t="s">
        <v>26</v>
      </c>
      <c r="T1386" s="9" t="s">
        <v>82</v>
      </c>
      <c r="U1386" s="9" t="s">
        <v>49</v>
      </c>
      <c r="V1386" s="9" t="s">
        <v>29</v>
      </c>
      <c r="W1386" s="9" t="s">
        <v>81</v>
      </c>
      <c r="X1386" s="9" t="s">
        <v>98</v>
      </c>
      <c r="Y1386" s="9" t="s">
        <v>751</v>
      </c>
      <c r="Z1386" s="9">
        <v>60432</v>
      </c>
      <c r="AA1386" s="1"/>
      <c r="AB1386" s="1"/>
      <c r="AC1386" s="1"/>
      <c r="AD1386" s="1"/>
      <c r="AE1386" s="1"/>
      <c r="AF1386" s="1"/>
    </row>
    <row r="1387" spans="1:32" x14ac:dyDescent="0.3">
      <c r="A1387" s="13">
        <v>24584</v>
      </c>
      <c r="B1387" s="13" t="s">
        <v>41</v>
      </c>
      <c r="C1387" s="13">
        <v>91000</v>
      </c>
      <c r="D1387" s="14">
        <v>5.18</v>
      </c>
      <c r="E1387" s="15">
        <v>0.05</v>
      </c>
      <c r="F1387" s="13">
        <v>14</v>
      </c>
      <c r="G1387" s="14">
        <f>'Calculated Metrics'!$D1387*'Calculated Metrics'!$F1387*(1-'Calculated Metrics'!$E1387)</f>
        <v>68.893999999999991</v>
      </c>
      <c r="H1387" s="13">
        <v>2481</v>
      </c>
      <c r="I1387" s="13" t="s">
        <v>1819</v>
      </c>
      <c r="J1387" s="13" t="str">
        <f t="shared" si="21"/>
        <v>New Customer</v>
      </c>
      <c r="K1387" s="13" t="s">
        <v>24</v>
      </c>
      <c r="L1387" s="13" t="s">
        <v>25</v>
      </c>
      <c r="M1387" s="16">
        <v>42100</v>
      </c>
      <c r="N1387" s="16">
        <v>42102</v>
      </c>
      <c r="O1387" s="48">
        <f>'Calculated Metrics'!$N1387-'Calculated Metrics'!$M1387</f>
        <v>2</v>
      </c>
      <c r="P1387" s="16" t="str">
        <f>TEXT('Calculated Metrics'!$M1387,"mmmm")</f>
        <v>April</v>
      </c>
      <c r="Q1387" s="16" t="str">
        <f>TEXT('Calculated Metrics'!$M1387,"dddd")</f>
        <v>Monday</v>
      </c>
      <c r="R1387" s="13" t="str">
        <f>_xlfn.XLOOKUP('Calculated Metrics'!$T1387,'Product Lookup'!A:A,'Product Lookup'!B:B, ,0)</f>
        <v>Binders</v>
      </c>
      <c r="S1387" s="13" t="s">
        <v>26</v>
      </c>
      <c r="T1387" s="13" t="s">
        <v>72</v>
      </c>
      <c r="U1387" s="13" t="s">
        <v>49</v>
      </c>
      <c r="V1387" s="13" t="s">
        <v>29</v>
      </c>
      <c r="W1387" s="13" t="s">
        <v>81</v>
      </c>
      <c r="X1387" s="13" t="s">
        <v>95</v>
      </c>
      <c r="Y1387" s="13" t="s">
        <v>485</v>
      </c>
      <c r="Z1387" s="13">
        <v>70506</v>
      </c>
      <c r="AA1387" s="1"/>
      <c r="AB1387" s="1"/>
      <c r="AC1387" s="1"/>
      <c r="AD1387" s="1"/>
      <c r="AE1387" s="1"/>
      <c r="AF1387" s="1"/>
    </row>
    <row r="1388" spans="1:32" x14ac:dyDescent="0.3">
      <c r="A1388" s="9">
        <v>24568</v>
      </c>
      <c r="B1388" s="9" t="s">
        <v>47</v>
      </c>
      <c r="C1388" s="9">
        <v>88998</v>
      </c>
      <c r="D1388" s="10">
        <v>6.48</v>
      </c>
      <c r="E1388" s="11">
        <v>0.05</v>
      </c>
      <c r="F1388" s="9">
        <v>16</v>
      </c>
      <c r="G1388" s="10">
        <f>'Calculated Metrics'!$D1388*'Calculated Metrics'!$F1388*(1-'Calculated Metrics'!$E1388)</f>
        <v>98.495999999999995</v>
      </c>
      <c r="H1388" s="9">
        <v>2484</v>
      </c>
      <c r="I1388" s="9" t="s">
        <v>1820</v>
      </c>
      <c r="J1388" s="9" t="str">
        <f t="shared" si="21"/>
        <v>Returning Customer</v>
      </c>
      <c r="K1388" s="9" t="s">
        <v>24</v>
      </c>
      <c r="L1388" s="9" t="s">
        <v>35</v>
      </c>
      <c r="M1388" s="12">
        <v>42076</v>
      </c>
      <c r="N1388" s="12">
        <v>42077</v>
      </c>
      <c r="O1388" s="47">
        <f>'Calculated Metrics'!$N1388-'Calculated Metrics'!$M1388</f>
        <v>1</v>
      </c>
      <c r="P1388" s="12" t="str">
        <f>TEXT('Calculated Metrics'!$M1388,"mmmm")</f>
        <v>March</v>
      </c>
      <c r="Q1388" s="12" t="str">
        <f>TEXT('Calculated Metrics'!$M1388,"dddd")</f>
        <v>Friday</v>
      </c>
      <c r="R1388" s="9" t="str">
        <f>_xlfn.XLOOKUP('Calculated Metrics'!$T1388,'Product Lookup'!A:A,'Product Lookup'!B:B, ,0)</f>
        <v>Paper</v>
      </c>
      <c r="S1388" s="9" t="s">
        <v>26</v>
      </c>
      <c r="T1388" s="9" t="s">
        <v>66</v>
      </c>
      <c r="U1388" s="9" t="s">
        <v>49</v>
      </c>
      <c r="V1388" s="9" t="s">
        <v>29</v>
      </c>
      <c r="W1388" s="9" t="s">
        <v>81</v>
      </c>
      <c r="X1388" s="9" t="s">
        <v>162</v>
      </c>
      <c r="Y1388" s="9" t="s">
        <v>752</v>
      </c>
      <c r="Z1388" s="9">
        <v>33881</v>
      </c>
      <c r="AA1388" s="1"/>
      <c r="AB1388" s="1"/>
      <c r="AC1388" s="1"/>
      <c r="AD1388" s="1"/>
      <c r="AE1388" s="1"/>
      <c r="AF1388" s="1"/>
    </row>
    <row r="1389" spans="1:32" x14ac:dyDescent="0.3">
      <c r="A1389" s="13">
        <v>24569</v>
      </c>
      <c r="B1389" s="13" t="s">
        <v>47</v>
      </c>
      <c r="C1389" s="13">
        <v>88998</v>
      </c>
      <c r="D1389" s="14">
        <v>111.03</v>
      </c>
      <c r="E1389" s="15">
        <v>0.1</v>
      </c>
      <c r="F1389" s="13">
        <v>8</v>
      </c>
      <c r="G1389" s="14">
        <f>'Calculated Metrics'!$D1389*'Calculated Metrics'!$F1389*(1-'Calculated Metrics'!$E1389)</f>
        <v>799.41600000000005</v>
      </c>
      <c r="H1389" s="13">
        <v>2484</v>
      </c>
      <c r="I1389" s="13" t="s">
        <v>1820</v>
      </c>
      <c r="J1389" s="13" t="str">
        <f t="shared" si="21"/>
        <v>Returning Customer</v>
      </c>
      <c r="K1389" s="13" t="s">
        <v>24</v>
      </c>
      <c r="L1389" s="13" t="s">
        <v>35</v>
      </c>
      <c r="M1389" s="16">
        <v>42076</v>
      </c>
      <c r="N1389" s="16">
        <v>42077</v>
      </c>
      <c r="O1389" s="48">
        <f>'Calculated Metrics'!$N1389-'Calculated Metrics'!$M1389</f>
        <v>1</v>
      </c>
      <c r="P1389" s="16" t="str">
        <f>TEXT('Calculated Metrics'!$M1389,"mmmm")</f>
        <v>March</v>
      </c>
      <c r="Q1389" s="16" t="str">
        <f>TEXT('Calculated Metrics'!$M1389,"dddd")</f>
        <v>Friday</v>
      </c>
      <c r="R1389" s="13" t="str">
        <f>_xlfn.XLOOKUP('Calculated Metrics'!$T1389,'Product Lookup'!A:A,'Product Lookup'!B:B, ,0)</f>
        <v>Storage</v>
      </c>
      <c r="S1389" s="13" t="s">
        <v>26</v>
      </c>
      <c r="T1389" s="13" t="s">
        <v>85</v>
      </c>
      <c r="U1389" s="13" t="s">
        <v>49</v>
      </c>
      <c r="V1389" s="13" t="s">
        <v>29</v>
      </c>
      <c r="W1389" s="13" t="s">
        <v>81</v>
      </c>
      <c r="X1389" s="13" t="s">
        <v>162</v>
      </c>
      <c r="Y1389" s="13" t="s">
        <v>752</v>
      </c>
      <c r="Z1389" s="13">
        <v>33881</v>
      </c>
      <c r="AA1389" s="1"/>
      <c r="AB1389" s="1"/>
      <c r="AC1389" s="1"/>
      <c r="AD1389" s="1"/>
      <c r="AE1389" s="1"/>
      <c r="AF1389" s="1"/>
    </row>
    <row r="1390" spans="1:32" x14ac:dyDescent="0.3">
      <c r="A1390" s="9">
        <v>22028</v>
      </c>
      <c r="B1390" s="9" t="s">
        <v>23</v>
      </c>
      <c r="C1390" s="9">
        <v>91414</v>
      </c>
      <c r="D1390" s="10">
        <v>71.37</v>
      </c>
      <c r="E1390" s="11">
        <v>0.05</v>
      </c>
      <c r="F1390" s="9">
        <v>4</v>
      </c>
      <c r="G1390" s="10">
        <f>'Calculated Metrics'!$D1390*'Calculated Metrics'!$F1390*(1-'Calculated Metrics'!$E1390)</f>
        <v>271.20600000000002</v>
      </c>
      <c r="H1390" s="9">
        <v>2486</v>
      </c>
      <c r="I1390" s="9" t="s">
        <v>1821</v>
      </c>
      <c r="J1390" s="9" t="str">
        <f t="shared" si="21"/>
        <v>Returning Customer</v>
      </c>
      <c r="K1390" s="9" t="s">
        <v>48</v>
      </c>
      <c r="L1390" s="9" t="s">
        <v>35</v>
      </c>
      <c r="M1390" s="12">
        <v>42041</v>
      </c>
      <c r="N1390" s="12">
        <v>42042</v>
      </c>
      <c r="O1390" s="47">
        <f>'Calculated Metrics'!$N1390-'Calculated Metrics'!$M1390</f>
        <v>1</v>
      </c>
      <c r="P1390" s="12" t="str">
        <f>TEXT('Calculated Metrics'!$M1390,"mmmm")</f>
        <v>February</v>
      </c>
      <c r="Q1390" s="12" t="str">
        <f>TEXT('Calculated Metrics'!$M1390,"dddd")</f>
        <v>Friday</v>
      </c>
      <c r="R1390" s="9" t="str">
        <f>_xlfn.XLOOKUP('Calculated Metrics'!$T1390,'Product Lookup'!A:A,'Product Lookup'!B:B, ,0)</f>
        <v>Tables</v>
      </c>
      <c r="S1390" s="9" t="s">
        <v>36</v>
      </c>
      <c r="T1390" s="9" t="s">
        <v>89</v>
      </c>
      <c r="U1390" s="9" t="s">
        <v>124</v>
      </c>
      <c r="V1390" s="9" t="s">
        <v>29</v>
      </c>
      <c r="W1390" s="9" t="s">
        <v>81</v>
      </c>
      <c r="X1390" s="9" t="s">
        <v>171</v>
      </c>
      <c r="Y1390" s="9" t="s">
        <v>753</v>
      </c>
      <c r="Z1390" s="9">
        <v>30458</v>
      </c>
      <c r="AA1390" s="1"/>
      <c r="AB1390" s="1"/>
      <c r="AC1390" s="1"/>
      <c r="AD1390" s="1"/>
      <c r="AE1390" s="1"/>
      <c r="AF1390" s="1"/>
    </row>
    <row r="1391" spans="1:32" x14ac:dyDescent="0.3">
      <c r="A1391" s="13">
        <v>22029</v>
      </c>
      <c r="B1391" s="13" t="s">
        <v>23</v>
      </c>
      <c r="C1391" s="13">
        <v>91414</v>
      </c>
      <c r="D1391" s="14">
        <v>205.99</v>
      </c>
      <c r="E1391" s="15">
        <v>0.1</v>
      </c>
      <c r="F1391" s="13">
        <v>1</v>
      </c>
      <c r="G1391" s="14">
        <f>'Calculated Metrics'!$D1391*'Calculated Metrics'!$F1391*(1-'Calculated Metrics'!$E1391)</f>
        <v>185.39100000000002</v>
      </c>
      <c r="H1391" s="13">
        <v>2486</v>
      </c>
      <c r="I1391" s="13" t="s">
        <v>1821</v>
      </c>
      <c r="J1391" s="13" t="str">
        <f t="shared" si="21"/>
        <v>Returning Customer</v>
      </c>
      <c r="K1391" s="13" t="s">
        <v>48</v>
      </c>
      <c r="L1391" s="13" t="s">
        <v>25</v>
      </c>
      <c r="M1391" s="16">
        <v>42041</v>
      </c>
      <c r="N1391" s="16">
        <v>42043</v>
      </c>
      <c r="O1391" s="48">
        <f>'Calculated Metrics'!$N1391-'Calculated Metrics'!$M1391</f>
        <v>2</v>
      </c>
      <c r="P1391" s="16" t="str">
        <f>TEXT('Calculated Metrics'!$M1391,"mmmm")</f>
        <v>February</v>
      </c>
      <c r="Q1391" s="16" t="str">
        <f>TEXT('Calculated Metrics'!$M1391,"dddd")</f>
        <v>Friday</v>
      </c>
      <c r="R1391" s="13" t="str">
        <f>_xlfn.XLOOKUP('Calculated Metrics'!$T1391,'Product Lookup'!A:A,'Product Lookup'!B:B, ,0)</f>
        <v>Telephones</v>
      </c>
      <c r="S1391" s="13" t="s">
        <v>58</v>
      </c>
      <c r="T1391" s="13" t="s">
        <v>59</v>
      </c>
      <c r="U1391" s="13" t="s">
        <v>49</v>
      </c>
      <c r="V1391" s="13" t="s">
        <v>29</v>
      </c>
      <c r="W1391" s="13" t="s">
        <v>81</v>
      </c>
      <c r="X1391" s="13" t="s">
        <v>171</v>
      </c>
      <c r="Y1391" s="13" t="s">
        <v>753</v>
      </c>
      <c r="Z1391" s="13">
        <v>30458</v>
      </c>
      <c r="AA1391" s="1"/>
      <c r="AB1391" s="1"/>
      <c r="AC1391" s="1"/>
      <c r="AD1391" s="1"/>
      <c r="AE1391" s="1"/>
      <c r="AF1391" s="1"/>
    </row>
    <row r="1392" spans="1:32" x14ac:dyDescent="0.3">
      <c r="A1392" s="9">
        <v>23495</v>
      </c>
      <c r="B1392" s="9" t="s">
        <v>71</v>
      </c>
      <c r="C1392" s="9">
        <v>91416</v>
      </c>
      <c r="D1392" s="10">
        <v>180.98</v>
      </c>
      <c r="E1392" s="11">
        <v>0.1</v>
      </c>
      <c r="F1392" s="9">
        <v>11</v>
      </c>
      <c r="G1392" s="10">
        <f>'Calculated Metrics'!$D1392*'Calculated Metrics'!$F1392*(1-'Calculated Metrics'!$E1392)</f>
        <v>1791.702</v>
      </c>
      <c r="H1392" s="9">
        <v>2486</v>
      </c>
      <c r="I1392" s="9" t="s">
        <v>1821</v>
      </c>
      <c r="J1392" s="9" t="str">
        <f t="shared" si="21"/>
        <v>Returning Customer</v>
      </c>
      <c r="K1392" s="9" t="s">
        <v>48</v>
      </c>
      <c r="L1392" s="9" t="s">
        <v>25</v>
      </c>
      <c r="M1392" s="12">
        <v>42038</v>
      </c>
      <c r="N1392" s="12">
        <v>42040</v>
      </c>
      <c r="O1392" s="47">
        <f>'Calculated Metrics'!$N1392-'Calculated Metrics'!$M1392</f>
        <v>2</v>
      </c>
      <c r="P1392" s="12" t="str">
        <f>TEXT('Calculated Metrics'!$M1392,"mmmm")</f>
        <v>February</v>
      </c>
      <c r="Q1392" s="12" t="str">
        <f>TEXT('Calculated Metrics'!$M1392,"dddd")</f>
        <v>Tuesday</v>
      </c>
      <c r="R1392" s="9" t="str">
        <f>_xlfn.XLOOKUP('Calculated Metrics'!$T1392,'Product Lookup'!A:A,'Product Lookup'!B:B, ,0)</f>
        <v>Chairs</v>
      </c>
      <c r="S1392" s="9" t="s">
        <v>36</v>
      </c>
      <c r="T1392" s="9" t="s">
        <v>37</v>
      </c>
      <c r="U1392" s="9" t="s">
        <v>38</v>
      </c>
      <c r="V1392" s="9" t="s">
        <v>29</v>
      </c>
      <c r="W1392" s="9" t="s">
        <v>81</v>
      </c>
      <c r="X1392" s="9" t="s">
        <v>171</v>
      </c>
      <c r="Y1392" s="9" t="s">
        <v>753</v>
      </c>
      <c r="Z1392" s="9">
        <v>30458</v>
      </c>
      <c r="AA1392" s="1"/>
      <c r="AB1392" s="1"/>
      <c r="AC1392" s="1"/>
      <c r="AD1392" s="1"/>
      <c r="AE1392" s="1"/>
      <c r="AF1392" s="1"/>
    </row>
    <row r="1393" spans="1:32" x14ac:dyDescent="0.3">
      <c r="A1393" s="13">
        <v>23983</v>
      </c>
      <c r="B1393" s="13" t="s">
        <v>33</v>
      </c>
      <c r="C1393" s="13">
        <v>91415</v>
      </c>
      <c r="D1393" s="14">
        <v>3.08</v>
      </c>
      <c r="E1393" s="15">
        <v>0.05</v>
      </c>
      <c r="F1393" s="13">
        <v>14</v>
      </c>
      <c r="G1393" s="14">
        <f>'Calculated Metrics'!$D1393*'Calculated Metrics'!$F1393*(1-'Calculated Metrics'!$E1393)</f>
        <v>40.964000000000006</v>
      </c>
      <c r="H1393" s="13">
        <v>2487</v>
      </c>
      <c r="I1393" s="13" t="s">
        <v>1822</v>
      </c>
      <c r="J1393" s="13" t="str">
        <f t="shared" si="21"/>
        <v>Returning Customer</v>
      </c>
      <c r="K1393" s="13" t="s">
        <v>48</v>
      </c>
      <c r="L1393" s="13" t="s">
        <v>35</v>
      </c>
      <c r="M1393" s="16">
        <v>42175</v>
      </c>
      <c r="N1393" s="16">
        <v>42176</v>
      </c>
      <c r="O1393" s="48">
        <f>'Calculated Metrics'!$N1393-'Calculated Metrics'!$M1393</f>
        <v>1</v>
      </c>
      <c r="P1393" s="16" t="str">
        <f>TEXT('Calculated Metrics'!$M1393,"mmmm")</f>
        <v>June</v>
      </c>
      <c r="Q1393" s="16" t="str">
        <f>TEXT('Calculated Metrics'!$M1393,"dddd")</f>
        <v>Saturday</v>
      </c>
      <c r="R1393" s="13" t="str">
        <f>_xlfn.XLOOKUP('Calculated Metrics'!$T1393,'Product Lookup'!A:A,'Product Lookup'!B:B, ,0)</f>
        <v>Labels</v>
      </c>
      <c r="S1393" s="13" t="s">
        <v>26</v>
      </c>
      <c r="T1393" s="13" t="s">
        <v>82</v>
      </c>
      <c r="U1393" s="13" t="s">
        <v>49</v>
      </c>
      <c r="V1393" s="13" t="s">
        <v>29</v>
      </c>
      <c r="W1393" s="13" t="s">
        <v>81</v>
      </c>
      <c r="X1393" s="13" t="s">
        <v>171</v>
      </c>
      <c r="Y1393" s="13" t="s">
        <v>754</v>
      </c>
      <c r="Z1393" s="13">
        <v>30084</v>
      </c>
      <c r="AA1393" s="1"/>
      <c r="AB1393" s="1"/>
      <c r="AC1393" s="1"/>
      <c r="AD1393" s="1"/>
      <c r="AE1393" s="1"/>
      <c r="AF1393" s="1"/>
    </row>
    <row r="1394" spans="1:32" x14ac:dyDescent="0.3">
      <c r="A1394" s="9">
        <v>23984</v>
      </c>
      <c r="B1394" s="9" t="s">
        <v>33</v>
      </c>
      <c r="C1394" s="9">
        <v>91415</v>
      </c>
      <c r="D1394" s="10">
        <v>2.78</v>
      </c>
      <c r="E1394" s="11">
        <v>0.05</v>
      </c>
      <c r="F1394" s="9">
        <v>18</v>
      </c>
      <c r="G1394" s="10">
        <f>'Calculated Metrics'!$D1394*'Calculated Metrics'!$F1394*(1-'Calculated Metrics'!$E1394)</f>
        <v>47.537999999999997</v>
      </c>
      <c r="H1394" s="9">
        <v>2487</v>
      </c>
      <c r="I1394" s="9" t="s">
        <v>1822</v>
      </c>
      <c r="J1394" s="9" t="str">
        <f t="shared" si="21"/>
        <v>Returning Customer</v>
      </c>
      <c r="K1394" s="9" t="s">
        <v>48</v>
      </c>
      <c r="L1394" s="9" t="s">
        <v>35</v>
      </c>
      <c r="M1394" s="12">
        <v>42175</v>
      </c>
      <c r="N1394" s="12">
        <v>42176</v>
      </c>
      <c r="O1394" s="47">
        <f>'Calculated Metrics'!$N1394-'Calculated Metrics'!$M1394</f>
        <v>1</v>
      </c>
      <c r="P1394" s="12" t="str">
        <f>TEXT('Calculated Metrics'!$M1394,"mmmm")</f>
        <v>June</v>
      </c>
      <c r="Q1394" s="12" t="str">
        <f>TEXT('Calculated Metrics'!$M1394,"dddd")</f>
        <v>Saturday</v>
      </c>
      <c r="R1394" s="9" t="str">
        <f>_xlfn.XLOOKUP('Calculated Metrics'!$T1394,'Product Lookup'!A:A,'Product Lookup'!B:B, ,0)</f>
        <v>Pens</v>
      </c>
      <c r="S1394" s="9" t="s">
        <v>26</v>
      </c>
      <c r="T1394" s="9" t="s">
        <v>27</v>
      </c>
      <c r="U1394" s="9" t="s">
        <v>28</v>
      </c>
      <c r="V1394" s="9" t="s">
        <v>29</v>
      </c>
      <c r="W1394" s="9" t="s">
        <v>81</v>
      </c>
      <c r="X1394" s="9" t="s">
        <v>171</v>
      </c>
      <c r="Y1394" s="9" t="s">
        <v>754</v>
      </c>
      <c r="Z1394" s="9">
        <v>30084</v>
      </c>
      <c r="AA1394" s="1"/>
      <c r="AB1394" s="1"/>
      <c r="AC1394" s="1"/>
      <c r="AD1394" s="1"/>
      <c r="AE1394" s="1"/>
      <c r="AF1394" s="1"/>
    </row>
    <row r="1395" spans="1:32" x14ac:dyDescent="0.3">
      <c r="A1395" s="13">
        <v>24476</v>
      </c>
      <c r="B1395" s="13" t="s">
        <v>33</v>
      </c>
      <c r="C1395" s="13">
        <v>91417</v>
      </c>
      <c r="D1395" s="14">
        <v>136.97999999999999</v>
      </c>
      <c r="E1395" s="15">
        <v>0.1</v>
      </c>
      <c r="F1395" s="13">
        <v>8</v>
      </c>
      <c r="G1395" s="14">
        <f>'Calculated Metrics'!$D1395*'Calculated Metrics'!$F1395*(1-'Calculated Metrics'!$E1395)</f>
        <v>986.25599999999997</v>
      </c>
      <c r="H1395" s="13">
        <v>2487</v>
      </c>
      <c r="I1395" s="13" t="s">
        <v>1822</v>
      </c>
      <c r="J1395" s="13" t="str">
        <f t="shared" si="21"/>
        <v>Returning Customer</v>
      </c>
      <c r="K1395" s="13" t="s">
        <v>48</v>
      </c>
      <c r="L1395" s="13" t="s">
        <v>25</v>
      </c>
      <c r="M1395" s="16">
        <v>42157</v>
      </c>
      <c r="N1395" s="16">
        <v>42158</v>
      </c>
      <c r="O1395" s="48">
        <f>'Calculated Metrics'!$N1395-'Calculated Metrics'!$M1395</f>
        <v>1</v>
      </c>
      <c r="P1395" s="16" t="str">
        <f>TEXT('Calculated Metrics'!$M1395,"mmmm")</f>
        <v>June</v>
      </c>
      <c r="Q1395" s="16" t="str">
        <f>TEXT('Calculated Metrics'!$M1395,"dddd")</f>
        <v>Tuesday</v>
      </c>
      <c r="R1395" s="13" t="str">
        <f>_xlfn.XLOOKUP('Calculated Metrics'!$T1395,'Product Lookup'!A:A,'Product Lookup'!B:B, ,0)</f>
        <v>Furnishings</v>
      </c>
      <c r="S1395" s="13" t="s">
        <v>36</v>
      </c>
      <c r="T1395" s="13" t="s">
        <v>42</v>
      </c>
      <c r="U1395" s="13" t="s">
        <v>124</v>
      </c>
      <c r="V1395" s="13" t="s">
        <v>29</v>
      </c>
      <c r="W1395" s="13" t="s">
        <v>81</v>
      </c>
      <c r="X1395" s="13" t="s">
        <v>171</v>
      </c>
      <c r="Y1395" s="13" t="s">
        <v>754</v>
      </c>
      <c r="Z1395" s="13">
        <v>30084</v>
      </c>
      <c r="AA1395" s="1"/>
      <c r="AB1395" s="1"/>
      <c r="AC1395" s="1"/>
      <c r="AD1395" s="1"/>
      <c r="AE1395" s="1"/>
      <c r="AF1395" s="1"/>
    </row>
    <row r="1396" spans="1:32" x14ac:dyDescent="0.3">
      <c r="A1396" s="9">
        <v>20065</v>
      </c>
      <c r="B1396" s="9" t="s">
        <v>23</v>
      </c>
      <c r="C1396" s="9">
        <v>86887</v>
      </c>
      <c r="D1396" s="10">
        <v>4.91</v>
      </c>
      <c r="E1396" s="11">
        <v>0.05</v>
      </c>
      <c r="F1396" s="9">
        <v>9</v>
      </c>
      <c r="G1396" s="10">
        <f>'Calculated Metrics'!$D1396*'Calculated Metrics'!$F1396*(1-'Calculated Metrics'!$E1396)</f>
        <v>41.980499999999999</v>
      </c>
      <c r="H1396" s="9">
        <v>2488</v>
      </c>
      <c r="I1396" s="9" t="s">
        <v>1823</v>
      </c>
      <c r="J1396" s="9" t="str">
        <f t="shared" si="21"/>
        <v>Returning Customer</v>
      </c>
      <c r="K1396" s="9" t="s">
        <v>74</v>
      </c>
      <c r="L1396" s="9" t="s">
        <v>35</v>
      </c>
      <c r="M1396" s="12">
        <v>42103</v>
      </c>
      <c r="N1396" s="12">
        <v>42103</v>
      </c>
      <c r="O1396" s="47">
        <f>'Calculated Metrics'!$N1396-'Calculated Metrics'!$M1396</f>
        <v>0</v>
      </c>
      <c r="P1396" s="12" t="str">
        <f>TEXT('Calculated Metrics'!$M1396,"mmmm")</f>
        <v>April</v>
      </c>
      <c r="Q1396" s="12" t="str">
        <f>TEXT('Calculated Metrics'!$M1396,"dddd")</f>
        <v>Thursday</v>
      </c>
      <c r="R1396" s="9" t="str">
        <f>_xlfn.XLOOKUP('Calculated Metrics'!$T1396,'Product Lookup'!A:A,'Product Lookup'!B:B, ,0)</f>
        <v>Labels</v>
      </c>
      <c r="S1396" s="9" t="s">
        <v>26</v>
      </c>
      <c r="T1396" s="9" t="s">
        <v>82</v>
      </c>
      <c r="U1396" s="9" t="s">
        <v>49</v>
      </c>
      <c r="V1396" s="9" t="s">
        <v>29</v>
      </c>
      <c r="W1396" s="9" t="s">
        <v>81</v>
      </c>
      <c r="X1396" s="9" t="s">
        <v>339</v>
      </c>
      <c r="Y1396" s="9" t="s">
        <v>755</v>
      </c>
      <c r="Z1396" s="9">
        <v>72023</v>
      </c>
      <c r="AA1396" s="1"/>
      <c r="AB1396" s="1"/>
      <c r="AC1396" s="1"/>
      <c r="AD1396" s="1"/>
      <c r="AE1396" s="1"/>
      <c r="AF1396" s="1"/>
    </row>
    <row r="1397" spans="1:32" x14ac:dyDescent="0.3">
      <c r="A1397" s="13">
        <v>20066</v>
      </c>
      <c r="B1397" s="13" t="s">
        <v>23</v>
      </c>
      <c r="C1397" s="13">
        <v>86887</v>
      </c>
      <c r="D1397" s="14">
        <v>28.15</v>
      </c>
      <c r="E1397" s="15">
        <v>0.05</v>
      </c>
      <c r="F1397" s="13">
        <v>11</v>
      </c>
      <c r="G1397" s="14">
        <f>'Calculated Metrics'!$D1397*'Calculated Metrics'!$F1397*(1-'Calculated Metrics'!$E1397)</f>
        <v>294.16749999999996</v>
      </c>
      <c r="H1397" s="13">
        <v>2488</v>
      </c>
      <c r="I1397" s="13" t="s">
        <v>1823</v>
      </c>
      <c r="J1397" s="13" t="str">
        <f t="shared" si="21"/>
        <v>Returning Customer</v>
      </c>
      <c r="K1397" s="13" t="s">
        <v>74</v>
      </c>
      <c r="L1397" s="13" t="s">
        <v>35</v>
      </c>
      <c r="M1397" s="16">
        <v>42103</v>
      </c>
      <c r="N1397" s="16">
        <v>42104</v>
      </c>
      <c r="O1397" s="48">
        <f>'Calculated Metrics'!$N1397-'Calculated Metrics'!$M1397</f>
        <v>1</v>
      </c>
      <c r="P1397" s="16" t="str">
        <f>TEXT('Calculated Metrics'!$M1397,"mmmm")</f>
        <v>April</v>
      </c>
      <c r="Q1397" s="16" t="str">
        <f>TEXT('Calculated Metrics'!$M1397,"dddd")</f>
        <v>Thursday</v>
      </c>
      <c r="R1397" s="13" t="str">
        <f>_xlfn.XLOOKUP('Calculated Metrics'!$T1397,'Product Lookup'!A:A,'Product Lookup'!B:B, ,0)</f>
        <v>Pens</v>
      </c>
      <c r="S1397" s="13" t="s">
        <v>26</v>
      </c>
      <c r="T1397" s="13" t="s">
        <v>27</v>
      </c>
      <c r="U1397" s="13" t="s">
        <v>43</v>
      </c>
      <c r="V1397" s="13" t="s">
        <v>29</v>
      </c>
      <c r="W1397" s="13" t="s">
        <v>30</v>
      </c>
      <c r="X1397" s="13" t="s">
        <v>339</v>
      </c>
      <c r="Y1397" s="13" t="s">
        <v>755</v>
      </c>
      <c r="Z1397" s="13">
        <v>72023</v>
      </c>
      <c r="AA1397" s="1"/>
      <c r="AB1397" s="1"/>
      <c r="AC1397" s="1"/>
      <c r="AD1397" s="1"/>
      <c r="AE1397" s="1"/>
      <c r="AF1397" s="1"/>
    </row>
    <row r="1398" spans="1:32" x14ac:dyDescent="0.3">
      <c r="A1398" s="9">
        <v>20602</v>
      </c>
      <c r="B1398" s="9" t="s">
        <v>23</v>
      </c>
      <c r="C1398" s="9">
        <v>86883</v>
      </c>
      <c r="D1398" s="10">
        <v>2036.48</v>
      </c>
      <c r="E1398" s="11">
        <v>0.15</v>
      </c>
      <c r="F1398" s="9">
        <v>2</v>
      </c>
      <c r="G1398" s="10">
        <f>'Calculated Metrics'!$D1398*'Calculated Metrics'!$F1398*(1-'Calculated Metrics'!$E1398)</f>
        <v>3462.0160000000001</v>
      </c>
      <c r="H1398" s="9">
        <v>2489</v>
      </c>
      <c r="I1398" s="9" t="s">
        <v>1824</v>
      </c>
      <c r="J1398" s="9" t="str">
        <f t="shared" si="21"/>
        <v>Returning Customer</v>
      </c>
      <c r="K1398" s="9" t="s">
        <v>74</v>
      </c>
      <c r="L1398" s="9" t="s">
        <v>25</v>
      </c>
      <c r="M1398" s="12">
        <v>42046</v>
      </c>
      <c r="N1398" s="12">
        <v>42048</v>
      </c>
      <c r="O1398" s="47">
        <f>'Calculated Metrics'!$N1398-'Calculated Metrics'!$M1398</f>
        <v>2</v>
      </c>
      <c r="P1398" s="12" t="str">
        <f>TEXT('Calculated Metrics'!$M1398,"mmmm")</f>
        <v>February</v>
      </c>
      <c r="Q1398" s="12" t="str">
        <f>TEXT('Calculated Metrics'!$M1398,"dddd")</f>
        <v>Wednesday</v>
      </c>
      <c r="R1398" s="9" t="str">
        <f>_xlfn.XLOOKUP('Calculated Metrics'!$T1398,'Product Lookup'!A:A,'Product Lookup'!B:B, ,0)</f>
        <v>Office Machines</v>
      </c>
      <c r="S1398" s="9" t="s">
        <v>58</v>
      </c>
      <c r="T1398" s="9" t="s">
        <v>62</v>
      </c>
      <c r="U1398" s="9" t="s">
        <v>38</v>
      </c>
      <c r="V1398" s="9" t="s">
        <v>29</v>
      </c>
      <c r="W1398" s="9" t="s">
        <v>30</v>
      </c>
      <c r="X1398" s="9" t="s">
        <v>39</v>
      </c>
      <c r="Y1398" s="9" t="s">
        <v>267</v>
      </c>
      <c r="Z1398" s="9">
        <v>94521</v>
      </c>
      <c r="AA1398" s="1"/>
      <c r="AB1398" s="1"/>
      <c r="AC1398" s="1"/>
      <c r="AD1398" s="1"/>
      <c r="AE1398" s="1"/>
      <c r="AF1398" s="1"/>
    </row>
    <row r="1399" spans="1:32" x14ac:dyDescent="0.3">
      <c r="A1399" s="13">
        <v>21212</v>
      </c>
      <c r="B1399" s="13" t="s">
        <v>47</v>
      </c>
      <c r="C1399" s="13">
        <v>86885</v>
      </c>
      <c r="D1399" s="14">
        <v>419.19</v>
      </c>
      <c r="E1399" s="15">
        <v>0.1</v>
      </c>
      <c r="F1399" s="13">
        <v>5</v>
      </c>
      <c r="G1399" s="14">
        <f>'Calculated Metrics'!$D1399*'Calculated Metrics'!$F1399*(1-'Calculated Metrics'!$E1399)</f>
        <v>1886.3549999999998</v>
      </c>
      <c r="H1399" s="13">
        <v>2489</v>
      </c>
      <c r="I1399" s="13" t="s">
        <v>1824</v>
      </c>
      <c r="J1399" s="13" t="str">
        <f t="shared" si="21"/>
        <v>Returning Customer</v>
      </c>
      <c r="K1399" s="13" t="s">
        <v>34</v>
      </c>
      <c r="L1399" s="13" t="s">
        <v>35</v>
      </c>
      <c r="M1399" s="16">
        <v>42120</v>
      </c>
      <c r="N1399" s="16">
        <v>42121</v>
      </c>
      <c r="O1399" s="48">
        <f>'Calculated Metrics'!$N1399-'Calculated Metrics'!$M1399</f>
        <v>1</v>
      </c>
      <c r="P1399" s="16" t="str">
        <f>TEXT('Calculated Metrics'!$M1399,"mmmm")</f>
        <v>April</v>
      </c>
      <c r="Q1399" s="16" t="str">
        <f>TEXT('Calculated Metrics'!$M1399,"dddd")</f>
        <v>Sunday</v>
      </c>
      <c r="R1399" s="13" t="str">
        <f>_xlfn.XLOOKUP('Calculated Metrics'!$T1399,'Product Lookup'!A:A,'Product Lookup'!B:B, ,0)</f>
        <v>Storage</v>
      </c>
      <c r="S1399" s="13" t="s">
        <v>26</v>
      </c>
      <c r="T1399" s="13" t="s">
        <v>85</v>
      </c>
      <c r="U1399" s="13" t="s">
        <v>49</v>
      </c>
      <c r="V1399" s="13" t="s">
        <v>29</v>
      </c>
      <c r="W1399" s="13" t="s">
        <v>30</v>
      </c>
      <c r="X1399" s="13" t="s">
        <v>39</v>
      </c>
      <c r="Y1399" s="13" t="s">
        <v>267</v>
      </c>
      <c r="Z1399" s="13">
        <v>94521</v>
      </c>
      <c r="AA1399" s="1"/>
      <c r="AB1399" s="1"/>
      <c r="AC1399" s="1"/>
      <c r="AD1399" s="1"/>
      <c r="AE1399" s="1"/>
      <c r="AF1399" s="1"/>
    </row>
    <row r="1400" spans="1:32" x14ac:dyDescent="0.3">
      <c r="A1400" s="9">
        <v>21338</v>
      </c>
      <c r="B1400" s="9" t="s">
        <v>33</v>
      </c>
      <c r="C1400" s="9">
        <v>86886</v>
      </c>
      <c r="D1400" s="10">
        <v>65.989999999999995</v>
      </c>
      <c r="E1400" s="11">
        <v>0.05</v>
      </c>
      <c r="F1400" s="9">
        <v>9</v>
      </c>
      <c r="G1400" s="10">
        <f>'Calculated Metrics'!$D1400*'Calculated Metrics'!$F1400*(1-'Calculated Metrics'!$E1400)</f>
        <v>564.21449999999993</v>
      </c>
      <c r="H1400" s="9">
        <v>2489</v>
      </c>
      <c r="I1400" s="9" t="s">
        <v>1824</v>
      </c>
      <c r="J1400" s="9" t="str">
        <f t="shared" si="21"/>
        <v>Returning Customer</v>
      </c>
      <c r="K1400" s="9" t="s">
        <v>34</v>
      </c>
      <c r="L1400" s="9" t="s">
        <v>35</v>
      </c>
      <c r="M1400" s="12">
        <v>42016</v>
      </c>
      <c r="N1400" s="12">
        <v>42016</v>
      </c>
      <c r="O1400" s="47">
        <f>'Calculated Metrics'!$N1400-'Calculated Metrics'!$M1400</f>
        <v>0</v>
      </c>
      <c r="P1400" s="12" t="str">
        <f>TEXT('Calculated Metrics'!$M1400,"mmmm")</f>
        <v>January</v>
      </c>
      <c r="Q1400" s="12" t="str">
        <f>TEXT('Calculated Metrics'!$M1400,"dddd")</f>
        <v>Monday</v>
      </c>
      <c r="R1400" s="9" t="str">
        <f>_xlfn.XLOOKUP('Calculated Metrics'!$T1400,'Product Lookup'!A:A,'Product Lookup'!B:B, ,0)</f>
        <v>Telephones</v>
      </c>
      <c r="S1400" s="9" t="s">
        <v>58</v>
      </c>
      <c r="T1400" s="9" t="s">
        <v>59</v>
      </c>
      <c r="U1400" s="9" t="s">
        <v>49</v>
      </c>
      <c r="V1400" s="9" t="s">
        <v>29</v>
      </c>
      <c r="W1400" s="9" t="s">
        <v>30</v>
      </c>
      <c r="X1400" s="9" t="s">
        <v>39</v>
      </c>
      <c r="Y1400" s="9" t="s">
        <v>267</v>
      </c>
      <c r="Z1400" s="9">
        <v>94521</v>
      </c>
      <c r="AA1400" s="1"/>
      <c r="AB1400" s="1"/>
      <c r="AC1400" s="1"/>
      <c r="AD1400" s="1"/>
      <c r="AE1400" s="1"/>
      <c r="AF1400" s="1"/>
    </row>
    <row r="1401" spans="1:32" x14ac:dyDescent="0.3">
      <c r="A1401" s="13">
        <v>24856</v>
      </c>
      <c r="B1401" s="13" t="s">
        <v>41</v>
      </c>
      <c r="C1401" s="13">
        <v>86884</v>
      </c>
      <c r="D1401" s="14">
        <v>348.21</v>
      </c>
      <c r="E1401" s="15">
        <v>0.1</v>
      </c>
      <c r="F1401" s="13">
        <v>2</v>
      </c>
      <c r="G1401" s="14">
        <f>'Calculated Metrics'!$D1401*'Calculated Metrics'!$F1401*(1-'Calculated Metrics'!$E1401)</f>
        <v>626.77800000000002</v>
      </c>
      <c r="H1401" s="13">
        <v>2490</v>
      </c>
      <c r="I1401" s="13" t="s">
        <v>1825</v>
      </c>
      <c r="J1401" s="13" t="str">
        <f t="shared" si="21"/>
        <v>Returning Customer</v>
      </c>
      <c r="K1401" s="13" t="s">
        <v>34</v>
      </c>
      <c r="L1401" s="13" t="s">
        <v>25</v>
      </c>
      <c r="M1401" s="16">
        <v>42049</v>
      </c>
      <c r="N1401" s="16">
        <v>42051</v>
      </c>
      <c r="O1401" s="48">
        <f>'Calculated Metrics'!$N1401-'Calculated Metrics'!$M1401</f>
        <v>2</v>
      </c>
      <c r="P1401" s="16" t="str">
        <f>TEXT('Calculated Metrics'!$M1401,"mmmm")</f>
        <v>February</v>
      </c>
      <c r="Q1401" s="16" t="str">
        <f>TEXT('Calculated Metrics'!$M1401,"dddd")</f>
        <v>Saturday</v>
      </c>
      <c r="R1401" s="13" t="str">
        <f>_xlfn.XLOOKUP('Calculated Metrics'!$T1401,'Product Lookup'!A:A,'Product Lookup'!B:B, ,0)</f>
        <v>Tables</v>
      </c>
      <c r="S1401" s="13" t="s">
        <v>36</v>
      </c>
      <c r="T1401" s="13" t="s">
        <v>89</v>
      </c>
      <c r="U1401" s="13" t="s">
        <v>77</v>
      </c>
      <c r="V1401" s="13" t="s">
        <v>29</v>
      </c>
      <c r="W1401" s="13" t="s">
        <v>30</v>
      </c>
      <c r="X1401" s="13" t="s">
        <v>39</v>
      </c>
      <c r="Y1401" s="13" t="s">
        <v>756</v>
      </c>
      <c r="Z1401" s="13">
        <v>92627</v>
      </c>
      <c r="AA1401" s="1"/>
      <c r="AB1401" s="1"/>
      <c r="AC1401" s="1"/>
      <c r="AD1401" s="1"/>
      <c r="AE1401" s="1"/>
      <c r="AF1401" s="1"/>
    </row>
    <row r="1402" spans="1:32" x14ac:dyDescent="0.3">
      <c r="A1402" s="9">
        <v>21339</v>
      </c>
      <c r="B1402" s="9" t="s">
        <v>33</v>
      </c>
      <c r="C1402" s="9">
        <v>86886</v>
      </c>
      <c r="D1402" s="10">
        <v>10.01</v>
      </c>
      <c r="E1402" s="11">
        <v>0.05</v>
      </c>
      <c r="F1402" s="9">
        <v>11</v>
      </c>
      <c r="G1402" s="10">
        <f>'Calculated Metrics'!$D1402*'Calculated Metrics'!$F1402*(1-'Calculated Metrics'!$E1402)</f>
        <v>104.6045</v>
      </c>
      <c r="H1402" s="9">
        <v>2490</v>
      </c>
      <c r="I1402" s="9" t="s">
        <v>1825</v>
      </c>
      <c r="J1402" s="9" t="str">
        <f t="shared" si="21"/>
        <v>Returning Customer</v>
      </c>
      <c r="K1402" s="9" t="s">
        <v>34</v>
      </c>
      <c r="L1402" s="9" t="s">
        <v>25</v>
      </c>
      <c r="M1402" s="12">
        <v>42016</v>
      </c>
      <c r="N1402" s="12">
        <v>42018</v>
      </c>
      <c r="O1402" s="47">
        <f>'Calculated Metrics'!$N1402-'Calculated Metrics'!$M1402</f>
        <v>2</v>
      </c>
      <c r="P1402" s="12" t="str">
        <f>TEXT('Calculated Metrics'!$M1402,"mmmm")</f>
        <v>January</v>
      </c>
      <c r="Q1402" s="12" t="str">
        <f>TEXT('Calculated Metrics'!$M1402,"dddd")</f>
        <v>Monday</v>
      </c>
      <c r="R1402" s="9" t="str">
        <f>_xlfn.XLOOKUP('Calculated Metrics'!$T1402,'Product Lookup'!A:A,'Product Lookup'!B:B, ,0)</f>
        <v>Computer Peripherals</v>
      </c>
      <c r="S1402" s="9" t="s">
        <v>58</v>
      </c>
      <c r="T1402" s="9" t="s">
        <v>100</v>
      </c>
      <c r="U1402" s="9" t="s">
        <v>43</v>
      </c>
      <c r="V1402" s="9" t="s">
        <v>29</v>
      </c>
      <c r="W1402" s="9" t="s">
        <v>30</v>
      </c>
      <c r="X1402" s="9" t="s">
        <v>39</v>
      </c>
      <c r="Y1402" s="9" t="s">
        <v>756</v>
      </c>
      <c r="Z1402" s="9">
        <v>92627</v>
      </c>
      <c r="AA1402" s="1"/>
      <c r="AB1402" s="1"/>
      <c r="AC1402" s="1"/>
      <c r="AD1402" s="1"/>
      <c r="AE1402" s="1"/>
      <c r="AF1402" s="1"/>
    </row>
    <row r="1403" spans="1:32" x14ac:dyDescent="0.3">
      <c r="A1403" s="13">
        <v>6856</v>
      </c>
      <c r="B1403" s="13" t="s">
        <v>41</v>
      </c>
      <c r="C1403" s="13">
        <v>48836</v>
      </c>
      <c r="D1403" s="14">
        <v>348.21</v>
      </c>
      <c r="E1403" s="15">
        <v>0.1</v>
      </c>
      <c r="F1403" s="13">
        <v>8</v>
      </c>
      <c r="G1403" s="14">
        <f>'Calculated Metrics'!$D1403*'Calculated Metrics'!$F1403*(1-'Calculated Metrics'!$E1403)</f>
        <v>2507.1120000000001</v>
      </c>
      <c r="H1403" s="13">
        <v>2491</v>
      </c>
      <c r="I1403" s="13" t="s">
        <v>1826</v>
      </c>
      <c r="J1403" s="13" t="str">
        <f t="shared" si="21"/>
        <v>Returning Customer</v>
      </c>
      <c r="K1403" s="13" t="s">
        <v>34</v>
      </c>
      <c r="L1403" s="13" t="s">
        <v>25</v>
      </c>
      <c r="M1403" s="16">
        <v>42049</v>
      </c>
      <c r="N1403" s="16">
        <v>42051</v>
      </c>
      <c r="O1403" s="48">
        <f>'Calculated Metrics'!$N1403-'Calculated Metrics'!$M1403</f>
        <v>2</v>
      </c>
      <c r="P1403" s="16" t="str">
        <f>TEXT('Calculated Metrics'!$M1403,"mmmm")</f>
        <v>February</v>
      </c>
      <c r="Q1403" s="16" t="str">
        <f>TEXT('Calculated Metrics'!$M1403,"dddd")</f>
        <v>Saturday</v>
      </c>
      <c r="R1403" s="13" t="str">
        <f>_xlfn.XLOOKUP('Calculated Metrics'!$T1403,'Product Lookup'!A:A,'Product Lookup'!B:B, ,0)</f>
        <v>Tables</v>
      </c>
      <c r="S1403" s="13" t="s">
        <v>36</v>
      </c>
      <c r="T1403" s="13" t="s">
        <v>89</v>
      </c>
      <c r="U1403" s="13" t="s">
        <v>77</v>
      </c>
      <c r="V1403" s="13" t="s">
        <v>29</v>
      </c>
      <c r="W1403" s="13" t="s">
        <v>30</v>
      </c>
      <c r="X1403" s="13" t="s">
        <v>39</v>
      </c>
      <c r="Y1403" s="13" t="s">
        <v>257</v>
      </c>
      <c r="Z1403" s="13">
        <v>90045</v>
      </c>
      <c r="AA1403" s="1"/>
      <c r="AB1403" s="1"/>
      <c r="AC1403" s="1"/>
      <c r="AD1403" s="1"/>
      <c r="AE1403" s="1"/>
      <c r="AF1403" s="1"/>
    </row>
    <row r="1404" spans="1:32" x14ac:dyDescent="0.3">
      <c r="A1404" s="9">
        <v>1617</v>
      </c>
      <c r="B1404" s="9" t="s">
        <v>71</v>
      </c>
      <c r="C1404" s="9">
        <v>11712</v>
      </c>
      <c r="D1404" s="10">
        <v>4.28</v>
      </c>
      <c r="E1404" s="11">
        <v>0.05</v>
      </c>
      <c r="F1404" s="9">
        <v>9</v>
      </c>
      <c r="G1404" s="10">
        <f>'Calculated Metrics'!$D1404*'Calculated Metrics'!$F1404*(1-'Calculated Metrics'!$E1404)</f>
        <v>36.594000000000001</v>
      </c>
      <c r="H1404" s="9">
        <v>2491</v>
      </c>
      <c r="I1404" s="9" t="s">
        <v>1826</v>
      </c>
      <c r="J1404" s="9" t="str">
        <f t="shared" si="21"/>
        <v>Returning Customer</v>
      </c>
      <c r="K1404" s="9" t="s">
        <v>74</v>
      </c>
      <c r="L1404" s="9" t="s">
        <v>35</v>
      </c>
      <c r="M1404" s="12">
        <v>42120</v>
      </c>
      <c r="N1404" s="12">
        <v>42122</v>
      </c>
      <c r="O1404" s="47">
        <f>'Calculated Metrics'!$N1404-'Calculated Metrics'!$M1404</f>
        <v>2</v>
      </c>
      <c r="P1404" s="12" t="str">
        <f>TEXT('Calculated Metrics'!$M1404,"mmmm")</f>
        <v>April</v>
      </c>
      <c r="Q1404" s="12" t="str">
        <f>TEXT('Calculated Metrics'!$M1404,"dddd")</f>
        <v>Sunday</v>
      </c>
      <c r="R1404" s="9" t="str">
        <f>_xlfn.XLOOKUP('Calculated Metrics'!$T1404,'Product Lookup'!A:A,'Product Lookup'!B:B, ,0)</f>
        <v>Pens</v>
      </c>
      <c r="S1404" s="9" t="s">
        <v>26</v>
      </c>
      <c r="T1404" s="9" t="s">
        <v>27</v>
      </c>
      <c r="U1404" s="9" t="s">
        <v>28</v>
      </c>
      <c r="V1404" s="9" t="s">
        <v>29</v>
      </c>
      <c r="W1404" s="9" t="s">
        <v>30</v>
      </c>
      <c r="X1404" s="9" t="s">
        <v>39</v>
      </c>
      <c r="Y1404" s="9" t="s">
        <v>257</v>
      </c>
      <c r="Z1404" s="9">
        <v>90045</v>
      </c>
      <c r="AA1404" s="1"/>
      <c r="AB1404" s="1"/>
      <c r="AC1404" s="1"/>
      <c r="AD1404" s="1"/>
      <c r="AE1404" s="1"/>
      <c r="AF1404" s="1"/>
    </row>
    <row r="1405" spans="1:32" x14ac:dyDescent="0.3">
      <c r="A1405" s="13">
        <v>3212</v>
      </c>
      <c r="B1405" s="13" t="s">
        <v>47</v>
      </c>
      <c r="C1405" s="13">
        <v>23042</v>
      </c>
      <c r="D1405" s="14">
        <v>419.19</v>
      </c>
      <c r="E1405" s="15">
        <v>0.1</v>
      </c>
      <c r="F1405" s="13">
        <v>20</v>
      </c>
      <c r="G1405" s="14">
        <f>'Calculated Metrics'!$D1405*'Calculated Metrics'!$F1405*(1-'Calculated Metrics'!$E1405)</f>
        <v>7545.4199999999992</v>
      </c>
      <c r="H1405" s="13">
        <v>2491</v>
      </c>
      <c r="I1405" s="13" t="s">
        <v>1826</v>
      </c>
      <c r="J1405" s="13" t="str">
        <f t="shared" si="21"/>
        <v>Returning Customer</v>
      </c>
      <c r="K1405" s="13" t="s">
        <v>34</v>
      </c>
      <c r="L1405" s="13" t="s">
        <v>35</v>
      </c>
      <c r="M1405" s="16">
        <v>42120</v>
      </c>
      <c r="N1405" s="16">
        <v>42121</v>
      </c>
      <c r="O1405" s="48">
        <f>'Calculated Metrics'!$N1405-'Calculated Metrics'!$M1405</f>
        <v>1</v>
      </c>
      <c r="P1405" s="16" t="str">
        <f>TEXT('Calculated Metrics'!$M1405,"mmmm")</f>
        <v>April</v>
      </c>
      <c r="Q1405" s="16" t="str">
        <f>TEXT('Calculated Metrics'!$M1405,"dddd")</f>
        <v>Sunday</v>
      </c>
      <c r="R1405" s="13" t="str">
        <f>_xlfn.XLOOKUP('Calculated Metrics'!$T1405,'Product Lookup'!A:A,'Product Lookup'!B:B, ,0)</f>
        <v>Storage</v>
      </c>
      <c r="S1405" s="13" t="s">
        <v>26</v>
      </c>
      <c r="T1405" s="13" t="s">
        <v>85</v>
      </c>
      <c r="U1405" s="13" t="s">
        <v>49</v>
      </c>
      <c r="V1405" s="13" t="s">
        <v>29</v>
      </c>
      <c r="W1405" s="13" t="s">
        <v>30</v>
      </c>
      <c r="X1405" s="13" t="s">
        <v>39</v>
      </c>
      <c r="Y1405" s="13" t="s">
        <v>257</v>
      </c>
      <c r="Z1405" s="13">
        <v>90045</v>
      </c>
      <c r="AA1405" s="1"/>
      <c r="AB1405" s="1"/>
      <c r="AC1405" s="1"/>
      <c r="AD1405" s="1"/>
      <c r="AE1405" s="1"/>
      <c r="AF1405" s="1"/>
    </row>
    <row r="1406" spans="1:32" x14ac:dyDescent="0.3">
      <c r="A1406" s="9">
        <v>3338</v>
      </c>
      <c r="B1406" s="9" t="s">
        <v>33</v>
      </c>
      <c r="C1406" s="9">
        <v>23877</v>
      </c>
      <c r="D1406" s="10">
        <v>65.989999999999995</v>
      </c>
      <c r="E1406" s="11">
        <v>0.05</v>
      </c>
      <c r="F1406" s="9">
        <v>37</v>
      </c>
      <c r="G1406" s="10">
        <f>'Calculated Metrics'!$D1406*'Calculated Metrics'!$F1406*(1-'Calculated Metrics'!$E1406)</f>
        <v>2319.5484999999994</v>
      </c>
      <c r="H1406" s="9">
        <v>2491</v>
      </c>
      <c r="I1406" s="9" t="s">
        <v>1826</v>
      </c>
      <c r="J1406" s="9" t="str">
        <f t="shared" si="21"/>
        <v>Returning Customer</v>
      </c>
      <c r="K1406" s="9" t="s">
        <v>34</v>
      </c>
      <c r="L1406" s="9" t="s">
        <v>35</v>
      </c>
      <c r="M1406" s="12">
        <v>42016</v>
      </c>
      <c r="N1406" s="12">
        <v>42016</v>
      </c>
      <c r="O1406" s="47">
        <f>'Calculated Metrics'!$N1406-'Calculated Metrics'!$M1406</f>
        <v>0</v>
      </c>
      <c r="P1406" s="12" t="str">
        <f>TEXT('Calculated Metrics'!$M1406,"mmmm")</f>
        <v>January</v>
      </c>
      <c r="Q1406" s="12" t="str">
        <f>TEXT('Calculated Metrics'!$M1406,"dddd")</f>
        <v>Monday</v>
      </c>
      <c r="R1406" s="9" t="str">
        <f>_xlfn.XLOOKUP('Calculated Metrics'!$T1406,'Product Lookup'!A:A,'Product Lookup'!B:B, ,0)</f>
        <v>Telephones</v>
      </c>
      <c r="S1406" s="9" t="s">
        <v>58</v>
      </c>
      <c r="T1406" s="9" t="s">
        <v>59</v>
      </c>
      <c r="U1406" s="9" t="s">
        <v>49</v>
      </c>
      <c r="V1406" s="9" t="s">
        <v>29</v>
      </c>
      <c r="W1406" s="9" t="s">
        <v>30</v>
      </c>
      <c r="X1406" s="9" t="s">
        <v>39</v>
      </c>
      <c r="Y1406" s="9" t="s">
        <v>257</v>
      </c>
      <c r="Z1406" s="9">
        <v>90045</v>
      </c>
      <c r="AA1406" s="1"/>
      <c r="AB1406" s="1"/>
      <c r="AC1406" s="1"/>
      <c r="AD1406" s="1"/>
      <c r="AE1406" s="1"/>
      <c r="AF1406" s="1"/>
    </row>
    <row r="1407" spans="1:32" x14ac:dyDescent="0.3">
      <c r="A1407" s="13">
        <v>3339</v>
      </c>
      <c r="B1407" s="13" t="s">
        <v>33</v>
      </c>
      <c r="C1407" s="13">
        <v>23877</v>
      </c>
      <c r="D1407" s="14">
        <v>10.01</v>
      </c>
      <c r="E1407" s="15">
        <v>0.05</v>
      </c>
      <c r="F1407" s="13">
        <v>42</v>
      </c>
      <c r="G1407" s="14">
        <f>'Calculated Metrics'!$D1407*'Calculated Metrics'!$F1407*(1-'Calculated Metrics'!$E1407)</f>
        <v>399.399</v>
      </c>
      <c r="H1407" s="13">
        <v>2491</v>
      </c>
      <c r="I1407" s="13" t="s">
        <v>1826</v>
      </c>
      <c r="J1407" s="13" t="str">
        <f t="shared" si="21"/>
        <v>Returning Customer</v>
      </c>
      <c r="K1407" s="13" t="s">
        <v>34</v>
      </c>
      <c r="L1407" s="13" t="s">
        <v>25</v>
      </c>
      <c r="M1407" s="16">
        <v>42016</v>
      </c>
      <c r="N1407" s="16">
        <v>42018</v>
      </c>
      <c r="O1407" s="48">
        <f>'Calculated Metrics'!$N1407-'Calculated Metrics'!$M1407</f>
        <v>2</v>
      </c>
      <c r="P1407" s="16" t="str">
        <f>TEXT('Calculated Metrics'!$M1407,"mmmm")</f>
        <v>January</v>
      </c>
      <c r="Q1407" s="16" t="str">
        <f>TEXT('Calculated Metrics'!$M1407,"dddd")</f>
        <v>Monday</v>
      </c>
      <c r="R1407" s="13" t="str">
        <f>_xlfn.XLOOKUP('Calculated Metrics'!$T1407,'Product Lookup'!A:A,'Product Lookup'!B:B, ,0)</f>
        <v>Computer Peripherals</v>
      </c>
      <c r="S1407" s="13" t="s">
        <v>58</v>
      </c>
      <c r="T1407" s="13" t="s">
        <v>100</v>
      </c>
      <c r="U1407" s="13" t="s">
        <v>43</v>
      </c>
      <c r="V1407" s="13" t="s">
        <v>29</v>
      </c>
      <c r="W1407" s="13" t="s">
        <v>30</v>
      </c>
      <c r="X1407" s="13" t="s">
        <v>39</v>
      </c>
      <c r="Y1407" s="13" t="s">
        <v>257</v>
      </c>
      <c r="Z1407" s="13">
        <v>90045</v>
      </c>
      <c r="AA1407" s="1"/>
      <c r="AB1407" s="1"/>
      <c r="AC1407" s="1"/>
      <c r="AD1407" s="1"/>
      <c r="AE1407" s="1"/>
      <c r="AF1407" s="1"/>
    </row>
    <row r="1408" spans="1:32" x14ac:dyDescent="0.3">
      <c r="A1408" s="9">
        <v>2065</v>
      </c>
      <c r="B1408" s="9" t="s">
        <v>23</v>
      </c>
      <c r="C1408" s="9">
        <v>14785</v>
      </c>
      <c r="D1408" s="10">
        <v>4.91</v>
      </c>
      <c r="E1408" s="11">
        <v>0.05</v>
      </c>
      <c r="F1408" s="9">
        <v>36</v>
      </c>
      <c r="G1408" s="10">
        <f>'Calculated Metrics'!$D1408*'Calculated Metrics'!$F1408*(1-'Calculated Metrics'!$E1408)</f>
        <v>167.922</v>
      </c>
      <c r="H1408" s="9">
        <v>2491</v>
      </c>
      <c r="I1408" s="9" t="s">
        <v>1826</v>
      </c>
      <c r="J1408" s="9" t="str">
        <f t="shared" si="21"/>
        <v>Returning Customer</v>
      </c>
      <c r="K1408" s="9" t="s">
        <v>74</v>
      </c>
      <c r="L1408" s="9" t="s">
        <v>35</v>
      </c>
      <c r="M1408" s="12">
        <v>42103</v>
      </c>
      <c r="N1408" s="12">
        <v>42103</v>
      </c>
      <c r="O1408" s="47">
        <f>'Calculated Metrics'!$N1408-'Calculated Metrics'!$M1408</f>
        <v>0</v>
      </c>
      <c r="P1408" s="12" t="str">
        <f>TEXT('Calculated Metrics'!$M1408,"mmmm")</f>
        <v>April</v>
      </c>
      <c r="Q1408" s="12" t="str">
        <f>TEXT('Calculated Metrics'!$M1408,"dddd")</f>
        <v>Thursday</v>
      </c>
      <c r="R1408" s="9" t="str">
        <f>_xlfn.XLOOKUP('Calculated Metrics'!$T1408,'Product Lookup'!A:A,'Product Lookup'!B:B, ,0)</f>
        <v>Labels</v>
      </c>
      <c r="S1408" s="9" t="s">
        <v>26</v>
      </c>
      <c r="T1408" s="9" t="s">
        <v>82</v>
      </c>
      <c r="U1408" s="9" t="s">
        <v>49</v>
      </c>
      <c r="V1408" s="9" t="s">
        <v>29</v>
      </c>
      <c r="W1408" s="9" t="s">
        <v>30</v>
      </c>
      <c r="X1408" s="9" t="s">
        <v>39</v>
      </c>
      <c r="Y1408" s="9" t="s">
        <v>257</v>
      </c>
      <c r="Z1408" s="9">
        <v>90045</v>
      </c>
      <c r="AA1408" s="1"/>
      <c r="AB1408" s="1"/>
      <c r="AC1408" s="1"/>
      <c r="AD1408" s="1"/>
      <c r="AE1408" s="1"/>
      <c r="AF1408" s="1"/>
    </row>
    <row r="1409" spans="1:32" x14ac:dyDescent="0.3">
      <c r="A1409" s="13">
        <v>2066</v>
      </c>
      <c r="B1409" s="13" t="s">
        <v>23</v>
      </c>
      <c r="C1409" s="13">
        <v>14785</v>
      </c>
      <c r="D1409" s="14">
        <v>28.15</v>
      </c>
      <c r="E1409" s="15">
        <v>0.05</v>
      </c>
      <c r="F1409" s="13">
        <v>45</v>
      </c>
      <c r="G1409" s="14">
        <f>'Calculated Metrics'!$D1409*'Calculated Metrics'!$F1409*(1-'Calculated Metrics'!$E1409)</f>
        <v>1203.4124999999999</v>
      </c>
      <c r="H1409" s="13">
        <v>2491</v>
      </c>
      <c r="I1409" s="13" t="s">
        <v>1826</v>
      </c>
      <c r="J1409" s="13" t="str">
        <f t="shared" si="21"/>
        <v>Returning Customer</v>
      </c>
      <c r="K1409" s="13" t="s">
        <v>74</v>
      </c>
      <c r="L1409" s="13" t="s">
        <v>35</v>
      </c>
      <c r="M1409" s="16">
        <v>42103</v>
      </c>
      <c r="N1409" s="16">
        <v>42104</v>
      </c>
      <c r="O1409" s="48">
        <f>'Calculated Metrics'!$N1409-'Calculated Metrics'!$M1409</f>
        <v>1</v>
      </c>
      <c r="P1409" s="16" t="str">
        <f>TEXT('Calculated Metrics'!$M1409,"mmmm")</f>
        <v>April</v>
      </c>
      <c r="Q1409" s="16" t="str">
        <f>TEXT('Calculated Metrics'!$M1409,"dddd")</f>
        <v>Thursday</v>
      </c>
      <c r="R1409" s="13" t="str">
        <f>_xlfn.XLOOKUP('Calculated Metrics'!$T1409,'Product Lookup'!A:A,'Product Lookup'!B:B, ,0)</f>
        <v>Pens</v>
      </c>
      <c r="S1409" s="13" t="s">
        <v>26</v>
      </c>
      <c r="T1409" s="13" t="s">
        <v>27</v>
      </c>
      <c r="U1409" s="13" t="s">
        <v>43</v>
      </c>
      <c r="V1409" s="13" t="s">
        <v>29</v>
      </c>
      <c r="W1409" s="13" t="s">
        <v>30</v>
      </c>
      <c r="X1409" s="13" t="s">
        <v>39</v>
      </c>
      <c r="Y1409" s="13" t="s">
        <v>257</v>
      </c>
      <c r="Z1409" s="13">
        <v>90045</v>
      </c>
      <c r="AA1409" s="1"/>
      <c r="AB1409" s="1"/>
      <c r="AC1409" s="1"/>
      <c r="AD1409" s="1"/>
      <c r="AE1409" s="1"/>
      <c r="AF1409" s="1"/>
    </row>
    <row r="1410" spans="1:32" x14ac:dyDescent="0.3">
      <c r="A1410" s="9">
        <v>19617</v>
      </c>
      <c r="B1410" s="9" t="s">
        <v>71</v>
      </c>
      <c r="C1410" s="9">
        <v>86885</v>
      </c>
      <c r="D1410" s="10">
        <v>4.28</v>
      </c>
      <c r="E1410" s="11">
        <v>0.05</v>
      </c>
      <c r="F1410" s="9">
        <v>2</v>
      </c>
      <c r="G1410" s="10">
        <f>'Calculated Metrics'!$D1410*'Calculated Metrics'!$F1410*(1-'Calculated Metrics'!$E1410)</f>
        <v>8.1319999999999997</v>
      </c>
      <c r="H1410" s="9">
        <v>2495</v>
      </c>
      <c r="I1410" s="9" t="s">
        <v>1827</v>
      </c>
      <c r="J1410" s="9" t="str">
        <f t="shared" ref="J1410:J1473" si="22">IF(COUNTIF(I:I,I1410)&gt;1,"Returning Customer","New Customer")</f>
        <v>New Customer</v>
      </c>
      <c r="K1410" s="9" t="s">
        <v>74</v>
      </c>
      <c r="L1410" s="9" t="s">
        <v>35</v>
      </c>
      <c r="M1410" s="12">
        <v>42120</v>
      </c>
      <c r="N1410" s="12">
        <v>42122</v>
      </c>
      <c r="O1410" s="47">
        <f>'Calculated Metrics'!$N1410-'Calculated Metrics'!$M1410</f>
        <v>2</v>
      </c>
      <c r="P1410" s="12" t="str">
        <f>TEXT('Calculated Metrics'!$M1410,"mmmm")</f>
        <v>April</v>
      </c>
      <c r="Q1410" s="12" t="str">
        <f>TEXT('Calculated Metrics'!$M1410,"dddd")</f>
        <v>Sunday</v>
      </c>
      <c r="R1410" s="9" t="str">
        <f>_xlfn.XLOOKUP('Calculated Metrics'!$T1410,'Product Lookup'!A:A,'Product Lookup'!B:B, ,0)</f>
        <v>Pens</v>
      </c>
      <c r="S1410" s="9" t="s">
        <v>26</v>
      </c>
      <c r="T1410" s="9" t="s">
        <v>27</v>
      </c>
      <c r="U1410" s="9" t="s">
        <v>28</v>
      </c>
      <c r="V1410" s="9" t="s">
        <v>29</v>
      </c>
      <c r="W1410" s="9" t="s">
        <v>30</v>
      </c>
      <c r="X1410" s="9" t="s">
        <v>720</v>
      </c>
      <c r="Y1410" s="9" t="s">
        <v>721</v>
      </c>
      <c r="Z1410" s="9">
        <v>82901</v>
      </c>
      <c r="AA1410" s="1"/>
      <c r="AB1410" s="1"/>
      <c r="AC1410" s="1"/>
      <c r="AD1410" s="1"/>
      <c r="AE1410" s="1"/>
      <c r="AF1410" s="1"/>
    </row>
    <row r="1411" spans="1:32" x14ac:dyDescent="0.3">
      <c r="A1411" s="13">
        <v>2296</v>
      </c>
      <c r="B1411" s="13" t="s">
        <v>33</v>
      </c>
      <c r="C1411" s="13">
        <v>16547</v>
      </c>
      <c r="D1411" s="14">
        <v>355.98</v>
      </c>
      <c r="E1411" s="15">
        <v>0.1</v>
      </c>
      <c r="F1411" s="13">
        <v>30</v>
      </c>
      <c r="G1411" s="14">
        <f>'Calculated Metrics'!$D1411*'Calculated Metrics'!$F1411*(1-'Calculated Metrics'!$E1411)</f>
        <v>9611.4600000000009</v>
      </c>
      <c r="H1411" s="13">
        <v>2498</v>
      </c>
      <c r="I1411" s="13" t="s">
        <v>1828</v>
      </c>
      <c r="J1411" s="13" t="str">
        <f t="shared" si="22"/>
        <v>Returning Customer</v>
      </c>
      <c r="K1411" s="13" t="s">
        <v>24</v>
      </c>
      <c r="L1411" s="13" t="s">
        <v>25</v>
      </c>
      <c r="M1411" s="16">
        <v>42053</v>
      </c>
      <c r="N1411" s="16">
        <v>42055</v>
      </c>
      <c r="O1411" s="48">
        <f>'Calculated Metrics'!$N1411-'Calculated Metrics'!$M1411</f>
        <v>2</v>
      </c>
      <c r="P1411" s="16" t="str">
        <f>TEXT('Calculated Metrics'!$M1411,"mmmm")</f>
        <v>February</v>
      </c>
      <c r="Q1411" s="16" t="str">
        <f>TEXT('Calculated Metrics'!$M1411,"dddd")</f>
        <v>Wednesday</v>
      </c>
      <c r="R1411" s="13" t="str">
        <f>_xlfn.XLOOKUP('Calculated Metrics'!$T1411,'Product Lookup'!A:A,'Product Lookup'!B:B, ,0)</f>
        <v>Chairs</v>
      </c>
      <c r="S1411" s="13" t="s">
        <v>36</v>
      </c>
      <c r="T1411" s="13" t="s">
        <v>37</v>
      </c>
      <c r="U1411" s="13" t="s">
        <v>38</v>
      </c>
      <c r="V1411" s="13" t="s">
        <v>29</v>
      </c>
      <c r="W1411" s="13" t="s">
        <v>30</v>
      </c>
      <c r="X1411" s="13" t="s">
        <v>39</v>
      </c>
      <c r="Y1411" s="13" t="s">
        <v>562</v>
      </c>
      <c r="Z1411" s="13">
        <v>92024</v>
      </c>
      <c r="AA1411" s="1"/>
      <c r="AB1411" s="1"/>
      <c r="AC1411" s="1"/>
      <c r="AD1411" s="1"/>
      <c r="AE1411" s="1"/>
      <c r="AF1411" s="1"/>
    </row>
    <row r="1412" spans="1:32" x14ac:dyDescent="0.3">
      <c r="A1412" s="9">
        <v>2297</v>
      </c>
      <c r="B1412" s="9" t="s">
        <v>33</v>
      </c>
      <c r="C1412" s="9">
        <v>16547</v>
      </c>
      <c r="D1412" s="10">
        <v>218.75</v>
      </c>
      <c r="E1412" s="11">
        <v>0.1</v>
      </c>
      <c r="F1412" s="9">
        <v>8</v>
      </c>
      <c r="G1412" s="10">
        <f>'Calculated Metrics'!$D1412*'Calculated Metrics'!$F1412*(1-'Calculated Metrics'!$E1412)</f>
        <v>1575</v>
      </c>
      <c r="H1412" s="9">
        <v>2498</v>
      </c>
      <c r="I1412" s="9" t="s">
        <v>1828</v>
      </c>
      <c r="J1412" s="9" t="str">
        <f t="shared" si="22"/>
        <v>Returning Customer</v>
      </c>
      <c r="K1412" s="9" t="s">
        <v>24</v>
      </c>
      <c r="L1412" s="9" t="s">
        <v>25</v>
      </c>
      <c r="M1412" s="12">
        <v>42053</v>
      </c>
      <c r="N1412" s="12">
        <v>42053</v>
      </c>
      <c r="O1412" s="47">
        <f>'Calculated Metrics'!$N1412-'Calculated Metrics'!$M1412</f>
        <v>0</v>
      </c>
      <c r="P1412" s="12" t="str">
        <f>TEXT('Calculated Metrics'!$M1412,"mmmm")</f>
        <v>February</v>
      </c>
      <c r="Q1412" s="12" t="str">
        <f>TEXT('Calculated Metrics'!$M1412,"dddd")</f>
        <v>Wednesday</v>
      </c>
      <c r="R1412" s="9" t="str">
        <f>_xlfn.XLOOKUP('Calculated Metrics'!$T1412,'Product Lookup'!A:A,'Product Lookup'!B:B, ,0)</f>
        <v>Tables</v>
      </c>
      <c r="S1412" s="9" t="s">
        <v>36</v>
      </c>
      <c r="T1412" s="9" t="s">
        <v>89</v>
      </c>
      <c r="U1412" s="9" t="s">
        <v>77</v>
      </c>
      <c r="V1412" s="9" t="s">
        <v>29</v>
      </c>
      <c r="W1412" s="9" t="s">
        <v>30</v>
      </c>
      <c r="X1412" s="9" t="s">
        <v>39</v>
      </c>
      <c r="Y1412" s="9" t="s">
        <v>562</v>
      </c>
      <c r="Z1412" s="9">
        <v>92024</v>
      </c>
      <c r="AA1412" s="1"/>
      <c r="AB1412" s="1"/>
      <c r="AC1412" s="1"/>
      <c r="AD1412" s="1"/>
      <c r="AE1412" s="1"/>
      <c r="AF1412" s="1"/>
    </row>
    <row r="1413" spans="1:32" x14ac:dyDescent="0.3">
      <c r="A1413" s="13">
        <v>7628</v>
      </c>
      <c r="B1413" s="13" t="s">
        <v>47</v>
      </c>
      <c r="C1413" s="13">
        <v>54567</v>
      </c>
      <c r="D1413" s="14">
        <v>6.28</v>
      </c>
      <c r="E1413" s="15">
        <v>0.05</v>
      </c>
      <c r="F1413" s="13">
        <v>56</v>
      </c>
      <c r="G1413" s="14">
        <f>'Calculated Metrics'!$D1413*'Calculated Metrics'!$F1413*(1-'Calculated Metrics'!$E1413)</f>
        <v>334.096</v>
      </c>
      <c r="H1413" s="13">
        <v>2498</v>
      </c>
      <c r="I1413" s="13" t="s">
        <v>1828</v>
      </c>
      <c r="J1413" s="13" t="str">
        <f t="shared" si="22"/>
        <v>Returning Customer</v>
      </c>
      <c r="K1413" s="13" t="s">
        <v>48</v>
      </c>
      <c r="L1413" s="13" t="s">
        <v>35</v>
      </c>
      <c r="M1413" s="16">
        <v>42037</v>
      </c>
      <c r="N1413" s="16">
        <v>42039</v>
      </c>
      <c r="O1413" s="48">
        <f>'Calculated Metrics'!$N1413-'Calculated Metrics'!$M1413</f>
        <v>2</v>
      </c>
      <c r="P1413" s="16" t="str">
        <f>TEXT('Calculated Metrics'!$M1413,"mmmm")</f>
        <v>February</v>
      </c>
      <c r="Q1413" s="16" t="str">
        <f>TEXT('Calculated Metrics'!$M1413,"dddd")</f>
        <v>Monday</v>
      </c>
      <c r="R1413" s="13" t="str">
        <f>_xlfn.XLOOKUP('Calculated Metrics'!$T1413,'Product Lookup'!A:A,'Product Lookup'!B:B, ,0)</f>
        <v>Furnishings</v>
      </c>
      <c r="S1413" s="13" t="s">
        <v>36</v>
      </c>
      <c r="T1413" s="13" t="s">
        <v>42</v>
      </c>
      <c r="U1413" s="13" t="s">
        <v>49</v>
      </c>
      <c r="V1413" s="13" t="s">
        <v>29</v>
      </c>
      <c r="W1413" s="13" t="s">
        <v>30</v>
      </c>
      <c r="X1413" s="13" t="s">
        <v>39</v>
      </c>
      <c r="Y1413" s="13" t="s">
        <v>562</v>
      </c>
      <c r="Z1413" s="13">
        <v>92024</v>
      </c>
      <c r="AA1413" s="1"/>
      <c r="AB1413" s="1"/>
      <c r="AC1413" s="1"/>
      <c r="AD1413" s="1"/>
      <c r="AE1413" s="1"/>
      <c r="AF1413" s="1"/>
    </row>
    <row r="1414" spans="1:32" x14ac:dyDescent="0.3">
      <c r="A1414" s="9">
        <v>2768</v>
      </c>
      <c r="B1414" s="9" t="s">
        <v>33</v>
      </c>
      <c r="C1414" s="9">
        <v>20007</v>
      </c>
      <c r="D1414" s="10">
        <v>1.68</v>
      </c>
      <c r="E1414" s="11">
        <v>0.05</v>
      </c>
      <c r="F1414" s="9">
        <v>88</v>
      </c>
      <c r="G1414" s="10">
        <f>'Calculated Metrics'!$D1414*'Calculated Metrics'!$F1414*(1-'Calculated Metrics'!$E1414)</f>
        <v>140.44800000000001</v>
      </c>
      <c r="H1414" s="9">
        <v>2498</v>
      </c>
      <c r="I1414" s="9" t="s">
        <v>1828</v>
      </c>
      <c r="J1414" s="9" t="str">
        <f t="shared" si="22"/>
        <v>Returning Customer</v>
      </c>
      <c r="K1414" s="9" t="s">
        <v>48</v>
      </c>
      <c r="L1414" s="9" t="s">
        <v>35</v>
      </c>
      <c r="M1414" s="12">
        <v>42040</v>
      </c>
      <c r="N1414" s="12">
        <v>42041</v>
      </c>
      <c r="O1414" s="47">
        <f>'Calculated Metrics'!$N1414-'Calculated Metrics'!$M1414</f>
        <v>1</v>
      </c>
      <c r="P1414" s="12" t="str">
        <f>TEXT('Calculated Metrics'!$M1414,"mmmm")</f>
        <v>February</v>
      </c>
      <c r="Q1414" s="12" t="str">
        <f>TEXT('Calculated Metrics'!$M1414,"dddd")</f>
        <v>Thursday</v>
      </c>
      <c r="R1414" s="9" t="str">
        <f>_xlfn.XLOOKUP('Calculated Metrics'!$T1414,'Product Lookup'!A:A,'Product Lookup'!B:B, ,0)</f>
        <v>Pens</v>
      </c>
      <c r="S1414" s="9" t="s">
        <v>26</v>
      </c>
      <c r="T1414" s="9" t="s">
        <v>27</v>
      </c>
      <c r="U1414" s="9" t="s">
        <v>28</v>
      </c>
      <c r="V1414" s="9" t="s">
        <v>29</v>
      </c>
      <c r="W1414" s="9" t="s">
        <v>50</v>
      </c>
      <c r="X1414" s="9" t="s">
        <v>39</v>
      </c>
      <c r="Y1414" s="9" t="s">
        <v>562</v>
      </c>
      <c r="Z1414" s="9">
        <v>92024</v>
      </c>
      <c r="AA1414" s="1"/>
      <c r="AB1414" s="1"/>
      <c r="AC1414" s="1"/>
      <c r="AD1414" s="1"/>
      <c r="AE1414" s="1"/>
      <c r="AF1414" s="1"/>
    </row>
    <row r="1415" spans="1:32" x14ac:dyDescent="0.3">
      <c r="A1415" s="13">
        <v>20296</v>
      </c>
      <c r="B1415" s="13" t="s">
        <v>33</v>
      </c>
      <c r="C1415" s="13">
        <v>88319</v>
      </c>
      <c r="D1415" s="14">
        <v>355.98</v>
      </c>
      <c r="E1415" s="15">
        <v>0.1</v>
      </c>
      <c r="F1415" s="13">
        <v>8</v>
      </c>
      <c r="G1415" s="14">
        <f>'Calculated Metrics'!$D1415*'Calculated Metrics'!$F1415*(1-'Calculated Metrics'!$E1415)</f>
        <v>2563.056</v>
      </c>
      <c r="H1415" s="13">
        <v>2499</v>
      </c>
      <c r="I1415" s="13" t="s">
        <v>1829</v>
      </c>
      <c r="J1415" s="13" t="str">
        <f t="shared" si="22"/>
        <v>New Customer</v>
      </c>
      <c r="K1415" s="13" t="s">
        <v>24</v>
      </c>
      <c r="L1415" s="13" t="s">
        <v>25</v>
      </c>
      <c r="M1415" s="16">
        <v>42053</v>
      </c>
      <c r="N1415" s="16">
        <v>42055</v>
      </c>
      <c r="O1415" s="48">
        <f>'Calculated Metrics'!$N1415-'Calculated Metrics'!$M1415</f>
        <v>2</v>
      </c>
      <c r="P1415" s="16" t="str">
        <f>TEXT('Calculated Metrics'!$M1415,"mmmm")</f>
        <v>February</v>
      </c>
      <c r="Q1415" s="16" t="str">
        <f>TEXT('Calculated Metrics'!$M1415,"dddd")</f>
        <v>Wednesday</v>
      </c>
      <c r="R1415" s="13" t="str">
        <f>_xlfn.XLOOKUP('Calculated Metrics'!$T1415,'Product Lookup'!A:A,'Product Lookup'!B:B, ,0)</f>
        <v>Chairs</v>
      </c>
      <c r="S1415" s="13" t="s">
        <v>36</v>
      </c>
      <c r="T1415" s="13" t="s">
        <v>37</v>
      </c>
      <c r="U1415" s="13" t="s">
        <v>38</v>
      </c>
      <c r="V1415" s="13" t="s">
        <v>29</v>
      </c>
      <c r="W1415" s="13" t="s">
        <v>50</v>
      </c>
      <c r="X1415" s="13" t="s">
        <v>98</v>
      </c>
      <c r="Y1415" s="13" t="s">
        <v>757</v>
      </c>
      <c r="Z1415" s="13">
        <v>60901</v>
      </c>
      <c r="AA1415" s="1"/>
      <c r="AB1415" s="1"/>
      <c r="AC1415" s="1"/>
      <c r="AD1415" s="1"/>
      <c r="AE1415" s="1"/>
      <c r="AF1415" s="1"/>
    </row>
    <row r="1416" spans="1:32" x14ac:dyDescent="0.3">
      <c r="A1416" s="9">
        <v>25628</v>
      </c>
      <c r="B1416" s="9" t="s">
        <v>47</v>
      </c>
      <c r="C1416" s="9">
        <v>88320</v>
      </c>
      <c r="D1416" s="10">
        <v>6.28</v>
      </c>
      <c r="E1416" s="11">
        <v>0.05</v>
      </c>
      <c r="F1416" s="9">
        <v>14</v>
      </c>
      <c r="G1416" s="10">
        <f>'Calculated Metrics'!$D1416*'Calculated Metrics'!$F1416*(1-'Calculated Metrics'!$E1416)</f>
        <v>83.524000000000001</v>
      </c>
      <c r="H1416" s="9">
        <v>2500</v>
      </c>
      <c r="I1416" s="9" t="s">
        <v>1830</v>
      </c>
      <c r="J1416" s="9" t="str">
        <f t="shared" si="22"/>
        <v>New Customer</v>
      </c>
      <c r="K1416" s="9" t="s">
        <v>48</v>
      </c>
      <c r="L1416" s="9" t="s">
        <v>35</v>
      </c>
      <c r="M1416" s="12">
        <v>42037</v>
      </c>
      <c r="N1416" s="12">
        <v>42039</v>
      </c>
      <c r="O1416" s="47">
        <f>'Calculated Metrics'!$N1416-'Calculated Metrics'!$M1416</f>
        <v>2</v>
      </c>
      <c r="P1416" s="12" t="str">
        <f>TEXT('Calculated Metrics'!$M1416,"mmmm")</f>
        <v>February</v>
      </c>
      <c r="Q1416" s="12" t="str">
        <f>TEXT('Calculated Metrics'!$M1416,"dddd")</f>
        <v>Monday</v>
      </c>
      <c r="R1416" s="9" t="str">
        <f>_xlfn.XLOOKUP('Calculated Metrics'!$T1416,'Product Lookup'!A:A,'Product Lookup'!B:B, ,0)</f>
        <v>Furnishings</v>
      </c>
      <c r="S1416" s="9" t="s">
        <v>36</v>
      </c>
      <c r="T1416" s="9" t="s">
        <v>42</v>
      </c>
      <c r="U1416" s="9" t="s">
        <v>49</v>
      </c>
      <c r="V1416" s="9" t="s">
        <v>29</v>
      </c>
      <c r="W1416" s="9" t="s">
        <v>50</v>
      </c>
      <c r="X1416" s="9" t="s">
        <v>98</v>
      </c>
      <c r="Y1416" s="9" t="s">
        <v>758</v>
      </c>
      <c r="Z1416" s="9">
        <v>60102</v>
      </c>
      <c r="AA1416" s="1"/>
      <c r="AB1416" s="1"/>
      <c r="AC1416" s="1"/>
      <c r="AD1416" s="1"/>
      <c r="AE1416" s="1"/>
      <c r="AF1416" s="1"/>
    </row>
    <row r="1417" spans="1:32" x14ac:dyDescent="0.3">
      <c r="A1417" s="13">
        <v>24899</v>
      </c>
      <c r="B1417" s="13" t="s">
        <v>23</v>
      </c>
      <c r="C1417" s="13">
        <v>91310</v>
      </c>
      <c r="D1417" s="14">
        <v>24.92</v>
      </c>
      <c r="E1417" s="15">
        <v>0.05</v>
      </c>
      <c r="F1417" s="13">
        <v>3</v>
      </c>
      <c r="G1417" s="14">
        <f>'Calculated Metrics'!$D1417*'Calculated Metrics'!$F1417*(1-'Calculated Metrics'!$E1417)</f>
        <v>71.022000000000006</v>
      </c>
      <c r="H1417" s="13">
        <v>2502</v>
      </c>
      <c r="I1417" s="13" t="s">
        <v>1831</v>
      </c>
      <c r="J1417" s="13" t="str">
        <f t="shared" si="22"/>
        <v>Returning Customer</v>
      </c>
      <c r="K1417" s="13" t="s">
        <v>34</v>
      </c>
      <c r="L1417" s="13" t="s">
        <v>35</v>
      </c>
      <c r="M1417" s="16">
        <v>42082</v>
      </c>
      <c r="N1417" s="16">
        <v>42082</v>
      </c>
      <c r="O1417" s="48">
        <f>'Calculated Metrics'!$N1417-'Calculated Metrics'!$M1417</f>
        <v>0</v>
      </c>
      <c r="P1417" s="16" t="str">
        <f>TEXT('Calculated Metrics'!$M1417,"mmmm")</f>
        <v>March</v>
      </c>
      <c r="Q1417" s="16" t="str">
        <f>TEXT('Calculated Metrics'!$M1417,"dddd")</f>
        <v>Thursday</v>
      </c>
      <c r="R1417" s="13" t="str">
        <f>_xlfn.XLOOKUP('Calculated Metrics'!$T1417,'Product Lookup'!A:A,'Product Lookup'!B:B, ,0)</f>
        <v>Binders</v>
      </c>
      <c r="S1417" s="13" t="s">
        <v>26</v>
      </c>
      <c r="T1417" s="13" t="s">
        <v>72</v>
      </c>
      <c r="U1417" s="13" t="s">
        <v>49</v>
      </c>
      <c r="V1417" s="13" t="s">
        <v>29</v>
      </c>
      <c r="W1417" s="13" t="s">
        <v>50</v>
      </c>
      <c r="X1417" s="13" t="s">
        <v>270</v>
      </c>
      <c r="Y1417" s="13" t="s">
        <v>759</v>
      </c>
      <c r="Z1417" s="13">
        <v>46321</v>
      </c>
      <c r="AA1417" s="1"/>
      <c r="AB1417" s="1"/>
      <c r="AC1417" s="1"/>
      <c r="AD1417" s="1"/>
      <c r="AE1417" s="1"/>
      <c r="AF1417" s="1"/>
    </row>
    <row r="1418" spans="1:32" x14ac:dyDescent="0.3">
      <c r="A1418" s="9">
        <v>24901</v>
      </c>
      <c r="B1418" s="9" t="s">
        <v>23</v>
      </c>
      <c r="C1418" s="9">
        <v>91310</v>
      </c>
      <c r="D1418" s="10">
        <v>12.28</v>
      </c>
      <c r="E1418" s="11">
        <v>0.05</v>
      </c>
      <c r="F1418" s="9">
        <v>7</v>
      </c>
      <c r="G1418" s="10">
        <f>'Calculated Metrics'!$D1418*'Calculated Metrics'!$F1418*(1-'Calculated Metrics'!$E1418)</f>
        <v>81.661999999999992</v>
      </c>
      <c r="H1418" s="9">
        <v>2502</v>
      </c>
      <c r="I1418" s="9" t="s">
        <v>1831</v>
      </c>
      <c r="J1418" s="9" t="str">
        <f t="shared" si="22"/>
        <v>Returning Customer</v>
      </c>
      <c r="K1418" s="9" t="s">
        <v>34</v>
      </c>
      <c r="L1418" s="9" t="s">
        <v>25</v>
      </c>
      <c r="M1418" s="12">
        <v>42082</v>
      </c>
      <c r="N1418" s="12">
        <v>42083</v>
      </c>
      <c r="O1418" s="47">
        <f>'Calculated Metrics'!$N1418-'Calculated Metrics'!$M1418</f>
        <v>1</v>
      </c>
      <c r="P1418" s="12" t="str">
        <f>TEXT('Calculated Metrics'!$M1418,"mmmm")</f>
        <v>March</v>
      </c>
      <c r="Q1418" s="12" t="str">
        <f>TEXT('Calculated Metrics'!$M1418,"dddd")</f>
        <v>Thursday</v>
      </c>
      <c r="R1418" s="9" t="str">
        <f>_xlfn.XLOOKUP('Calculated Metrics'!$T1418,'Product Lookup'!A:A,'Product Lookup'!B:B, ,0)</f>
        <v>Paper</v>
      </c>
      <c r="S1418" s="9" t="s">
        <v>26</v>
      </c>
      <c r="T1418" s="9" t="s">
        <v>66</v>
      </c>
      <c r="U1418" s="9" t="s">
        <v>49</v>
      </c>
      <c r="V1418" s="9" t="s">
        <v>29</v>
      </c>
      <c r="W1418" s="9" t="s">
        <v>44</v>
      </c>
      <c r="X1418" s="9" t="s">
        <v>270</v>
      </c>
      <c r="Y1418" s="9" t="s">
        <v>759</v>
      </c>
      <c r="Z1418" s="9">
        <v>46321</v>
      </c>
      <c r="AA1418" s="1"/>
      <c r="AB1418" s="1"/>
      <c r="AC1418" s="1"/>
      <c r="AD1418" s="1"/>
      <c r="AE1418" s="1"/>
      <c r="AF1418" s="1"/>
    </row>
    <row r="1419" spans="1:32" x14ac:dyDescent="0.3">
      <c r="A1419" s="13">
        <v>18219</v>
      </c>
      <c r="B1419" s="13" t="s">
        <v>47</v>
      </c>
      <c r="C1419" s="13">
        <v>87033</v>
      </c>
      <c r="D1419" s="14">
        <v>6.48</v>
      </c>
      <c r="E1419" s="15">
        <v>0.05</v>
      </c>
      <c r="F1419" s="13">
        <v>1</v>
      </c>
      <c r="G1419" s="14">
        <f>'Calculated Metrics'!$D1419*'Calculated Metrics'!$F1419*(1-'Calculated Metrics'!$E1419)</f>
        <v>6.1559999999999997</v>
      </c>
      <c r="H1419" s="13">
        <v>2506</v>
      </c>
      <c r="I1419" s="13" t="s">
        <v>1832</v>
      </c>
      <c r="J1419" s="13" t="str">
        <f t="shared" si="22"/>
        <v>New Customer</v>
      </c>
      <c r="K1419" s="13" t="s">
        <v>34</v>
      </c>
      <c r="L1419" s="13" t="s">
        <v>35</v>
      </c>
      <c r="M1419" s="16">
        <v>42160</v>
      </c>
      <c r="N1419" s="16">
        <v>42162</v>
      </c>
      <c r="O1419" s="48">
        <f>'Calculated Metrics'!$N1419-'Calculated Metrics'!$M1419</f>
        <v>2</v>
      </c>
      <c r="P1419" s="16" t="str">
        <f>TEXT('Calculated Metrics'!$M1419,"mmmm")</f>
        <v>June</v>
      </c>
      <c r="Q1419" s="16" t="str">
        <f>TEXT('Calculated Metrics'!$M1419,"dddd")</f>
        <v>Friday</v>
      </c>
      <c r="R1419" s="13" t="str">
        <f>_xlfn.XLOOKUP('Calculated Metrics'!$T1419,'Product Lookup'!A:A,'Product Lookup'!B:B, ,0)</f>
        <v>Paper</v>
      </c>
      <c r="S1419" s="13" t="s">
        <v>26</v>
      </c>
      <c r="T1419" s="13" t="s">
        <v>66</v>
      </c>
      <c r="U1419" s="13" t="s">
        <v>49</v>
      </c>
      <c r="V1419" s="13" t="s">
        <v>29</v>
      </c>
      <c r="W1419" s="13" t="s">
        <v>44</v>
      </c>
      <c r="X1419" s="13" t="s">
        <v>119</v>
      </c>
      <c r="Y1419" s="13" t="s">
        <v>760</v>
      </c>
      <c r="Z1419" s="13">
        <v>6408</v>
      </c>
      <c r="AA1419" s="1"/>
      <c r="AB1419" s="1"/>
      <c r="AC1419" s="1"/>
      <c r="AD1419" s="1"/>
      <c r="AE1419" s="1"/>
      <c r="AF1419" s="1"/>
    </row>
    <row r="1420" spans="1:32" x14ac:dyDescent="0.3">
      <c r="A1420" s="9">
        <v>18217</v>
      </c>
      <c r="B1420" s="9" t="s">
        <v>47</v>
      </c>
      <c r="C1420" s="9">
        <v>87033</v>
      </c>
      <c r="D1420" s="10">
        <v>699.99</v>
      </c>
      <c r="E1420" s="11">
        <v>0.1</v>
      </c>
      <c r="F1420" s="9">
        <v>15</v>
      </c>
      <c r="G1420" s="10">
        <f>'Calculated Metrics'!$D1420*'Calculated Metrics'!$F1420*(1-'Calculated Metrics'!$E1420)</f>
        <v>9449.8649999999998</v>
      </c>
      <c r="H1420" s="9">
        <v>2507</v>
      </c>
      <c r="I1420" s="9" t="s">
        <v>1833</v>
      </c>
      <c r="J1420" s="9" t="str">
        <f t="shared" si="22"/>
        <v>New Customer</v>
      </c>
      <c r="K1420" s="9" t="s">
        <v>34</v>
      </c>
      <c r="L1420" s="9" t="s">
        <v>25</v>
      </c>
      <c r="M1420" s="12">
        <v>42160</v>
      </c>
      <c r="N1420" s="12">
        <v>42162</v>
      </c>
      <c r="O1420" s="47">
        <f>'Calculated Metrics'!$N1420-'Calculated Metrics'!$M1420</f>
        <v>2</v>
      </c>
      <c r="P1420" s="12" t="str">
        <f>TEXT('Calculated Metrics'!$M1420,"mmmm")</f>
        <v>June</v>
      </c>
      <c r="Q1420" s="12" t="str">
        <f>TEXT('Calculated Metrics'!$M1420,"dddd")</f>
        <v>Friday</v>
      </c>
      <c r="R1420" s="9" t="str">
        <f>_xlfn.XLOOKUP('Calculated Metrics'!$T1420,'Product Lookup'!A:A,'Product Lookup'!B:B, ,0)</f>
        <v>Copiers</v>
      </c>
      <c r="S1420" s="9" t="s">
        <v>58</v>
      </c>
      <c r="T1420" s="9" t="s">
        <v>238</v>
      </c>
      <c r="U1420" s="9" t="s">
        <v>124</v>
      </c>
      <c r="V1420" s="9" t="s">
        <v>29</v>
      </c>
      <c r="W1420" s="9" t="s">
        <v>44</v>
      </c>
      <c r="X1420" s="9" t="s">
        <v>103</v>
      </c>
      <c r="Y1420" s="9" t="s">
        <v>192</v>
      </c>
      <c r="Z1420" s="9">
        <v>4401</v>
      </c>
      <c r="AA1420" s="1"/>
      <c r="AB1420" s="1"/>
      <c r="AC1420" s="1"/>
      <c r="AD1420" s="1"/>
      <c r="AE1420" s="1"/>
      <c r="AF1420" s="1"/>
    </row>
    <row r="1421" spans="1:32" x14ac:dyDescent="0.3">
      <c r="A1421" s="13">
        <v>23265</v>
      </c>
      <c r="B1421" s="13" t="s">
        <v>71</v>
      </c>
      <c r="C1421" s="13">
        <v>87031</v>
      </c>
      <c r="D1421" s="14">
        <v>5.81</v>
      </c>
      <c r="E1421" s="15">
        <v>0.05</v>
      </c>
      <c r="F1421" s="13">
        <v>7</v>
      </c>
      <c r="G1421" s="14">
        <f>'Calculated Metrics'!$D1421*'Calculated Metrics'!$F1421*(1-'Calculated Metrics'!$E1421)</f>
        <v>38.636499999999991</v>
      </c>
      <c r="H1421" s="13">
        <v>2508</v>
      </c>
      <c r="I1421" s="13" t="s">
        <v>1834</v>
      </c>
      <c r="J1421" s="13" t="str">
        <f t="shared" si="22"/>
        <v>New Customer</v>
      </c>
      <c r="K1421" s="13" t="s">
        <v>34</v>
      </c>
      <c r="L1421" s="13" t="s">
        <v>35</v>
      </c>
      <c r="M1421" s="16">
        <v>42012</v>
      </c>
      <c r="N1421" s="16">
        <v>42016</v>
      </c>
      <c r="O1421" s="48">
        <f>'Calculated Metrics'!$N1421-'Calculated Metrics'!$M1421</f>
        <v>4</v>
      </c>
      <c r="P1421" s="16" t="str">
        <f>TEXT('Calculated Metrics'!$M1421,"mmmm")</f>
        <v>January</v>
      </c>
      <c r="Q1421" s="16" t="str">
        <f>TEXT('Calculated Metrics'!$M1421,"dddd")</f>
        <v>Thursday</v>
      </c>
      <c r="R1421" s="13" t="str">
        <f>_xlfn.XLOOKUP('Calculated Metrics'!$T1421,'Product Lookup'!A:A,'Product Lookup'!B:B, ,0)</f>
        <v>Binders</v>
      </c>
      <c r="S1421" s="13" t="s">
        <v>26</v>
      </c>
      <c r="T1421" s="13" t="s">
        <v>72</v>
      </c>
      <c r="U1421" s="13" t="s">
        <v>49</v>
      </c>
      <c r="V1421" s="13" t="s">
        <v>29</v>
      </c>
      <c r="W1421" s="13" t="s">
        <v>44</v>
      </c>
      <c r="X1421" s="13" t="s">
        <v>103</v>
      </c>
      <c r="Y1421" s="13" t="s">
        <v>187</v>
      </c>
      <c r="Z1421" s="13">
        <v>4073</v>
      </c>
      <c r="AA1421" s="1"/>
      <c r="AB1421" s="1"/>
      <c r="AC1421" s="1"/>
      <c r="AD1421" s="1"/>
      <c r="AE1421" s="1"/>
      <c r="AF1421" s="1"/>
    </row>
    <row r="1422" spans="1:32" x14ac:dyDescent="0.3">
      <c r="A1422" s="9">
        <v>21918</v>
      </c>
      <c r="B1422" s="9" t="s">
        <v>47</v>
      </c>
      <c r="C1422" s="9">
        <v>87029</v>
      </c>
      <c r="D1422" s="10">
        <v>30.98</v>
      </c>
      <c r="E1422" s="11">
        <v>0.05</v>
      </c>
      <c r="F1422" s="9">
        <v>15</v>
      </c>
      <c r="G1422" s="10">
        <f>'Calculated Metrics'!$D1422*'Calculated Metrics'!$F1422*(1-'Calculated Metrics'!$E1422)</f>
        <v>441.46499999999997</v>
      </c>
      <c r="H1422" s="9">
        <v>2509</v>
      </c>
      <c r="I1422" s="9" t="s">
        <v>1835</v>
      </c>
      <c r="J1422" s="9" t="str">
        <f t="shared" si="22"/>
        <v>New Customer</v>
      </c>
      <c r="K1422" s="9" t="s">
        <v>34</v>
      </c>
      <c r="L1422" s="9" t="s">
        <v>35</v>
      </c>
      <c r="M1422" s="12">
        <v>42129</v>
      </c>
      <c r="N1422" s="12">
        <v>42129</v>
      </c>
      <c r="O1422" s="47">
        <f>'Calculated Metrics'!$N1422-'Calculated Metrics'!$M1422</f>
        <v>0</v>
      </c>
      <c r="P1422" s="12" t="str">
        <f>TEXT('Calculated Metrics'!$M1422,"mmmm")</f>
        <v>May</v>
      </c>
      <c r="Q1422" s="12" t="str">
        <f>TEXT('Calculated Metrics'!$M1422,"dddd")</f>
        <v>Tuesday</v>
      </c>
      <c r="R1422" s="9" t="str">
        <f>_xlfn.XLOOKUP('Calculated Metrics'!$T1422,'Product Lookup'!A:A,'Product Lookup'!B:B, ,0)</f>
        <v>Paper</v>
      </c>
      <c r="S1422" s="9" t="s">
        <v>26</v>
      </c>
      <c r="T1422" s="9" t="s">
        <v>66</v>
      </c>
      <c r="U1422" s="9" t="s">
        <v>49</v>
      </c>
      <c r="V1422" s="9" t="s">
        <v>29</v>
      </c>
      <c r="W1422" s="9" t="s">
        <v>44</v>
      </c>
      <c r="X1422" s="9" t="s">
        <v>103</v>
      </c>
      <c r="Y1422" s="9" t="s">
        <v>240</v>
      </c>
      <c r="Z1422" s="9">
        <v>4106</v>
      </c>
      <c r="AA1422" s="1"/>
      <c r="AB1422" s="1"/>
      <c r="AC1422" s="1"/>
      <c r="AD1422" s="1"/>
      <c r="AE1422" s="1"/>
      <c r="AF1422" s="1"/>
    </row>
    <row r="1423" spans="1:32" x14ac:dyDescent="0.3">
      <c r="A1423" s="13">
        <v>21102</v>
      </c>
      <c r="B1423" s="13" t="s">
        <v>33</v>
      </c>
      <c r="C1423" s="13">
        <v>87030</v>
      </c>
      <c r="D1423" s="14">
        <v>6.48</v>
      </c>
      <c r="E1423" s="15">
        <v>0.05</v>
      </c>
      <c r="F1423" s="13">
        <v>19</v>
      </c>
      <c r="G1423" s="14">
        <f>'Calculated Metrics'!$D1423*'Calculated Metrics'!$F1423*(1-'Calculated Metrics'!$E1423)</f>
        <v>116.964</v>
      </c>
      <c r="H1423" s="13">
        <v>2512</v>
      </c>
      <c r="I1423" s="13" t="s">
        <v>1836</v>
      </c>
      <c r="J1423" s="13" t="str">
        <f t="shared" si="22"/>
        <v>New Customer</v>
      </c>
      <c r="K1423" s="13" t="s">
        <v>34</v>
      </c>
      <c r="L1423" s="13" t="s">
        <v>35</v>
      </c>
      <c r="M1423" s="16">
        <v>42170</v>
      </c>
      <c r="N1423" s="16">
        <v>42172</v>
      </c>
      <c r="O1423" s="48">
        <f>'Calculated Metrics'!$N1423-'Calculated Metrics'!$M1423</f>
        <v>2</v>
      </c>
      <c r="P1423" s="16" t="str">
        <f>TEXT('Calculated Metrics'!$M1423,"mmmm")</f>
        <v>June</v>
      </c>
      <c r="Q1423" s="16" t="str">
        <f>TEXT('Calculated Metrics'!$M1423,"dddd")</f>
        <v>Monday</v>
      </c>
      <c r="R1423" s="13" t="str">
        <f>_xlfn.XLOOKUP('Calculated Metrics'!$T1423,'Product Lookup'!A:A,'Product Lookup'!B:B, ,0)</f>
        <v>Paper</v>
      </c>
      <c r="S1423" s="13" t="s">
        <v>26</v>
      </c>
      <c r="T1423" s="13" t="s">
        <v>66</v>
      </c>
      <c r="U1423" s="13" t="s">
        <v>49</v>
      </c>
      <c r="V1423" s="13" t="s">
        <v>29</v>
      </c>
      <c r="W1423" s="13" t="s">
        <v>44</v>
      </c>
      <c r="X1423" s="13" t="s">
        <v>106</v>
      </c>
      <c r="Y1423" s="13" t="s">
        <v>761</v>
      </c>
      <c r="Z1423" s="13">
        <v>2138</v>
      </c>
      <c r="AA1423" s="1"/>
      <c r="AB1423" s="1"/>
      <c r="AC1423" s="1"/>
      <c r="AD1423" s="1"/>
      <c r="AE1423" s="1"/>
      <c r="AF1423" s="1"/>
    </row>
    <row r="1424" spans="1:32" x14ac:dyDescent="0.3">
      <c r="A1424" s="9">
        <v>18220</v>
      </c>
      <c r="B1424" s="9" t="s">
        <v>47</v>
      </c>
      <c r="C1424" s="9">
        <v>87033</v>
      </c>
      <c r="D1424" s="10">
        <v>17.149999999999999</v>
      </c>
      <c r="E1424" s="11">
        <v>0.05</v>
      </c>
      <c r="F1424" s="9">
        <v>11</v>
      </c>
      <c r="G1424" s="10">
        <f>'Calculated Metrics'!$D1424*'Calculated Metrics'!$F1424*(1-'Calculated Metrics'!$E1424)</f>
        <v>179.21749999999997</v>
      </c>
      <c r="H1424" s="9">
        <v>2516</v>
      </c>
      <c r="I1424" s="9" t="s">
        <v>1837</v>
      </c>
      <c r="J1424" s="9" t="str">
        <f t="shared" si="22"/>
        <v>New Customer</v>
      </c>
      <c r="K1424" s="9" t="s">
        <v>34</v>
      </c>
      <c r="L1424" s="9" t="s">
        <v>35</v>
      </c>
      <c r="M1424" s="12">
        <v>42160</v>
      </c>
      <c r="N1424" s="12">
        <v>42162</v>
      </c>
      <c r="O1424" s="47">
        <f>'Calculated Metrics'!$N1424-'Calculated Metrics'!$M1424</f>
        <v>2</v>
      </c>
      <c r="P1424" s="12" t="str">
        <f>TEXT('Calculated Metrics'!$M1424,"mmmm")</f>
        <v>June</v>
      </c>
      <c r="Q1424" s="12" t="str">
        <f>TEXT('Calculated Metrics'!$M1424,"dddd")</f>
        <v>Friday</v>
      </c>
      <c r="R1424" s="9" t="str">
        <f>_xlfn.XLOOKUP('Calculated Metrics'!$T1424,'Product Lookup'!A:A,'Product Lookup'!B:B, ,0)</f>
        <v>Storage</v>
      </c>
      <c r="S1424" s="9" t="s">
        <v>26</v>
      </c>
      <c r="T1424" s="9" t="s">
        <v>85</v>
      </c>
      <c r="U1424" s="9" t="s">
        <v>49</v>
      </c>
      <c r="V1424" s="9" t="s">
        <v>29</v>
      </c>
      <c r="W1424" s="9" t="s">
        <v>44</v>
      </c>
      <c r="X1424" s="9" t="s">
        <v>45</v>
      </c>
      <c r="Y1424" s="9" t="s">
        <v>486</v>
      </c>
      <c r="Z1424" s="9">
        <v>7631</v>
      </c>
      <c r="AA1424" s="1"/>
      <c r="AB1424" s="1"/>
      <c r="AC1424" s="1"/>
      <c r="AD1424" s="1"/>
      <c r="AE1424" s="1"/>
      <c r="AF1424" s="1"/>
    </row>
    <row r="1425" spans="1:32" x14ac:dyDescent="0.3">
      <c r="A1425" s="13">
        <v>18221</v>
      </c>
      <c r="B1425" s="13" t="s">
        <v>47</v>
      </c>
      <c r="C1425" s="13">
        <v>87033</v>
      </c>
      <c r="D1425" s="14">
        <v>30.98</v>
      </c>
      <c r="E1425" s="15">
        <v>0.05</v>
      </c>
      <c r="F1425" s="13">
        <v>12</v>
      </c>
      <c r="G1425" s="14">
        <f>'Calculated Metrics'!$D1425*'Calculated Metrics'!$F1425*(1-'Calculated Metrics'!$E1425)</f>
        <v>353.17199999999997</v>
      </c>
      <c r="H1425" s="13">
        <v>2520</v>
      </c>
      <c r="I1425" s="13" t="s">
        <v>1838</v>
      </c>
      <c r="J1425" s="13" t="str">
        <f t="shared" si="22"/>
        <v>New Customer</v>
      </c>
      <c r="K1425" s="13" t="s">
        <v>34</v>
      </c>
      <c r="L1425" s="13" t="s">
        <v>35</v>
      </c>
      <c r="M1425" s="16">
        <v>42160</v>
      </c>
      <c r="N1425" s="16">
        <v>42161</v>
      </c>
      <c r="O1425" s="48">
        <f>'Calculated Metrics'!$N1425-'Calculated Metrics'!$M1425</f>
        <v>1</v>
      </c>
      <c r="P1425" s="16" t="str">
        <f>TEXT('Calculated Metrics'!$M1425,"mmmm")</f>
        <v>June</v>
      </c>
      <c r="Q1425" s="16" t="str">
        <f>TEXT('Calculated Metrics'!$M1425,"dddd")</f>
        <v>Friday</v>
      </c>
      <c r="R1425" s="13" t="str">
        <f>_xlfn.XLOOKUP('Calculated Metrics'!$T1425,'Product Lookup'!A:A,'Product Lookup'!B:B, ,0)</f>
        <v>Paper</v>
      </c>
      <c r="S1425" s="13" t="s">
        <v>26</v>
      </c>
      <c r="T1425" s="13" t="s">
        <v>66</v>
      </c>
      <c r="U1425" s="13" t="s">
        <v>49</v>
      </c>
      <c r="V1425" s="13" t="s">
        <v>29</v>
      </c>
      <c r="W1425" s="13" t="s">
        <v>50</v>
      </c>
      <c r="X1425" s="13" t="s">
        <v>198</v>
      </c>
      <c r="Y1425" s="13" t="s">
        <v>762</v>
      </c>
      <c r="Z1425" s="13">
        <v>2908</v>
      </c>
      <c r="AA1425" s="1"/>
      <c r="AB1425" s="1"/>
      <c r="AC1425" s="1"/>
      <c r="AD1425" s="1"/>
      <c r="AE1425" s="1"/>
      <c r="AF1425" s="1"/>
    </row>
    <row r="1426" spans="1:32" x14ac:dyDescent="0.3">
      <c r="A1426" s="9">
        <v>25463</v>
      </c>
      <c r="B1426" s="9" t="s">
        <v>47</v>
      </c>
      <c r="C1426" s="9">
        <v>87032</v>
      </c>
      <c r="D1426" s="10">
        <v>175.99</v>
      </c>
      <c r="E1426" s="11">
        <v>0.1</v>
      </c>
      <c r="F1426" s="9">
        <v>15</v>
      </c>
      <c r="G1426" s="10">
        <f>'Calculated Metrics'!$D1426*'Calculated Metrics'!$F1426*(1-'Calculated Metrics'!$E1426)</f>
        <v>2375.8650000000002</v>
      </c>
      <c r="H1426" s="9">
        <v>2521</v>
      </c>
      <c r="I1426" s="9" t="s">
        <v>1839</v>
      </c>
      <c r="J1426" s="9" t="str">
        <f t="shared" si="22"/>
        <v>New Customer</v>
      </c>
      <c r="K1426" s="9" t="s">
        <v>34</v>
      </c>
      <c r="L1426" s="9" t="s">
        <v>35</v>
      </c>
      <c r="M1426" s="12">
        <v>42053</v>
      </c>
      <c r="N1426" s="12">
        <v>42056</v>
      </c>
      <c r="O1426" s="47">
        <f>'Calculated Metrics'!$N1426-'Calculated Metrics'!$M1426</f>
        <v>3</v>
      </c>
      <c r="P1426" s="12" t="str">
        <f>TEXT('Calculated Metrics'!$M1426,"mmmm")</f>
        <v>February</v>
      </c>
      <c r="Q1426" s="12" t="str">
        <f>TEXT('Calculated Metrics'!$M1426,"dddd")</f>
        <v>Wednesday</v>
      </c>
      <c r="R1426" s="9" t="str">
        <f>_xlfn.XLOOKUP('Calculated Metrics'!$T1426,'Product Lookup'!A:A,'Product Lookup'!B:B, ,0)</f>
        <v>Telephones</v>
      </c>
      <c r="S1426" s="9" t="s">
        <v>58</v>
      </c>
      <c r="T1426" s="9" t="s">
        <v>59</v>
      </c>
      <c r="U1426" s="9" t="s">
        <v>49</v>
      </c>
      <c r="V1426" s="9" t="s">
        <v>29</v>
      </c>
      <c r="W1426" s="9" t="s">
        <v>44</v>
      </c>
      <c r="X1426" s="9" t="s">
        <v>79</v>
      </c>
      <c r="Y1426" s="9" t="s">
        <v>763</v>
      </c>
      <c r="Z1426" s="9">
        <v>75109</v>
      </c>
      <c r="AA1426" s="1"/>
      <c r="AB1426" s="1"/>
      <c r="AC1426" s="1"/>
      <c r="AD1426" s="1"/>
      <c r="AE1426" s="1"/>
      <c r="AF1426" s="1"/>
    </row>
    <row r="1427" spans="1:32" x14ac:dyDescent="0.3">
      <c r="A1427" s="13">
        <v>18218</v>
      </c>
      <c r="B1427" s="13" t="s">
        <v>47</v>
      </c>
      <c r="C1427" s="13">
        <v>87033</v>
      </c>
      <c r="D1427" s="14">
        <v>1360.14</v>
      </c>
      <c r="E1427" s="15">
        <v>0.15</v>
      </c>
      <c r="F1427" s="13">
        <v>6</v>
      </c>
      <c r="G1427" s="14">
        <f>'Calculated Metrics'!$D1427*'Calculated Metrics'!$F1427*(1-'Calculated Metrics'!$E1427)</f>
        <v>6936.7139999999999</v>
      </c>
      <c r="H1427" s="13">
        <v>2522</v>
      </c>
      <c r="I1427" s="13" t="s">
        <v>1840</v>
      </c>
      <c r="J1427" s="13" t="str">
        <f t="shared" si="22"/>
        <v>New Customer</v>
      </c>
      <c r="K1427" s="13" t="s">
        <v>34</v>
      </c>
      <c r="L1427" s="13" t="s">
        <v>25</v>
      </c>
      <c r="M1427" s="16">
        <v>42160</v>
      </c>
      <c r="N1427" s="16">
        <v>42163</v>
      </c>
      <c r="O1427" s="48">
        <f>'Calculated Metrics'!$N1427-'Calculated Metrics'!$M1427</f>
        <v>3</v>
      </c>
      <c r="P1427" s="16" t="str">
        <f>TEXT('Calculated Metrics'!$M1427,"mmmm")</f>
        <v>June</v>
      </c>
      <c r="Q1427" s="16" t="str">
        <f>TEXT('Calculated Metrics'!$M1427,"dddd")</f>
        <v>Friday</v>
      </c>
      <c r="R1427" s="13" t="str">
        <f>_xlfn.XLOOKUP('Calculated Metrics'!$T1427,'Product Lookup'!A:A,'Product Lookup'!B:B, ,0)</f>
        <v>Office Machines</v>
      </c>
      <c r="S1427" s="13" t="s">
        <v>58</v>
      </c>
      <c r="T1427" s="13" t="s">
        <v>62</v>
      </c>
      <c r="U1427" s="13" t="s">
        <v>38</v>
      </c>
      <c r="V1427" s="13" t="s">
        <v>29</v>
      </c>
      <c r="W1427" s="13" t="s">
        <v>81</v>
      </c>
      <c r="X1427" s="13" t="s">
        <v>87</v>
      </c>
      <c r="Y1427" s="13" t="s">
        <v>88</v>
      </c>
      <c r="Z1427" s="13">
        <v>5401</v>
      </c>
      <c r="AA1427" s="1"/>
      <c r="AB1427" s="1"/>
      <c r="AC1427" s="1"/>
      <c r="AD1427" s="1"/>
      <c r="AE1427" s="1"/>
      <c r="AF1427" s="1"/>
    </row>
    <row r="1428" spans="1:32" x14ac:dyDescent="0.3">
      <c r="A1428" s="9">
        <v>18866</v>
      </c>
      <c r="B1428" s="9" t="s">
        <v>41</v>
      </c>
      <c r="C1428" s="9">
        <v>87208</v>
      </c>
      <c r="D1428" s="10">
        <v>2.16</v>
      </c>
      <c r="E1428" s="11">
        <v>0.05</v>
      </c>
      <c r="F1428" s="9">
        <v>24</v>
      </c>
      <c r="G1428" s="10">
        <f>'Calculated Metrics'!$D1428*'Calculated Metrics'!$F1428*(1-'Calculated Metrics'!$E1428)</f>
        <v>49.247999999999998</v>
      </c>
      <c r="H1428" s="9">
        <v>2526</v>
      </c>
      <c r="I1428" s="9" t="s">
        <v>1841</v>
      </c>
      <c r="J1428" s="9" t="str">
        <f t="shared" si="22"/>
        <v>New Customer</v>
      </c>
      <c r="K1428" s="9" t="s">
        <v>24</v>
      </c>
      <c r="L1428" s="9" t="s">
        <v>35</v>
      </c>
      <c r="M1428" s="12">
        <v>42147</v>
      </c>
      <c r="N1428" s="12">
        <v>42149</v>
      </c>
      <c r="O1428" s="47">
        <f>'Calculated Metrics'!$N1428-'Calculated Metrics'!$M1428</f>
        <v>2</v>
      </c>
      <c r="P1428" s="12" t="str">
        <f>TEXT('Calculated Metrics'!$M1428,"mmmm")</f>
        <v>May</v>
      </c>
      <c r="Q1428" s="12" t="str">
        <f>TEXT('Calculated Metrics'!$M1428,"dddd")</f>
        <v>Saturday</v>
      </c>
      <c r="R1428" s="9" t="str">
        <f>_xlfn.XLOOKUP('Calculated Metrics'!$T1428,'Product Lookup'!A:A,'Product Lookup'!B:B, ,0)</f>
        <v>Binders</v>
      </c>
      <c r="S1428" s="9" t="s">
        <v>26</v>
      </c>
      <c r="T1428" s="9" t="s">
        <v>72</v>
      </c>
      <c r="U1428" s="9" t="s">
        <v>49</v>
      </c>
      <c r="V1428" s="9" t="s">
        <v>29</v>
      </c>
      <c r="W1428" s="9" t="s">
        <v>81</v>
      </c>
      <c r="X1428" s="9" t="s">
        <v>95</v>
      </c>
      <c r="Y1428" s="9" t="s">
        <v>485</v>
      </c>
      <c r="Z1428" s="9">
        <v>70506</v>
      </c>
      <c r="AA1428" s="1"/>
      <c r="AB1428" s="1"/>
      <c r="AC1428" s="1"/>
      <c r="AD1428" s="1"/>
      <c r="AE1428" s="1"/>
      <c r="AF1428" s="1"/>
    </row>
    <row r="1429" spans="1:32" x14ac:dyDescent="0.3">
      <c r="A1429" s="13">
        <v>18867</v>
      </c>
      <c r="B1429" s="13" t="s">
        <v>41</v>
      </c>
      <c r="C1429" s="13">
        <v>87208</v>
      </c>
      <c r="D1429" s="14">
        <v>21.38</v>
      </c>
      <c r="E1429" s="15">
        <v>0.05</v>
      </c>
      <c r="F1429" s="13">
        <v>3</v>
      </c>
      <c r="G1429" s="14">
        <f>'Calculated Metrics'!$D1429*'Calculated Metrics'!$F1429*(1-'Calculated Metrics'!$E1429)</f>
        <v>60.933</v>
      </c>
      <c r="H1429" s="13">
        <v>2527</v>
      </c>
      <c r="I1429" s="13" t="s">
        <v>1842</v>
      </c>
      <c r="J1429" s="13" t="str">
        <f t="shared" si="22"/>
        <v>New Customer</v>
      </c>
      <c r="K1429" s="13" t="s">
        <v>24</v>
      </c>
      <c r="L1429" s="13" t="s">
        <v>35</v>
      </c>
      <c r="M1429" s="16">
        <v>42147</v>
      </c>
      <c r="N1429" s="16">
        <v>42149</v>
      </c>
      <c r="O1429" s="48">
        <f>'Calculated Metrics'!$N1429-'Calculated Metrics'!$M1429</f>
        <v>2</v>
      </c>
      <c r="P1429" s="16" t="str">
        <f>TEXT('Calculated Metrics'!$M1429,"mmmm")</f>
        <v>May</v>
      </c>
      <c r="Q1429" s="16" t="str">
        <f>TEXT('Calculated Metrics'!$M1429,"dddd")</f>
        <v>Saturday</v>
      </c>
      <c r="R1429" s="13" t="str">
        <f>_xlfn.XLOOKUP('Calculated Metrics'!$T1429,'Product Lookup'!A:A,'Product Lookup'!B:B, ,0)</f>
        <v>Pens</v>
      </c>
      <c r="S1429" s="13" t="s">
        <v>26</v>
      </c>
      <c r="T1429" s="13" t="s">
        <v>27</v>
      </c>
      <c r="U1429" s="13" t="s">
        <v>43</v>
      </c>
      <c r="V1429" s="13" t="s">
        <v>29</v>
      </c>
      <c r="W1429" s="13" t="s">
        <v>30</v>
      </c>
      <c r="X1429" s="13" t="s">
        <v>95</v>
      </c>
      <c r="Y1429" s="13" t="s">
        <v>764</v>
      </c>
      <c r="Z1429" s="13">
        <v>70601</v>
      </c>
      <c r="AA1429" s="1"/>
      <c r="AB1429" s="1"/>
      <c r="AC1429" s="1"/>
      <c r="AD1429" s="1"/>
      <c r="AE1429" s="1"/>
      <c r="AF1429" s="1"/>
    </row>
    <row r="1430" spans="1:32" x14ac:dyDescent="0.3">
      <c r="A1430" s="9">
        <v>20254</v>
      </c>
      <c r="B1430" s="9" t="s">
        <v>23</v>
      </c>
      <c r="C1430" s="9">
        <v>87451</v>
      </c>
      <c r="D1430" s="10">
        <v>40.98</v>
      </c>
      <c r="E1430" s="11">
        <v>0.05</v>
      </c>
      <c r="F1430" s="9">
        <v>7</v>
      </c>
      <c r="G1430" s="10">
        <f>'Calculated Metrics'!$D1430*'Calculated Metrics'!$F1430*(1-'Calculated Metrics'!$E1430)</f>
        <v>272.51699999999994</v>
      </c>
      <c r="H1430" s="9">
        <v>2530</v>
      </c>
      <c r="I1430" s="9" t="s">
        <v>1843</v>
      </c>
      <c r="J1430" s="9" t="str">
        <f t="shared" si="22"/>
        <v>New Customer</v>
      </c>
      <c r="K1430" s="9" t="s">
        <v>48</v>
      </c>
      <c r="L1430" s="9" t="s">
        <v>35</v>
      </c>
      <c r="M1430" s="12">
        <v>42092</v>
      </c>
      <c r="N1430" s="12">
        <v>42093</v>
      </c>
      <c r="O1430" s="47">
        <f>'Calculated Metrics'!$N1430-'Calculated Metrics'!$M1430</f>
        <v>1</v>
      </c>
      <c r="P1430" s="12" t="str">
        <f>TEXT('Calculated Metrics'!$M1430,"mmmm")</f>
        <v>March</v>
      </c>
      <c r="Q1430" s="12" t="str">
        <f>TEXT('Calculated Metrics'!$M1430,"dddd")</f>
        <v>Sunday</v>
      </c>
      <c r="R1430" s="9" t="str">
        <f>_xlfn.XLOOKUP('Calculated Metrics'!$T1430,'Product Lookup'!A:A,'Product Lookup'!B:B, ,0)</f>
        <v>Computer Peripherals</v>
      </c>
      <c r="S1430" s="9" t="s">
        <v>58</v>
      </c>
      <c r="T1430" s="9" t="s">
        <v>100</v>
      </c>
      <c r="U1430" s="9" t="s">
        <v>49</v>
      </c>
      <c r="V1430" s="9" t="s">
        <v>29</v>
      </c>
      <c r="W1430" s="9" t="s">
        <v>30</v>
      </c>
      <c r="X1430" s="9" t="s">
        <v>39</v>
      </c>
      <c r="Y1430" s="9" t="s">
        <v>765</v>
      </c>
      <c r="Z1430" s="9">
        <v>92307</v>
      </c>
      <c r="AA1430" s="1"/>
      <c r="AB1430" s="1"/>
      <c r="AC1430" s="1"/>
      <c r="AD1430" s="1"/>
      <c r="AE1430" s="1"/>
      <c r="AF1430" s="1"/>
    </row>
    <row r="1431" spans="1:32" x14ac:dyDescent="0.3">
      <c r="A1431" s="13">
        <v>23782</v>
      </c>
      <c r="B1431" s="13" t="s">
        <v>47</v>
      </c>
      <c r="C1431" s="13">
        <v>87452</v>
      </c>
      <c r="D1431" s="14">
        <v>4</v>
      </c>
      <c r="E1431" s="15">
        <v>0.05</v>
      </c>
      <c r="F1431" s="13">
        <v>14</v>
      </c>
      <c r="G1431" s="14">
        <f>'Calculated Metrics'!$D1431*'Calculated Metrics'!$F1431*(1-'Calculated Metrics'!$E1431)</f>
        <v>53.199999999999996</v>
      </c>
      <c r="H1431" s="13">
        <v>2531</v>
      </c>
      <c r="I1431" s="13" t="s">
        <v>1844</v>
      </c>
      <c r="J1431" s="13" t="str">
        <f t="shared" si="22"/>
        <v>New Customer</v>
      </c>
      <c r="K1431" s="13" t="s">
        <v>48</v>
      </c>
      <c r="L1431" s="13" t="s">
        <v>35</v>
      </c>
      <c r="M1431" s="16">
        <v>42126</v>
      </c>
      <c r="N1431" s="16">
        <v>42128</v>
      </c>
      <c r="O1431" s="48">
        <f>'Calculated Metrics'!$N1431-'Calculated Metrics'!$M1431</f>
        <v>2</v>
      </c>
      <c r="P1431" s="16" t="str">
        <f>TEXT('Calculated Metrics'!$M1431,"mmmm")</f>
        <v>May</v>
      </c>
      <c r="Q1431" s="16" t="str">
        <f>TEXT('Calculated Metrics'!$M1431,"dddd")</f>
        <v>Saturday</v>
      </c>
      <c r="R1431" s="13" t="str">
        <f>_xlfn.XLOOKUP('Calculated Metrics'!$T1431,'Product Lookup'!A:A,'Product Lookup'!B:B, ,0)</f>
        <v>Paper</v>
      </c>
      <c r="S1431" s="13" t="s">
        <v>26</v>
      </c>
      <c r="T1431" s="13" t="s">
        <v>66</v>
      </c>
      <c r="U1431" s="13" t="s">
        <v>28</v>
      </c>
      <c r="V1431" s="13" t="s">
        <v>29</v>
      </c>
      <c r="W1431" s="13" t="s">
        <v>44</v>
      </c>
      <c r="X1431" s="13" t="s">
        <v>39</v>
      </c>
      <c r="Y1431" s="13" t="s">
        <v>766</v>
      </c>
      <c r="Z1431" s="13">
        <v>93422</v>
      </c>
      <c r="AA1431" s="1"/>
      <c r="AB1431" s="1"/>
      <c r="AC1431" s="1"/>
      <c r="AD1431" s="1"/>
      <c r="AE1431" s="1"/>
      <c r="AF1431" s="1"/>
    </row>
    <row r="1432" spans="1:32" x14ac:dyDescent="0.3">
      <c r="A1432" s="9">
        <v>20255</v>
      </c>
      <c r="B1432" s="9" t="s">
        <v>23</v>
      </c>
      <c r="C1432" s="9">
        <v>87451</v>
      </c>
      <c r="D1432" s="10">
        <v>35.99</v>
      </c>
      <c r="E1432" s="11">
        <v>0.05</v>
      </c>
      <c r="F1432" s="9">
        <v>5</v>
      </c>
      <c r="G1432" s="10">
        <f>'Calculated Metrics'!$D1432*'Calculated Metrics'!$F1432*(1-'Calculated Metrics'!$E1432)</f>
        <v>170.95250000000001</v>
      </c>
      <c r="H1432" s="9">
        <v>2534</v>
      </c>
      <c r="I1432" s="9" t="s">
        <v>1845</v>
      </c>
      <c r="J1432" s="9" t="str">
        <f t="shared" si="22"/>
        <v>New Customer</v>
      </c>
      <c r="K1432" s="9" t="s">
        <v>48</v>
      </c>
      <c r="L1432" s="9" t="s">
        <v>35</v>
      </c>
      <c r="M1432" s="12">
        <v>42092</v>
      </c>
      <c r="N1432" s="12">
        <v>42094</v>
      </c>
      <c r="O1432" s="47">
        <f>'Calculated Metrics'!$N1432-'Calculated Metrics'!$M1432</f>
        <v>2</v>
      </c>
      <c r="P1432" s="12" t="str">
        <f>TEXT('Calculated Metrics'!$M1432,"mmmm")</f>
        <v>March</v>
      </c>
      <c r="Q1432" s="12" t="str">
        <f>TEXT('Calculated Metrics'!$M1432,"dddd")</f>
        <v>Sunday</v>
      </c>
      <c r="R1432" s="9" t="str">
        <f>_xlfn.XLOOKUP('Calculated Metrics'!$T1432,'Product Lookup'!A:A,'Product Lookup'!B:B, ,0)</f>
        <v>Telephones</v>
      </c>
      <c r="S1432" s="9" t="s">
        <v>58</v>
      </c>
      <c r="T1432" s="9" t="s">
        <v>59</v>
      </c>
      <c r="U1432" s="9" t="s">
        <v>43</v>
      </c>
      <c r="V1432" s="9" t="s">
        <v>29</v>
      </c>
      <c r="W1432" s="9" t="s">
        <v>81</v>
      </c>
      <c r="X1432" s="9" t="s">
        <v>103</v>
      </c>
      <c r="Y1432" s="9" t="s">
        <v>192</v>
      </c>
      <c r="Z1432" s="9">
        <v>4401</v>
      </c>
      <c r="AA1432" s="1"/>
      <c r="AB1432" s="1"/>
      <c r="AC1432" s="1"/>
      <c r="AD1432" s="1"/>
      <c r="AE1432" s="1"/>
      <c r="AF1432" s="1"/>
    </row>
    <row r="1433" spans="1:32" x14ac:dyDescent="0.3">
      <c r="A1433" s="13">
        <v>22839</v>
      </c>
      <c r="B1433" s="13" t="s">
        <v>33</v>
      </c>
      <c r="C1433" s="13">
        <v>91017</v>
      </c>
      <c r="D1433" s="14">
        <v>12.53</v>
      </c>
      <c r="E1433" s="15">
        <v>0.05</v>
      </c>
      <c r="F1433" s="13">
        <v>5</v>
      </c>
      <c r="G1433" s="14">
        <f>'Calculated Metrics'!$D1433*'Calculated Metrics'!$F1433*(1-'Calculated Metrics'!$E1433)</f>
        <v>59.517499999999998</v>
      </c>
      <c r="H1433" s="13">
        <v>2539</v>
      </c>
      <c r="I1433" s="13" t="s">
        <v>1846</v>
      </c>
      <c r="J1433" s="13" t="str">
        <f t="shared" si="22"/>
        <v>New Customer</v>
      </c>
      <c r="K1433" s="13" t="s">
        <v>34</v>
      </c>
      <c r="L1433" s="13" t="s">
        <v>35</v>
      </c>
      <c r="M1433" s="16">
        <v>42101</v>
      </c>
      <c r="N1433" s="16">
        <v>42102</v>
      </c>
      <c r="O1433" s="48">
        <f>'Calculated Metrics'!$N1433-'Calculated Metrics'!$M1433</f>
        <v>1</v>
      </c>
      <c r="P1433" s="16" t="str">
        <f>TEXT('Calculated Metrics'!$M1433,"mmmm")</f>
        <v>April</v>
      </c>
      <c r="Q1433" s="16" t="str">
        <f>TEXT('Calculated Metrics'!$M1433,"dddd")</f>
        <v>Tuesday</v>
      </c>
      <c r="R1433" s="13" t="str">
        <f>_xlfn.XLOOKUP('Calculated Metrics'!$T1433,'Product Lookup'!A:A,'Product Lookup'!B:B, ,0)</f>
        <v>Labels</v>
      </c>
      <c r="S1433" s="13" t="s">
        <v>26</v>
      </c>
      <c r="T1433" s="13" t="s">
        <v>82</v>
      </c>
      <c r="U1433" s="13" t="s">
        <v>49</v>
      </c>
      <c r="V1433" s="13" t="s">
        <v>29</v>
      </c>
      <c r="W1433" s="13" t="s">
        <v>81</v>
      </c>
      <c r="X1433" s="13" t="s">
        <v>162</v>
      </c>
      <c r="Y1433" s="13" t="s">
        <v>767</v>
      </c>
      <c r="Z1433" s="13">
        <v>32789</v>
      </c>
      <c r="AA1433" s="1"/>
      <c r="AB1433" s="1"/>
      <c r="AC1433" s="1"/>
      <c r="AD1433" s="1"/>
      <c r="AE1433" s="1"/>
      <c r="AF1433" s="1"/>
    </row>
    <row r="1434" spans="1:32" x14ac:dyDescent="0.3">
      <c r="A1434" s="9">
        <v>22840</v>
      </c>
      <c r="B1434" s="9" t="s">
        <v>33</v>
      </c>
      <c r="C1434" s="9">
        <v>91017</v>
      </c>
      <c r="D1434" s="10">
        <v>178.47</v>
      </c>
      <c r="E1434" s="11">
        <v>0.1</v>
      </c>
      <c r="F1434" s="9">
        <v>1</v>
      </c>
      <c r="G1434" s="10">
        <f>'Calculated Metrics'!$D1434*'Calculated Metrics'!$F1434*(1-'Calculated Metrics'!$E1434)</f>
        <v>160.62299999999999</v>
      </c>
      <c r="H1434" s="9">
        <v>2540</v>
      </c>
      <c r="I1434" s="9" t="s">
        <v>1847</v>
      </c>
      <c r="J1434" s="9" t="str">
        <f t="shared" si="22"/>
        <v>New Customer</v>
      </c>
      <c r="K1434" s="9" t="s">
        <v>34</v>
      </c>
      <c r="L1434" s="9" t="s">
        <v>35</v>
      </c>
      <c r="M1434" s="12">
        <v>42101</v>
      </c>
      <c r="N1434" s="12">
        <v>42102</v>
      </c>
      <c r="O1434" s="47">
        <f>'Calculated Metrics'!$N1434-'Calculated Metrics'!$M1434</f>
        <v>1</v>
      </c>
      <c r="P1434" s="12" t="str">
        <f>TEXT('Calculated Metrics'!$M1434,"mmmm")</f>
        <v>April</v>
      </c>
      <c r="Q1434" s="12" t="str">
        <f>TEXT('Calculated Metrics'!$M1434,"dddd")</f>
        <v>Tuesday</v>
      </c>
      <c r="R1434" s="9" t="str">
        <f>_xlfn.XLOOKUP('Calculated Metrics'!$T1434,'Product Lookup'!A:A,'Product Lookup'!B:B, ,0)</f>
        <v>Storage</v>
      </c>
      <c r="S1434" s="9" t="s">
        <v>26</v>
      </c>
      <c r="T1434" s="9" t="s">
        <v>85</v>
      </c>
      <c r="U1434" s="9" t="s">
        <v>49</v>
      </c>
      <c r="V1434" s="9" t="s">
        <v>29</v>
      </c>
      <c r="W1434" s="9" t="s">
        <v>81</v>
      </c>
      <c r="X1434" s="9" t="s">
        <v>162</v>
      </c>
      <c r="Y1434" s="9" t="s">
        <v>768</v>
      </c>
      <c r="Z1434" s="9">
        <v>32708</v>
      </c>
      <c r="AA1434" s="1"/>
      <c r="AB1434" s="1"/>
      <c r="AC1434" s="1"/>
      <c r="AD1434" s="1"/>
      <c r="AE1434" s="1"/>
      <c r="AF1434" s="1"/>
    </row>
    <row r="1435" spans="1:32" x14ac:dyDescent="0.3">
      <c r="A1435" s="13">
        <v>19031</v>
      </c>
      <c r="B1435" s="13" t="s">
        <v>47</v>
      </c>
      <c r="C1435" s="13">
        <v>87917</v>
      </c>
      <c r="D1435" s="14">
        <v>15.68</v>
      </c>
      <c r="E1435" s="15">
        <v>0.05</v>
      </c>
      <c r="F1435" s="13">
        <v>17</v>
      </c>
      <c r="G1435" s="14">
        <f>'Calculated Metrics'!$D1435*'Calculated Metrics'!$F1435*(1-'Calculated Metrics'!$E1435)</f>
        <v>253.232</v>
      </c>
      <c r="H1435" s="13">
        <v>2543</v>
      </c>
      <c r="I1435" s="13" t="s">
        <v>1848</v>
      </c>
      <c r="J1435" s="13" t="str">
        <f t="shared" si="22"/>
        <v>Returning Customer</v>
      </c>
      <c r="K1435" s="13" t="s">
        <v>48</v>
      </c>
      <c r="L1435" s="13" t="s">
        <v>35</v>
      </c>
      <c r="M1435" s="16">
        <v>42166</v>
      </c>
      <c r="N1435" s="16">
        <v>42167</v>
      </c>
      <c r="O1435" s="48">
        <f>'Calculated Metrics'!$N1435-'Calculated Metrics'!$M1435</f>
        <v>1</v>
      </c>
      <c r="P1435" s="16" t="str">
        <f>TEXT('Calculated Metrics'!$M1435,"mmmm")</f>
        <v>June</v>
      </c>
      <c r="Q1435" s="16" t="str">
        <f>TEXT('Calculated Metrics'!$M1435,"dddd")</f>
        <v>Thursday</v>
      </c>
      <c r="R1435" s="13" t="str">
        <f>_xlfn.XLOOKUP('Calculated Metrics'!$T1435,'Product Lookup'!A:A,'Product Lookup'!B:B, ,0)</f>
        <v>Furnishings</v>
      </c>
      <c r="S1435" s="13" t="s">
        <v>36</v>
      </c>
      <c r="T1435" s="13" t="s">
        <v>42</v>
      </c>
      <c r="U1435" s="13" t="s">
        <v>43</v>
      </c>
      <c r="V1435" s="13" t="s">
        <v>29</v>
      </c>
      <c r="W1435" s="13" t="s">
        <v>81</v>
      </c>
      <c r="X1435" s="13" t="s">
        <v>83</v>
      </c>
      <c r="Y1435" s="13" t="s">
        <v>512</v>
      </c>
      <c r="Z1435" s="13">
        <v>23223</v>
      </c>
      <c r="AA1435" s="1"/>
      <c r="AB1435" s="1"/>
      <c r="AC1435" s="1"/>
      <c r="AD1435" s="1"/>
      <c r="AE1435" s="1"/>
      <c r="AF1435" s="1"/>
    </row>
    <row r="1436" spans="1:32" x14ac:dyDescent="0.3">
      <c r="A1436" s="9">
        <v>19032</v>
      </c>
      <c r="B1436" s="9" t="s">
        <v>47</v>
      </c>
      <c r="C1436" s="9">
        <v>87917</v>
      </c>
      <c r="D1436" s="10">
        <v>195.99</v>
      </c>
      <c r="E1436" s="11">
        <v>0.1</v>
      </c>
      <c r="F1436" s="9">
        <v>19</v>
      </c>
      <c r="G1436" s="10">
        <f>'Calculated Metrics'!$D1436*'Calculated Metrics'!$F1436*(1-'Calculated Metrics'!$E1436)</f>
        <v>3351.4290000000005</v>
      </c>
      <c r="H1436" s="9">
        <v>2543</v>
      </c>
      <c r="I1436" s="9" t="s">
        <v>1848</v>
      </c>
      <c r="J1436" s="9" t="str">
        <f t="shared" si="22"/>
        <v>Returning Customer</v>
      </c>
      <c r="K1436" s="9" t="s">
        <v>48</v>
      </c>
      <c r="L1436" s="9" t="s">
        <v>35</v>
      </c>
      <c r="M1436" s="12">
        <v>42166</v>
      </c>
      <c r="N1436" s="12">
        <v>42167</v>
      </c>
      <c r="O1436" s="47">
        <f>'Calculated Metrics'!$N1436-'Calculated Metrics'!$M1436</f>
        <v>1</v>
      </c>
      <c r="P1436" s="12" t="str">
        <f>TEXT('Calculated Metrics'!$M1436,"mmmm")</f>
        <v>June</v>
      </c>
      <c r="Q1436" s="12" t="str">
        <f>TEXT('Calculated Metrics'!$M1436,"dddd")</f>
        <v>Thursday</v>
      </c>
      <c r="R1436" s="9" t="str">
        <f>_xlfn.XLOOKUP('Calculated Metrics'!$T1436,'Product Lookup'!A:A,'Product Lookup'!B:B, ,0)</f>
        <v>Telephones</v>
      </c>
      <c r="S1436" s="9" t="s">
        <v>58</v>
      </c>
      <c r="T1436" s="9" t="s">
        <v>59</v>
      </c>
      <c r="U1436" s="9" t="s">
        <v>49</v>
      </c>
      <c r="V1436" s="9" t="s">
        <v>29</v>
      </c>
      <c r="W1436" s="9" t="s">
        <v>81</v>
      </c>
      <c r="X1436" s="9" t="s">
        <v>83</v>
      </c>
      <c r="Y1436" s="9" t="s">
        <v>512</v>
      </c>
      <c r="Z1436" s="9">
        <v>23223</v>
      </c>
      <c r="AA1436" s="1"/>
      <c r="AB1436" s="1"/>
      <c r="AC1436" s="1"/>
      <c r="AD1436" s="1"/>
      <c r="AE1436" s="1"/>
      <c r="AF1436" s="1"/>
    </row>
    <row r="1437" spans="1:32" x14ac:dyDescent="0.3">
      <c r="A1437" s="13">
        <v>19902</v>
      </c>
      <c r="B1437" s="13" t="s">
        <v>47</v>
      </c>
      <c r="C1437" s="13">
        <v>87915</v>
      </c>
      <c r="D1437" s="14">
        <v>99.99</v>
      </c>
      <c r="E1437" s="15">
        <v>0.05</v>
      </c>
      <c r="F1437" s="13">
        <v>2</v>
      </c>
      <c r="G1437" s="14">
        <f>'Calculated Metrics'!$D1437*'Calculated Metrics'!$F1437*(1-'Calculated Metrics'!$E1437)</f>
        <v>189.98099999999999</v>
      </c>
      <c r="H1437" s="13">
        <v>2545</v>
      </c>
      <c r="I1437" s="13" t="s">
        <v>1849</v>
      </c>
      <c r="J1437" s="13" t="str">
        <f t="shared" si="22"/>
        <v>New Customer</v>
      </c>
      <c r="K1437" s="13" t="s">
        <v>34</v>
      </c>
      <c r="L1437" s="13" t="s">
        <v>25</v>
      </c>
      <c r="M1437" s="16">
        <v>42073</v>
      </c>
      <c r="N1437" s="16">
        <v>42075</v>
      </c>
      <c r="O1437" s="48">
        <f>'Calculated Metrics'!$N1437-'Calculated Metrics'!$M1437</f>
        <v>2</v>
      </c>
      <c r="P1437" s="16" t="str">
        <f>TEXT('Calculated Metrics'!$M1437,"mmmm")</f>
        <v>March</v>
      </c>
      <c r="Q1437" s="16" t="str">
        <f>TEXT('Calculated Metrics'!$M1437,"dddd")</f>
        <v>Tuesday</v>
      </c>
      <c r="R1437" s="13" t="str">
        <f>_xlfn.XLOOKUP('Calculated Metrics'!$T1437,'Product Lookup'!A:A,'Product Lookup'!B:B, ,0)</f>
        <v>Office Machines</v>
      </c>
      <c r="S1437" s="13" t="s">
        <v>58</v>
      </c>
      <c r="T1437" s="13" t="s">
        <v>62</v>
      </c>
      <c r="U1437" s="13" t="s">
        <v>49</v>
      </c>
      <c r="V1437" s="13" t="s">
        <v>29</v>
      </c>
      <c r="W1437" s="13" t="s">
        <v>81</v>
      </c>
      <c r="X1437" s="13" t="s">
        <v>83</v>
      </c>
      <c r="Y1437" s="13" t="s">
        <v>400</v>
      </c>
      <c r="Z1437" s="13">
        <v>22153</v>
      </c>
      <c r="AA1437" s="1"/>
      <c r="AB1437" s="1"/>
      <c r="AC1437" s="1"/>
      <c r="AD1437" s="1"/>
      <c r="AE1437" s="1"/>
      <c r="AF1437" s="1"/>
    </row>
    <row r="1438" spans="1:32" x14ac:dyDescent="0.3">
      <c r="A1438" s="9">
        <v>25460</v>
      </c>
      <c r="B1438" s="9" t="s">
        <v>71</v>
      </c>
      <c r="C1438" s="9">
        <v>87916</v>
      </c>
      <c r="D1438" s="10">
        <v>6.48</v>
      </c>
      <c r="E1438" s="11">
        <v>0.05</v>
      </c>
      <c r="F1438" s="9">
        <v>1</v>
      </c>
      <c r="G1438" s="10">
        <f>'Calculated Metrics'!$D1438*'Calculated Metrics'!$F1438*(1-'Calculated Metrics'!$E1438)</f>
        <v>6.1559999999999997</v>
      </c>
      <c r="H1438" s="9">
        <v>2547</v>
      </c>
      <c r="I1438" s="9" t="s">
        <v>1850</v>
      </c>
      <c r="J1438" s="9" t="str">
        <f t="shared" si="22"/>
        <v>New Customer</v>
      </c>
      <c r="K1438" s="9" t="s">
        <v>48</v>
      </c>
      <c r="L1438" s="9" t="s">
        <v>35</v>
      </c>
      <c r="M1438" s="12">
        <v>42113</v>
      </c>
      <c r="N1438" s="12">
        <v>42113</v>
      </c>
      <c r="O1438" s="47">
        <f>'Calculated Metrics'!$N1438-'Calculated Metrics'!$M1438</f>
        <v>0</v>
      </c>
      <c r="P1438" s="12" t="str">
        <f>TEXT('Calculated Metrics'!$M1438,"mmmm")</f>
        <v>April</v>
      </c>
      <c r="Q1438" s="12" t="str">
        <f>TEXT('Calculated Metrics'!$M1438,"dddd")</f>
        <v>Sunday</v>
      </c>
      <c r="R1438" s="9" t="str">
        <f>_xlfn.XLOOKUP('Calculated Metrics'!$T1438,'Product Lookup'!A:A,'Product Lookup'!B:B, ,0)</f>
        <v>Paper</v>
      </c>
      <c r="S1438" s="9" t="s">
        <v>26</v>
      </c>
      <c r="T1438" s="9" t="s">
        <v>66</v>
      </c>
      <c r="U1438" s="9" t="s">
        <v>49</v>
      </c>
      <c r="V1438" s="9" t="s">
        <v>29</v>
      </c>
      <c r="W1438" s="9" t="s">
        <v>30</v>
      </c>
      <c r="X1438" s="9" t="s">
        <v>83</v>
      </c>
      <c r="Y1438" s="9" t="s">
        <v>769</v>
      </c>
      <c r="Z1438" s="9">
        <v>23464</v>
      </c>
      <c r="AA1438" s="1"/>
      <c r="AB1438" s="1"/>
      <c r="AC1438" s="1"/>
      <c r="AD1438" s="1"/>
      <c r="AE1438" s="1"/>
      <c r="AF1438" s="1"/>
    </row>
    <row r="1439" spans="1:32" x14ac:dyDescent="0.3">
      <c r="A1439" s="13">
        <v>6525</v>
      </c>
      <c r="B1439" s="13" t="s">
        <v>71</v>
      </c>
      <c r="C1439" s="13">
        <v>46436</v>
      </c>
      <c r="D1439" s="14">
        <v>35.99</v>
      </c>
      <c r="E1439" s="15">
        <v>0.05</v>
      </c>
      <c r="F1439" s="13">
        <v>46</v>
      </c>
      <c r="G1439" s="14">
        <f>'Calculated Metrics'!$D1439*'Calculated Metrics'!$F1439*(1-'Calculated Metrics'!$E1439)</f>
        <v>1572.7630000000001</v>
      </c>
      <c r="H1439" s="13">
        <v>2548</v>
      </c>
      <c r="I1439" s="13" t="s">
        <v>1851</v>
      </c>
      <c r="J1439" s="13" t="str">
        <f t="shared" si="22"/>
        <v>Returning Customer</v>
      </c>
      <c r="K1439" s="13" t="s">
        <v>48</v>
      </c>
      <c r="L1439" s="13" t="s">
        <v>35</v>
      </c>
      <c r="M1439" s="16">
        <v>42098</v>
      </c>
      <c r="N1439" s="16">
        <v>42105</v>
      </c>
      <c r="O1439" s="48">
        <f>'Calculated Metrics'!$N1439-'Calculated Metrics'!$M1439</f>
        <v>7</v>
      </c>
      <c r="P1439" s="16" t="str">
        <f>TEXT('Calculated Metrics'!$M1439,"mmmm")</f>
        <v>April</v>
      </c>
      <c r="Q1439" s="16" t="str">
        <f>TEXT('Calculated Metrics'!$M1439,"dddd")</f>
        <v>Saturday</v>
      </c>
      <c r="R1439" s="13" t="str">
        <f>_xlfn.XLOOKUP('Calculated Metrics'!$T1439,'Product Lookup'!A:A,'Product Lookup'!B:B, ,0)</f>
        <v>Telephones</v>
      </c>
      <c r="S1439" s="13" t="s">
        <v>58</v>
      </c>
      <c r="T1439" s="13" t="s">
        <v>59</v>
      </c>
      <c r="U1439" s="13" t="s">
        <v>43</v>
      </c>
      <c r="V1439" s="13" t="s">
        <v>29</v>
      </c>
      <c r="W1439" s="13" t="s">
        <v>30</v>
      </c>
      <c r="X1439" s="13" t="s">
        <v>39</v>
      </c>
      <c r="Y1439" s="13" t="s">
        <v>257</v>
      </c>
      <c r="Z1439" s="13">
        <v>90068</v>
      </c>
      <c r="AA1439" s="1"/>
      <c r="AB1439" s="1"/>
      <c r="AC1439" s="1"/>
      <c r="AD1439" s="1"/>
      <c r="AE1439" s="1"/>
      <c r="AF1439" s="1"/>
    </row>
    <row r="1440" spans="1:32" x14ac:dyDescent="0.3">
      <c r="A1440" s="9">
        <v>5777</v>
      </c>
      <c r="B1440" s="9" t="s">
        <v>71</v>
      </c>
      <c r="C1440" s="9">
        <v>40997</v>
      </c>
      <c r="D1440" s="10">
        <v>30.98</v>
      </c>
      <c r="E1440" s="11">
        <v>0.05</v>
      </c>
      <c r="F1440" s="9">
        <v>12</v>
      </c>
      <c r="G1440" s="10">
        <f>'Calculated Metrics'!$D1440*'Calculated Metrics'!$F1440*(1-'Calculated Metrics'!$E1440)</f>
        <v>353.17199999999997</v>
      </c>
      <c r="H1440" s="9">
        <v>2548</v>
      </c>
      <c r="I1440" s="9" t="s">
        <v>1851</v>
      </c>
      <c r="J1440" s="9" t="str">
        <f t="shared" si="22"/>
        <v>Returning Customer</v>
      </c>
      <c r="K1440" s="9" t="s">
        <v>48</v>
      </c>
      <c r="L1440" s="9" t="s">
        <v>25</v>
      </c>
      <c r="M1440" s="12">
        <v>42115</v>
      </c>
      <c r="N1440" s="12">
        <v>42115</v>
      </c>
      <c r="O1440" s="47">
        <f>'Calculated Metrics'!$N1440-'Calculated Metrics'!$M1440</f>
        <v>0</v>
      </c>
      <c r="P1440" s="12" t="str">
        <f>TEXT('Calculated Metrics'!$M1440,"mmmm")</f>
        <v>April</v>
      </c>
      <c r="Q1440" s="12" t="str">
        <f>TEXT('Calculated Metrics'!$M1440,"dddd")</f>
        <v>Tuesday</v>
      </c>
      <c r="R1440" s="9" t="str">
        <f>_xlfn.XLOOKUP('Calculated Metrics'!$T1440,'Product Lookup'!A:A,'Product Lookup'!B:B, ,0)</f>
        <v>Paper</v>
      </c>
      <c r="S1440" s="9" t="s">
        <v>26</v>
      </c>
      <c r="T1440" s="9" t="s">
        <v>66</v>
      </c>
      <c r="U1440" s="9" t="s">
        <v>49</v>
      </c>
      <c r="V1440" s="9" t="s">
        <v>29</v>
      </c>
      <c r="W1440" s="9" t="s">
        <v>30</v>
      </c>
      <c r="X1440" s="9" t="s">
        <v>39</v>
      </c>
      <c r="Y1440" s="9" t="s">
        <v>257</v>
      </c>
      <c r="Z1440" s="9">
        <v>90068</v>
      </c>
      <c r="AA1440" s="1"/>
      <c r="AB1440" s="1"/>
      <c r="AC1440" s="1"/>
      <c r="AD1440" s="1"/>
      <c r="AE1440" s="1"/>
      <c r="AF1440" s="1"/>
    </row>
    <row r="1441" spans="1:32" x14ac:dyDescent="0.3">
      <c r="A1441" s="13">
        <v>5778</v>
      </c>
      <c r="B1441" s="13" t="s">
        <v>71</v>
      </c>
      <c r="C1441" s="13">
        <v>40997</v>
      </c>
      <c r="D1441" s="14">
        <v>22.99</v>
      </c>
      <c r="E1441" s="15">
        <v>0.05</v>
      </c>
      <c r="F1441" s="13">
        <v>37</v>
      </c>
      <c r="G1441" s="14">
        <f>'Calculated Metrics'!$D1441*'Calculated Metrics'!$F1441*(1-'Calculated Metrics'!$E1441)</f>
        <v>808.09849999999994</v>
      </c>
      <c r="H1441" s="13">
        <v>2548</v>
      </c>
      <c r="I1441" s="13" t="s">
        <v>1851</v>
      </c>
      <c r="J1441" s="13" t="str">
        <f t="shared" si="22"/>
        <v>Returning Customer</v>
      </c>
      <c r="K1441" s="13" t="s">
        <v>48</v>
      </c>
      <c r="L1441" s="13" t="s">
        <v>35</v>
      </c>
      <c r="M1441" s="16">
        <v>42115</v>
      </c>
      <c r="N1441" s="16">
        <v>42122</v>
      </c>
      <c r="O1441" s="48">
        <f>'Calculated Metrics'!$N1441-'Calculated Metrics'!$M1441</f>
        <v>7</v>
      </c>
      <c r="P1441" s="16" t="str">
        <f>TEXT('Calculated Metrics'!$M1441,"mmmm")</f>
        <v>April</v>
      </c>
      <c r="Q1441" s="16" t="str">
        <f>TEXT('Calculated Metrics'!$M1441,"dddd")</f>
        <v>Tuesday</v>
      </c>
      <c r="R1441" s="13" t="str">
        <f>_xlfn.XLOOKUP('Calculated Metrics'!$T1441,'Product Lookup'!A:A,'Product Lookup'!B:B, ,0)</f>
        <v>Pens</v>
      </c>
      <c r="S1441" s="13" t="s">
        <v>26</v>
      </c>
      <c r="T1441" s="13" t="s">
        <v>27</v>
      </c>
      <c r="U1441" s="13" t="s">
        <v>43</v>
      </c>
      <c r="V1441" s="13" t="s">
        <v>29</v>
      </c>
      <c r="W1441" s="13" t="s">
        <v>30</v>
      </c>
      <c r="X1441" s="13" t="s">
        <v>39</v>
      </c>
      <c r="Y1441" s="13" t="s">
        <v>257</v>
      </c>
      <c r="Z1441" s="13">
        <v>90068</v>
      </c>
      <c r="AA1441" s="1"/>
      <c r="AB1441" s="1"/>
      <c r="AC1441" s="1"/>
      <c r="AD1441" s="1"/>
      <c r="AE1441" s="1"/>
      <c r="AF1441" s="1"/>
    </row>
    <row r="1442" spans="1:32" x14ac:dyDescent="0.3">
      <c r="A1442" s="9">
        <v>5780</v>
      </c>
      <c r="B1442" s="9" t="s">
        <v>71</v>
      </c>
      <c r="C1442" s="9">
        <v>40997</v>
      </c>
      <c r="D1442" s="10">
        <v>212.6</v>
      </c>
      <c r="E1442" s="11">
        <v>0.1</v>
      </c>
      <c r="F1442" s="9">
        <v>33</v>
      </c>
      <c r="G1442" s="10">
        <f>'Calculated Metrics'!$D1442*'Calculated Metrics'!$F1442*(1-'Calculated Metrics'!$E1442)</f>
        <v>6314.22</v>
      </c>
      <c r="H1442" s="9">
        <v>2548</v>
      </c>
      <c r="I1442" s="9" t="s">
        <v>1851</v>
      </c>
      <c r="J1442" s="9" t="str">
        <f t="shared" si="22"/>
        <v>Returning Customer</v>
      </c>
      <c r="K1442" s="9" t="s">
        <v>48</v>
      </c>
      <c r="L1442" s="9" t="s">
        <v>25</v>
      </c>
      <c r="M1442" s="12">
        <v>42115</v>
      </c>
      <c r="N1442" s="12">
        <v>42119</v>
      </c>
      <c r="O1442" s="47">
        <f>'Calculated Metrics'!$N1442-'Calculated Metrics'!$M1442</f>
        <v>4</v>
      </c>
      <c r="P1442" s="12" t="str">
        <f>TEXT('Calculated Metrics'!$M1442,"mmmm")</f>
        <v>April</v>
      </c>
      <c r="Q1442" s="12" t="str">
        <f>TEXT('Calculated Metrics'!$M1442,"dddd")</f>
        <v>Tuesday</v>
      </c>
      <c r="R1442" s="9" t="str">
        <f>_xlfn.XLOOKUP('Calculated Metrics'!$T1442,'Product Lookup'!A:A,'Product Lookup'!B:B, ,0)</f>
        <v>Tables</v>
      </c>
      <c r="S1442" s="9" t="s">
        <v>36</v>
      </c>
      <c r="T1442" s="9" t="s">
        <v>89</v>
      </c>
      <c r="U1442" s="9" t="s">
        <v>77</v>
      </c>
      <c r="V1442" s="9" t="s">
        <v>29</v>
      </c>
      <c r="W1442" s="9" t="s">
        <v>30</v>
      </c>
      <c r="X1442" s="9" t="s">
        <v>39</v>
      </c>
      <c r="Y1442" s="9" t="s">
        <v>257</v>
      </c>
      <c r="Z1442" s="9">
        <v>90068</v>
      </c>
      <c r="AA1442" s="1"/>
      <c r="AB1442" s="1"/>
      <c r="AC1442" s="1"/>
      <c r="AD1442" s="1"/>
      <c r="AE1442" s="1"/>
      <c r="AF1442" s="1"/>
    </row>
    <row r="1443" spans="1:32" x14ac:dyDescent="0.3">
      <c r="A1443" s="13">
        <v>4204</v>
      </c>
      <c r="B1443" s="13" t="s">
        <v>33</v>
      </c>
      <c r="C1443" s="13">
        <v>29889</v>
      </c>
      <c r="D1443" s="14">
        <v>5.98</v>
      </c>
      <c r="E1443" s="15">
        <v>0.05</v>
      </c>
      <c r="F1443" s="13">
        <v>81</v>
      </c>
      <c r="G1443" s="14">
        <f>'Calculated Metrics'!$D1443*'Calculated Metrics'!$F1443*(1-'Calculated Metrics'!$E1443)</f>
        <v>460.161</v>
      </c>
      <c r="H1443" s="13">
        <v>2548</v>
      </c>
      <c r="I1443" s="13" t="s">
        <v>1851</v>
      </c>
      <c r="J1443" s="13" t="str">
        <f t="shared" si="22"/>
        <v>Returning Customer</v>
      </c>
      <c r="K1443" s="13" t="s">
        <v>48</v>
      </c>
      <c r="L1443" s="13" t="s">
        <v>35</v>
      </c>
      <c r="M1443" s="16">
        <v>42159</v>
      </c>
      <c r="N1443" s="16">
        <v>42162</v>
      </c>
      <c r="O1443" s="48">
        <f>'Calculated Metrics'!$N1443-'Calculated Metrics'!$M1443</f>
        <v>3</v>
      </c>
      <c r="P1443" s="16" t="str">
        <f>TEXT('Calculated Metrics'!$M1443,"mmmm")</f>
        <v>June</v>
      </c>
      <c r="Q1443" s="16" t="str">
        <f>TEXT('Calculated Metrics'!$M1443,"dddd")</f>
        <v>Thursday</v>
      </c>
      <c r="R1443" s="13" t="str">
        <f>_xlfn.XLOOKUP('Calculated Metrics'!$T1443,'Product Lookup'!A:A,'Product Lookup'!B:B, ,0)</f>
        <v>Pens</v>
      </c>
      <c r="S1443" s="13" t="s">
        <v>26</v>
      </c>
      <c r="T1443" s="13" t="s">
        <v>27</v>
      </c>
      <c r="U1443" s="13" t="s">
        <v>28</v>
      </c>
      <c r="V1443" s="13" t="s">
        <v>29</v>
      </c>
      <c r="W1443" s="13" t="s">
        <v>44</v>
      </c>
      <c r="X1443" s="13" t="s">
        <v>39</v>
      </c>
      <c r="Y1443" s="13" t="s">
        <v>257</v>
      </c>
      <c r="Z1443" s="13">
        <v>90068</v>
      </c>
      <c r="AA1443" s="1"/>
      <c r="AB1443" s="1"/>
      <c r="AC1443" s="1"/>
      <c r="AD1443" s="1"/>
      <c r="AE1443" s="1"/>
      <c r="AF1443" s="1"/>
    </row>
    <row r="1444" spans="1:32" x14ac:dyDescent="0.3">
      <c r="A1444" s="9">
        <v>23777</v>
      </c>
      <c r="B1444" s="9" t="s">
        <v>71</v>
      </c>
      <c r="C1444" s="9">
        <v>88657</v>
      </c>
      <c r="D1444" s="10">
        <v>30.98</v>
      </c>
      <c r="E1444" s="11">
        <v>0.05</v>
      </c>
      <c r="F1444" s="9">
        <v>3</v>
      </c>
      <c r="G1444" s="10">
        <f>'Calculated Metrics'!$D1444*'Calculated Metrics'!$F1444*(1-'Calculated Metrics'!$E1444)</f>
        <v>88.292999999999992</v>
      </c>
      <c r="H1444" s="9">
        <v>2549</v>
      </c>
      <c r="I1444" s="9" t="s">
        <v>1852</v>
      </c>
      <c r="J1444" s="9" t="str">
        <f t="shared" si="22"/>
        <v>Returning Customer</v>
      </c>
      <c r="K1444" s="9" t="s">
        <v>48</v>
      </c>
      <c r="L1444" s="9" t="s">
        <v>25</v>
      </c>
      <c r="M1444" s="12">
        <v>42115</v>
      </c>
      <c r="N1444" s="12">
        <v>42115</v>
      </c>
      <c r="O1444" s="47">
        <f>'Calculated Metrics'!$N1444-'Calculated Metrics'!$M1444</f>
        <v>0</v>
      </c>
      <c r="P1444" s="12" t="str">
        <f>TEXT('Calculated Metrics'!$M1444,"mmmm")</f>
        <v>April</v>
      </c>
      <c r="Q1444" s="12" t="str">
        <f>TEXT('Calculated Metrics'!$M1444,"dddd")</f>
        <v>Tuesday</v>
      </c>
      <c r="R1444" s="9" t="str">
        <f>_xlfn.XLOOKUP('Calculated Metrics'!$T1444,'Product Lookup'!A:A,'Product Lookup'!B:B, ,0)</f>
        <v>Paper</v>
      </c>
      <c r="S1444" s="9" t="s">
        <v>26</v>
      </c>
      <c r="T1444" s="9" t="s">
        <v>66</v>
      </c>
      <c r="U1444" s="9" t="s">
        <v>49</v>
      </c>
      <c r="V1444" s="9" t="s">
        <v>29</v>
      </c>
      <c r="W1444" s="9" t="s">
        <v>44</v>
      </c>
      <c r="X1444" s="9" t="s">
        <v>90</v>
      </c>
      <c r="Y1444" s="9" t="s">
        <v>770</v>
      </c>
      <c r="Z1444" s="9">
        <v>43213</v>
      </c>
      <c r="AA1444" s="1"/>
      <c r="AB1444" s="1"/>
      <c r="AC1444" s="1"/>
      <c r="AD1444" s="1"/>
      <c r="AE1444" s="1"/>
      <c r="AF1444" s="1"/>
    </row>
    <row r="1445" spans="1:32" x14ac:dyDescent="0.3">
      <c r="A1445" s="13">
        <v>23778</v>
      </c>
      <c r="B1445" s="13" t="s">
        <v>71</v>
      </c>
      <c r="C1445" s="13">
        <v>88657</v>
      </c>
      <c r="D1445" s="14">
        <v>22.99</v>
      </c>
      <c r="E1445" s="15">
        <v>0.05</v>
      </c>
      <c r="F1445" s="13">
        <v>9</v>
      </c>
      <c r="G1445" s="14">
        <f>'Calculated Metrics'!$D1445*'Calculated Metrics'!$F1445*(1-'Calculated Metrics'!$E1445)</f>
        <v>196.56449999999998</v>
      </c>
      <c r="H1445" s="13">
        <v>2549</v>
      </c>
      <c r="I1445" s="13" t="s">
        <v>1852</v>
      </c>
      <c r="J1445" s="13" t="str">
        <f t="shared" si="22"/>
        <v>Returning Customer</v>
      </c>
      <c r="K1445" s="13" t="s">
        <v>48</v>
      </c>
      <c r="L1445" s="13" t="s">
        <v>35</v>
      </c>
      <c r="M1445" s="16">
        <v>42115</v>
      </c>
      <c r="N1445" s="16">
        <v>42122</v>
      </c>
      <c r="O1445" s="48">
        <f>'Calculated Metrics'!$N1445-'Calculated Metrics'!$M1445</f>
        <v>7</v>
      </c>
      <c r="P1445" s="16" t="str">
        <f>TEXT('Calculated Metrics'!$M1445,"mmmm")</f>
        <v>April</v>
      </c>
      <c r="Q1445" s="16" t="str">
        <f>TEXT('Calculated Metrics'!$M1445,"dddd")</f>
        <v>Tuesday</v>
      </c>
      <c r="R1445" s="13" t="str">
        <f>_xlfn.XLOOKUP('Calculated Metrics'!$T1445,'Product Lookup'!A:A,'Product Lookup'!B:B, ,0)</f>
        <v>Pens</v>
      </c>
      <c r="S1445" s="13" t="s">
        <v>26</v>
      </c>
      <c r="T1445" s="13" t="s">
        <v>27</v>
      </c>
      <c r="U1445" s="13" t="s">
        <v>43</v>
      </c>
      <c r="V1445" s="13" t="s">
        <v>29</v>
      </c>
      <c r="W1445" s="13" t="s">
        <v>44</v>
      </c>
      <c r="X1445" s="13" t="s">
        <v>90</v>
      </c>
      <c r="Y1445" s="13" t="s">
        <v>770</v>
      </c>
      <c r="Z1445" s="13">
        <v>43213</v>
      </c>
      <c r="AA1445" s="1"/>
      <c r="AB1445" s="1"/>
      <c r="AC1445" s="1"/>
      <c r="AD1445" s="1"/>
      <c r="AE1445" s="1"/>
      <c r="AF1445" s="1"/>
    </row>
    <row r="1446" spans="1:32" x14ac:dyDescent="0.3">
      <c r="A1446" s="9">
        <v>23780</v>
      </c>
      <c r="B1446" s="9" t="s">
        <v>71</v>
      </c>
      <c r="C1446" s="9">
        <v>88657</v>
      </c>
      <c r="D1446" s="10">
        <v>212.6</v>
      </c>
      <c r="E1446" s="11">
        <v>0.1</v>
      </c>
      <c r="F1446" s="9">
        <v>8</v>
      </c>
      <c r="G1446" s="10">
        <f>'Calculated Metrics'!$D1446*'Calculated Metrics'!$F1446*(1-'Calculated Metrics'!$E1446)</f>
        <v>1530.72</v>
      </c>
      <c r="H1446" s="9">
        <v>2549</v>
      </c>
      <c r="I1446" s="9" t="s">
        <v>1852</v>
      </c>
      <c r="J1446" s="9" t="str">
        <f t="shared" si="22"/>
        <v>Returning Customer</v>
      </c>
      <c r="K1446" s="9" t="s">
        <v>48</v>
      </c>
      <c r="L1446" s="9" t="s">
        <v>25</v>
      </c>
      <c r="M1446" s="12">
        <v>42115</v>
      </c>
      <c r="N1446" s="12">
        <v>42119</v>
      </c>
      <c r="O1446" s="47">
        <f>'Calculated Metrics'!$N1446-'Calculated Metrics'!$M1446</f>
        <v>4</v>
      </c>
      <c r="P1446" s="12" t="str">
        <f>TEXT('Calculated Metrics'!$M1446,"mmmm")</f>
        <v>April</v>
      </c>
      <c r="Q1446" s="12" t="str">
        <f>TEXT('Calculated Metrics'!$M1446,"dddd")</f>
        <v>Tuesday</v>
      </c>
      <c r="R1446" s="9" t="str">
        <f>_xlfn.XLOOKUP('Calculated Metrics'!$T1446,'Product Lookup'!A:A,'Product Lookup'!B:B, ,0)</f>
        <v>Tables</v>
      </c>
      <c r="S1446" s="9" t="s">
        <v>36</v>
      </c>
      <c r="T1446" s="9" t="s">
        <v>89</v>
      </c>
      <c r="U1446" s="9" t="s">
        <v>77</v>
      </c>
      <c r="V1446" s="9" t="s">
        <v>29</v>
      </c>
      <c r="W1446" s="9" t="s">
        <v>44</v>
      </c>
      <c r="X1446" s="9" t="s">
        <v>90</v>
      </c>
      <c r="Y1446" s="9" t="s">
        <v>770</v>
      </c>
      <c r="Z1446" s="9">
        <v>43213</v>
      </c>
      <c r="AA1446" s="1"/>
      <c r="AB1446" s="1"/>
      <c r="AC1446" s="1"/>
      <c r="AD1446" s="1"/>
      <c r="AE1446" s="1"/>
      <c r="AF1446" s="1"/>
    </row>
    <row r="1447" spans="1:32" x14ac:dyDescent="0.3">
      <c r="A1447" s="13">
        <v>22204</v>
      </c>
      <c r="B1447" s="13" t="s">
        <v>33</v>
      </c>
      <c r="C1447" s="13">
        <v>88658</v>
      </c>
      <c r="D1447" s="14">
        <v>5.98</v>
      </c>
      <c r="E1447" s="15">
        <v>0.05</v>
      </c>
      <c r="F1447" s="13">
        <v>20</v>
      </c>
      <c r="G1447" s="14">
        <f>'Calculated Metrics'!$D1447*'Calculated Metrics'!$F1447*(1-'Calculated Metrics'!$E1447)</f>
        <v>113.62</v>
      </c>
      <c r="H1447" s="13">
        <v>2549</v>
      </c>
      <c r="I1447" s="13" t="s">
        <v>1852</v>
      </c>
      <c r="J1447" s="13" t="str">
        <f t="shared" si="22"/>
        <v>Returning Customer</v>
      </c>
      <c r="K1447" s="13" t="s">
        <v>48</v>
      </c>
      <c r="L1447" s="13" t="s">
        <v>35</v>
      </c>
      <c r="M1447" s="16">
        <v>42159</v>
      </c>
      <c r="N1447" s="16">
        <v>42162</v>
      </c>
      <c r="O1447" s="48">
        <f>'Calculated Metrics'!$N1447-'Calculated Metrics'!$M1447</f>
        <v>3</v>
      </c>
      <c r="P1447" s="16" t="str">
        <f>TEXT('Calculated Metrics'!$M1447,"mmmm")</f>
        <v>June</v>
      </c>
      <c r="Q1447" s="16" t="str">
        <f>TEXT('Calculated Metrics'!$M1447,"dddd")</f>
        <v>Thursday</v>
      </c>
      <c r="R1447" s="13" t="str">
        <f>_xlfn.XLOOKUP('Calculated Metrics'!$T1447,'Product Lookup'!A:A,'Product Lookup'!B:B, ,0)</f>
        <v>Pens</v>
      </c>
      <c r="S1447" s="13" t="s">
        <v>26</v>
      </c>
      <c r="T1447" s="13" t="s">
        <v>27</v>
      </c>
      <c r="U1447" s="13" t="s">
        <v>28</v>
      </c>
      <c r="V1447" s="13" t="s">
        <v>29</v>
      </c>
      <c r="W1447" s="13" t="s">
        <v>44</v>
      </c>
      <c r="X1447" s="13" t="s">
        <v>90</v>
      </c>
      <c r="Y1447" s="13" t="s">
        <v>770</v>
      </c>
      <c r="Z1447" s="13">
        <v>43213</v>
      </c>
      <c r="AA1447" s="1"/>
      <c r="AB1447" s="1"/>
      <c r="AC1447" s="1"/>
      <c r="AD1447" s="1"/>
      <c r="AE1447" s="1"/>
      <c r="AF1447" s="1"/>
    </row>
    <row r="1448" spans="1:32" x14ac:dyDescent="0.3">
      <c r="A1448" s="9">
        <v>24525</v>
      </c>
      <c r="B1448" s="9" t="s">
        <v>71</v>
      </c>
      <c r="C1448" s="9">
        <v>88656</v>
      </c>
      <c r="D1448" s="10">
        <v>35.99</v>
      </c>
      <c r="E1448" s="11">
        <v>0.05</v>
      </c>
      <c r="F1448" s="9">
        <v>12</v>
      </c>
      <c r="G1448" s="10">
        <f>'Calculated Metrics'!$D1448*'Calculated Metrics'!$F1448*(1-'Calculated Metrics'!$E1448)</f>
        <v>410.286</v>
      </c>
      <c r="H1448" s="9">
        <v>2551</v>
      </c>
      <c r="I1448" s="9" t="s">
        <v>1853</v>
      </c>
      <c r="J1448" s="9" t="str">
        <f t="shared" si="22"/>
        <v>New Customer</v>
      </c>
      <c r="K1448" s="9" t="s">
        <v>48</v>
      </c>
      <c r="L1448" s="9" t="s">
        <v>35</v>
      </c>
      <c r="M1448" s="12">
        <v>42098</v>
      </c>
      <c r="N1448" s="12">
        <v>42105</v>
      </c>
      <c r="O1448" s="47">
        <f>'Calculated Metrics'!$N1448-'Calculated Metrics'!$M1448</f>
        <v>7</v>
      </c>
      <c r="P1448" s="12" t="str">
        <f>TEXT('Calculated Metrics'!$M1448,"mmmm")</f>
        <v>April</v>
      </c>
      <c r="Q1448" s="12" t="str">
        <f>TEXT('Calculated Metrics'!$M1448,"dddd")</f>
        <v>Saturday</v>
      </c>
      <c r="R1448" s="9" t="str">
        <f>_xlfn.XLOOKUP('Calculated Metrics'!$T1448,'Product Lookup'!A:A,'Product Lookup'!B:B, ,0)</f>
        <v>Telephones</v>
      </c>
      <c r="S1448" s="9" t="s">
        <v>58</v>
      </c>
      <c r="T1448" s="9" t="s">
        <v>59</v>
      </c>
      <c r="U1448" s="9" t="s">
        <v>43</v>
      </c>
      <c r="V1448" s="9" t="s">
        <v>29</v>
      </c>
      <c r="W1448" s="9" t="s">
        <v>50</v>
      </c>
      <c r="X1448" s="9" t="s">
        <v>122</v>
      </c>
      <c r="Y1448" s="9" t="s">
        <v>771</v>
      </c>
      <c r="Z1448" s="9">
        <v>17403</v>
      </c>
      <c r="AA1448" s="1"/>
      <c r="AB1448" s="1"/>
      <c r="AC1448" s="1"/>
      <c r="AD1448" s="1"/>
      <c r="AE1448" s="1"/>
      <c r="AF1448" s="1"/>
    </row>
    <row r="1449" spans="1:32" x14ac:dyDescent="0.3">
      <c r="A1449" s="13">
        <v>18130</v>
      </c>
      <c r="B1449" s="13" t="s">
        <v>47</v>
      </c>
      <c r="C1449" s="13">
        <v>86528</v>
      </c>
      <c r="D1449" s="14">
        <v>12.53</v>
      </c>
      <c r="E1449" s="15">
        <v>0.05</v>
      </c>
      <c r="F1449" s="13">
        <v>1</v>
      </c>
      <c r="G1449" s="14">
        <f>'Calculated Metrics'!$D1449*'Calculated Metrics'!$F1449*(1-'Calculated Metrics'!$E1449)</f>
        <v>11.903499999999999</v>
      </c>
      <c r="H1449" s="13">
        <v>2553</v>
      </c>
      <c r="I1449" s="13" t="s">
        <v>1854</v>
      </c>
      <c r="J1449" s="13" t="str">
        <f t="shared" si="22"/>
        <v>New Customer</v>
      </c>
      <c r="K1449" s="13" t="s">
        <v>34</v>
      </c>
      <c r="L1449" s="13" t="s">
        <v>35</v>
      </c>
      <c r="M1449" s="16">
        <v>42047</v>
      </c>
      <c r="N1449" s="16">
        <v>42048</v>
      </c>
      <c r="O1449" s="48">
        <f>'Calculated Metrics'!$N1449-'Calculated Metrics'!$M1449</f>
        <v>1</v>
      </c>
      <c r="P1449" s="16" t="str">
        <f>TEXT('Calculated Metrics'!$M1449,"mmmm")</f>
        <v>February</v>
      </c>
      <c r="Q1449" s="16" t="str">
        <f>TEXT('Calculated Metrics'!$M1449,"dddd")</f>
        <v>Thursday</v>
      </c>
      <c r="R1449" s="13" t="str">
        <f>_xlfn.XLOOKUP('Calculated Metrics'!$T1449,'Product Lookup'!A:A,'Product Lookup'!B:B, ,0)</f>
        <v>Binders</v>
      </c>
      <c r="S1449" s="13" t="s">
        <v>26</v>
      </c>
      <c r="T1449" s="13" t="s">
        <v>72</v>
      </c>
      <c r="U1449" s="13" t="s">
        <v>49</v>
      </c>
      <c r="V1449" s="13" t="s">
        <v>29</v>
      </c>
      <c r="W1449" s="13" t="s">
        <v>50</v>
      </c>
      <c r="X1449" s="13" t="s">
        <v>602</v>
      </c>
      <c r="Y1449" s="13" t="s">
        <v>772</v>
      </c>
      <c r="Z1449" s="13">
        <v>53142</v>
      </c>
      <c r="AA1449" s="1"/>
      <c r="AB1449" s="1"/>
      <c r="AC1449" s="1"/>
      <c r="AD1449" s="1"/>
      <c r="AE1449" s="1"/>
      <c r="AF1449" s="1"/>
    </row>
    <row r="1450" spans="1:32" x14ac:dyDescent="0.3">
      <c r="A1450" s="9">
        <v>23666</v>
      </c>
      <c r="B1450" s="9" t="s">
        <v>71</v>
      </c>
      <c r="C1450" s="9">
        <v>86527</v>
      </c>
      <c r="D1450" s="10">
        <v>2.6</v>
      </c>
      <c r="E1450" s="11">
        <v>0.05</v>
      </c>
      <c r="F1450" s="9">
        <v>12</v>
      </c>
      <c r="G1450" s="10">
        <f>'Calculated Metrics'!$D1450*'Calculated Metrics'!$F1450*(1-'Calculated Metrics'!$E1450)</f>
        <v>29.64</v>
      </c>
      <c r="H1450" s="9">
        <v>2555</v>
      </c>
      <c r="I1450" s="9" t="s">
        <v>1855</v>
      </c>
      <c r="J1450" s="9" t="str">
        <f t="shared" si="22"/>
        <v>Returning Customer</v>
      </c>
      <c r="K1450" s="9" t="s">
        <v>34</v>
      </c>
      <c r="L1450" s="9" t="s">
        <v>35</v>
      </c>
      <c r="M1450" s="12">
        <v>42013</v>
      </c>
      <c r="N1450" s="12">
        <v>42018</v>
      </c>
      <c r="O1450" s="47">
        <f>'Calculated Metrics'!$N1450-'Calculated Metrics'!$M1450</f>
        <v>5</v>
      </c>
      <c r="P1450" s="12" t="str">
        <f>TEXT('Calculated Metrics'!$M1450,"mmmm")</f>
        <v>January</v>
      </c>
      <c r="Q1450" s="12" t="str">
        <f>TEXT('Calculated Metrics'!$M1450,"dddd")</f>
        <v>Friday</v>
      </c>
      <c r="R1450" s="9" t="str">
        <f>_xlfn.XLOOKUP('Calculated Metrics'!$T1450,'Product Lookup'!A:A,'Product Lookup'!B:B, ,0)</f>
        <v>Pens</v>
      </c>
      <c r="S1450" s="9" t="s">
        <v>26</v>
      </c>
      <c r="T1450" s="9" t="s">
        <v>27</v>
      </c>
      <c r="U1450" s="9" t="s">
        <v>28</v>
      </c>
      <c r="V1450" s="9" t="s">
        <v>29</v>
      </c>
      <c r="W1450" s="9" t="s">
        <v>50</v>
      </c>
      <c r="X1450" s="9" t="s">
        <v>602</v>
      </c>
      <c r="Y1450" s="9" t="s">
        <v>428</v>
      </c>
      <c r="Z1450" s="9">
        <v>53711</v>
      </c>
      <c r="AA1450" s="1"/>
      <c r="AB1450" s="1"/>
      <c r="AC1450" s="1"/>
      <c r="AD1450" s="1"/>
      <c r="AE1450" s="1"/>
      <c r="AF1450" s="1"/>
    </row>
    <row r="1451" spans="1:32" x14ac:dyDescent="0.3">
      <c r="A1451" s="13">
        <v>23583</v>
      </c>
      <c r="B1451" s="13" t="s">
        <v>41</v>
      </c>
      <c r="C1451" s="13">
        <v>86529</v>
      </c>
      <c r="D1451" s="14">
        <v>12.97</v>
      </c>
      <c r="E1451" s="15">
        <v>0.05</v>
      </c>
      <c r="F1451" s="13">
        <v>19</v>
      </c>
      <c r="G1451" s="14">
        <f>'Calculated Metrics'!$D1451*'Calculated Metrics'!$F1451*(1-'Calculated Metrics'!$E1451)</f>
        <v>234.10849999999999</v>
      </c>
      <c r="H1451" s="13">
        <v>2555</v>
      </c>
      <c r="I1451" s="13" t="s">
        <v>1855</v>
      </c>
      <c r="J1451" s="13" t="str">
        <f t="shared" si="22"/>
        <v>Returning Customer</v>
      </c>
      <c r="K1451" s="13" t="s">
        <v>34</v>
      </c>
      <c r="L1451" s="13" t="s">
        <v>35</v>
      </c>
      <c r="M1451" s="16">
        <v>42037</v>
      </c>
      <c r="N1451" s="16">
        <v>42038</v>
      </c>
      <c r="O1451" s="48">
        <f>'Calculated Metrics'!$N1451-'Calculated Metrics'!$M1451</f>
        <v>1</v>
      </c>
      <c r="P1451" s="16" t="str">
        <f>TEXT('Calculated Metrics'!$M1451,"mmmm")</f>
        <v>February</v>
      </c>
      <c r="Q1451" s="16" t="str">
        <f>TEXT('Calculated Metrics'!$M1451,"dddd")</f>
        <v>Monday</v>
      </c>
      <c r="R1451" s="13" t="str">
        <f>_xlfn.XLOOKUP('Calculated Metrics'!$T1451,'Product Lookup'!A:A,'Product Lookup'!B:B, ,0)</f>
        <v>Binders</v>
      </c>
      <c r="S1451" s="13" t="s">
        <v>26</v>
      </c>
      <c r="T1451" s="13" t="s">
        <v>72</v>
      </c>
      <c r="U1451" s="13" t="s">
        <v>49</v>
      </c>
      <c r="V1451" s="13" t="s">
        <v>29</v>
      </c>
      <c r="W1451" s="13" t="s">
        <v>50</v>
      </c>
      <c r="X1451" s="13" t="s">
        <v>602</v>
      </c>
      <c r="Y1451" s="13" t="s">
        <v>428</v>
      </c>
      <c r="Z1451" s="13">
        <v>53711</v>
      </c>
      <c r="AA1451" s="1"/>
      <c r="AB1451" s="1"/>
      <c r="AC1451" s="1"/>
      <c r="AD1451" s="1"/>
      <c r="AE1451" s="1"/>
      <c r="AF1451" s="1"/>
    </row>
    <row r="1452" spans="1:32" x14ac:dyDescent="0.3">
      <c r="A1452" s="9">
        <v>23584</v>
      </c>
      <c r="B1452" s="9" t="s">
        <v>41</v>
      </c>
      <c r="C1452" s="9">
        <v>86529</v>
      </c>
      <c r="D1452" s="10">
        <v>4.91</v>
      </c>
      <c r="E1452" s="11">
        <v>0.05</v>
      </c>
      <c r="F1452" s="9">
        <v>9</v>
      </c>
      <c r="G1452" s="10">
        <f>'Calculated Metrics'!$D1452*'Calculated Metrics'!$F1452*(1-'Calculated Metrics'!$E1452)</f>
        <v>41.980499999999999</v>
      </c>
      <c r="H1452" s="9">
        <v>2555</v>
      </c>
      <c r="I1452" s="9" t="s">
        <v>1855</v>
      </c>
      <c r="J1452" s="9" t="str">
        <f t="shared" si="22"/>
        <v>Returning Customer</v>
      </c>
      <c r="K1452" s="9" t="s">
        <v>34</v>
      </c>
      <c r="L1452" s="9" t="s">
        <v>35</v>
      </c>
      <c r="M1452" s="12">
        <v>42037</v>
      </c>
      <c r="N1452" s="12">
        <v>42037</v>
      </c>
      <c r="O1452" s="47">
        <f>'Calculated Metrics'!$N1452-'Calculated Metrics'!$M1452</f>
        <v>0</v>
      </c>
      <c r="P1452" s="12" t="str">
        <f>TEXT('Calculated Metrics'!$M1452,"mmmm")</f>
        <v>February</v>
      </c>
      <c r="Q1452" s="12" t="str">
        <f>TEXT('Calculated Metrics'!$M1452,"dddd")</f>
        <v>Monday</v>
      </c>
      <c r="R1452" s="9" t="str">
        <f>_xlfn.XLOOKUP('Calculated Metrics'!$T1452,'Product Lookup'!A:A,'Product Lookup'!B:B, ,0)</f>
        <v>Labels</v>
      </c>
      <c r="S1452" s="9" t="s">
        <v>26</v>
      </c>
      <c r="T1452" s="9" t="s">
        <v>82</v>
      </c>
      <c r="U1452" s="9" t="s">
        <v>49</v>
      </c>
      <c r="V1452" s="9" t="s">
        <v>29</v>
      </c>
      <c r="W1452" s="9" t="s">
        <v>44</v>
      </c>
      <c r="X1452" s="9" t="s">
        <v>602</v>
      </c>
      <c r="Y1452" s="9" t="s">
        <v>428</v>
      </c>
      <c r="Z1452" s="9">
        <v>53711</v>
      </c>
      <c r="AA1452" s="1"/>
      <c r="AB1452" s="1"/>
      <c r="AC1452" s="1"/>
      <c r="AD1452" s="1"/>
      <c r="AE1452" s="1"/>
      <c r="AF1452" s="1"/>
    </row>
    <row r="1453" spans="1:32" x14ac:dyDescent="0.3">
      <c r="A1453" s="13">
        <v>19840</v>
      </c>
      <c r="B1453" s="13" t="s">
        <v>33</v>
      </c>
      <c r="C1453" s="13">
        <v>86465</v>
      </c>
      <c r="D1453" s="14">
        <v>160.97999999999999</v>
      </c>
      <c r="E1453" s="15">
        <v>0.1</v>
      </c>
      <c r="F1453" s="13">
        <v>11</v>
      </c>
      <c r="G1453" s="14">
        <f>'Calculated Metrics'!$D1453*'Calculated Metrics'!$F1453*(1-'Calculated Metrics'!$E1453)</f>
        <v>1593.702</v>
      </c>
      <c r="H1453" s="13">
        <v>2561</v>
      </c>
      <c r="I1453" s="13" t="s">
        <v>1856</v>
      </c>
      <c r="J1453" s="13" t="str">
        <f t="shared" si="22"/>
        <v>Returning Customer</v>
      </c>
      <c r="K1453" s="13" t="s">
        <v>74</v>
      </c>
      <c r="L1453" s="13" t="s">
        <v>25</v>
      </c>
      <c r="M1453" s="16">
        <v>42085</v>
      </c>
      <c r="N1453" s="16">
        <v>42088</v>
      </c>
      <c r="O1453" s="48">
        <f>'Calculated Metrics'!$N1453-'Calculated Metrics'!$M1453</f>
        <v>3</v>
      </c>
      <c r="P1453" s="16" t="str">
        <f>TEXT('Calculated Metrics'!$M1453,"mmmm")</f>
        <v>March</v>
      </c>
      <c r="Q1453" s="16" t="str">
        <f>TEXT('Calculated Metrics'!$M1453,"dddd")</f>
        <v>Sunday</v>
      </c>
      <c r="R1453" s="13" t="str">
        <f>_xlfn.XLOOKUP('Calculated Metrics'!$T1453,'Product Lookup'!A:A,'Product Lookup'!B:B, ,0)</f>
        <v>Chairs</v>
      </c>
      <c r="S1453" s="13" t="s">
        <v>36</v>
      </c>
      <c r="T1453" s="13" t="s">
        <v>37</v>
      </c>
      <c r="U1453" s="13" t="s">
        <v>38</v>
      </c>
      <c r="V1453" s="13" t="s">
        <v>29</v>
      </c>
      <c r="W1453" s="13" t="s">
        <v>44</v>
      </c>
      <c r="X1453" s="13" t="s">
        <v>55</v>
      </c>
      <c r="Y1453" s="13" t="s">
        <v>773</v>
      </c>
      <c r="Z1453" s="13">
        <v>10562</v>
      </c>
      <c r="AA1453" s="1"/>
      <c r="AB1453" s="1"/>
      <c r="AC1453" s="1"/>
      <c r="AD1453" s="1"/>
      <c r="AE1453" s="1"/>
      <c r="AF1453" s="1"/>
    </row>
    <row r="1454" spans="1:32" x14ac:dyDescent="0.3">
      <c r="A1454" s="9">
        <v>23161</v>
      </c>
      <c r="B1454" s="9" t="s">
        <v>33</v>
      </c>
      <c r="C1454" s="9">
        <v>86466</v>
      </c>
      <c r="D1454" s="10">
        <v>3.98</v>
      </c>
      <c r="E1454" s="11">
        <v>0.05</v>
      </c>
      <c r="F1454" s="9">
        <v>7</v>
      </c>
      <c r="G1454" s="10">
        <f>'Calculated Metrics'!$D1454*'Calculated Metrics'!$F1454*(1-'Calculated Metrics'!$E1454)</f>
        <v>26.466999999999999</v>
      </c>
      <c r="H1454" s="9">
        <v>2561</v>
      </c>
      <c r="I1454" s="9" t="s">
        <v>1856</v>
      </c>
      <c r="J1454" s="9" t="str">
        <f t="shared" si="22"/>
        <v>Returning Customer</v>
      </c>
      <c r="K1454" s="9" t="s">
        <v>74</v>
      </c>
      <c r="L1454" s="9" t="s">
        <v>35</v>
      </c>
      <c r="M1454" s="12">
        <v>42102</v>
      </c>
      <c r="N1454" s="12">
        <v>42104</v>
      </c>
      <c r="O1454" s="47">
        <f>'Calculated Metrics'!$N1454-'Calculated Metrics'!$M1454</f>
        <v>2</v>
      </c>
      <c r="P1454" s="12" t="str">
        <f>TEXT('Calculated Metrics'!$M1454,"mmmm")</f>
        <v>April</v>
      </c>
      <c r="Q1454" s="12" t="str">
        <f>TEXT('Calculated Metrics'!$M1454,"dddd")</f>
        <v>Wednesday</v>
      </c>
      <c r="R1454" s="9" t="str">
        <f>_xlfn.XLOOKUP('Calculated Metrics'!$T1454,'Product Lookup'!A:A,'Product Lookup'!B:B, ,0)</f>
        <v>Binders</v>
      </c>
      <c r="S1454" s="9" t="s">
        <v>26</v>
      </c>
      <c r="T1454" s="9" t="s">
        <v>72</v>
      </c>
      <c r="U1454" s="9" t="s">
        <v>49</v>
      </c>
      <c r="V1454" s="9" t="s">
        <v>29</v>
      </c>
      <c r="W1454" s="9" t="s">
        <v>44</v>
      </c>
      <c r="X1454" s="9" t="s">
        <v>55</v>
      </c>
      <c r="Y1454" s="9" t="s">
        <v>773</v>
      </c>
      <c r="Z1454" s="9">
        <v>10562</v>
      </c>
      <c r="AA1454" s="1"/>
      <c r="AB1454" s="1"/>
      <c r="AC1454" s="1"/>
      <c r="AD1454" s="1"/>
      <c r="AE1454" s="1"/>
      <c r="AF1454" s="1"/>
    </row>
    <row r="1455" spans="1:32" x14ac:dyDescent="0.3">
      <c r="A1455" s="13">
        <v>23162</v>
      </c>
      <c r="B1455" s="13" t="s">
        <v>33</v>
      </c>
      <c r="C1455" s="13">
        <v>86466</v>
      </c>
      <c r="D1455" s="14">
        <v>12.22</v>
      </c>
      <c r="E1455" s="15">
        <v>0.05</v>
      </c>
      <c r="F1455" s="13">
        <v>12</v>
      </c>
      <c r="G1455" s="14">
        <f>'Calculated Metrics'!$D1455*'Calculated Metrics'!$F1455*(1-'Calculated Metrics'!$E1455)</f>
        <v>139.30800000000002</v>
      </c>
      <c r="H1455" s="13">
        <v>2561</v>
      </c>
      <c r="I1455" s="13" t="s">
        <v>1856</v>
      </c>
      <c r="J1455" s="13" t="str">
        <f t="shared" si="22"/>
        <v>Returning Customer</v>
      </c>
      <c r="K1455" s="13" t="s">
        <v>74</v>
      </c>
      <c r="L1455" s="13" t="s">
        <v>35</v>
      </c>
      <c r="M1455" s="16">
        <v>42102</v>
      </c>
      <c r="N1455" s="16">
        <v>42102</v>
      </c>
      <c r="O1455" s="48">
        <f>'Calculated Metrics'!$N1455-'Calculated Metrics'!$M1455</f>
        <v>0</v>
      </c>
      <c r="P1455" s="16" t="str">
        <f>TEXT('Calculated Metrics'!$M1455,"mmmm")</f>
        <v>April</v>
      </c>
      <c r="Q1455" s="16" t="str">
        <f>TEXT('Calculated Metrics'!$M1455,"dddd")</f>
        <v>Wednesday</v>
      </c>
      <c r="R1455" s="13" t="str">
        <f>_xlfn.XLOOKUP('Calculated Metrics'!$T1455,'Product Lookup'!A:A,'Product Lookup'!B:B, ,0)</f>
        <v>Furnishings</v>
      </c>
      <c r="S1455" s="13" t="s">
        <v>36</v>
      </c>
      <c r="T1455" s="13" t="s">
        <v>42</v>
      </c>
      <c r="U1455" s="13" t="s">
        <v>43</v>
      </c>
      <c r="V1455" s="13" t="s">
        <v>29</v>
      </c>
      <c r="W1455" s="13" t="s">
        <v>50</v>
      </c>
      <c r="X1455" s="13" t="s">
        <v>55</v>
      </c>
      <c r="Y1455" s="13" t="s">
        <v>773</v>
      </c>
      <c r="Z1455" s="13">
        <v>10562</v>
      </c>
      <c r="AA1455" s="1"/>
      <c r="AB1455" s="1"/>
      <c r="AC1455" s="1"/>
      <c r="AD1455" s="1"/>
      <c r="AE1455" s="1"/>
      <c r="AF1455" s="1"/>
    </row>
    <row r="1456" spans="1:32" x14ac:dyDescent="0.3">
      <c r="A1456" s="9">
        <v>22374</v>
      </c>
      <c r="B1456" s="9" t="s">
        <v>33</v>
      </c>
      <c r="C1456" s="9">
        <v>91447</v>
      </c>
      <c r="D1456" s="10">
        <v>4.55</v>
      </c>
      <c r="E1456" s="11">
        <v>0.05</v>
      </c>
      <c r="F1456" s="9">
        <v>9</v>
      </c>
      <c r="G1456" s="10">
        <f>'Calculated Metrics'!$D1456*'Calculated Metrics'!$F1456*(1-'Calculated Metrics'!$E1456)</f>
        <v>38.902499999999996</v>
      </c>
      <c r="H1456" s="9">
        <v>2563</v>
      </c>
      <c r="I1456" s="9" t="s">
        <v>1857</v>
      </c>
      <c r="J1456" s="9" t="str">
        <f t="shared" si="22"/>
        <v>New Customer</v>
      </c>
      <c r="K1456" s="9" t="s">
        <v>34</v>
      </c>
      <c r="L1456" s="9" t="s">
        <v>35</v>
      </c>
      <c r="M1456" s="12">
        <v>42102</v>
      </c>
      <c r="N1456" s="12">
        <v>42103</v>
      </c>
      <c r="O1456" s="47">
        <f>'Calculated Metrics'!$N1456-'Calculated Metrics'!$M1456</f>
        <v>1</v>
      </c>
      <c r="P1456" s="12" t="str">
        <f>TEXT('Calculated Metrics'!$M1456,"mmmm")</f>
        <v>April</v>
      </c>
      <c r="Q1456" s="12" t="str">
        <f>TEXT('Calculated Metrics'!$M1456,"dddd")</f>
        <v>Wednesday</v>
      </c>
      <c r="R1456" s="9" t="str">
        <f>_xlfn.XLOOKUP('Calculated Metrics'!$T1456,'Product Lookup'!A:A,'Product Lookup'!B:B, ,0)</f>
        <v>Binders</v>
      </c>
      <c r="S1456" s="9" t="s">
        <v>26</v>
      </c>
      <c r="T1456" s="9" t="s">
        <v>72</v>
      </c>
      <c r="U1456" s="9" t="s">
        <v>49</v>
      </c>
      <c r="V1456" s="9" t="s">
        <v>29</v>
      </c>
      <c r="W1456" s="9" t="s">
        <v>30</v>
      </c>
      <c r="X1456" s="9" t="s">
        <v>51</v>
      </c>
      <c r="Y1456" s="9" t="s">
        <v>774</v>
      </c>
      <c r="Z1456" s="9">
        <v>55432</v>
      </c>
      <c r="AA1456" s="1"/>
      <c r="AB1456" s="1"/>
      <c r="AC1456" s="1"/>
      <c r="AD1456" s="1"/>
      <c r="AE1456" s="1"/>
      <c r="AF1456" s="1"/>
    </row>
    <row r="1457" spans="1:32" x14ac:dyDescent="0.3">
      <c r="A1457" s="13">
        <v>25095</v>
      </c>
      <c r="B1457" s="13" t="s">
        <v>41</v>
      </c>
      <c r="C1457" s="13">
        <v>90327</v>
      </c>
      <c r="D1457" s="14">
        <v>4.37</v>
      </c>
      <c r="E1457" s="15">
        <v>0.05</v>
      </c>
      <c r="F1457" s="13">
        <v>19</v>
      </c>
      <c r="G1457" s="14">
        <f>'Calculated Metrics'!$D1457*'Calculated Metrics'!$F1457*(1-'Calculated Metrics'!$E1457)</f>
        <v>78.878500000000003</v>
      </c>
      <c r="H1457" s="13">
        <v>2570</v>
      </c>
      <c r="I1457" s="13" t="s">
        <v>1858</v>
      </c>
      <c r="J1457" s="13" t="str">
        <f t="shared" si="22"/>
        <v>Returning Customer</v>
      </c>
      <c r="K1457" s="13" t="s">
        <v>74</v>
      </c>
      <c r="L1457" s="13" t="s">
        <v>35</v>
      </c>
      <c r="M1457" s="16">
        <v>42119</v>
      </c>
      <c r="N1457" s="16">
        <v>42121</v>
      </c>
      <c r="O1457" s="48">
        <f>'Calculated Metrics'!$N1457-'Calculated Metrics'!$M1457</f>
        <v>2</v>
      </c>
      <c r="P1457" s="16" t="str">
        <f>TEXT('Calculated Metrics'!$M1457,"mmmm")</f>
        <v>April</v>
      </c>
      <c r="Q1457" s="16" t="str">
        <f>TEXT('Calculated Metrics'!$M1457,"dddd")</f>
        <v>Saturday</v>
      </c>
      <c r="R1457" s="13" t="str">
        <f>_xlfn.XLOOKUP('Calculated Metrics'!$T1457,'Product Lookup'!A:A,'Product Lookup'!B:B, ,0)</f>
        <v>Appliances</v>
      </c>
      <c r="S1457" s="13" t="s">
        <v>26</v>
      </c>
      <c r="T1457" s="13" t="s">
        <v>131</v>
      </c>
      <c r="U1457" s="13" t="s">
        <v>49</v>
      </c>
      <c r="V1457" s="13" t="s">
        <v>29</v>
      </c>
      <c r="W1457" s="13" t="s">
        <v>30</v>
      </c>
      <c r="X1457" s="13" t="s">
        <v>39</v>
      </c>
      <c r="Y1457" s="13" t="s">
        <v>775</v>
      </c>
      <c r="Z1457" s="13">
        <v>95616</v>
      </c>
      <c r="AA1457" s="1"/>
      <c r="AB1457" s="1"/>
      <c r="AC1457" s="1"/>
      <c r="AD1457" s="1"/>
      <c r="AE1457" s="1"/>
      <c r="AF1457" s="1"/>
    </row>
    <row r="1458" spans="1:32" x14ac:dyDescent="0.3">
      <c r="A1458" s="9">
        <v>25096</v>
      </c>
      <c r="B1458" s="9" t="s">
        <v>41</v>
      </c>
      <c r="C1458" s="9">
        <v>90327</v>
      </c>
      <c r="D1458" s="10">
        <v>500.98</v>
      </c>
      <c r="E1458" s="11">
        <v>0.1</v>
      </c>
      <c r="F1458" s="9">
        <v>14</v>
      </c>
      <c r="G1458" s="10">
        <f>'Calculated Metrics'!$D1458*'Calculated Metrics'!$F1458*(1-'Calculated Metrics'!$E1458)</f>
        <v>6312.348</v>
      </c>
      <c r="H1458" s="9">
        <v>2570</v>
      </c>
      <c r="I1458" s="9" t="s">
        <v>1858</v>
      </c>
      <c r="J1458" s="9" t="str">
        <f t="shared" si="22"/>
        <v>Returning Customer</v>
      </c>
      <c r="K1458" s="9" t="s">
        <v>74</v>
      </c>
      <c r="L1458" s="9" t="s">
        <v>25</v>
      </c>
      <c r="M1458" s="12">
        <v>42119</v>
      </c>
      <c r="N1458" s="12">
        <v>42120</v>
      </c>
      <c r="O1458" s="47">
        <f>'Calculated Metrics'!$N1458-'Calculated Metrics'!$M1458</f>
        <v>1</v>
      </c>
      <c r="P1458" s="12" t="str">
        <f>TEXT('Calculated Metrics'!$M1458,"mmmm")</f>
        <v>April</v>
      </c>
      <c r="Q1458" s="12" t="str">
        <f>TEXT('Calculated Metrics'!$M1458,"dddd")</f>
        <v>Saturday</v>
      </c>
      <c r="R1458" s="9" t="str">
        <f>_xlfn.XLOOKUP('Calculated Metrics'!$T1458,'Product Lookup'!A:A,'Product Lookup'!B:B, ,0)</f>
        <v>Chairs</v>
      </c>
      <c r="S1458" s="9" t="s">
        <v>36</v>
      </c>
      <c r="T1458" s="9" t="s">
        <v>37</v>
      </c>
      <c r="U1458" s="9" t="s">
        <v>38</v>
      </c>
      <c r="V1458" s="9" t="s">
        <v>29</v>
      </c>
      <c r="W1458" s="9" t="s">
        <v>30</v>
      </c>
      <c r="X1458" s="9" t="s">
        <v>39</v>
      </c>
      <c r="Y1458" s="9" t="s">
        <v>775</v>
      </c>
      <c r="Z1458" s="9">
        <v>95616</v>
      </c>
      <c r="AA1458" s="1"/>
      <c r="AB1458" s="1"/>
      <c r="AC1458" s="1"/>
      <c r="AD1458" s="1"/>
      <c r="AE1458" s="1"/>
      <c r="AF1458" s="1"/>
    </row>
    <row r="1459" spans="1:32" x14ac:dyDescent="0.3">
      <c r="A1459" s="13">
        <v>25097</v>
      </c>
      <c r="B1459" s="13" t="s">
        <v>41</v>
      </c>
      <c r="C1459" s="13">
        <v>90327</v>
      </c>
      <c r="D1459" s="14">
        <v>12.58</v>
      </c>
      <c r="E1459" s="15">
        <v>0.05</v>
      </c>
      <c r="F1459" s="13">
        <v>18</v>
      </c>
      <c r="G1459" s="14">
        <f>'Calculated Metrics'!$D1459*'Calculated Metrics'!$F1459*(1-'Calculated Metrics'!$E1459)</f>
        <v>215.11799999999999</v>
      </c>
      <c r="H1459" s="13">
        <v>2570</v>
      </c>
      <c r="I1459" s="13" t="s">
        <v>1858</v>
      </c>
      <c r="J1459" s="13" t="str">
        <f t="shared" si="22"/>
        <v>Returning Customer</v>
      </c>
      <c r="K1459" s="13" t="s">
        <v>74</v>
      </c>
      <c r="L1459" s="13" t="s">
        <v>35</v>
      </c>
      <c r="M1459" s="16">
        <v>42119</v>
      </c>
      <c r="N1459" s="16">
        <v>42119</v>
      </c>
      <c r="O1459" s="48">
        <f>'Calculated Metrics'!$N1459-'Calculated Metrics'!$M1459</f>
        <v>0</v>
      </c>
      <c r="P1459" s="16" t="str">
        <f>TEXT('Calculated Metrics'!$M1459,"mmmm")</f>
        <v>April</v>
      </c>
      <c r="Q1459" s="16" t="str">
        <f>TEXT('Calculated Metrics'!$M1459,"dddd")</f>
        <v>Saturday</v>
      </c>
      <c r="R1459" s="13" t="str">
        <f>_xlfn.XLOOKUP('Calculated Metrics'!$T1459,'Product Lookup'!A:A,'Product Lookup'!B:B, ,0)</f>
        <v>Furnishings</v>
      </c>
      <c r="S1459" s="13" t="s">
        <v>36</v>
      </c>
      <c r="T1459" s="13" t="s">
        <v>42</v>
      </c>
      <c r="U1459" s="13" t="s">
        <v>49</v>
      </c>
      <c r="V1459" s="13" t="s">
        <v>29</v>
      </c>
      <c r="W1459" s="13" t="s">
        <v>30</v>
      </c>
      <c r="X1459" s="13" t="s">
        <v>39</v>
      </c>
      <c r="Y1459" s="13" t="s">
        <v>775</v>
      </c>
      <c r="Z1459" s="13">
        <v>95616</v>
      </c>
      <c r="AA1459" s="1"/>
      <c r="AB1459" s="1"/>
      <c r="AC1459" s="1"/>
      <c r="AD1459" s="1"/>
      <c r="AE1459" s="1"/>
      <c r="AF1459" s="1"/>
    </row>
    <row r="1460" spans="1:32" x14ac:dyDescent="0.3">
      <c r="A1460" s="9">
        <v>25098</v>
      </c>
      <c r="B1460" s="9" t="s">
        <v>41</v>
      </c>
      <c r="C1460" s="9">
        <v>90327</v>
      </c>
      <c r="D1460" s="10">
        <v>7.7</v>
      </c>
      <c r="E1460" s="11">
        <v>0.05</v>
      </c>
      <c r="F1460" s="9">
        <v>7</v>
      </c>
      <c r="G1460" s="10">
        <f>'Calculated Metrics'!$D1460*'Calculated Metrics'!$F1460*(1-'Calculated Metrics'!$E1460)</f>
        <v>51.204999999999998</v>
      </c>
      <c r="H1460" s="9">
        <v>2570</v>
      </c>
      <c r="I1460" s="9" t="s">
        <v>1858</v>
      </c>
      <c r="J1460" s="9" t="str">
        <f t="shared" si="22"/>
        <v>Returning Customer</v>
      </c>
      <c r="K1460" s="9" t="s">
        <v>74</v>
      </c>
      <c r="L1460" s="9" t="s">
        <v>35</v>
      </c>
      <c r="M1460" s="12">
        <v>42119</v>
      </c>
      <c r="N1460" s="12">
        <v>42120</v>
      </c>
      <c r="O1460" s="47">
        <f>'Calculated Metrics'!$N1460-'Calculated Metrics'!$M1460</f>
        <v>1</v>
      </c>
      <c r="P1460" s="12" t="str">
        <f>TEXT('Calculated Metrics'!$M1460,"mmmm")</f>
        <v>April</v>
      </c>
      <c r="Q1460" s="12" t="str">
        <f>TEXT('Calculated Metrics'!$M1460,"dddd")</f>
        <v>Saturday</v>
      </c>
      <c r="R1460" s="9" t="str">
        <f>_xlfn.XLOOKUP('Calculated Metrics'!$T1460,'Product Lookup'!A:A,'Product Lookup'!B:B, ,0)</f>
        <v>Furnishings</v>
      </c>
      <c r="S1460" s="9" t="s">
        <v>36</v>
      </c>
      <c r="T1460" s="9" t="s">
        <v>42</v>
      </c>
      <c r="U1460" s="9" t="s">
        <v>28</v>
      </c>
      <c r="V1460" s="9" t="s">
        <v>29</v>
      </c>
      <c r="W1460" s="9" t="s">
        <v>44</v>
      </c>
      <c r="X1460" s="9" t="s">
        <v>39</v>
      </c>
      <c r="Y1460" s="9" t="s">
        <v>775</v>
      </c>
      <c r="Z1460" s="9">
        <v>95616</v>
      </c>
      <c r="AA1460" s="1"/>
      <c r="AB1460" s="1"/>
      <c r="AC1460" s="1"/>
      <c r="AD1460" s="1"/>
      <c r="AE1460" s="1"/>
      <c r="AF1460" s="1"/>
    </row>
    <row r="1461" spans="1:32" x14ac:dyDescent="0.3">
      <c r="A1461" s="13">
        <v>7096</v>
      </c>
      <c r="B1461" s="13" t="s">
        <v>41</v>
      </c>
      <c r="C1461" s="13">
        <v>50656</v>
      </c>
      <c r="D1461" s="14">
        <v>500.98</v>
      </c>
      <c r="E1461" s="15">
        <v>0.1</v>
      </c>
      <c r="F1461" s="13">
        <v>56</v>
      </c>
      <c r="G1461" s="14">
        <f>'Calculated Metrics'!$D1461*'Calculated Metrics'!$F1461*(1-'Calculated Metrics'!$E1461)</f>
        <v>25249.392</v>
      </c>
      <c r="H1461" s="13">
        <v>2571</v>
      </c>
      <c r="I1461" s="13" t="s">
        <v>1859</v>
      </c>
      <c r="J1461" s="13" t="str">
        <f t="shared" si="22"/>
        <v>Returning Customer</v>
      </c>
      <c r="K1461" s="13" t="s">
        <v>74</v>
      </c>
      <c r="L1461" s="13" t="s">
        <v>25</v>
      </c>
      <c r="M1461" s="16">
        <v>42119</v>
      </c>
      <c r="N1461" s="16">
        <v>42120</v>
      </c>
      <c r="O1461" s="48">
        <f>'Calculated Metrics'!$N1461-'Calculated Metrics'!$M1461</f>
        <v>1</v>
      </c>
      <c r="P1461" s="16" t="str">
        <f>TEXT('Calculated Metrics'!$M1461,"mmmm")</f>
        <v>April</v>
      </c>
      <c r="Q1461" s="16" t="str">
        <f>TEXT('Calculated Metrics'!$M1461,"dddd")</f>
        <v>Saturday</v>
      </c>
      <c r="R1461" s="13" t="str">
        <f>_xlfn.XLOOKUP('Calculated Metrics'!$T1461,'Product Lookup'!A:A,'Product Lookup'!B:B, ,0)</f>
        <v>Chairs</v>
      </c>
      <c r="S1461" s="13" t="s">
        <v>36</v>
      </c>
      <c r="T1461" s="13" t="s">
        <v>37</v>
      </c>
      <c r="U1461" s="13" t="s">
        <v>38</v>
      </c>
      <c r="V1461" s="13" t="s">
        <v>29</v>
      </c>
      <c r="W1461" s="13" t="s">
        <v>44</v>
      </c>
      <c r="X1461" s="13" t="s">
        <v>55</v>
      </c>
      <c r="Y1461" s="13" t="s">
        <v>65</v>
      </c>
      <c r="Z1461" s="13">
        <v>10165</v>
      </c>
      <c r="AA1461" s="1"/>
      <c r="AB1461" s="1"/>
      <c r="AC1461" s="1"/>
      <c r="AD1461" s="1"/>
      <c r="AE1461" s="1"/>
      <c r="AF1461" s="1"/>
    </row>
    <row r="1462" spans="1:32" x14ac:dyDescent="0.3">
      <c r="A1462" s="9">
        <v>7098</v>
      </c>
      <c r="B1462" s="9" t="s">
        <v>41</v>
      </c>
      <c r="C1462" s="9">
        <v>50656</v>
      </c>
      <c r="D1462" s="10">
        <v>7.7</v>
      </c>
      <c r="E1462" s="11">
        <v>0.05</v>
      </c>
      <c r="F1462" s="9">
        <v>27</v>
      </c>
      <c r="G1462" s="10">
        <f>'Calculated Metrics'!$D1462*'Calculated Metrics'!$F1462*(1-'Calculated Metrics'!$E1462)</f>
        <v>197.505</v>
      </c>
      <c r="H1462" s="9">
        <v>2571</v>
      </c>
      <c r="I1462" s="9" t="s">
        <v>1859</v>
      </c>
      <c r="J1462" s="9" t="str">
        <f t="shared" si="22"/>
        <v>Returning Customer</v>
      </c>
      <c r="K1462" s="9" t="s">
        <v>74</v>
      </c>
      <c r="L1462" s="9" t="s">
        <v>35</v>
      </c>
      <c r="M1462" s="12">
        <v>42119</v>
      </c>
      <c r="N1462" s="12">
        <v>42120</v>
      </c>
      <c r="O1462" s="47">
        <f>'Calculated Metrics'!$N1462-'Calculated Metrics'!$M1462</f>
        <v>1</v>
      </c>
      <c r="P1462" s="12" t="str">
        <f>TEXT('Calculated Metrics'!$M1462,"mmmm")</f>
        <v>April</v>
      </c>
      <c r="Q1462" s="12" t="str">
        <f>TEXT('Calculated Metrics'!$M1462,"dddd")</f>
        <v>Saturday</v>
      </c>
      <c r="R1462" s="9" t="str">
        <f>_xlfn.XLOOKUP('Calculated Metrics'!$T1462,'Product Lookup'!A:A,'Product Lookup'!B:B, ,0)</f>
        <v>Furnishings</v>
      </c>
      <c r="S1462" s="9" t="s">
        <v>36</v>
      </c>
      <c r="T1462" s="9" t="s">
        <v>42</v>
      </c>
      <c r="U1462" s="9" t="s">
        <v>28</v>
      </c>
      <c r="V1462" s="9" t="s">
        <v>29</v>
      </c>
      <c r="W1462" s="9" t="s">
        <v>81</v>
      </c>
      <c r="X1462" s="9" t="s">
        <v>55</v>
      </c>
      <c r="Y1462" s="9" t="s">
        <v>65</v>
      </c>
      <c r="Z1462" s="9">
        <v>10165</v>
      </c>
      <c r="AA1462" s="1"/>
      <c r="AB1462" s="1"/>
      <c r="AC1462" s="1"/>
      <c r="AD1462" s="1"/>
      <c r="AE1462" s="1"/>
      <c r="AF1462" s="1"/>
    </row>
    <row r="1463" spans="1:32" x14ac:dyDescent="0.3">
      <c r="A1463" s="13">
        <v>20938</v>
      </c>
      <c r="B1463" s="13" t="s">
        <v>71</v>
      </c>
      <c r="C1463" s="13">
        <v>88298</v>
      </c>
      <c r="D1463" s="14">
        <v>8.6</v>
      </c>
      <c r="E1463" s="15">
        <v>0.05</v>
      </c>
      <c r="F1463" s="13">
        <v>5</v>
      </c>
      <c r="G1463" s="14">
        <f>'Calculated Metrics'!$D1463*'Calculated Metrics'!$F1463*(1-'Calculated Metrics'!$E1463)</f>
        <v>40.85</v>
      </c>
      <c r="H1463" s="13">
        <v>2578</v>
      </c>
      <c r="I1463" s="13" t="s">
        <v>1860</v>
      </c>
      <c r="J1463" s="13" t="str">
        <f t="shared" si="22"/>
        <v>Returning Customer</v>
      </c>
      <c r="K1463" s="13" t="s">
        <v>34</v>
      </c>
      <c r="L1463" s="13" t="s">
        <v>35</v>
      </c>
      <c r="M1463" s="16">
        <v>42126</v>
      </c>
      <c r="N1463" s="16">
        <v>42128</v>
      </c>
      <c r="O1463" s="48">
        <f>'Calculated Metrics'!$N1463-'Calculated Metrics'!$M1463</f>
        <v>2</v>
      </c>
      <c r="P1463" s="16" t="str">
        <f>TEXT('Calculated Metrics'!$M1463,"mmmm")</f>
        <v>May</v>
      </c>
      <c r="Q1463" s="16" t="str">
        <f>TEXT('Calculated Metrics'!$M1463,"dddd")</f>
        <v>Saturday</v>
      </c>
      <c r="R1463" s="13" t="str">
        <f>_xlfn.XLOOKUP('Calculated Metrics'!$T1463,'Product Lookup'!A:A,'Product Lookup'!B:B, ,0)</f>
        <v>Binders</v>
      </c>
      <c r="S1463" s="13" t="s">
        <v>26</v>
      </c>
      <c r="T1463" s="13" t="s">
        <v>72</v>
      </c>
      <c r="U1463" s="13" t="s">
        <v>49</v>
      </c>
      <c r="V1463" s="13" t="s">
        <v>29</v>
      </c>
      <c r="W1463" s="13" t="s">
        <v>81</v>
      </c>
      <c r="X1463" s="13" t="s">
        <v>427</v>
      </c>
      <c r="Y1463" s="13" t="s">
        <v>776</v>
      </c>
      <c r="Z1463" s="13">
        <v>36801</v>
      </c>
      <c r="AA1463" s="1"/>
      <c r="AB1463" s="1"/>
      <c r="AC1463" s="1"/>
      <c r="AD1463" s="1"/>
      <c r="AE1463" s="1"/>
      <c r="AF1463" s="1"/>
    </row>
    <row r="1464" spans="1:32" x14ac:dyDescent="0.3">
      <c r="A1464" s="9">
        <v>20939</v>
      </c>
      <c r="B1464" s="9" t="s">
        <v>71</v>
      </c>
      <c r="C1464" s="9">
        <v>88298</v>
      </c>
      <c r="D1464" s="10">
        <v>3.58</v>
      </c>
      <c r="E1464" s="11">
        <v>0.05</v>
      </c>
      <c r="F1464" s="9">
        <v>26</v>
      </c>
      <c r="G1464" s="10">
        <f>'Calculated Metrics'!$D1464*'Calculated Metrics'!$F1464*(1-'Calculated Metrics'!$E1464)</f>
        <v>88.425999999999988</v>
      </c>
      <c r="H1464" s="9">
        <v>2578</v>
      </c>
      <c r="I1464" s="9" t="s">
        <v>1860</v>
      </c>
      <c r="J1464" s="9" t="str">
        <f t="shared" si="22"/>
        <v>Returning Customer</v>
      </c>
      <c r="K1464" s="9" t="s">
        <v>34</v>
      </c>
      <c r="L1464" s="9" t="s">
        <v>35</v>
      </c>
      <c r="M1464" s="12">
        <v>42126</v>
      </c>
      <c r="N1464" s="12">
        <v>42130</v>
      </c>
      <c r="O1464" s="47">
        <f>'Calculated Metrics'!$N1464-'Calculated Metrics'!$M1464</f>
        <v>4</v>
      </c>
      <c r="P1464" s="12" t="str">
        <f>TEXT('Calculated Metrics'!$M1464,"mmmm")</f>
        <v>May</v>
      </c>
      <c r="Q1464" s="12" t="str">
        <f>TEXT('Calculated Metrics'!$M1464,"dddd")</f>
        <v>Saturday</v>
      </c>
      <c r="R1464" s="9" t="str">
        <f>_xlfn.XLOOKUP('Calculated Metrics'!$T1464,'Product Lookup'!A:A,'Product Lookup'!B:B, ,0)</f>
        <v>Rubber Bands</v>
      </c>
      <c r="S1464" s="9" t="s">
        <v>26</v>
      </c>
      <c r="T1464" s="9" t="s">
        <v>53</v>
      </c>
      <c r="U1464" s="9" t="s">
        <v>28</v>
      </c>
      <c r="V1464" s="9" t="s">
        <v>29</v>
      </c>
      <c r="W1464" s="9" t="s">
        <v>81</v>
      </c>
      <c r="X1464" s="9" t="s">
        <v>427</v>
      </c>
      <c r="Y1464" s="9" t="s">
        <v>776</v>
      </c>
      <c r="Z1464" s="9">
        <v>36801</v>
      </c>
      <c r="AA1464" s="1"/>
      <c r="AB1464" s="1"/>
      <c r="AC1464" s="1"/>
      <c r="AD1464" s="1"/>
      <c r="AE1464" s="1"/>
      <c r="AF1464" s="1"/>
    </row>
    <row r="1465" spans="1:32" x14ac:dyDescent="0.3">
      <c r="A1465" s="13">
        <v>20940</v>
      </c>
      <c r="B1465" s="13" t="s">
        <v>71</v>
      </c>
      <c r="C1465" s="13">
        <v>88298</v>
      </c>
      <c r="D1465" s="14">
        <v>105.49</v>
      </c>
      <c r="E1465" s="15">
        <v>0.1</v>
      </c>
      <c r="F1465" s="13">
        <v>34</v>
      </c>
      <c r="G1465" s="14">
        <f>'Calculated Metrics'!$D1465*'Calculated Metrics'!$F1465*(1-'Calculated Metrics'!$E1465)</f>
        <v>3227.9940000000001</v>
      </c>
      <c r="H1465" s="13">
        <v>2578</v>
      </c>
      <c r="I1465" s="13" t="s">
        <v>1860</v>
      </c>
      <c r="J1465" s="13" t="str">
        <f t="shared" si="22"/>
        <v>Returning Customer</v>
      </c>
      <c r="K1465" s="13" t="s">
        <v>34</v>
      </c>
      <c r="L1465" s="13" t="s">
        <v>25</v>
      </c>
      <c r="M1465" s="16">
        <v>42126</v>
      </c>
      <c r="N1465" s="16">
        <v>42133</v>
      </c>
      <c r="O1465" s="48">
        <f>'Calculated Metrics'!$N1465-'Calculated Metrics'!$M1465</f>
        <v>7</v>
      </c>
      <c r="P1465" s="16" t="str">
        <f>TEXT('Calculated Metrics'!$M1465,"mmmm")</f>
        <v>May</v>
      </c>
      <c r="Q1465" s="16" t="str">
        <f>TEXT('Calculated Metrics'!$M1465,"dddd")</f>
        <v>Saturday</v>
      </c>
      <c r="R1465" s="13" t="str">
        <f>_xlfn.XLOOKUP('Calculated Metrics'!$T1465,'Product Lookup'!A:A,'Product Lookup'!B:B, ,0)</f>
        <v>Tables</v>
      </c>
      <c r="S1465" s="13" t="s">
        <v>36</v>
      </c>
      <c r="T1465" s="13" t="s">
        <v>89</v>
      </c>
      <c r="U1465" s="13" t="s">
        <v>77</v>
      </c>
      <c r="V1465" s="13" t="s">
        <v>29</v>
      </c>
      <c r="W1465" s="13" t="s">
        <v>81</v>
      </c>
      <c r="X1465" s="13" t="s">
        <v>427</v>
      </c>
      <c r="Y1465" s="13" t="s">
        <v>776</v>
      </c>
      <c r="Z1465" s="13">
        <v>36801</v>
      </c>
      <c r="AA1465" s="1"/>
      <c r="AB1465" s="1"/>
      <c r="AC1465" s="1"/>
      <c r="AD1465" s="1"/>
      <c r="AE1465" s="1"/>
      <c r="AF1465" s="1"/>
    </row>
    <row r="1466" spans="1:32" x14ac:dyDescent="0.3">
      <c r="A1466" s="9">
        <v>23705</v>
      </c>
      <c r="B1466" s="9" t="s">
        <v>23</v>
      </c>
      <c r="C1466" s="9">
        <v>88296</v>
      </c>
      <c r="D1466" s="10">
        <v>212.6</v>
      </c>
      <c r="E1466" s="11">
        <v>0.1</v>
      </c>
      <c r="F1466" s="9">
        <v>1</v>
      </c>
      <c r="G1466" s="10">
        <f>'Calculated Metrics'!$D1466*'Calculated Metrics'!$F1466*(1-'Calculated Metrics'!$E1466)</f>
        <v>191.34</v>
      </c>
      <c r="H1466" s="9">
        <v>2579</v>
      </c>
      <c r="I1466" s="9" t="s">
        <v>1861</v>
      </c>
      <c r="J1466" s="9" t="str">
        <f t="shared" si="22"/>
        <v>Returning Customer</v>
      </c>
      <c r="K1466" s="9" t="s">
        <v>34</v>
      </c>
      <c r="L1466" s="9" t="s">
        <v>25</v>
      </c>
      <c r="M1466" s="12">
        <v>42007</v>
      </c>
      <c r="N1466" s="12">
        <v>42008</v>
      </c>
      <c r="O1466" s="47">
        <f>'Calculated Metrics'!$N1466-'Calculated Metrics'!$M1466</f>
        <v>1</v>
      </c>
      <c r="P1466" s="12" t="str">
        <f>TEXT('Calculated Metrics'!$M1466,"mmmm")</f>
        <v>January</v>
      </c>
      <c r="Q1466" s="12" t="str">
        <f>TEXT('Calculated Metrics'!$M1466,"dddd")</f>
        <v>Saturday</v>
      </c>
      <c r="R1466" s="9" t="str">
        <f>_xlfn.XLOOKUP('Calculated Metrics'!$T1466,'Product Lookup'!A:A,'Product Lookup'!B:B, ,0)</f>
        <v>Tables</v>
      </c>
      <c r="S1466" s="9" t="s">
        <v>36</v>
      </c>
      <c r="T1466" s="9" t="s">
        <v>89</v>
      </c>
      <c r="U1466" s="9" t="s">
        <v>77</v>
      </c>
      <c r="V1466" s="9" t="s">
        <v>29</v>
      </c>
      <c r="W1466" s="9" t="s">
        <v>81</v>
      </c>
      <c r="X1466" s="9" t="s">
        <v>427</v>
      </c>
      <c r="Y1466" s="9" t="s">
        <v>777</v>
      </c>
      <c r="Z1466" s="9">
        <v>36869</v>
      </c>
      <c r="AA1466" s="1"/>
      <c r="AB1466" s="1"/>
      <c r="AC1466" s="1"/>
      <c r="AD1466" s="1"/>
      <c r="AE1466" s="1"/>
      <c r="AF1466" s="1"/>
    </row>
    <row r="1467" spans="1:32" x14ac:dyDescent="0.3">
      <c r="A1467" s="13">
        <v>22508</v>
      </c>
      <c r="B1467" s="13" t="s">
        <v>47</v>
      </c>
      <c r="C1467" s="13">
        <v>88297</v>
      </c>
      <c r="D1467" s="14">
        <v>1.76</v>
      </c>
      <c r="E1467" s="15">
        <v>0.05</v>
      </c>
      <c r="F1467" s="13">
        <v>15</v>
      </c>
      <c r="G1467" s="14">
        <f>'Calculated Metrics'!$D1467*'Calculated Metrics'!$F1467*(1-'Calculated Metrics'!$E1467)</f>
        <v>25.08</v>
      </c>
      <c r="H1467" s="13">
        <v>2579</v>
      </c>
      <c r="I1467" s="13" t="s">
        <v>1861</v>
      </c>
      <c r="J1467" s="13" t="str">
        <f t="shared" si="22"/>
        <v>Returning Customer</v>
      </c>
      <c r="K1467" s="13" t="s">
        <v>34</v>
      </c>
      <c r="L1467" s="13" t="s">
        <v>35</v>
      </c>
      <c r="M1467" s="16">
        <v>42021</v>
      </c>
      <c r="N1467" s="16">
        <v>42021</v>
      </c>
      <c r="O1467" s="48">
        <f>'Calculated Metrics'!$N1467-'Calculated Metrics'!$M1467</f>
        <v>0</v>
      </c>
      <c r="P1467" s="16" t="str">
        <f>TEXT('Calculated Metrics'!$M1467,"mmmm")</f>
        <v>January</v>
      </c>
      <c r="Q1467" s="16" t="str">
        <f>TEXT('Calculated Metrics'!$M1467,"dddd")</f>
        <v>Saturday</v>
      </c>
      <c r="R1467" s="13" t="str">
        <f>_xlfn.XLOOKUP('Calculated Metrics'!$T1467,'Product Lookup'!A:A,'Product Lookup'!B:B, ,0)</f>
        <v>Furnishings</v>
      </c>
      <c r="S1467" s="13" t="s">
        <v>36</v>
      </c>
      <c r="T1467" s="13" t="s">
        <v>42</v>
      </c>
      <c r="U1467" s="13" t="s">
        <v>49</v>
      </c>
      <c r="V1467" s="13" t="s">
        <v>29</v>
      </c>
      <c r="W1467" s="13" t="s">
        <v>50</v>
      </c>
      <c r="X1467" s="13" t="s">
        <v>427</v>
      </c>
      <c r="Y1467" s="13" t="s">
        <v>777</v>
      </c>
      <c r="Z1467" s="13">
        <v>36869</v>
      </c>
      <c r="AA1467" s="1"/>
      <c r="AB1467" s="1"/>
      <c r="AC1467" s="1"/>
      <c r="AD1467" s="1"/>
      <c r="AE1467" s="1"/>
      <c r="AF1467" s="1"/>
    </row>
    <row r="1468" spans="1:32" x14ac:dyDescent="0.3">
      <c r="A1468" s="9">
        <v>19123</v>
      </c>
      <c r="B1468" s="9" t="s">
        <v>47</v>
      </c>
      <c r="C1468" s="9">
        <v>89657</v>
      </c>
      <c r="D1468" s="10">
        <v>510.14</v>
      </c>
      <c r="E1468" s="11">
        <v>0.1</v>
      </c>
      <c r="F1468" s="9">
        <v>3</v>
      </c>
      <c r="G1468" s="10">
        <f>'Calculated Metrics'!$D1468*'Calculated Metrics'!$F1468*(1-'Calculated Metrics'!$E1468)</f>
        <v>1377.3780000000002</v>
      </c>
      <c r="H1468" s="9">
        <v>2583</v>
      </c>
      <c r="I1468" s="9" t="s">
        <v>1862</v>
      </c>
      <c r="J1468" s="9" t="str">
        <f t="shared" si="22"/>
        <v>Returning Customer</v>
      </c>
      <c r="K1468" s="9" t="s">
        <v>34</v>
      </c>
      <c r="L1468" s="9" t="s">
        <v>25</v>
      </c>
      <c r="M1468" s="12">
        <v>42162</v>
      </c>
      <c r="N1468" s="12">
        <v>42164</v>
      </c>
      <c r="O1468" s="47">
        <f>'Calculated Metrics'!$N1468-'Calculated Metrics'!$M1468</f>
        <v>2</v>
      </c>
      <c r="P1468" s="12" t="str">
        <f>TEXT('Calculated Metrics'!$M1468,"mmmm")</f>
        <v>June</v>
      </c>
      <c r="Q1468" s="12" t="str">
        <f>TEXT('Calculated Metrics'!$M1468,"dddd")</f>
        <v>Sunday</v>
      </c>
      <c r="R1468" s="9" t="str">
        <f>_xlfn.XLOOKUP('Calculated Metrics'!$T1468,'Product Lookup'!A:A,'Product Lookup'!B:B, ,0)</f>
        <v>Office Machines</v>
      </c>
      <c r="S1468" s="9" t="s">
        <v>58</v>
      </c>
      <c r="T1468" s="9" t="s">
        <v>62</v>
      </c>
      <c r="U1468" s="9" t="s">
        <v>38</v>
      </c>
      <c r="V1468" s="9" t="s">
        <v>29</v>
      </c>
      <c r="W1468" s="9" t="s">
        <v>50</v>
      </c>
      <c r="X1468" s="9" t="s">
        <v>143</v>
      </c>
      <c r="Y1468" s="9" t="s">
        <v>778</v>
      </c>
      <c r="Z1468" s="9">
        <v>49423</v>
      </c>
      <c r="AA1468" s="1"/>
      <c r="AB1468" s="1"/>
      <c r="AC1468" s="1"/>
      <c r="AD1468" s="1"/>
      <c r="AE1468" s="1"/>
      <c r="AF1468" s="1"/>
    </row>
    <row r="1469" spans="1:32" x14ac:dyDescent="0.3">
      <c r="A1469" s="13">
        <v>19124</v>
      </c>
      <c r="B1469" s="13" t="s">
        <v>47</v>
      </c>
      <c r="C1469" s="13">
        <v>89657</v>
      </c>
      <c r="D1469" s="14">
        <v>4.76</v>
      </c>
      <c r="E1469" s="15">
        <v>0.05</v>
      </c>
      <c r="F1469" s="13">
        <v>23</v>
      </c>
      <c r="G1469" s="14">
        <f>'Calculated Metrics'!$D1469*'Calculated Metrics'!$F1469*(1-'Calculated Metrics'!$E1469)</f>
        <v>104.00599999999999</v>
      </c>
      <c r="H1469" s="13">
        <v>2583</v>
      </c>
      <c r="I1469" s="13" t="s">
        <v>1862</v>
      </c>
      <c r="J1469" s="13" t="str">
        <f t="shared" si="22"/>
        <v>Returning Customer</v>
      </c>
      <c r="K1469" s="13" t="s">
        <v>34</v>
      </c>
      <c r="L1469" s="13" t="s">
        <v>35</v>
      </c>
      <c r="M1469" s="16">
        <v>42162</v>
      </c>
      <c r="N1469" s="16">
        <v>42164</v>
      </c>
      <c r="O1469" s="48">
        <f>'Calculated Metrics'!$N1469-'Calculated Metrics'!$M1469</f>
        <v>2</v>
      </c>
      <c r="P1469" s="16" t="str">
        <f>TEXT('Calculated Metrics'!$M1469,"mmmm")</f>
        <v>June</v>
      </c>
      <c r="Q1469" s="16" t="str">
        <f>TEXT('Calculated Metrics'!$M1469,"dddd")</f>
        <v>Sunday</v>
      </c>
      <c r="R1469" s="13" t="str">
        <f>_xlfn.XLOOKUP('Calculated Metrics'!$T1469,'Product Lookup'!A:A,'Product Lookup'!B:B, ,0)</f>
        <v>Paper</v>
      </c>
      <c r="S1469" s="13" t="s">
        <v>26</v>
      </c>
      <c r="T1469" s="13" t="s">
        <v>66</v>
      </c>
      <c r="U1469" s="13" t="s">
        <v>28</v>
      </c>
      <c r="V1469" s="13" t="s">
        <v>29</v>
      </c>
      <c r="W1469" s="13" t="s">
        <v>50</v>
      </c>
      <c r="X1469" s="13" t="s">
        <v>143</v>
      </c>
      <c r="Y1469" s="13" t="s">
        <v>778</v>
      </c>
      <c r="Z1469" s="13">
        <v>49423</v>
      </c>
      <c r="AA1469" s="1"/>
      <c r="AB1469" s="1"/>
      <c r="AC1469" s="1"/>
      <c r="AD1469" s="1"/>
      <c r="AE1469" s="1"/>
      <c r="AF1469" s="1"/>
    </row>
    <row r="1470" spans="1:32" x14ac:dyDescent="0.3">
      <c r="A1470" s="9">
        <v>19134</v>
      </c>
      <c r="B1470" s="9" t="s">
        <v>41</v>
      </c>
      <c r="C1470" s="9">
        <v>89658</v>
      </c>
      <c r="D1470" s="10">
        <v>6.3</v>
      </c>
      <c r="E1470" s="11">
        <v>0.05</v>
      </c>
      <c r="F1470" s="9">
        <v>15</v>
      </c>
      <c r="G1470" s="10">
        <f>'Calculated Metrics'!$D1470*'Calculated Metrics'!$F1470*(1-'Calculated Metrics'!$E1470)</f>
        <v>89.774999999999991</v>
      </c>
      <c r="H1470" s="9">
        <v>2584</v>
      </c>
      <c r="I1470" s="9" t="s">
        <v>1863</v>
      </c>
      <c r="J1470" s="9" t="str">
        <f t="shared" si="22"/>
        <v>New Customer</v>
      </c>
      <c r="K1470" s="9" t="s">
        <v>34</v>
      </c>
      <c r="L1470" s="9" t="s">
        <v>35</v>
      </c>
      <c r="M1470" s="12">
        <v>42164</v>
      </c>
      <c r="N1470" s="12">
        <v>42166</v>
      </c>
      <c r="O1470" s="47">
        <f>'Calculated Metrics'!$N1470-'Calculated Metrics'!$M1470</f>
        <v>2</v>
      </c>
      <c r="P1470" s="12" t="str">
        <f>TEXT('Calculated Metrics'!$M1470,"mmmm")</f>
        <v>June</v>
      </c>
      <c r="Q1470" s="12" t="str">
        <f>TEXT('Calculated Metrics'!$M1470,"dddd")</f>
        <v>Tuesday</v>
      </c>
      <c r="R1470" s="9" t="str">
        <f>_xlfn.XLOOKUP('Calculated Metrics'!$T1470,'Product Lookup'!A:A,'Product Lookup'!B:B, ,0)</f>
        <v>Labels</v>
      </c>
      <c r="S1470" s="9" t="s">
        <v>26</v>
      </c>
      <c r="T1470" s="9" t="s">
        <v>82</v>
      </c>
      <c r="U1470" s="9" t="s">
        <v>49</v>
      </c>
      <c r="V1470" s="9" t="s">
        <v>29</v>
      </c>
      <c r="W1470" s="9" t="s">
        <v>50</v>
      </c>
      <c r="X1470" s="9" t="s">
        <v>143</v>
      </c>
      <c r="Y1470" s="9" t="s">
        <v>779</v>
      </c>
      <c r="Z1470" s="9">
        <v>48141</v>
      </c>
      <c r="AA1470" s="1"/>
      <c r="AB1470" s="1"/>
      <c r="AC1470" s="1"/>
      <c r="AD1470" s="1"/>
      <c r="AE1470" s="1"/>
      <c r="AF1470" s="1"/>
    </row>
    <row r="1471" spans="1:32" x14ac:dyDescent="0.3">
      <c r="A1471" s="13">
        <v>20976</v>
      </c>
      <c r="B1471" s="13" t="s">
        <v>47</v>
      </c>
      <c r="C1471" s="13">
        <v>91166</v>
      </c>
      <c r="D1471" s="14">
        <v>6.48</v>
      </c>
      <c r="E1471" s="15">
        <v>0.05</v>
      </c>
      <c r="F1471" s="13">
        <v>18</v>
      </c>
      <c r="G1471" s="14">
        <f>'Calculated Metrics'!$D1471*'Calculated Metrics'!$F1471*(1-'Calculated Metrics'!$E1471)</f>
        <v>110.80800000000001</v>
      </c>
      <c r="H1471" s="13">
        <v>2587</v>
      </c>
      <c r="I1471" s="13" t="s">
        <v>1864</v>
      </c>
      <c r="J1471" s="13" t="str">
        <f t="shared" si="22"/>
        <v>Returning Customer</v>
      </c>
      <c r="K1471" s="13" t="s">
        <v>34</v>
      </c>
      <c r="L1471" s="13" t="s">
        <v>25</v>
      </c>
      <c r="M1471" s="16">
        <v>42063</v>
      </c>
      <c r="N1471" s="16">
        <v>42063</v>
      </c>
      <c r="O1471" s="48">
        <f>'Calculated Metrics'!$N1471-'Calculated Metrics'!$M1471</f>
        <v>0</v>
      </c>
      <c r="P1471" s="16" t="str">
        <f>TEXT('Calculated Metrics'!$M1471,"mmmm")</f>
        <v>February</v>
      </c>
      <c r="Q1471" s="16" t="str">
        <f>TEXT('Calculated Metrics'!$M1471,"dddd")</f>
        <v>Saturday</v>
      </c>
      <c r="R1471" s="13" t="str">
        <f>_xlfn.XLOOKUP('Calculated Metrics'!$T1471,'Product Lookup'!A:A,'Product Lookup'!B:B, ,0)</f>
        <v>Paper</v>
      </c>
      <c r="S1471" s="13" t="s">
        <v>26</v>
      </c>
      <c r="T1471" s="13" t="s">
        <v>66</v>
      </c>
      <c r="U1471" s="13" t="s">
        <v>49</v>
      </c>
      <c r="V1471" s="13" t="s">
        <v>29</v>
      </c>
      <c r="W1471" s="13" t="s">
        <v>50</v>
      </c>
      <c r="X1471" s="13" t="s">
        <v>602</v>
      </c>
      <c r="Y1471" s="13" t="s">
        <v>780</v>
      </c>
      <c r="Z1471" s="13">
        <v>54220</v>
      </c>
      <c r="AA1471" s="1"/>
      <c r="AB1471" s="1"/>
      <c r="AC1471" s="1"/>
      <c r="AD1471" s="1"/>
      <c r="AE1471" s="1"/>
      <c r="AF1471" s="1"/>
    </row>
    <row r="1472" spans="1:32" x14ac:dyDescent="0.3">
      <c r="A1472" s="9">
        <v>20810</v>
      </c>
      <c r="B1472" s="9" t="s">
        <v>33</v>
      </c>
      <c r="C1472" s="9">
        <v>91167</v>
      </c>
      <c r="D1472" s="10">
        <v>22.72</v>
      </c>
      <c r="E1472" s="11">
        <v>0.05</v>
      </c>
      <c r="F1472" s="9">
        <v>12</v>
      </c>
      <c r="G1472" s="10">
        <f>'Calculated Metrics'!$D1472*'Calculated Metrics'!$F1472*(1-'Calculated Metrics'!$E1472)</f>
        <v>259.00799999999998</v>
      </c>
      <c r="H1472" s="9">
        <v>2587</v>
      </c>
      <c r="I1472" s="9" t="s">
        <v>1864</v>
      </c>
      <c r="J1472" s="9" t="str">
        <f t="shared" si="22"/>
        <v>Returning Customer</v>
      </c>
      <c r="K1472" s="9" t="s">
        <v>34</v>
      </c>
      <c r="L1472" s="9" t="s">
        <v>35</v>
      </c>
      <c r="M1472" s="12">
        <v>42181</v>
      </c>
      <c r="N1472" s="12">
        <v>42181</v>
      </c>
      <c r="O1472" s="47">
        <f>'Calculated Metrics'!$N1472-'Calculated Metrics'!$M1472</f>
        <v>0</v>
      </c>
      <c r="P1472" s="12" t="str">
        <f>TEXT('Calculated Metrics'!$M1472,"mmmm")</f>
        <v>June</v>
      </c>
      <c r="Q1472" s="12" t="str">
        <f>TEXT('Calculated Metrics'!$M1472,"dddd")</f>
        <v>Friday</v>
      </c>
      <c r="R1472" s="9" t="str">
        <f>_xlfn.XLOOKUP('Calculated Metrics'!$T1472,'Product Lookup'!A:A,'Product Lookup'!B:B, ,0)</f>
        <v>Furnishings</v>
      </c>
      <c r="S1472" s="9" t="s">
        <v>36</v>
      </c>
      <c r="T1472" s="9" t="s">
        <v>42</v>
      </c>
      <c r="U1472" s="9" t="s">
        <v>43</v>
      </c>
      <c r="V1472" s="9" t="s">
        <v>29</v>
      </c>
      <c r="W1472" s="9" t="s">
        <v>81</v>
      </c>
      <c r="X1472" s="9" t="s">
        <v>602</v>
      </c>
      <c r="Y1472" s="9" t="s">
        <v>780</v>
      </c>
      <c r="Z1472" s="9">
        <v>54220</v>
      </c>
      <c r="AA1472" s="1"/>
      <c r="AB1472" s="1"/>
      <c r="AC1472" s="1"/>
      <c r="AD1472" s="1"/>
      <c r="AE1472" s="1"/>
      <c r="AF1472" s="1"/>
    </row>
    <row r="1473" spans="1:32" x14ac:dyDescent="0.3">
      <c r="A1473" s="13">
        <v>22275</v>
      </c>
      <c r="B1473" s="13" t="s">
        <v>71</v>
      </c>
      <c r="C1473" s="13">
        <v>87772</v>
      </c>
      <c r="D1473" s="14">
        <v>419.19</v>
      </c>
      <c r="E1473" s="15">
        <v>0.1</v>
      </c>
      <c r="F1473" s="13">
        <v>10</v>
      </c>
      <c r="G1473" s="14">
        <f>'Calculated Metrics'!$D1473*'Calculated Metrics'!$F1473*(1-'Calculated Metrics'!$E1473)</f>
        <v>3772.7099999999996</v>
      </c>
      <c r="H1473" s="13">
        <v>2593</v>
      </c>
      <c r="I1473" s="13" t="s">
        <v>1865</v>
      </c>
      <c r="J1473" s="13" t="str">
        <f t="shared" si="22"/>
        <v>Returning Customer</v>
      </c>
      <c r="K1473" s="13" t="s">
        <v>24</v>
      </c>
      <c r="L1473" s="13" t="s">
        <v>35</v>
      </c>
      <c r="M1473" s="16">
        <v>42111</v>
      </c>
      <c r="N1473" s="16">
        <v>42111</v>
      </c>
      <c r="O1473" s="48">
        <f>'Calculated Metrics'!$N1473-'Calculated Metrics'!$M1473</f>
        <v>0</v>
      </c>
      <c r="P1473" s="16" t="str">
        <f>TEXT('Calculated Metrics'!$M1473,"mmmm")</f>
        <v>April</v>
      </c>
      <c r="Q1473" s="16" t="str">
        <f>TEXT('Calculated Metrics'!$M1473,"dddd")</f>
        <v>Friday</v>
      </c>
      <c r="R1473" s="13" t="str">
        <f>_xlfn.XLOOKUP('Calculated Metrics'!$T1473,'Product Lookup'!A:A,'Product Lookup'!B:B, ,0)</f>
        <v>Storage</v>
      </c>
      <c r="S1473" s="13" t="s">
        <v>26</v>
      </c>
      <c r="T1473" s="13" t="s">
        <v>85</v>
      </c>
      <c r="U1473" s="13" t="s">
        <v>49</v>
      </c>
      <c r="V1473" s="13" t="s">
        <v>29</v>
      </c>
      <c r="W1473" s="13" t="s">
        <v>81</v>
      </c>
      <c r="X1473" s="13" t="s">
        <v>171</v>
      </c>
      <c r="Y1473" s="13" t="s">
        <v>781</v>
      </c>
      <c r="Z1473" s="13">
        <v>30605</v>
      </c>
      <c r="AA1473" s="1"/>
      <c r="AB1473" s="1"/>
      <c r="AC1473" s="1"/>
      <c r="AD1473" s="1"/>
      <c r="AE1473" s="1"/>
      <c r="AF1473" s="1"/>
    </row>
    <row r="1474" spans="1:32" x14ac:dyDescent="0.3">
      <c r="A1474" s="9">
        <v>23765</v>
      </c>
      <c r="B1474" s="9" t="s">
        <v>71</v>
      </c>
      <c r="C1474" s="9">
        <v>87773</v>
      </c>
      <c r="D1474" s="10">
        <v>85.99</v>
      </c>
      <c r="E1474" s="11">
        <v>0.05</v>
      </c>
      <c r="F1474" s="9">
        <v>2</v>
      </c>
      <c r="G1474" s="10">
        <f>'Calculated Metrics'!$D1474*'Calculated Metrics'!$F1474*(1-'Calculated Metrics'!$E1474)</f>
        <v>163.38099999999997</v>
      </c>
      <c r="H1474" s="9">
        <v>2593</v>
      </c>
      <c r="I1474" s="9" t="s">
        <v>1865</v>
      </c>
      <c r="J1474" s="9" t="str">
        <f t="shared" ref="J1474:J1537" si="23">IF(COUNTIF(I:I,I1474)&gt;1,"Returning Customer","New Customer")</f>
        <v>Returning Customer</v>
      </c>
      <c r="K1474" s="9" t="s">
        <v>24</v>
      </c>
      <c r="L1474" s="9" t="s">
        <v>35</v>
      </c>
      <c r="M1474" s="12">
        <v>42075</v>
      </c>
      <c r="N1474" s="12">
        <v>42080</v>
      </c>
      <c r="O1474" s="47">
        <f>'Calculated Metrics'!$N1474-'Calculated Metrics'!$M1474</f>
        <v>5</v>
      </c>
      <c r="P1474" s="12" t="str">
        <f>TEXT('Calculated Metrics'!$M1474,"mmmm")</f>
        <v>March</v>
      </c>
      <c r="Q1474" s="12" t="str">
        <f>TEXT('Calculated Metrics'!$M1474,"dddd")</f>
        <v>Thursday</v>
      </c>
      <c r="R1474" s="9" t="str">
        <f>_xlfn.XLOOKUP('Calculated Metrics'!$T1474,'Product Lookup'!A:A,'Product Lookup'!B:B, ,0)</f>
        <v>Telephones</v>
      </c>
      <c r="S1474" s="9" t="s">
        <v>58</v>
      </c>
      <c r="T1474" s="9" t="s">
        <v>59</v>
      </c>
      <c r="U1474" s="9" t="s">
        <v>28</v>
      </c>
      <c r="V1474" s="9" t="s">
        <v>29</v>
      </c>
      <c r="W1474" s="9" t="s">
        <v>44</v>
      </c>
      <c r="X1474" s="9" t="s">
        <v>171</v>
      </c>
      <c r="Y1474" s="9" t="s">
        <v>781</v>
      </c>
      <c r="Z1474" s="9">
        <v>30605</v>
      </c>
      <c r="AA1474" s="1"/>
      <c r="AB1474" s="1"/>
      <c r="AC1474" s="1"/>
      <c r="AD1474" s="1"/>
      <c r="AE1474" s="1"/>
      <c r="AF1474" s="1"/>
    </row>
    <row r="1475" spans="1:32" x14ac:dyDescent="0.3">
      <c r="A1475" s="13">
        <v>19859</v>
      </c>
      <c r="B1475" s="13" t="s">
        <v>71</v>
      </c>
      <c r="C1475" s="13">
        <v>87382</v>
      </c>
      <c r="D1475" s="14">
        <v>5.74</v>
      </c>
      <c r="E1475" s="15">
        <v>0.05</v>
      </c>
      <c r="F1475" s="13">
        <v>7</v>
      </c>
      <c r="G1475" s="14">
        <f>'Calculated Metrics'!$D1475*'Calculated Metrics'!$F1475*(1-'Calculated Metrics'!$E1475)</f>
        <v>38.170999999999999</v>
      </c>
      <c r="H1475" s="13">
        <v>2601</v>
      </c>
      <c r="I1475" s="13" t="s">
        <v>1866</v>
      </c>
      <c r="J1475" s="13" t="str">
        <f t="shared" si="23"/>
        <v>New Customer</v>
      </c>
      <c r="K1475" s="13" t="s">
        <v>24</v>
      </c>
      <c r="L1475" s="13" t="s">
        <v>35</v>
      </c>
      <c r="M1475" s="16">
        <v>42084</v>
      </c>
      <c r="N1475" s="16">
        <v>42089</v>
      </c>
      <c r="O1475" s="48">
        <f>'Calculated Metrics'!$N1475-'Calculated Metrics'!$M1475</f>
        <v>5</v>
      </c>
      <c r="P1475" s="16" t="str">
        <f>TEXT('Calculated Metrics'!$M1475,"mmmm")</f>
        <v>March</v>
      </c>
      <c r="Q1475" s="16" t="str">
        <f>TEXT('Calculated Metrics'!$M1475,"dddd")</f>
        <v>Saturday</v>
      </c>
      <c r="R1475" s="13" t="str">
        <f>_xlfn.XLOOKUP('Calculated Metrics'!$T1475,'Product Lookup'!A:A,'Product Lookup'!B:B, ,0)</f>
        <v>Scissors</v>
      </c>
      <c r="S1475" s="13" t="s">
        <v>26</v>
      </c>
      <c r="T1475" s="13" t="s">
        <v>97</v>
      </c>
      <c r="U1475" s="13" t="s">
        <v>43</v>
      </c>
      <c r="V1475" s="13" t="s">
        <v>29</v>
      </c>
      <c r="W1475" s="13" t="s">
        <v>44</v>
      </c>
      <c r="X1475" s="13" t="s">
        <v>108</v>
      </c>
      <c r="Y1475" s="13" t="s">
        <v>782</v>
      </c>
      <c r="Z1475" s="13">
        <v>3054</v>
      </c>
      <c r="AA1475" s="1"/>
      <c r="AB1475" s="1"/>
      <c r="AC1475" s="1"/>
      <c r="AD1475" s="1"/>
      <c r="AE1475" s="1"/>
      <c r="AF1475" s="1"/>
    </row>
    <row r="1476" spans="1:32" x14ac:dyDescent="0.3">
      <c r="A1476" s="9">
        <v>20849</v>
      </c>
      <c r="B1476" s="9" t="s">
        <v>41</v>
      </c>
      <c r="C1476" s="9">
        <v>87383</v>
      </c>
      <c r="D1476" s="10">
        <v>200.99</v>
      </c>
      <c r="E1476" s="11">
        <v>0.1</v>
      </c>
      <c r="F1476" s="9">
        <v>22</v>
      </c>
      <c r="G1476" s="10">
        <f>'Calculated Metrics'!$D1476*'Calculated Metrics'!$F1476*(1-'Calculated Metrics'!$E1476)</f>
        <v>3979.6020000000008</v>
      </c>
      <c r="H1476" s="9">
        <v>2603</v>
      </c>
      <c r="I1476" s="9" t="s">
        <v>1867</v>
      </c>
      <c r="J1476" s="9" t="str">
        <f t="shared" si="23"/>
        <v>New Customer</v>
      </c>
      <c r="K1476" s="9" t="s">
        <v>24</v>
      </c>
      <c r="L1476" s="9" t="s">
        <v>35</v>
      </c>
      <c r="M1476" s="12">
        <v>42099</v>
      </c>
      <c r="N1476" s="12">
        <v>42100</v>
      </c>
      <c r="O1476" s="47">
        <f>'Calculated Metrics'!$N1476-'Calculated Metrics'!$M1476</f>
        <v>1</v>
      </c>
      <c r="P1476" s="12" t="str">
        <f>TEXT('Calculated Metrics'!$M1476,"mmmm")</f>
        <v>April</v>
      </c>
      <c r="Q1476" s="12" t="str">
        <f>TEXT('Calculated Metrics'!$M1476,"dddd")</f>
        <v>Sunday</v>
      </c>
      <c r="R1476" s="9" t="str">
        <f>_xlfn.XLOOKUP('Calculated Metrics'!$T1476,'Product Lookup'!A:A,'Product Lookup'!B:B, ,0)</f>
        <v>Telephones</v>
      </c>
      <c r="S1476" s="9" t="s">
        <v>58</v>
      </c>
      <c r="T1476" s="9" t="s">
        <v>59</v>
      </c>
      <c r="U1476" s="9" t="s">
        <v>49</v>
      </c>
      <c r="V1476" s="9" t="s">
        <v>29</v>
      </c>
      <c r="W1476" s="9" t="s">
        <v>44</v>
      </c>
      <c r="X1476" s="9" t="s">
        <v>45</v>
      </c>
      <c r="Y1476" s="9" t="s">
        <v>783</v>
      </c>
      <c r="Z1476" s="9">
        <v>7601</v>
      </c>
      <c r="AA1476" s="1"/>
      <c r="AB1476" s="1"/>
      <c r="AC1476" s="1"/>
      <c r="AD1476" s="1"/>
      <c r="AE1476" s="1"/>
      <c r="AF1476" s="1"/>
    </row>
    <row r="1477" spans="1:32" x14ac:dyDescent="0.3">
      <c r="A1477" s="13">
        <v>20850</v>
      </c>
      <c r="B1477" s="13" t="s">
        <v>41</v>
      </c>
      <c r="C1477" s="13">
        <v>87383</v>
      </c>
      <c r="D1477" s="14">
        <v>297.48</v>
      </c>
      <c r="E1477" s="15">
        <v>0.1</v>
      </c>
      <c r="F1477" s="13">
        <v>3</v>
      </c>
      <c r="G1477" s="14">
        <f>'Calculated Metrics'!$D1477*'Calculated Metrics'!$F1477*(1-'Calculated Metrics'!$E1477)</f>
        <v>803.19600000000003</v>
      </c>
      <c r="H1477" s="13">
        <v>2604</v>
      </c>
      <c r="I1477" s="13" t="s">
        <v>1868</v>
      </c>
      <c r="J1477" s="13" t="str">
        <f t="shared" si="23"/>
        <v>New Customer</v>
      </c>
      <c r="K1477" s="13" t="s">
        <v>24</v>
      </c>
      <c r="L1477" s="13" t="s">
        <v>25</v>
      </c>
      <c r="M1477" s="16">
        <v>42099</v>
      </c>
      <c r="N1477" s="16">
        <v>42100</v>
      </c>
      <c r="O1477" s="48">
        <f>'Calculated Metrics'!$N1477-'Calculated Metrics'!$M1477</f>
        <v>1</v>
      </c>
      <c r="P1477" s="16" t="str">
        <f>TEXT('Calculated Metrics'!$M1477,"mmmm")</f>
        <v>April</v>
      </c>
      <c r="Q1477" s="16" t="str">
        <f>TEXT('Calculated Metrics'!$M1477,"dddd")</f>
        <v>Sunday</v>
      </c>
      <c r="R1477" s="13" t="str">
        <f>_xlfn.XLOOKUP('Calculated Metrics'!$T1477,'Product Lookup'!A:A,'Product Lookup'!B:B, ,0)</f>
        <v>Office Machines</v>
      </c>
      <c r="S1477" s="13" t="s">
        <v>58</v>
      </c>
      <c r="T1477" s="13" t="s">
        <v>62</v>
      </c>
      <c r="U1477" s="13" t="s">
        <v>38</v>
      </c>
      <c r="V1477" s="13" t="s">
        <v>29</v>
      </c>
      <c r="W1477" s="13" t="s">
        <v>30</v>
      </c>
      <c r="X1477" s="13" t="s">
        <v>45</v>
      </c>
      <c r="Y1477" s="13" t="s">
        <v>784</v>
      </c>
      <c r="Z1477" s="13">
        <v>8830</v>
      </c>
      <c r="AA1477" s="1"/>
      <c r="AB1477" s="1"/>
      <c r="AC1477" s="1"/>
      <c r="AD1477" s="1"/>
      <c r="AE1477" s="1"/>
      <c r="AF1477" s="1"/>
    </row>
    <row r="1478" spans="1:32" x14ac:dyDescent="0.3">
      <c r="A1478" s="9">
        <v>18046</v>
      </c>
      <c r="B1478" s="9" t="s">
        <v>23</v>
      </c>
      <c r="C1478" s="9">
        <v>86118</v>
      </c>
      <c r="D1478" s="10">
        <v>5.4</v>
      </c>
      <c r="E1478" s="11">
        <v>0.05</v>
      </c>
      <c r="F1478" s="9">
        <v>9</v>
      </c>
      <c r="G1478" s="10">
        <f>'Calculated Metrics'!$D1478*'Calculated Metrics'!$F1478*(1-'Calculated Metrics'!$E1478)</f>
        <v>46.17</v>
      </c>
      <c r="H1478" s="9">
        <v>2610</v>
      </c>
      <c r="I1478" s="9" t="s">
        <v>1869</v>
      </c>
      <c r="J1478" s="9" t="str">
        <f t="shared" si="23"/>
        <v>New Customer</v>
      </c>
      <c r="K1478" s="9" t="s">
        <v>24</v>
      </c>
      <c r="L1478" s="9" t="s">
        <v>35</v>
      </c>
      <c r="M1478" s="12">
        <v>42140</v>
      </c>
      <c r="N1478" s="12">
        <v>42141</v>
      </c>
      <c r="O1478" s="47">
        <f>'Calculated Metrics'!$N1478-'Calculated Metrics'!$M1478</f>
        <v>1</v>
      </c>
      <c r="P1478" s="12" t="str">
        <f>TEXT('Calculated Metrics'!$M1478,"mmmm")</f>
        <v>May</v>
      </c>
      <c r="Q1478" s="12" t="str">
        <f>TEXT('Calculated Metrics'!$M1478,"dddd")</f>
        <v>Saturday</v>
      </c>
      <c r="R1478" s="9" t="str">
        <f>_xlfn.XLOOKUP('Calculated Metrics'!$T1478,'Product Lookup'!A:A,'Product Lookup'!B:B, ,0)</f>
        <v>Binders</v>
      </c>
      <c r="S1478" s="9" t="s">
        <v>26</v>
      </c>
      <c r="T1478" s="9" t="s">
        <v>72</v>
      </c>
      <c r="U1478" s="9" t="s">
        <v>49</v>
      </c>
      <c r="V1478" s="9" t="s">
        <v>29</v>
      </c>
      <c r="W1478" s="9" t="s">
        <v>44</v>
      </c>
      <c r="X1478" s="9" t="s">
        <v>39</v>
      </c>
      <c r="Y1478" s="9" t="s">
        <v>775</v>
      </c>
      <c r="Z1478" s="9">
        <v>95616</v>
      </c>
      <c r="AA1478" s="1"/>
      <c r="AB1478" s="1"/>
      <c r="AC1478" s="1"/>
      <c r="AD1478" s="1"/>
      <c r="AE1478" s="1"/>
      <c r="AF1478" s="1"/>
    </row>
    <row r="1479" spans="1:32" x14ac:dyDescent="0.3">
      <c r="A1479" s="13">
        <v>19971</v>
      </c>
      <c r="B1479" s="13" t="s">
        <v>71</v>
      </c>
      <c r="C1479" s="13">
        <v>86119</v>
      </c>
      <c r="D1479" s="14">
        <v>50.98</v>
      </c>
      <c r="E1479" s="15">
        <v>0.05</v>
      </c>
      <c r="F1479" s="13">
        <v>1</v>
      </c>
      <c r="G1479" s="14">
        <f>'Calculated Metrics'!$D1479*'Calculated Metrics'!$F1479*(1-'Calculated Metrics'!$E1479)</f>
        <v>48.430999999999997</v>
      </c>
      <c r="H1479" s="13">
        <v>2613</v>
      </c>
      <c r="I1479" s="13" t="s">
        <v>1870</v>
      </c>
      <c r="J1479" s="13" t="str">
        <f t="shared" si="23"/>
        <v>New Customer</v>
      </c>
      <c r="K1479" s="13" t="s">
        <v>24</v>
      </c>
      <c r="L1479" s="13" t="s">
        <v>25</v>
      </c>
      <c r="M1479" s="16">
        <v>42028</v>
      </c>
      <c r="N1479" s="16">
        <v>42028</v>
      </c>
      <c r="O1479" s="48">
        <f>'Calculated Metrics'!$N1479-'Calculated Metrics'!$M1479</f>
        <v>0</v>
      </c>
      <c r="P1479" s="16" t="str">
        <f>TEXT('Calculated Metrics'!$M1479,"mmmm")</f>
        <v>January</v>
      </c>
      <c r="Q1479" s="16" t="str">
        <f>TEXT('Calculated Metrics'!$M1479,"dddd")</f>
        <v>Saturday</v>
      </c>
      <c r="R1479" s="13" t="str">
        <f>_xlfn.XLOOKUP('Calculated Metrics'!$T1479,'Product Lookup'!A:A,'Product Lookup'!B:B, ,0)</f>
        <v>Appliances</v>
      </c>
      <c r="S1479" s="13" t="s">
        <v>26</v>
      </c>
      <c r="T1479" s="13" t="s">
        <v>131</v>
      </c>
      <c r="U1479" s="13" t="s">
        <v>49</v>
      </c>
      <c r="V1479" s="13" t="s">
        <v>29</v>
      </c>
      <c r="W1479" s="13" t="s">
        <v>50</v>
      </c>
      <c r="X1479" s="13" t="s">
        <v>45</v>
      </c>
      <c r="Y1479" s="13" t="s">
        <v>785</v>
      </c>
      <c r="Z1479" s="13">
        <v>8863</v>
      </c>
      <c r="AA1479" s="1"/>
      <c r="AB1479" s="1"/>
      <c r="AC1479" s="1"/>
      <c r="AD1479" s="1"/>
      <c r="AE1479" s="1"/>
      <c r="AF1479" s="1"/>
    </row>
    <row r="1480" spans="1:32" x14ac:dyDescent="0.3">
      <c r="A1480" s="9">
        <v>25962</v>
      </c>
      <c r="B1480" s="9" t="s">
        <v>41</v>
      </c>
      <c r="C1480" s="9">
        <v>91495</v>
      </c>
      <c r="D1480" s="10">
        <v>2.6</v>
      </c>
      <c r="E1480" s="11">
        <v>0.05</v>
      </c>
      <c r="F1480" s="9">
        <v>16</v>
      </c>
      <c r="G1480" s="10">
        <f>'Calculated Metrics'!$D1480*'Calculated Metrics'!$F1480*(1-'Calculated Metrics'!$E1480)</f>
        <v>39.519999999999996</v>
      </c>
      <c r="H1480" s="9">
        <v>2616</v>
      </c>
      <c r="I1480" s="9" t="s">
        <v>1871</v>
      </c>
      <c r="J1480" s="9" t="str">
        <f t="shared" si="23"/>
        <v>New Customer</v>
      </c>
      <c r="K1480" s="9" t="s">
        <v>24</v>
      </c>
      <c r="L1480" s="9" t="s">
        <v>35</v>
      </c>
      <c r="M1480" s="12">
        <v>42074</v>
      </c>
      <c r="N1480" s="12">
        <v>42076</v>
      </c>
      <c r="O1480" s="47">
        <f>'Calculated Metrics'!$N1480-'Calculated Metrics'!$M1480</f>
        <v>2</v>
      </c>
      <c r="P1480" s="12" t="str">
        <f>TEXT('Calculated Metrics'!$M1480,"mmmm")</f>
        <v>March</v>
      </c>
      <c r="Q1480" s="12" t="str">
        <f>TEXT('Calculated Metrics'!$M1480,"dddd")</f>
        <v>Wednesday</v>
      </c>
      <c r="R1480" s="9" t="str">
        <f>_xlfn.XLOOKUP('Calculated Metrics'!$T1480,'Product Lookup'!A:A,'Product Lookup'!B:B, ,0)</f>
        <v>Pens</v>
      </c>
      <c r="S1480" s="9" t="s">
        <v>26</v>
      </c>
      <c r="T1480" s="9" t="s">
        <v>27</v>
      </c>
      <c r="U1480" s="9" t="s">
        <v>28</v>
      </c>
      <c r="V1480" s="9" t="s">
        <v>29</v>
      </c>
      <c r="W1480" s="9" t="s">
        <v>50</v>
      </c>
      <c r="X1480" s="9" t="s">
        <v>143</v>
      </c>
      <c r="Y1480" s="9" t="s">
        <v>786</v>
      </c>
      <c r="Z1480" s="9">
        <v>49002</v>
      </c>
      <c r="AA1480" s="1"/>
      <c r="AB1480" s="1"/>
      <c r="AC1480" s="1"/>
      <c r="AD1480" s="1"/>
      <c r="AE1480" s="1"/>
      <c r="AF1480" s="1"/>
    </row>
    <row r="1481" spans="1:32" x14ac:dyDescent="0.3">
      <c r="A1481" s="13">
        <v>25478</v>
      </c>
      <c r="B1481" s="13" t="s">
        <v>33</v>
      </c>
      <c r="C1481" s="13">
        <v>91496</v>
      </c>
      <c r="D1481" s="14">
        <v>3.25</v>
      </c>
      <c r="E1481" s="15">
        <v>0.05</v>
      </c>
      <c r="F1481" s="13">
        <v>6</v>
      </c>
      <c r="G1481" s="14">
        <f>'Calculated Metrics'!$D1481*'Calculated Metrics'!$F1481*(1-'Calculated Metrics'!$E1481)</f>
        <v>18.524999999999999</v>
      </c>
      <c r="H1481" s="13">
        <v>2617</v>
      </c>
      <c r="I1481" s="13" t="s">
        <v>1872</v>
      </c>
      <c r="J1481" s="13" t="str">
        <f t="shared" si="23"/>
        <v>New Customer</v>
      </c>
      <c r="K1481" s="13" t="s">
        <v>24</v>
      </c>
      <c r="L1481" s="13" t="s">
        <v>35</v>
      </c>
      <c r="M1481" s="16">
        <v>42182</v>
      </c>
      <c r="N1481" s="16">
        <v>42183</v>
      </c>
      <c r="O1481" s="48">
        <f>'Calculated Metrics'!$N1481-'Calculated Metrics'!$M1481</f>
        <v>1</v>
      </c>
      <c r="P1481" s="16" t="str">
        <f>TEXT('Calculated Metrics'!$M1481,"mmmm")</f>
        <v>June</v>
      </c>
      <c r="Q1481" s="16" t="str">
        <f>TEXT('Calculated Metrics'!$M1481,"dddd")</f>
        <v>Saturday</v>
      </c>
      <c r="R1481" s="13" t="str">
        <f>_xlfn.XLOOKUP('Calculated Metrics'!$T1481,'Product Lookup'!A:A,'Product Lookup'!B:B, ,0)</f>
        <v>Appliances</v>
      </c>
      <c r="S1481" s="13" t="s">
        <v>26</v>
      </c>
      <c r="T1481" s="13" t="s">
        <v>131</v>
      </c>
      <c r="U1481" s="13" t="s">
        <v>124</v>
      </c>
      <c r="V1481" s="13" t="s">
        <v>29</v>
      </c>
      <c r="W1481" s="13" t="s">
        <v>44</v>
      </c>
      <c r="X1481" s="13" t="s">
        <v>709</v>
      </c>
      <c r="Y1481" s="13" t="s">
        <v>787</v>
      </c>
      <c r="Z1481" s="13">
        <v>57401</v>
      </c>
      <c r="AA1481" s="1"/>
      <c r="AB1481" s="1"/>
      <c r="AC1481" s="1"/>
      <c r="AD1481" s="1"/>
      <c r="AE1481" s="1"/>
      <c r="AF1481" s="1"/>
    </row>
    <row r="1482" spans="1:32" x14ac:dyDescent="0.3">
      <c r="A1482" s="9">
        <v>6585</v>
      </c>
      <c r="B1482" s="9" t="s">
        <v>47</v>
      </c>
      <c r="C1482" s="9">
        <v>46884</v>
      </c>
      <c r="D1482" s="10">
        <v>7.64</v>
      </c>
      <c r="E1482" s="11">
        <v>0.05</v>
      </c>
      <c r="F1482" s="9">
        <v>18</v>
      </c>
      <c r="G1482" s="10">
        <f>'Calculated Metrics'!$D1482*'Calculated Metrics'!$F1482*(1-'Calculated Metrics'!$E1482)</f>
        <v>130.64399999999998</v>
      </c>
      <c r="H1482" s="9">
        <v>2618</v>
      </c>
      <c r="I1482" s="9" t="s">
        <v>1873</v>
      </c>
      <c r="J1482" s="9" t="str">
        <f t="shared" si="23"/>
        <v>Returning Customer</v>
      </c>
      <c r="K1482" s="9" t="s">
        <v>24</v>
      </c>
      <c r="L1482" s="9" t="s">
        <v>35</v>
      </c>
      <c r="M1482" s="12">
        <v>42021</v>
      </c>
      <c r="N1482" s="12">
        <v>42023</v>
      </c>
      <c r="O1482" s="47">
        <f>'Calculated Metrics'!$N1482-'Calculated Metrics'!$M1482</f>
        <v>2</v>
      </c>
      <c r="P1482" s="12" t="str">
        <f>TEXT('Calculated Metrics'!$M1482,"mmmm")</f>
        <v>January</v>
      </c>
      <c r="Q1482" s="12" t="str">
        <f>TEXT('Calculated Metrics'!$M1482,"dddd")</f>
        <v>Saturday</v>
      </c>
      <c r="R1482" s="9" t="str">
        <f>_xlfn.XLOOKUP('Calculated Metrics'!$T1482,'Product Lookup'!A:A,'Product Lookup'!B:B, ,0)</f>
        <v>Envelopes</v>
      </c>
      <c r="S1482" s="9" t="s">
        <v>26</v>
      </c>
      <c r="T1482" s="9" t="s">
        <v>54</v>
      </c>
      <c r="U1482" s="9" t="s">
        <v>49</v>
      </c>
      <c r="V1482" s="9" t="s">
        <v>29</v>
      </c>
      <c r="W1482" s="9" t="s">
        <v>44</v>
      </c>
      <c r="X1482" s="9" t="s">
        <v>55</v>
      </c>
      <c r="Y1482" s="9" t="s">
        <v>65</v>
      </c>
      <c r="Z1482" s="9">
        <v>10004</v>
      </c>
      <c r="AA1482" s="1"/>
      <c r="AB1482" s="1"/>
      <c r="AC1482" s="1"/>
      <c r="AD1482" s="1"/>
      <c r="AE1482" s="1"/>
      <c r="AF1482" s="1"/>
    </row>
    <row r="1483" spans="1:32" x14ac:dyDescent="0.3">
      <c r="A1483" s="13">
        <v>6586</v>
      </c>
      <c r="B1483" s="13" t="s">
        <v>47</v>
      </c>
      <c r="C1483" s="13">
        <v>46884</v>
      </c>
      <c r="D1483" s="14">
        <v>125.99</v>
      </c>
      <c r="E1483" s="15">
        <v>0.1</v>
      </c>
      <c r="F1483" s="13">
        <v>3</v>
      </c>
      <c r="G1483" s="14">
        <f>'Calculated Metrics'!$D1483*'Calculated Metrics'!$F1483*(1-'Calculated Metrics'!$E1483)</f>
        <v>340.173</v>
      </c>
      <c r="H1483" s="13">
        <v>2618</v>
      </c>
      <c r="I1483" s="13" t="s">
        <v>1873</v>
      </c>
      <c r="J1483" s="13" t="str">
        <f t="shared" si="23"/>
        <v>Returning Customer</v>
      </c>
      <c r="K1483" s="13" t="s">
        <v>24</v>
      </c>
      <c r="L1483" s="13" t="s">
        <v>35</v>
      </c>
      <c r="M1483" s="16">
        <v>42021</v>
      </c>
      <c r="N1483" s="16">
        <v>42023</v>
      </c>
      <c r="O1483" s="48">
        <f>'Calculated Metrics'!$N1483-'Calculated Metrics'!$M1483</f>
        <v>2</v>
      </c>
      <c r="P1483" s="16" t="str">
        <f>TEXT('Calculated Metrics'!$M1483,"mmmm")</f>
        <v>January</v>
      </c>
      <c r="Q1483" s="16" t="str">
        <f>TEXT('Calculated Metrics'!$M1483,"dddd")</f>
        <v>Saturday</v>
      </c>
      <c r="R1483" s="13" t="str">
        <f>_xlfn.XLOOKUP('Calculated Metrics'!$T1483,'Product Lookup'!A:A,'Product Lookup'!B:B, ,0)</f>
        <v>Telephones</v>
      </c>
      <c r="S1483" s="13" t="s">
        <v>58</v>
      </c>
      <c r="T1483" s="13" t="s">
        <v>59</v>
      </c>
      <c r="U1483" s="13" t="s">
        <v>49</v>
      </c>
      <c r="V1483" s="13" t="s">
        <v>29</v>
      </c>
      <c r="W1483" s="13" t="s">
        <v>44</v>
      </c>
      <c r="X1483" s="13" t="s">
        <v>55</v>
      </c>
      <c r="Y1483" s="13" t="s">
        <v>65</v>
      </c>
      <c r="Z1483" s="13">
        <v>10004</v>
      </c>
      <c r="AA1483" s="1"/>
      <c r="AB1483" s="1"/>
      <c r="AC1483" s="1"/>
      <c r="AD1483" s="1"/>
      <c r="AE1483" s="1"/>
      <c r="AF1483" s="1"/>
    </row>
    <row r="1484" spans="1:32" x14ac:dyDescent="0.3">
      <c r="A1484" s="9">
        <v>6587</v>
      </c>
      <c r="B1484" s="9" t="s">
        <v>47</v>
      </c>
      <c r="C1484" s="9">
        <v>46884</v>
      </c>
      <c r="D1484" s="10">
        <v>11.55</v>
      </c>
      <c r="E1484" s="11">
        <v>0.05</v>
      </c>
      <c r="F1484" s="9">
        <v>25</v>
      </c>
      <c r="G1484" s="10">
        <f>'Calculated Metrics'!$D1484*'Calculated Metrics'!$F1484*(1-'Calculated Metrics'!$E1484)</f>
        <v>274.3125</v>
      </c>
      <c r="H1484" s="9">
        <v>2618</v>
      </c>
      <c r="I1484" s="9" t="s">
        <v>1873</v>
      </c>
      <c r="J1484" s="9" t="str">
        <f t="shared" si="23"/>
        <v>Returning Customer</v>
      </c>
      <c r="K1484" s="9" t="s">
        <v>24</v>
      </c>
      <c r="L1484" s="9" t="s">
        <v>35</v>
      </c>
      <c r="M1484" s="12">
        <v>42021</v>
      </c>
      <c r="N1484" s="12">
        <v>42022</v>
      </c>
      <c r="O1484" s="47">
        <f>'Calculated Metrics'!$N1484-'Calculated Metrics'!$M1484</f>
        <v>1</v>
      </c>
      <c r="P1484" s="12" t="str">
        <f>TEXT('Calculated Metrics'!$M1484,"mmmm")</f>
        <v>January</v>
      </c>
      <c r="Q1484" s="12" t="str">
        <f>TEXT('Calculated Metrics'!$M1484,"dddd")</f>
        <v>Saturday</v>
      </c>
      <c r="R1484" s="9" t="str">
        <f>_xlfn.XLOOKUP('Calculated Metrics'!$T1484,'Product Lookup'!A:A,'Product Lookup'!B:B, ,0)</f>
        <v>Pens</v>
      </c>
      <c r="S1484" s="9" t="s">
        <v>26</v>
      </c>
      <c r="T1484" s="9" t="s">
        <v>27</v>
      </c>
      <c r="U1484" s="9" t="s">
        <v>28</v>
      </c>
      <c r="V1484" s="9" t="s">
        <v>29</v>
      </c>
      <c r="W1484" s="9" t="s">
        <v>44</v>
      </c>
      <c r="X1484" s="9" t="s">
        <v>55</v>
      </c>
      <c r="Y1484" s="9" t="s">
        <v>65</v>
      </c>
      <c r="Z1484" s="9">
        <v>10004</v>
      </c>
      <c r="AA1484" s="1"/>
      <c r="AB1484" s="1"/>
      <c r="AC1484" s="1"/>
      <c r="AD1484" s="1"/>
      <c r="AE1484" s="1"/>
      <c r="AF1484" s="1"/>
    </row>
    <row r="1485" spans="1:32" x14ac:dyDescent="0.3">
      <c r="A1485" s="13">
        <v>4788</v>
      </c>
      <c r="B1485" s="13" t="s">
        <v>23</v>
      </c>
      <c r="C1485" s="13">
        <v>34017</v>
      </c>
      <c r="D1485" s="14">
        <v>4.84</v>
      </c>
      <c r="E1485" s="15">
        <v>0.05</v>
      </c>
      <c r="F1485" s="13">
        <v>20</v>
      </c>
      <c r="G1485" s="14">
        <f>'Calculated Metrics'!$D1485*'Calculated Metrics'!$F1485*(1-'Calculated Metrics'!$E1485)</f>
        <v>91.96</v>
      </c>
      <c r="H1485" s="13">
        <v>2618</v>
      </c>
      <c r="I1485" s="13" t="s">
        <v>1873</v>
      </c>
      <c r="J1485" s="13" t="str">
        <f t="shared" si="23"/>
        <v>Returning Customer</v>
      </c>
      <c r="K1485" s="13" t="s">
        <v>24</v>
      </c>
      <c r="L1485" s="13" t="s">
        <v>25</v>
      </c>
      <c r="M1485" s="16">
        <v>42086</v>
      </c>
      <c r="N1485" s="16">
        <v>42086</v>
      </c>
      <c r="O1485" s="48">
        <f>'Calculated Metrics'!$N1485-'Calculated Metrics'!$M1485</f>
        <v>0</v>
      </c>
      <c r="P1485" s="16" t="str">
        <f>TEXT('Calculated Metrics'!$M1485,"mmmm")</f>
        <v>March</v>
      </c>
      <c r="Q1485" s="16" t="str">
        <f>TEXT('Calculated Metrics'!$M1485,"dddd")</f>
        <v>Monday</v>
      </c>
      <c r="R1485" s="13" t="str">
        <f>_xlfn.XLOOKUP('Calculated Metrics'!$T1485,'Product Lookup'!A:A,'Product Lookup'!B:B, ,0)</f>
        <v>Pens</v>
      </c>
      <c r="S1485" s="13" t="s">
        <v>26</v>
      </c>
      <c r="T1485" s="13" t="s">
        <v>27</v>
      </c>
      <c r="U1485" s="13" t="s">
        <v>28</v>
      </c>
      <c r="V1485" s="13" t="s">
        <v>29</v>
      </c>
      <c r="W1485" s="13" t="s">
        <v>44</v>
      </c>
      <c r="X1485" s="13" t="s">
        <v>55</v>
      </c>
      <c r="Y1485" s="13" t="s">
        <v>65</v>
      </c>
      <c r="Z1485" s="13">
        <v>10004</v>
      </c>
      <c r="AA1485" s="1"/>
      <c r="AB1485" s="1"/>
      <c r="AC1485" s="1"/>
      <c r="AD1485" s="1"/>
      <c r="AE1485" s="1"/>
      <c r="AF1485" s="1"/>
    </row>
    <row r="1486" spans="1:32" x14ac:dyDescent="0.3">
      <c r="A1486" s="9">
        <v>4789</v>
      </c>
      <c r="B1486" s="9" t="s">
        <v>23</v>
      </c>
      <c r="C1486" s="9">
        <v>34017</v>
      </c>
      <c r="D1486" s="10">
        <v>14.98</v>
      </c>
      <c r="E1486" s="11">
        <v>0.05</v>
      </c>
      <c r="F1486" s="9">
        <v>28</v>
      </c>
      <c r="G1486" s="10">
        <f>'Calculated Metrics'!$D1486*'Calculated Metrics'!$F1486*(1-'Calculated Metrics'!$E1486)</f>
        <v>398.46799999999996</v>
      </c>
      <c r="H1486" s="9">
        <v>2618</v>
      </c>
      <c r="I1486" s="9" t="s">
        <v>1873</v>
      </c>
      <c r="J1486" s="9" t="str">
        <f t="shared" si="23"/>
        <v>Returning Customer</v>
      </c>
      <c r="K1486" s="9" t="s">
        <v>24</v>
      </c>
      <c r="L1486" s="9" t="s">
        <v>35</v>
      </c>
      <c r="M1486" s="12">
        <v>42086</v>
      </c>
      <c r="N1486" s="12">
        <v>42088</v>
      </c>
      <c r="O1486" s="47">
        <f>'Calculated Metrics'!$N1486-'Calculated Metrics'!$M1486</f>
        <v>2</v>
      </c>
      <c r="P1486" s="12" t="str">
        <f>TEXT('Calculated Metrics'!$M1486,"mmmm")</f>
        <v>March</v>
      </c>
      <c r="Q1486" s="12" t="str">
        <f>TEXT('Calculated Metrics'!$M1486,"dddd")</f>
        <v>Monday</v>
      </c>
      <c r="R1486" s="9" t="str">
        <f>_xlfn.XLOOKUP('Calculated Metrics'!$T1486,'Product Lookup'!A:A,'Product Lookup'!B:B, ,0)</f>
        <v>Storage</v>
      </c>
      <c r="S1486" s="9" t="s">
        <v>26</v>
      </c>
      <c r="T1486" s="9" t="s">
        <v>85</v>
      </c>
      <c r="U1486" s="9" t="s">
        <v>49</v>
      </c>
      <c r="V1486" s="9" t="s">
        <v>29</v>
      </c>
      <c r="W1486" s="9" t="s">
        <v>44</v>
      </c>
      <c r="X1486" s="9" t="s">
        <v>55</v>
      </c>
      <c r="Y1486" s="9" t="s">
        <v>65</v>
      </c>
      <c r="Z1486" s="9">
        <v>10004</v>
      </c>
      <c r="AA1486" s="1"/>
      <c r="AB1486" s="1"/>
      <c r="AC1486" s="1"/>
      <c r="AD1486" s="1"/>
      <c r="AE1486" s="1"/>
      <c r="AF1486" s="1"/>
    </row>
    <row r="1487" spans="1:32" x14ac:dyDescent="0.3">
      <c r="A1487" s="13">
        <v>7452</v>
      </c>
      <c r="B1487" s="13" t="s">
        <v>41</v>
      </c>
      <c r="C1487" s="13">
        <v>53153</v>
      </c>
      <c r="D1487" s="14">
        <v>20.27</v>
      </c>
      <c r="E1487" s="15">
        <v>0.05</v>
      </c>
      <c r="F1487" s="13">
        <v>53</v>
      </c>
      <c r="G1487" s="14">
        <f>'Calculated Metrics'!$D1487*'Calculated Metrics'!$F1487*(1-'Calculated Metrics'!$E1487)</f>
        <v>1020.5944999999999</v>
      </c>
      <c r="H1487" s="13">
        <v>2618</v>
      </c>
      <c r="I1487" s="13" t="s">
        <v>1873</v>
      </c>
      <c r="J1487" s="13" t="str">
        <f t="shared" si="23"/>
        <v>Returning Customer</v>
      </c>
      <c r="K1487" s="13" t="s">
        <v>24</v>
      </c>
      <c r="L1487" s="13" t="s">
        <v>35</v>
      </c>
      <c r="M1487" s="16">
        <v>42086</v>
      </c>
      <c r="N1487" s="16">
        <v>42087</v>
      </c>
      <c r="O1487" s="48">
        <f>'Calculated Metrics'!$N1487-'Calculated Metrics'!$M1487</f>
        <v>1</v>
      </c>
      <c r="P1487" s="16" t="str">
        <f>TEXT('Calculated Metrics'!$M1487,"mmmm")</f>
        <v>March</v>
      </c>
      <c r="Q1487" s="16" t="str">
        <f>TEXT('Calculated Metrics'!$M1487,"dddd")</f>
        <v>Monday</v>
      </c>
      <c r="R1487" s="13" t="str">
        <f>_xlfn.XLOOKUP('Calculated Metrics'!$T1487,'Product Lookup'!A:A,'Product Lookup'!B:B, ,0)</f>
        <v>Appliances</v>
      </c>
      <c r="S1487" s="13" t="s">
        <v>26</v>
      </c>
      <c r="T1487" s="13" t="s">
        <v>131</v>
      </c>
      <c r="U1487" s="13" t="s">
        <v>49</v>
      </c>
      <c r="V1487" s="13" t="s">
        <v>29</v>
      </c>
      <c r="W1487" s="13" t="s">
        <v>50</v>
      </c>
      <c r="X1487" s="13" t="s">
        <v>55</v>
      </c>
      <c r="Y1487" s="13" t="s">
        <v>65</v>
      </c>
      <c r="Z1487" s="13">
        <v>10004</v>
      </c>
      <c r="AA1487" s="1"/>
      <c r="AB1487" s="1"/>
      <c r="AC1487" s="1"/>
      <c r="AD1487" s="1"/>
      <c r="AE1487" s="1"/>
      <c r="AF1487" s="1"/>
    </row>
    <row r="1488" spans="1:32" x14ac:dyDescent="0.3">
      <c r="A1488" s="9">
        <v>22788</v>
      </c>
      <c r="B1488" s="9" t="s">
        <v>23</v>
      </c>
      <c r="C1488" s="9">
        <v>88014</v>
      </c>
      <c r="D1488" s="10">
        <v>4.84</v>
      </c>
      <c r="E1488" s="11">
        <v>0.05</v>
      </c>
      <c r="F1488" s="9">
        <v>5</v>
      </c>
      <c r="G1488" s="10">
        <f>'Calculated Metrics'!$D1488*'Calculated Metrics'!$F1488*(1-'Calculated Metrics'!$E1488)</f>
        <v>22.99</v>
      </c>
      <c r="H1488" s="9">
        <v>2619</v>
      </c>
      <c r="I1488" s="9" t="s">
        <v>1874</v>
      </c>
      <c r="J1488" s="9" t="str">
        <f t="shared" si="23"/>
        <v>Returning Customer</v>
      </c>
      <c r="K1488" s="9" t="s">
        <v>24</v>
      </c>
      <c r="L1488" s="9" t="s">
        <v>25</v>
      </c>
      <c r="M1488" s="12">
        <v>42086</v>
      </c>
      <c r="N1488" s="12">
        <v>42086</v>
      </c>
      <c r="O1488" s="47">
        <f>'Calculated Metrics'!$N1488-'Calculated Metrics'!$M1488</f>
        <v>0</v>
      </c>
      <c r="P1488" s="12" t="str">
        <f>TEXT('Calculated Metrics'!$M1488,"mmmm")</f>
        <v>March</v>
      </c>
      <c r="Q1488" s="12" t="str">
        <f>TEXT('Calculated Metrics'!$M1488,"dddd")</f>
        <v>Monday</v>
      </c>
      <c r="R1488" s="9" t="str">
        <f>_xlfn.XLOOKUP('Calculated Metrics'!$T1488,'Product Lookup'!A:A,'Product Lookup'!B:B, ,0)</f>
        <v>Pens</v>
      </c>
      <c r="S1488" s="9" t="s">
        <v>26</v>
      </c>
      <c r="T1488" s="9" t="s">
        <v>27</v>
      </c>
      <c r="U1488" s="9" t="s">
        <v>28</v>
      </c>
      <c r="V1488" s="9" t="s">
        <v>29</v>
      </c>
      <c r="W1488" s="9" t="s">
        <v>50</v>
      </c>
      <c r="X1488" s="9" t="s">
        <v>709</v>
      </c>
      <c r="Y1488" s="9" t="s">
        <v>788</v>
      </c>
      <c r="Z1488" s="9">
        <v>57103</v>
      </c>
      <c r="AA1488" s="1"/>
      <c r="AB1488" s="1"/>
      <c r="AC1488" s="1"/>
      <c r="AD1488" s="1"/>
      <c r="AE1488" s="1"/>
      <c r="AF1488" s="1"/>
    </row>
    <row r="1489" spans="1:32" x14ac:dyDescent="0.3">
      <c r="A1489" s="13">
        <v>18461</v>
      </c>
      <c r="B1489" s="13" t="s">
        <v>33</v>
      </c>
      <c r="C1489" s="13">
        <v>88015</v>
      </c>
      <c r="D1489" s="14">
        <v>30.98</v>
      </c>
      <c r="E1489" s="15">
        <v>0.05</v>
      </c>
      <c r="F1489" s="13">
        <v>4</v>
      </c>
      <c r="G1489" s="14">
        <f>'Calculated Metrics'!$D1489*'Calculated Metrics'!$F1489*(1-'Calculated Metrics'!$E1489)</f>
        <v>117.72399999999999</v>
      </c>
      <c r="H1489" s="13">
        <v>2619</v>
      </c>
      <c r="I1489" s="13" t="s">
        <v>1874</v>
      </c>
      <c r="J1489" s="13" t="str">
        <f t="shared" si="23"/>
        <v>Returning Customer</v>
      </c>
      <c r="K1489" s="13" t="s">
        <v>24</v>
      </c>
      <c r="L1489" s="13" t="s">
        <v>35</v>
      </c>
      <c r="M1489" s="16">
        <v>42044</v>
      </c>
      <c r="N1489" s="16">
        <v>42046</v>
      </c>
      <c r="O1489" s="48">
        <f>'Calculated Metrics'!$N1489-'Calculated Metrics'!$M1489</f>
        <v>2</v>
      </c>
      <c r="P1489" s="16" t="str">
        <f>TEXT('Calculated Metrics'!$M1489,"mmmm")</f>
        <v>February</v>
      </c>
      <c r="Q1489" s="16" t="str">
        <f>TEXT('Calculated Metrics'!$M1489,"dddd")</f>
        <v>Monday</v>
      </c>
      <c r="R1489" s="13" t="str">
        <f>_xlfn.XLOOKUP('Calculated Metrics'!$T1489,'Product Lookup'!A:A,'Product Lookup'!B:B, ,0)</f>
        <v>Pens</v>
      </c>
      <c r="S1489" s="13" t="s">
        <v>26</v>
      </c>
      <c r="T1489" s="13" t="s">
        <v>27</v>
      </c>
      <c r="U1489" s="13" t="s">
        <v>43</v>
      </c>
      <c r="V1489" s="13" t="s">
        <v>29</v>
      </c>
      <c r="W1489" s="13" t="s">
        <v>81</v>
      </c>
      <c r="X1489" s="13" t="s">
        <v>709</v>
      </c>
      <c r="Y1489" s="13" t="s">
        <v>788</v>
      </c>
      <c r="Z1489" s="13">
        <v>57103</v>
      </c>
      <c r="AA1489" s="1"/>
      <c r="AB1489" s="1"/>
      <c r="AC1489" s="1"/>
      <c r="AD1489" s="1"/>
      <c r="AE1489" s="1"/>
      <c r="AF1489" s="1"/>
    </row>
    <row r="1490" spans="1:32" x14ac:dyDescent="0.3">
      <c r="A1490" s="9">
        <v>25452</v>
      </c>
      <c r="B1490" s="9" t="s">
        <v>41</v>
      </c>
      <c r="C1490" s="9">
        <v>88017</v>
      </c>
      <c r="D1490" s="10">
        <v>20.27</v>
      </c>
      <c r="E1490" s="11">
        <v>0.05</v>
      </c>
      <c r="F1490" s="9">
        <v>13</v>
      </c>
      <c r="G1490" s="10">
        <f>'Calculated Metrics'!$D1490*'Calculated Metrics'!$F1490*(1-'Calculated Metrics'!$E1490)</f>
        <v>250.33449999999999</v>
      </c>
      <c r="H1490" s="9">
        <v>2620</v>
      </c>
      <c r="I1490" s="9" t="s">
        <v>1875</v>
      </c>
      <c r="J1490" s="9" t="str">
        <f t="shared" si="23"/>
        <v>New Customer</v>
      </c>
      <c r="K1490" s="9" t="s">
        <v>24</v>
      </c>
      <c r="L1490" s="9" t="s">
        <v>35</v>
      </c>
      <c r="M1490" s="12">
        <v>42086</v>
      </c>
      <c r="N1490" s="12">
        <v>42087</v>
      </c>
      <c r="O1490" s="47">
        <f>'Calculated Metrics'!$N1490-'Calculated Metrics'!$M1490</f>
        <v>1</v>
      </c>
      <c r="P1490" s="12" t="str">
        <f>TEXT('Calculated Metrics'!$M1490,"mmmm")</f>
        <v>March</v>
      </c>
      <c r="Q1490" s="12" t="str">
        <f>TEXT('Calculated Metrics'!$M1490,"dddd")</f>
        <v>Monday</v>
      </c>
      <c r="R1490" s="9" t="str">
        <f>_xlfn.XLOOKUP('Calculated Metrics'!$T1490,'Product Lookup'!A:A,'Product Lookup'!B:B, ,0)</f>
        <v>Appliances</v>
      </c>
      <c r="S1490" s="9" t="s">
        <v>26</v>
      </c>
      <c r="T1490" s="9" t="s">
        <v>131</v>
      </c>
      <c r="U1490" s="9" t="s">
        <v>49</v>
      </c>
      <c r="V1490" s="9" t="s">
        <v>29</v>
      </c>
      <c r="W1490" s="9" t="s">
        <v>81</v>
      </c>
      <c r="X1490" s="9" t="s">
        <v>126</v>
      </c>
      <c r="Y1490" s="9" t="s">
        <v>789</v>
      </c>
      <c r="Z1490" s="9">
        <v>38134</v>
      </c>
      <c r="AA1490" s="1"/>
      <c r="AB1490" s="1"/>
      <c r="AC1490" s="1"/>
      <c r="AD1490" s="1"/>
      <c r="AE1490" s="1"/>
      <c r="AF1490" s="1"/>
    </row>
    <row r="1491" spans="1:32" x14ac:dyDescent="0.3">
      <c r="A1491" s="13">
        <v>26296</v>
      </c>
      <c r="B1491" s="13" t="s">
        <v>23</v>
      </c>
      <c r="C1491" s="13">
        <v>88016</v>
      </c>
      <c r="D1491" s="14">
        <v>40.97</v>
      </c>
      <c r="E1491" s="15">
        <v>0.05</v>
      </c>
      <c r="F1491" s="13">
        <v>5</v>
      </c>
      <c r="G1491" s="14">
        <f>'Calculated Metrics'!$D1491*'Calculated Metrics'!$F1491*(1-'Calculated Metrics'!$E1491)</f>
        <v>194.60749999999999</v>
      </c>
      <c r="H1491" s="13">
        <v>2621</v>
      </c>
      <c r="I1491" s="13" t="s">
        <v>1876</v>
      </c>
      <c r="J1491" s="13" t="str">
        <f t="shared" si="23"/>
        <v>New Customer</v>
      </c>
      <c r="K1491" s="13" t="s">
        <v>24</v>
      </c>
      <c r="L1491" s="13" t="s">
        <v>25</v>
      </c>
      <c r="M1491" s="16">
        <v>42082</v>
      </c>
      <c r="N1491" s="16">
        <v>42083</v>
      </c>
      <c r="O1491" s="48">
        <f>'Calculated Metrics'!$N1491-'Calculated Metrics'!$M1491</f>
        <v>1</v>
      </c>
      <c r="P1491" s="16" t="str">
        <f>TEXT('Calculated Metrics'!$M1491,"mmmm")</f>
        <v>March</v>
      </c>
      <c r="Q1491" s="16" t="str">
        <f>TEXT('Calculated Metrics'!$M1491,"dddd")</f>
        <v>Thursday</v>
      </c>
      <c r="R1491" s="13" t="str">
        <f>_xlfn.XLOOKUP('Calculated Metrics'!$T1491,'Product Lookup'!A:A,'Product Lookup'!B:B, ,0)</f>
        <v>Pens</v>
      </c>
      <c r="S1491" s="13" t="s">
        <v>26</v>
      </c>
      <c r="T1491" s="13" t="s">
        <v>27</v>
      </c>
      <c r="U1491" s="13" t="s">
        <v>43</v>
      </c>
      <c r="V1491" s="13" t="s">
        <v>29</v>
      </c>
      <c r="W1491" s="13" t="s">
        <v>30</v>
      </c>
      <c r="X1491" s="13" t="s">
        <v>126</v>
      </c>
      <c r="Y1491" s="13" t="s">
        <v>790</v>
      </c>
      <c r="Z1491" s="13">
        <v>37027</v>
      </c>
      <c r="AA1491" s="1"/>
      <c r="AB1491" s="1"/>
      <c r="AC1491" s="1"/>
      <c r="AD1491" s="1"/>
      <c r="AE1491" s="1"/>
      <c r="AF1491" s="1"/>
    </row>
    <row r="1492" spans="1:32" x14ac:dyDescent="0.3">
      <c r="A1492" s="9">
        <v>26032</v>
      </c>
      <c r="B1492" s="9" t="s">
        <v>23</v>
      </c>
      <c r="C1492" s="9">
        <v>90927</v>
      </c>
      <c r="D1492" s="10">
        <v>41.94</v>
      </c>
      <c r="E1492" s="11">
        <v>0.05</v>
      </c>
      <c r="F1492" s="9">
        <v>6</v>
      </c>
      <c r="G1492" s="10">
        <f>'Calculated Metrics'!$D1492*'Calculated Metrics'!$F1492*(1-'Calculated Metrics'!$E1492)</f>
        <v>239.05799999999996</v>
      </c>
      <c r="H1492" s="9">
        <v>2626</v>
      </c>
      <c r="I1492" s="9" t="s">
        <v>1877</v>
      </c>
      <c r="J1492" s="9" t="str">
        <f t="shared" si="23"/>
        <v>New Customer</v>
      </c>
      <c r="K1492" s="9" t="s">
        <v>74</v>
      </c>
      <c r="L1492" s="9" t="s">
        <v>35</v>
      </c>
      <c r="M1492" s="12">
        <v>42042</v>
      </c>
      <c r="N1492" s="12">
        <v>42043</v>
      </c>
      <c r="O1492" s="47">
        <f>'Calculated Metrics'!$N1492-'Calculated Metrics'!$M1492</f>
        <v>1</v>
      </c>
      <c r="P1492" s="12" t="str">
        <f>TEXT('Calculated Metrics'!$M1492,"mmmm")</f>
        <v>February</v>
      </c>
      <c r="Q1492" s="12" t="str">
        <f>TEXT('Calculated Metrics'!$M1492,"dddd")</f>
        <v>Saturday</v>
      </c>
      <c r="R1492" s="9" t="str">
        <f>_xlfn.XLOOKUP('Calculated Metrics'!$T1492,'Product Lookup'!A:A,'Product Lookup'!B:B, ,0)</f>
        <v>Binders</v>
      </c>
      <c r="S1492" s="9" t="s">
        <v>26</v>
      </c>
      <c r="T1492" s="9" t="s">
        <v>72</v>
      </c>
      <c r="U1492" s="9" t="s">
        <v>49</v>
      </c>
      <c r="V1492" s="9" t="s">
        <v>29</v>
      </c>
      <c r="W1492" s="9" t="s">
        <v>50</v>
      </c>
      <c r="X1492" s="9" t="s">
        <v>39</v>
      </c>
      <c r="Y1492" s="9" t="s">
        <v>478</v>
      </c>
      <c r="Z1492" s="9">
        <v>94025</v>
      </c>
      <c r="AA1492" s="1"/>
      <c r="AB1492" s="1"/>
      <c r="AC1492" s="1"/>
      <c r="AD1492" s="1"/>
      <c r="AE1492" s="1"/>
      <c r="AF1492" s="1"/>
    </row>
    <row r="1493" spans="1:32" x14ac:dyDescent="0.3">
      <c r="A1493" s="13">
        <v>18623</v>
      </c>
      <c r="B1493" s="13" t="s">
        <v>47</v>
      </c>
      <c r="C1493" s="13">
        <v>85916</v>
      </c>
      <c r="D1493" s="14">
        <v>30.53</v>
      </c>
      <c r="E1493" s="15">
        <v>0.05</v>
      </c>
      <c r="F1493" s="13">
        <v>14</v>
      </c>
      <c r="G1493" s="14">
        <f>'Calculated Metrics'!$D1493*'Calculated Metrics'!$F1493*(1-'Calculated Metrics'!$E1493)</f>
        <v>406.04899999999998</v>
      </c>
      <c r="H1493" s="13">
        <v>2628</v>
      </c>
      <c r="I1493" s="13" t="s">
        <v>1878</v>
      </c>
      <c r="J1493" s="13" t="str">
        <f t="shared" si="23"/>
        <v>New Customer</v>
      </c>
      <c r="K1493" s="13" t="s">
        <v>24</v>
      </c>
      <c r="L1493" s="13" t="s">
        <v>25</v>
      </c>
      <c r="M1493" s="16">
        <v>42021</v>
      </c>
      <c r="N1493" s="16">
        <v>42023</v>
      </c>
      <c r="O1493" s="48">
        <f>'Calculated Metrics'!$N1493-'Calculated Metrics'!$M1493</f>
        <v>2</v>
      </c>
      <c r="P1493" s="16" t="str">
        <f>TEXT('Calculated Metrics'!$M1493,"mmmm")</f>
        <v>January</v>
      </c>
      <c r="Q1493" s="16" t="str">
        <f>TEXT('Calculated Metrics'!$M1493,"dddd")</f>
        <v>Saturday</v>
      </c>
      <c r="R1493" s="13" t="str">
        <f>_xlfn.XLOOKUP('Calculated Metrics'!$T1493,'Product Lookup'!A:A,'Product Lookup'!B:B, ,0)</f>
        <v>Labels</v>
      </c>
      <c r="S1493" s="13" t="s">
        <v>26</v>
      </c>
      <c r="T1493" s="13" t="s">
        <v>82</v>
      </c>
      <c r="U1493" s="13" t="s">
        <v>49</v>
      </c>
      <c r="V1493" s="13" t="s">
        <v>29</v>
      </c>
      <c r="W1493" s="13" t="s">
        <v>50</v>
      </c>
      <c r="X1493" s="13" t="s">
        <v>145</v>
      </c>
      <c r="Y1493" s="13" t="s">
        <v>739</v>
      </c>
      <c r="Z1493" s="13">
        <v>73160</v>
      </c>
      <c r="AA1493" s="1"/>
      <c r="AB1493" s="1"/>
      <c r="AC1493" s="1"/>
      <c r="AD1493" s="1"/>
      <c r="AE1493" s="1"/>
      <c r="AF1493" s="1"/>
    </row>
    <row r="1494" spans="1:32" x14ac:dyDescent="0.3">
      <c r="A1494" s="9">
        <v>21981</v>
      </c>
      <c r="B1494" s="9" t="s">
        <v>41</v>
      </c>
      <c r="C1494" s="9">
        <v>85914</v>
      </c>
      <c r="D1494" s="10">
        <v>194.3</v>
      </c>
      <c r="E1494" s="11">
        <v>0.1</v>
      </c>
      <c r="F1494" s="9">
        <v>5</v>
      </c>
      <c r="G1494" s="10">
        <f>'Calculated Metrics'!$D1494*'Calculated Metrics'!$F1494*(1-'Calculated Metrics'!$E1494)</f>
        <v>874.35</v>
      </c>
      <c r="H1494" s="9">
        <v>2630</v>
      </c>
      <c r="I1494" s="9" t="s">
        <v>1879</v>
      </c>
      <c r="J1494" s="9" t="str">
        <f t="shared" si="23"/>
        <v>Returning Customer</v>
      </c>
      <c r="K1494" s="9" t="s">
        <v>48</v>
      </c>
      <c r="L1494" s="9" t="s">
        <v>35</v>
      </c>
      <c r="M1494" s="12">
        <v>42009</v>
      </c>
      <c r="N1494" s="12">
        <v>42011</v>
      </c>
      <c r="O1494" s="47">
        <f>'Calculated Metrics'!$N1494-'Calculated Metrics'!$M1494</f>
        <v>2</v>
      </c>
      <c r="P1494" s="12" t="str">
        <f>TEXT('Calculated Metrics'!$M1494,"mmmm")</f>
        <v>January</v>
      </c>
      <c r="Q1494" s="12" t="str">
        <f>TEXT('Calculated Metrics'!$M1494,"dddd")</f>
        <v>Monday</v>
      </c>
      <c r="R1494" s="9" t="str">
        <f>_xlfn.XLOOKUP('Calculated Metrics'!$T1494,'Product Lookup'!A:A,'Product Lookup'!B:B, ,0)</f>
        <v>Furnishings</v>
      </c>
      <c r="S1494" s="9" t="s">
        <v>36</v>
      </c>
      <c r="T1494" s="9" t="s">
        <v>42</v>
      </c>
      <c r="U1494" s="9" t="s">
        <v>124</v>
      </c>
      <c r="V1494" s="9" t="s">
        <v>29</v>
      </c>
      <c r="W1494" s="9" t="s">
        <v>50</v>
      </c>
      <c r="X1494" s="9" t="s">
        <v>145</v>
      </c>
      <c r="Y1494" s="9" t="s">
        <v>791</v>
      </c>
      <c r="Z1494" s="9">
        <v>73071</v>
      </c>
      <c r="AA1494" s="1"/>
      <c r="AB1494" s="1"/>
      <c r="AC1494" s="1"/>
      <c r="AD1494" s="1"/>
      <c r="AE1494" s="1"/>
      <c r="AF1494" s="1"/>
    </row>
    <row r="1495" spans="1:32" x14ac:dyDescent="0.3">
      <c r="A1495" s="13">
        <v>21982</v>
      </c>
      <c r="B1495" s="13" t="s">
        <v>41</v>
      </c>
      <c r="C1495" s="13">
        <v>85914</v>
      </c>
      <c r="D1495" s="14">
        <v>209.84</v>
      </c>
      <c r="E1495" s="15">
        <v>0.1</v>
      </c>
      <c r="F1495" s="13">
        <v>10</v>
      </c>
      <c r="G1495" s="14">
        <f>'Calculated Metrics'!$D1495*'Calculated Metrics'!$F1495*(1-'Calculated Metrics'!$E1495)</f>
        <v>1888.5600000000002</v>
      </c>
      <c r="H1495" s="13">
        <v>2630</v>
      </c>
      <c r="I1495" s="13" t="s">
        <v>1879</v>
      </c>
      <c r="J1495" s="13" t="str">
        <f t="shared" si="23"/>
        <v>Returning Customer</v>
      </c>
      <c r="K1495" s="13" t="s">
        <v>48</v>
      </c>
      <c r="L1495" s="13" t="s">
        <v>35</v>
      </c>
      <c r="M1495" s="16">
        <v>42009</v>
      </c>
      <c r="N1495" s="16">
        <v>42010</v>
      </c>
      <c r="O1495" s="48">
        <f>'Calculated Metrics'!$N1495-'Calculated Metrics'!$M1495</f>
        <v>1</v>
      </c>
      <c r="P1495" s="16" t="str">
        <f>TEXT('Calculated Metrics'!$M1495,"mmmm")</f>
        <v>January</v>
      </c>
      <c r="Q1495" s="16" t="str">
        <f>TEXT('Calculated Metrics'!$M1495,"dddd")</f>
        <v>Monday</v>
      </c>
      <c r="R1495" s="13" t="str">
        <f>_xlfn.XLOOKUP('Calculated Metrics'!$T1495,'Product Lookup'!A:A,'Product Lookup'!B:B, ,0)</f>
        <v>Furnishings</v>
      </c>
      <c r="S1495" s="13" t="s">
        <v>36</v>
      </c>
      <c r="T1495" s="13" t="s">
        <v>42</v>
      </c>
      <c r="U1495" s="13" t="s">
        <v>124</v>
      </c>
      <c r="V1495" s="13" t="s">
        <v>29</v>
      </c>
      <c r="W1495" s="13" t="s">
        <v>50</v>
      </c>
      <c r="X1495" s="13" t="s">
        <v>145</v>
      </c>
      <c r="Y1495" s="13" t="s">
        <v>791</v>
      </c>
      <c r="Z1495" s="13">
        <v>73071</v>
      </c>
      <c r="AA1495" s="1"/>
      <c r="AB1495" s="1"/>
      <c r="AC1495" s="1"/>
      <c r="AD1495" s="1"/>
      <c r="AE1495" s="1"/>
      <c r="AF1495" s="1"/>
    </row>
    <row r="1496" spans="1:32" x14ac:dyDescent="0.3">
      <c r="A1496" s="9">
        <v>21983</v>
      </c>
      <c r="B1496" s="9" t="s">
        <v>41</v>
      </c>
      <c r="C1496" s="9">
        <v>85914</v>
      </c>
      <c r="D1496" s="10">
        <v>145.44999999999999</v>
      </c>
      <c r="E1496" s="11">
        <v>0.1</v>
      </c>
      <c r="F1496" s="9">
        <v>8</v>
      </c>
      <c r="G1496" s="10">
        <f>'Calculated Metrics'!$D1496*'Calculated Metrics'!$F1496*(1-'Calculated Metrics'!$E1496)</f>
        <v>1047.24</v>
      </c>
      <c r="H1496" s="9">
        <v>2630</v>
      </c>
      <c r="I1496" s="9" t="s">
        <v>1879</v>
      </c>
      <c r="J1496" s="9" t="str">
        <f t="shared" si="23"/>
        <v>Returning Customer</v>
      </c>
      <c r="K1496" s="9" t="s">
        <v>48</v>
      </c>
      <c r="L1496" s="9" t="s">
        <v>25</v>
      </c>
      <c r="M1496" s="12">
        <v>42009</v>
      </c>
      <c r="N1496" s="12">
        <v>42011</v>
      </c>
      <c r="O1496" s="47">
        <f>'Calculated Metrics'!$N1496-'Calculated Metrics'!$M1496</f>
        <v>2</v>
      </c>
      <c r="P1496" s="12" t="str">
        <f>TEXT('Calculated Metrics'!$M1496,"mmmm")</f>
        <v>January</v>
      </c>
      <c r="Q1496" s="12" t="str">
        <f>TEXT('Calculated Metrics'!$M1496,"dddd")</f>
        <v>Monday</v>
      </c>
      <c r="R1496" s="9" t="str">
        <f>_xlfn.XLOOKUP('Calculated Metrics'!$T1496,'Product Lookup'!A:A,'Product Lookup'!B:B, ,0)</f>
        <v>Office Machines</v>
      </c>
      <c r="S1496" s="9" t="s">
        <v>58</v>
      </c>
      <c r="T1496" s="9" t="s">
        <v>62</v>
      </c>
      <c r="U1496" s="9" t="s">
        <v>38</v>
      </c>
      <c r="V1496" s="9" t="s">
        <v>29</v>
      </c>
      <c r="W1496" s="9" t="s">
        <v>50</v>
      </c>
      <c r="X1496" s="9" t="s">
        <v>145</v>
      </c>
      <c r="Y1496" s="9" t="s">
        <v>791</v>
      </c>
      <c r="Z1496" s="9">
        <v>73071</v>
      </c>
      <c r="AA1496" s="1"/>
      <c r="AB1496" s="1"/>
      <c r="AC1496" s="1"/>
      <c r="AD1496" s="1"/>
      <c r="AE1496" s="1"/>
      <c r="AF1496" s="1"/>
    </row>
    <row r="1497" spans="1:32" x14ac:dyDescent="0.3">
      <c r="A1497" s="13">
        <v>22540</v>
      </c>
      <c r="B1497" s="13" t="s">
        <v>23</v>
      </c>
      <c r="C1497" s="13">
        <v>85915</v>
      </c>
      <c r="D1497" s="14">
        <v>65.989999999999995</v>
      </c>
      <c r="E1497" s="15">
        <v>0.05</v>
      </c>
      <c r="F1497" s="13">
        <v>3</v>
      </c>
      <c r="G1497" s="14">
        <f>'Calculated Metrics'!$D1497*'Calculated Metrics'!$F1497*(1-'Calculated Metrics'!$E1497)</f>
        <v>188.07149999999996</v>
      </c>
      <c r="H1497" s="13">
        <v>2630</v>
      </c>
      <c r="I1497" s="13" t="s">
        <v>1879</v>
      </c>
      <c r="J1497" s="13" t="str">
        <f t="shared" si="23"/>
        <v>Returning Customer</v>
      </c>
      <c r="K1497" s="13" t="s">
        <v>48</v>
      </c>
      <c r="L1497" s="13" t="s">
        <v>35</v>
      </c>
      <c r="M1497" s="16">
        <v>42011</v>
      </c>
      <c r="N1497" s="16">
        <v>42012</v>
      </c>
      <c r="O1497" s="48">
        <f>'Calculated Metrics'!$N1497-'Calculated Metrics'!$M1497</f>
        <v>1</v>
      </c>
      <c r="P1497" s="16" t="str">
        <f>TEXT('Calculated Metrics'!$M1497,"mmmm")</f>
        <v>January</v>
      </c>
      <c r="Q1497" s="16" t="str">
        <f>TEXT('Calculated Metrics'!$M1497,"dddd")</f>
        <v>Wednesday</v>
      </c>
      <c r="R1497" s="13" t="str">
        <f>_xlfn.XLOOKUP('Calculated Metrics'!$T1497,'Product Lookup'!A:A,'Product Lookup'!B:B, ,0)</f>
        <v>Telephones</v>
      </c>
      <c r="S1497" s="13" t="s">
        <v>58</v>
      </c>
      <c r="T1497" s="13" t="s">
        <v>59</v>
      </c>
      <c r="U1497" s="13" t="s">
        <v>49</v>
      </c>
      <c r="V1497" s="13" t="s">
        <v>29</v>
      </c>
      <c r="W1497" s="13" t="s">
        <v>30</v>
      </c>
      <c r="X1497" s="13" t="s">
        <v>145</v>
      </c>
      <c r="Y1497" s="13" t="s">
        <v>791</v>
      </c>
      <c r="Z1497" s="13">
        <v>73071</v>
      </c>
      <c r="AA1497" s="1"/>
      <c r="AB1497" s="1"/>
      <c r="AC1497" s="1"/>
      <c r="AD1497" s="1"/>
      <c r="AE1497" s="1"/>
      <c r="AF1497" s="1"/>
    </row>
    <row r="1498" spans="1:32" x14ac:dyDescent="0.3">
      <c r="A1498" s="9">
        <v>25594</v>
      </c>
      <c r="B1498" s="9" t="s">
        <v>71</v>
      </c>
      <c r="C1498" s="9">
        <v>90951</v>
      </c>
      <c r="D1498" s="10">
        <v>100.97</v>
      </c>
      <c r="E1498" s="11">
        <v>0.1</v>
      </c>
      <c r="F1498" s="9">
        <v>13</v>
      </c>
      <c r="G1498" s="10">
        <f>'Calculated Metrics'!$D1498*'Calculated Metrics'!$F1498*(1-'Calculated Metrics'!$E1498)</f>
        <v>1181.3489999999999</v>
      </c>
      <c r="H1498" s="9">
        <v>2638</v>
      </c>
      <c r="I1498" s="9" t="s">
        <v>1880</v>
      </c>
      <c r="J1498" s="9" t="str">
        <f t="shared" si="23"/>
        <v>New Customer</v>
      </c>
      <c r="K1498" s="9" t="s">
        <v>74</v>
      </c>
      <c r="L1498" s="9" t="s">
        <v>25</v>
      </c>
      <c r="M1498" s="12">
        <v>42163</v>
      </c>
      <c r="N1498" s="12">
        <v>42163</v>
      </c>
      <c r="O1498" s="47">
        <f>'Calculated Metrics'!$N1498-'Calculated Metrics'!$M1498</f>
        <v>0</v>
      </c>
      <c r="P1498" s="12" t="str">
        <f>TEXT('Calculated Metrics'!$M1498,"mmmm")</f>
        <v>June</v>
      </c>
      <c r="Q1498" s="12" t="str">
        <f>TEXT('Calculated Metrics'!$M1498,"dddd")</f>
        <v>Monday</v>
      </c>
      <c r="R1498" s="9" t="str">
        <f>_xlfn.XLOOKUP('Calculated Metrics'!$T1498,'Product Lookup'!A:A,'Product Lookup'!B:B, ,0)</f>
        <v>Computer Peripherals</v>
      </c>
      <c r="S1498" s="9" t="s">
        <v>58</v>
      </c>
      <c r="T1498" s="9" t="s">
        <v>100</v>
      </c>
      <c r="U1498" s="9" t="s">
        <v>49</v>
      </c>
      <c r="V1498" s="9" t="s">
        <v>29</v>
      </c>
      <c r="W1498" s="9" t="s">
        <v>30</v>
      </c>
      <c r="X1498" s="9" t="s">
        <v>566</v>
      </c>
      <c r="Y1498" s="9" t="s">
        <v>792</v>
      </c>
      <c r="Z1498" s="9">
        <v>83704</v>
      </c>
      <c r="AA1498" s="1"/>
      <c r="AB1498" s="1"/>
      <c r="AC1498" s="1"/>
      <c r="AD1498" s="1"/>
      <c r="AE1498" s="1"/>
      <c r="AF1498" s="1"/>
    </row>
    <row r="1499" spans="1:32" x14ac:dyDescent="0.3">
      <c r="A1499" s="13">
        <v>21041</v>
      </c>
      <c r="B1499" s="13" t="s">
        <v>33</v>
      </c>
      <c r="C1499" s="13">
        <v>90952</v>
      </c>
      <c r="D1499" s="14">
        <v>4.9800000000000004</v>
      </c>
      <c r="E1499" s="15">
        <v>0.05</v>
      </c>
      <c r="F1499" s="13">
        <v>3</v>
      </c>
      <c r="G1499" s="14">
        <f>'Calculated Metrics'!$D1499*'Calculated Metrics'!$F1499*(1-'Calculated Metrics'!$E1499)</f>
        <v>14.193000000000001</v>
      </c>
      <c r="H1499" s="13">
        <v>2639</v>
      </c>
      <c r="I1499" s="13" t="s">
        <v>1881</v>
      </c>
      <c r="J1499" s="13" t="str">
        <f t="shared" si="23"/>
        <v>New Customer</v>
      </c>
      <c r="K1499" s="13" t="s">
        <v>74</v>
      </c>
      <c r="L1499" s="13" t="s">
        <v>35</v>
      </c>
      <c r="M1499" s="16">
        <v>42082</v>
      </c>
      <c r="N1499" s="16">
        <v>42082</v>
      </c>
      <c r="O1499" s="48">
        <f>'Calculated Metrics'!$N1499-'Calculated Metrics'!$M1499</f>
        <v>0</v>
      </c>
      <c r="P1499" s="16" t="str">
        <f>TEXT('Calculated Metrics'!$M1499,"mmmm")</f>
        <v>March</v>
      </c>
      <c r="Q1499" s="16" t="str">
        <f>TEXT('Calculated Metrics'!$M1499,"dddd")</f>
        <v>Thursday</v>
      </c>
      <c r="R1499" s="13" t="str">
        <f>_xlfn.XLOOKUP('Calculated Metrics'!$T1499,'Product Lookup'!A:A,'Product Lookup'!B:B, ,0)</f>
        <v>Labels</v>
      </c>
      <c r="S1499" s="13" t="s">
        <v>26</v>
      </c>
      <c r="T1499" s="13" t="s">
        <v>82</v>
      </c>
      <c r="U1499" s="13" t="s">
        <v>49</v>
      </c>
      <c r="V1499" s="13" t="s">
        <v>29</v>
      </c>
      <c r="W1499" s="13" t="s">
        <v>30</v>
      </c>
      <c r="X1499" s="13" t="s">
        <v>164</v>
      </c>
      <c r="Y1499" s="13" t="s">
        <v>254</v>
      </c>
      <c r="Z1499" s="13">
        <v>88201</v>
      </c>
      <c r="AA1499" s="1"/>
      <c r="AB1499" s="1"/>
      <c r="AC1499" s="1"/>
      <c r="AD1499" s="1"/>
      <c r="AE1499" s="1"/>
      <c r="AF1499" s="1"/>
    </row>
    <row r="1500" spans="1:32" x14ac:dyDescent="0.3">
      <c r="A1500" s="9">
        <v>22438</v>
      </c>
      <c r="B1500" s="9" t="s">
        <v>71</v>
      </c>
      <c r="C1500" s="9">
        <v>91386</v>
      </c>
      <c r="D1500" s="10">
        <v>10.98</v>
      </c>
      <c r="E1500" s="11">
        <v>0.05</v>
      </c>
      <c r="F1500" s="9">
        <v>5</v>
      </c>
      <c r="G1500" s="10">
        <f>'Calculated Metrics'!$D1500*'Calculated Metrics'!$F1500*(1-'Calculated Metrics'!$E1500)</f>
        <v>52.155000000000001</v>
      </c>
      <c r="H1500" s="9">
        <v>2647</v>
      </c>
      <c r="I1500" s="9" t="s">
        <v>1882</v>
      </c>
      <c r="J1500" s="9" t="str">
        <f t="shared" si="23"/>
        <v>Returning Customer</v>
      </c>
      <c r="K1500" s="9" t="s">
        <v>24</v>
      </c>
      <c r="L1500" s="9" t="s">
        <v>35</v>
      </c>
      <c r="M1500" s="12">
        <v>42080</v>
      </c>
      <c r="N1500" s="12">
        <v>42087</v>
      </c>
      <c r="O1500" s="47">
        <f>'Calculated Metrics'!$N1500-'Calculated Metrics'!$M1500</f>
        <v>7</v>
      </c>
      <c r="P1500" s="12" t="str">
        <f>TEXT('Calculated Metrics'!$M1500,"mmmm")</f>
        <v>March</v>
      </c>
      <c r="Q1500" s="12" t="str">
        <f>TEXT('Calculated Metrics'!$M1500,"dddd")</f>
        <v>Tuesday</v>
      </c>
      <c r="R1500" s="9" t="str">
        <f>_xlfn.XLOOKUP('Calculated Metrics'!$T1500,'Product Lookup'!A:A,'Product Lookup'!B:B, ,0)</f>
        <v>Appliances</v>
      </c>
      <c r="S1500" s="9" t="s">
        <v>26</v>
      </c>
      <c r="T1500" s="9" t="s">
        <v>131</v>
      </c>
      <c r="U1500" s="9" t="s">
        <v>49</v>
      </c>
      <c r="V1500" s="9" t="s">
        <v>29</v>
      </c>
      <c r="W1500" s="9" t="s">
        <v>30</v>
      </c>
      <c r="X1500" s="9" t="s">
        <v>39</v>
      </c>
      <c r="Y1500" s="9" t="s">
        <v>793</v>
      </c>
      <c r="Z1500" s="9">
        <v>93309</v>
      </c>
      <c r="AA1500" s="1"/>
      <c r="AB1500" s="1"/>
      <c r="AC1500" s="1"/>
      <c r="AD1500" s="1"/>
      <c r="AE1500" s="1"/>
      <c r="AF1500" s="1"/>
    </row>
    <row r="1501" spans="1:32" x14ac:dyDescent="0.3">
      <c r="A1501" s="13">
        <v>22439</v>
      </c>
      <c r="B1501" s="13" t="s">
        <v>71</v>
      </c>
      <c r="C1501" s="13">
        <v>91386</v>
      </c>
      <c r="D1501" s="14">
        <v>39.979999999999997</v>
      </c>
      <c r="E1501" s="15">
        <v>0.05</v>
      </c>
      <c r="F1501" s="13">
        <v>4</v>
      </c>
      <c r="G1501" s="14">
        <f>'Calculated Metrics'!$D1501*'Calculated Metrics'!$F1501*(1-'Calculated Metrics'!$E1501)</f>
        <v>151.92399999999998</v>
      </c>
      <c r="H1501" s="13">
        <v>2647</v>
      </c>
      <c r="I1501" s="13" t="s">
        <v>1882</v>
      </c>
      <c r="J1501" s="13" t="str">
        <f t="shared" si="23"/>
        <v>Returning Customer</v>
      </c>
      <c r="K1501" s="13" t="s">
        <v>24</v>
      </c>
      <c r="L1501" s="13" t="s">
        <v>35</v>
      </c>
      <c r="M1501" s="16">
        <v>42080</v>
      </c>
      <c r="N1501" s="16">
        <v>42082</v>
      </c>
      <c r="O1501" s="48">
        <f>'Calculated Metrics'!$N1501-'Calculated Metrics'!$M1501</f>
        <v>2</v>
      </c>
      <c r="P1501" s="16" t="str">
        <f>TEXT('Calculated Metrics'!$M1501,"mmmm")</f>
        <v>March</v>
      </c>
      <c r="Q1501" s="16" t="str">
        <f>TEXT('Calculated Metrics'!$M1501,"dddd")</f>
        <v>Tuesday</v>
      </c>
      <c r="R1501" s="13" t="str">
        <f>_xlfn.XLOOKUP('Calculated Metrics'!$T1501,'Product Lookup'!A:A,'Product Lookup'!B:B, ,0)</f>
        <v>Furnishings</v>
      </c>
      <c r="S1501" s="13" t="s">
        <v>36</v>
      </c>
      <c r="T1501" s="13" t="s">
        <v>42</v>
      </c>
      <c r="U1501" s="13" t="s">
        <v>28</v>
      </c>
      <c r="V1501" s="13" t="s">
        <v>29</v>
      </c>
      <c r="W1501" s="13" t="s">
        <v>44</v>
      </c>
      <c r="X1501" s="13" t="s">
        <v>39</v>
      </c>
      <c r="Y1501" s="13" t="s">
        <v>793</v>
      </c>
      <c r="Z1501" s="13">
        <v>93309</v>
      </c>
      <c r="AA1501" s="1"/>
      <c r="AB1501" s="1"/>
      <c r="AC1501" s="1"/>
      <c r="AD1501" s="1"/>
      <c r="AE1501" s="1"/>
      <c r="AF1501" s="1"/>
    </row>
    <row r="1502" spans="1:32" x14ac:dyDescent="0.3">
      <c r="A1502" s="9">
        <v>18720</v>
      </c>
      <c r="B1502" s="9" t="s">
        <v>23</v>
      </c>
      <c r="C1502" s="9">
        <v>88814</v>
      </c>
      <c r="D1502" s="10">
        <v>39.979999999999997</v>
      </c>
      <c r="E1502" s="11">
        <v>0.05</v>
      </c>
      <c r="F1502" s="9">
        <v>5</v>
      </c>
      <c r="G1502" s="10">
        <f>'Calculated Metrics'!$D1502*'Calculated Metrics'!$F1502*(1-'Calculated Metrics'!$E1502)</f>
        <v>189.90499999999997</v>
      </c>
      <c r="H1502" s="9">
        <v>2649</v>
      </c>
      <c r="I1502" s="9" t="s">
        <v>1883</v>
      </c>
      <c r="J1502" s="9" t="str">
        <f t="shared" si="23"/>
        <v>New Customer</v>
      </c>
      <c r="K1502" s="9" t="s">
        <v>24</v>
      </c>
      <c r="L1502" s="9" t="s">
        <v>35</v>
      </c>
      <c r="M1502" s="12">
        <v>42166</v>
      </c>
      <c r="N1502" s="12">
        <v>42167</v>
      </c>
      <c r="O1502" s="47">
        <f>'Calculated Metrics'!$N1502-'Calculated Metrics'!$M1502</f>
        <v>1</v>
      </c>
      <c r="P1502" s="12" t="str">
        <f>TEXT('Calculated Metrics'!$M1502,"mmmm")</f>
        <v>June</v>
      </c>
      <c r="Q1502" s="12" t="str">
        <f>TEXT('Calculated Metrics'!$M1502,"dddd")</f>
        <v>Thursday</v>
      </c>
      <c r="R1502" s="9" t="str">
        <f>_xlfn.XLOOKUP('Calculated Metrics'!$T1502,'Product Lookup'!A:A,'Product Lookup'!B:B, ,0)</f>
        <v>Computer Peripherals</v>
      </c>
      <c r="S1502" s="9" t="s">
        <v>58</v>
      </c>
      <c r="T1502" s="9" t="s">
        <v>100</v>
      </c>
      <c r="U1502" s="9" t="s">
        <v>49</v>
      </c>
      <c r="V1502" s="9" t="s">
        <v>29</v>
      </c>
      <c r="W1502" s="9" t="s">
        <v>44</v>
      </c>
      <c r="X1502" s="9" t="s">
        <v>181</v>
      </c>
      <c r="Y1502" s="9" t="s">
        <v>719</v>
      </c>
      <c r="Z1502" s="9">
        <v>21040</v>
      </c>
      <c r="AA1502" s="1"/>
      <c r="AB1502" s="1"/>
      <c r="AC1502" s="1"/>
      <c r="AD1502" s="1"/>
      <c r="AE1502" s="1"/>
      <c r="AF1502" s="1"/>
    </row>
    <row r="1503" spans="1:32" x14ac:dyDescent="0.3">
      <c r="A1503" s="13">
        <v>22904</v>
      </c>
      <c r="B1503" s="13" t="s">
        <v>41</v>
      </c>
      <c r="C1503" s="13">
        <v>88815</v>
      </c>
      <c r="D1503" s="14">
        <v>35.99</v>
      </c>
      <c r="E1503" s="15">
        <v>0.05</v>
      </c>
      <c r="F1503" s="13">
        <v>26</v>
      </c>
      <c r="G1503" s="14">
        <f>'Calculated Metrics'!$D1503*'Calculated Metrics'!$F1503*(1-'Calculated Metrics'!$E1503)</f>
        <v>888.95299999999997</v>
      </c>
      <c r="H1503" s="13">
        <v>2650</v>
      </c>
      <c r="I1503" s="13" t="s">
        <v>1884</v>
      </c>
      <c r="J1503" s="13" t="str">
        <f t="shared" si="23"/>
        <v>New Customer</v>
      </c>
      <c r="K1503" s="13" t="s">
        <v>24</v>
      </c>
      <c r="L1503" s="13" t="s">
        <v>35</v>
      </c>
      <c r="M1503" s="16">
        <v>42128</v>
      </c>
      <c r="N1503" s="16">
        <v>42129</v>
      </c>
      <c r="O1503" s="48">
        <f>'Calculated Metrics'!$N1503-'Calculated Metrics'!$M1503</f>
        <v>1</v>
      </c>
      <c r="P1503" s="16" t="str">
        <f>TEXT('Calculated Metrics'!$M1503,"mmmm")</f>
        <v>May</v>
      </c>
      <c r="Q1503" s="16" t="str">
        <f>TEXT('Calculated Metrics'!$M1503,"dddd")</f>
        <v>Monday</v>
      </c>
      <c r="R1503" s="13" t="str">
        <f>_xlfn.XLOOKUP('Calculated Metrics'!$T1503,'Product Lookup'!A:A,'Product Lookup'!B:B, ,0)</f>
        <v>Telephones</v>
      </c>
      <c r="S1503" s="13" t="s">
        <v>58</v>
      </c>
      <c r="T1503" s="13" t="s">
        <v>59</v>
      </c>
      <c r="U1503" s="13" t="s">
        <v>28</v>
      </c>
      <c r="V1503" s="13" t="s">
        <v>29</v>
      </c>
      <c r="W1503" s="13" t="s">
        <v>30</v>
      </c>
      <c r="X1503" s="13" t="s">
        <v>122</v>
      </c>
      <c r="Y1503" s="13" t="s">
        <v>794</v>
      </c>
      <c r="Z1503" s="13">
        <v>15234</v>
      </c>
      <c r="AA1503" s="1"/>
      <c r="AB1503" s="1"/>
      <c r="AC1503" s="1"/>
      <c r="AD1503" s="1"/>
      <c r="AE1503" s="1"/>
      <c r="AF1503" s="1"/>
    </row>
    <row r="1504" spans="1:32" x14ac:dyDescent="0.3">
      <c r="A1504" s="9">
        <v>18949</v>
      </c>
      <c r="B1504" s="9" t="s">
        <v>47</v>
      </c>
      <c r="C1504" s="9">
        <v>89361</v>
      </c>
      <c r="D1504" s="10">
        <v>47.9</v>
      </c>
      <c r="E1504" s="11">
        <v>0.05</v>
      </c>
      <c r="F1504" s="9">
        <v>2</v>
      </c>
      <c r="G1504" s="10">
        <f>'Calculated Metrics'!$D1504*'Calculated Metrics'!$F1504*(1-'Calculated Metrics'!$E1504)</f>
        <v>91.009999999999991</v>
      </c>
      <c r="H1504" s="9">
        <v>2652</v>
      </c>
      <c r="I1504" s="9" t="s">
        <v>1885</v>
      </c>
      <c r="J1504" s="9" t="str">
        <f t="shared" si="23"/>
        <v>New Customer</v>
      </c>
      <c r="K1504" s="9" t="s">
        <v>74</v>
      </c>
      <c r="L1504" s="9" t="s">
        <v>35</v>
      </c>
      <c r="M1504" s="12">
        <v>42149</v>
      </c>
      <c r="N1504" s="12">
        <v>42151</v>
      </c>
      <c r="O1504" s="47">
        <f>'Calculated Metrics'!$N1504-'Calculated Metrics'!$M1504</f>
        <v>2</v>
      </c>
      <c r="P1504" s="12" t="str">
        <f>TEXT('Calculated Metrics'!$M1504,"mmmm")</f>
        <v>May</v>
      </c>
      <c r="Q1504" s="12" t="str">
        <f>TEXT('Calculated Metrics'!$M1504,"dddd")</f>
        <v>Monday</v>
      </c>
      <c r="R1504" s="9" t="str">
        <f>_xlfn.XLOOKUP('Calculated Metrics'!$T1504,'Product Lookup'!A:A,'Product Lookup'!B:B, ,0)</f>
        <v>Paper</v>
      </c>
      <c r="S1504" s="9" t="s">
        <v>26</v>
      </c>
      <c r="T1504" s="9" t="s">
        <v>66</v>
      </c>
      <c r="U1504" s="9" t="s">
        <v>49</v>
      </c>
      <c r="V1504" s="9" t="s">
        <v>29</v>
      </c>
      <c r="W1504" s="9" t="s">
        <v>50</v>
      </c>
      <c r="X1504" s="9" t="s">
        <v>39</v>
      </c>
      <c r="Y1504" s="9" t="s">
        <v>793</v>
      </c>
      <c r="Z1504" s="9">
        <v>93309</v>
      </c>
      <c r="AA1504" s="1"/>
      <c r="AB1504" s="1"/>
      <c r="AC1504" s="1"/>
      <c r="AD1504" s="1"/>
      <c r="AE1504" s="1"/>
      <c r="AF1504" s="1"/>
    </row>
    <row r="1505" spans="1:32" x14ac:dyDescent="0.3">
      <c r="A1505" s="13">
        <v>25662</v>
      </c>
      <c r="B1505" s="13" t="s">
        <v>33</v>
      </c>
      <c r="C1505" s="13">
        <v>89360</v>
      </c>
      <c r="D1505" s="14">
        <v>4.9800000000000004</v>
      </c>
      <c r="E1505" s="15">
        <v>0.05</v>
      </c>
      <c r="F1505" s="13">
        <v>7</v>
      </c>
      <c r="G1505" s="14">
        <f>'Calculated Metrics'!$D1505*'Calculated Metrics'!$F1505*(1-'Calculated Metrics'!$E1505)</f>
        <v>33.116999999999997</v>
      </c>
      <c r="H1505" s="13">
        <v>2653</v>
      </c>
      <c r="I1505" s="13" t="s">
        <v>1886</v>
      </c>
      <c r="J1505" s="13" t="str">
        <f t="shared" si="23"/>
        <v>Returning Customer</v>
      </c>
      <c r="K1505" s="13" t="s">
        <v>74</v>
      </c>
      <c r="L1505" s="13" t="s">
        <v>35</v>
      </c>
      <c r="M1505" s="16">
        <v>42057</v>
      </c>
      <c r="N1505" s="16">
        <v>42058</v>
      </c>
      <c r="O1505" s="48">
        <f>'Calculated Metrics'!$N1505-'Calculated Metrics'!$M1505</f>
        <v>1</v>
      </c>
      <c r="P1505" s="16" t="str">
        <f>TEXT('Calculated Metrics'!$M1505,"mmmm")</f>
        <v>February</v>
      </c>
      <c r="Q1505" s="16" t="str">
        <f>TEXT('Calculated Metrics'!$M1505,"dddd")</f>
        <v>Sunday</v>
      </c>
      <c r="R1505" s="13" t="str">
        <f>_xlfn.XLOOKUP('Calculated Metrics'!$T1505,'Product Lookup'!A:A,'Product Lookup'!B:B, ,0)</f>
        <v>Computer Peripherals</v>
      </c>
      <c r="S1505" s="13" t="s">
        <v>58</v>
      </c>
      <c r="T1505" s="13" t="s">
        <v>100</v>
      </c>
      <c r="U1505" s="13" t="s">
        <v>43</v>
      </c>
      <c r="V1505" s="13" t="s">
        <v>29</v>
      </c>
      <c r="W1505" s="13" t="s">
        <v>50</v>
      </c>
      <c r="X1505" s="13" t="s">
        <v>101</v>
      </c>
      <c r="Y1505" s="13" t="s">
        <v>795</v>
      </c>
      <c r="Z1505" s="13">
        <v>67037</v>
      </c>
      <c r="AA1505" s="1"/>
      <c r="AB1505" s="1"/>
      <c r="AC1505" s="1"/>
      <c r="AD1505" s="1"/>
      <c r="AE1505" s="1"/>
      <c r="AF1505" s="1"/>
    </row>
    <row r="1506" spans="1:32" x14ac:dyDescent="0.3">
      <c r="A1506" s="9">
        <v>25663</v>
      </c>
      <c r="B1506" s="9" t="s">
        <v>33</v>
      </c>
      <c r="C1506" s="9">
        <v>89360</v>
      </c>
      <c r="D1506" s="10">
        <v>34.229999999999997</v>
      </c>
      <c r="E1506" s="11">
        <v>0.05</v>
      </c>
      <c r="F1506" s="9">
        <v>11</v>
      </c>
      <c r="G1506" s="10">
        <f>'Calculated Metrics'!$D1506*'Calculated Metrics'!$F1506*(1-'Calculated Metrics'!$E1506)</f>
        <v>357.70349999999996</v>
      </c>
      <c r="H1506" s="9">
        <v>2653</v>
      </c>
      <c r="I1506" s="9" t="s">
        <v>1886</v>
      </c>
      <c r="J1506" s="9" t="str">
        <f t="shared" si="23"/>
        <v>Returning Customer</v>
      </c>
      <c r="K1506" s="9" t="s">
        <v>74</v>
      </c>
      <c r="L1506" s="9" t="s">
        <v>35</v>
      </c>
      <c r="M1506" s="12">
        <v>42057</v>
      </c>
      <c r="N1506" s="12">
        <v>42059</v>
      </c>
      <c r="O1506" s="47">
        <f>'Calculated Metrics'!$N1506-'Calculated Metrics'!$M1506</f>
        <v>2</v>
      </c>
      <c r="P1506" s="12" t="str">
        <f>TEXT('Calculated Metrics'!$M1506,"mmmm")</f>
        <v>February</v>
      </c>
      <c r="Q1506" s="12" t="str">
        <f>TEXT('Calculated Metrics'!$M1506,"dddd")</f>
        <v>Sunday</v>
      </c>
      <c r="R1506" s="9" t="str">
        <f>_xlfn.XLOOKUP('Calculated Metrics'!$T1506,'Product Lookup'!A:A,'Product Lookup'!B:B, ,0)</f>
        <v>Furnishings</v>
      </c>
      <c r="S1506" s="9" t="s">
        <v>36</v>
      </c>
      <c r="T1506" s="9" t="s">
        <v>42</v>
      </c>
      <c r="U1506" s="9" t="s">
        <v>49</v>
      </c>
      <c r="V1506" s="9" t="s">
        <v>29</v>
      </c>
      <c r="W1506" s="9" t="s">
        <v>81</v>
      </c>
      <c r="X1506" s="9" t="s">
        <v>101</v>
      </c>
      <c r="Y1506" s="9" t="s">
        <v>795</v>
      </c>
      <c r="Z1506" s="9">
        <v>67037</v>
      </c>
      <c r="AA1506" s="1"/>
      <c r="AB1506" s="1"/>
      <c r="AC1506" s="1"/>
      <c r="AD1506" s="1"/>
      <c r="AE1506" s="1"/>
      <c r="AF1506" s="1"/>
    </row>
    <row r="1507" spans="1:32" x14ac:dyDescent="0.3">
      <c r="A1507" s="13">
        <v>19131</v>
      </c>
      <c r="B1507" s="13" t="s">
        <v>47</v>
      </c>
      <c r="C1507" s="13">
        <v>86063</v>
      </c>
      <c r="D1507" s="14">
        <v>89.99</v>
      </c>
      <c r="E1507" s="15">
        <v>0.05</v>
      </c>
      <c r="F1507" s="13">
        <v>6</v>
      </c>
      <c r="G1507" s="14">
        <f>'Calculated Metrics'!$D1507*'Calculated Metrics'!$F1507*(1-'Calculated Metrics'!$E1507)</f>
        <v>512.94299999999987</v>
      </c>
      <c r="H1507" s="13">
        <v>2655</v>
      </c>
      <c r="I1507" s="13" t="s">
        <v>1887</v>
      </c>
      <c r="J1507" s="13" t="str">
        <f t="shared" si="23"/>
        <v>Returning Customer</v>
      </c>
      <c r="K1507" s="13" t="s">
        <v>74</v>
      </c>
      <c r="L1507" s="13" t="s">
        <v>25</v>
      </c>
      <c r="M1507" s="16">
        <v>42112</v>
      </c>
      <c r="N1507" s="16">
        <v>42112</v>
      </c>
      <c r="O1507" s="48">
        <f>'Calculated Metrics'!$N1507-'Calculated Metrics'!$M1507</f>
        <v>0</v>
      </c>
      <c r="P1507" s="16" t="str">
        <f>TEXT('Calculated Metrics'!$M1507,"mmmm")</f>
        <v>April</v>
      </c>
      <c r="Q1507" s="16" t="str">
        <f>TEXT('Calculated Metrics'!$M1507,"dddd")</f>
        <v>Saturday</v>
      </c>
      <c r="R1507" s="13" t="str">
        <f>_xlfn.XLOOKUP('Calculated Metrics'!$T1507,'Product Lookup'!A:A,'Product Lookup'!B:B, ,0)</f>
        <v>Chairs</v>
      </c>
      <c r="S1507" s="13" t="s">
        <v>36</v>
      </c>
      <c r="T1507" s="13" t="s">
        <v>37</v>
      </c>
      <c r="U1507" s="13" t="s">
        <v>38</v>
      </c>
      <c r="V1507" s="13" t="s">
        <v>29</v>
      </c>
      <c r="W1507" s="13" t="s">
        <v>81</v>
      </c>
      <c r="X1507" s="13" t="s">
        <v>171</v>
      </c>
      <c r="Y1507" s="13" t="s">
        <v>235</v>
      </c>
      <c r="Z1507" s="13">
        <v>30318</v>
      </c>
      <c r="AA1507" s="1"/>
      <c r="AB1507" s="1"/>
      <c r="AC1507" s="1"/>
      <c r="AD1507" s="1"/>
      <c r="AE1507" s="1"/>
      <c r="AF1507" s="1"/>
    </row>
    <row r="1508" spans="1:32" x14ac:dyDescent="0.3">
      <c r="A1508" s="9">
        <v>22938</v>
      </c>
      <c r="B1508" s="9" t="s">
        <v>41</v>
      </c>
      <c r="C1508" s="9">
        <v>86064</v>
      </c>
      <c r="D1508" s="10">
        <v>2.94</v>
      </c>
      <c r="E1508" s="11">
        <v>0.05</v>
      </c>
      <c r="F1508" s="9">
        <v>10</v>
      </c>
      <c r="G1508" s="10">
        <f>'Calculated Metrics'!$D1508*'Calculated Metrics'!$F1508*(1-'Calculated Metrics'!$E1508)</f>
        <v>27.929999999999996</v>
      </c>
      <c r="H1508" s="9">
        <v>2655</v>
      </c>
      <c r="I1508" s="9" t="s">
        <v>1887</v>
      </c>
      <c r="J1508" s="9" t="str">
        <f t="shared" si="23"/>
        <v>Returning Customer</v>
      </c>
      <c r="K1508" s="9" t="s">
        <v>24</v>
      </c>
      <c r="L1508" s="9" t="s">
        <v>35</v>
      </c>
      <c r="M1508" s="12">
        <v>42102</v>
      </c>
      <c r="N1508" s="12">
        <v>42103</v>
      </c>
      <c r="O1508" s="47">
        <f>'Calculated Metrics'!$N1508-'Calculated Metrics'!$M1508</f>
        <v>1</v>
      </c>
      <c r="P1508" s="12" t="str">
        <f>TEXT('Calculated Metrics'!$M1508,"mmmm")</f>
        <v>April</v>
      </c>
      <c r="Q1508" s="12" t="str">
        <f>TEXT('Calculated Metrics'!$M1508,"dddd")</f>
        <v>Wednesday</v>
      </c>
      <c r="R1508" s="9" t="str">
        <f>_xlfn.XLOOKUP('Calculated Metrics'!$T1508,'Product Lookup'!A:A,'Product Lookup'!B:B, ,0)</f>
        <v>Pens</v>
      </c>
      <c r="S1508" s="9" t="s">
        <v>26</v>
      </c>
      <c r="T1508" s="9" t="s">
        <v>27</v>
      </c>
      <c r="U1508" s="9" t="s">
        <v>28</v>
      </c>
      <c r="V1508" s="9" t="s">
        <v>29</v>
      </c>
      <c r="W1508" s="9" t="s">
        <v>44</v>
      </c>
      <c r="X1508" s="9" t="s">
        <v>171</v>
      </c>
      <c r="Y1508" s="9" t="s">
        <v>235</v>
      </c>
      <c r="Z1508" s="9">
        <v>30318</v>
      </c>
      <c r="AA1508" s="1"/>
      <c r="AB1508" s="1"/>
      <c r="AC1508" s="1"/>
      <c r="AD1508" s="1"/>
      <c r="AE1508" s="1"/>
      <c r="AF1508" s="1"/>
    </row>
    <row r="1509" spans="1:32" x14ac:dyDescent="0.3">
      <c r="A1509" s="13">
        <v>19525</v>
      </c>
      <c r="B1509" s="13" t="s">
        <v>41</v>
      </c>
      <c r="C1509" s="13">
        <v>86486</v>
      </c>
      <c r="D1509" s="14">
        <v>138.13999999999999</v>
      </c>
      <c r="E1509" s="15">
        <v>0.1</v>
      </c>
      <c r="F1509" s="13">
        <v>4</v>
      </c>
      <c r="G1509" s="14">
        <f>'Calculated Metrics'!$D1509*'Calculated Metrics'!$F1509*(1-'Calculated Metrics'!$E1509)</f>
        <v>497.30399999999997</v>
      </c>
      <c r="H1509" s="13">
        <v>2660</v>
      </c>
      <c r="I1509" s="13" t="s">
        <v>1888</v>
      </c>
      <c r="J1509" s="13" t="str">
        <f t="shared" si="23"/>
        <v>New Customer</v>
      </c>
      <c r="K1509" s="13" t="s">
        <v>48</v>
      </c>
      <c r="L1509" s="13" t="s">
        <v>35</v>
      </c>
      <c r="M1509" s="16">
        <v>42059</v>
      </c>
      <c r="N1509" s="16">
        <v>42061</v>
      </c>
      <c r="O1509" s="48">
        <f>'Calculated Metrics'!$N1509-'Calculated Metrics'!$M1509</f>
        <v>2</v>
      </c>
      <c r="P1509" s="16" t="str">
        <f>TEXT('Calculated Metrics'!$M1509,"mmmm")</f>
        <v>February</v>
      </c>
      <c r="Q1509" s="16" t="str">
        <f>TEXT('Calculated Metrics'!$M1509,"dddd")</f>
        <v>Tuesday</v>
      </c>
      <c r="R1509" s="13" t="str">
        <f>_xlfn.XLOOKUP('Calculated Metrics'!$T1509,'Product Lookup'!A:A,'Product Lookup'!B:B, ,0)</f>
        <v>Storage</v>
      </c>
      <c r="S1509" s="13" t="s">
        <v>26</v>
      </c>
      <c r="T1509" s="13" t="s">
        <v>85</v>
      </c>
      <c r="U1509" s="13" t="s">
        <v>124</v>
      </c>
      <c r="V1509" s="13" t="s">
        <v>29</v>
      </c>
      <c r="W1509" s="13" t="s">
        <v>44</v>
      </c>
      <c r="X1509" s="13" t="s">
        <v>103</v>
      </c>
      <c r="Y1509" s="13" t="s">
        <v>376</v>
      </c>
      <c r="Z1509" s="13">
        <v>4038</v>
      </c>
      <c r="AA1509" s="1"/>
      <c r="AB1509" s="1"/>
      <c r="AC1509" s="1"/>
      <c r="AD1509" s="1"/>
      <c r="AE1509" s="1"/>
      <c r="AF1509" s="1"/>
    </row>
    <row r="1510" spans="1:32" x14ac:dyDescent="0.3">
      <c r="A1510" s="9">
        <v>18400</v>
      </c>
      <c r="B1510" s="9" t="s">
        <v>23</v>
      </c>
      <c r="C1510" s="9">
        <v>87831</v>
      </c>
      <c r="D1510" s="10">
        <v>90.24</v>
      </c>
      <c r="E1510" s="11">
        <v>0.05</v>
      </c>
      <c r="F1510" s="9">
        <v>4</v>
      </c>
      <c r="G1510" s="10">
        <f>'Calculated Metrics'!$D1510*'Calculated Metrics'!$F1510*(1-'Calculated Metrics'!$E1510)</f>
        <v>342.91199999999998</v>
      </c>
      <c r="H1510" s="9">
        <v>2667</v>
      </c>
      <c r="I1510" s="9" t="s">
        <v>1889</v>
      </c>
      <c r="J1510" s="9" t="str">
        <f t="shared" si="23"/>
        <v>Returning Customer</v>
      </c>
      <c r="K1510" s="9" t="s">
        <v>34</v>
      </c>
      <c r="L1510" s="9" t="s">
        <v>35</v>
      </c>
      <c r="M1510" s="12">
        <v>42096</v>
      </c>
      <c r="N1510" s="12">
        <v>42098</v>
      </c>
      <c r="O1510" s="47">
        <f>'Calculated Metrics'!$N1510-'Calculated Metrics'!$M1510</f>
        <v>2</v>
      </c>
      <c r="P1510" s="12" t="str">
        <f>TEXT('Calculated Metrics'!$M1510,"mmmm")</f>
        <v>April</v>
      </c>
      <c r="Q1510" s="12" t="str">
        <f>TEXT('Calculated Metrics'!$M1510,"dddd")</f>
        <v>Thursday</v>
      </c>
      <c r="R1510" s="9" t="str">
        <f>_xlfn.XLOOKUP('Calculated Metrics'!$T1510,'Product Lookup'!A:A,'Product Lookup'!B:B, ,0)</f>
        <v>Appliances</v>
      </c>
      <c r="S1510" s="9" t="s">
        <v>26</v>
      </c>
      <c r="T1510" s="9" t="s">
        <v>131</v>
      </c>
      <c r="U1510" s="9" t="s">
        <v>49</v>
      </c>
      <c r="V1510" s="9" t="s">
        <v>29</v>
      </c>
      <c r="W1510" s="9" t="s">
        <v>44</v>
      </c>
      <c r="X1510" s="9" t="s">
        <v>90</v>
      </c>
      <c r="Y1510" s="9" t="s">
        <v>68</v>
      </c>
      <c r="Z1510" s="9">
        <v>44107</v>
      </c>
      <c r="AA1510" s="1"/>
      <c r="AB1510" s="1"/>
      <c r="AC1510" s="1"/>
      <c r="AD1510" s="1"/>
      <c r="AE1510" s="1"/>
      <c r="AF1510" s="1"/>
    </row>
    <row r="1511" spans="1:32" x14ac:dyDescent="0.3">
      <c r="A1511" s="13">
        <v>18401</v>
      </c>
      <c r="B1511" s="13" t="s">
        <v>23</v>
      </c>
      <c r="C1511" s="13">
        <v>87831</v>
      </c>
      <c r="D1511" s="14">
        <v>47.9</v>
      </c>
      <c r="E1511" s="15">
        <v>0.05</v>
      </c>
      <c r="F1511" s="13">
        <v>3</v>
      </c>
      <c r="G1511" s="14">
        <f>'Calculated Metrics'!$D1511*'Calculated Metrics'!$F1511*(1-'Calculated Metrics'!$E1511)</f>
        <v>136.51499999999999</v>
      </c>
      <c r="H1511" s="13">
        <v>2667</v>
      </c>
      <c r="I1511" s="13" t="s">
        <v>1889</v>
      </c>
      <c r="J1511" s="13" t="str">
        <f t="shared" si="23"/>
        <v>Returning Customer</v>
      </c>
      <c r="K1511" s="13" t="s">
        <v>34</v>
      </c>
      <c r="L1511" s="13" t="s">
        <v>25</v>
      </c>
      <c r="M1511" s="16">
        <v>42096</v>
      </c>
      <c r="N1511" s="16">
        <v>42098</v>
      </c>
      <c r="O1511" s="48">
        <f>'Calculated Metrics'!$N1511-'Calculated Metrics'!$M1511</f>
        <v>2</v>
      </c>
      <c r="P1511" s="16" t="str">
        <f>TEXT('Calculated Metrics'!$M1511,"mmmm")</f>
        <v>April</v>
      </c>
      <c r="Q1511" s="16" t="str">
        <f>TEXT('Calculated Metrics'!$M1511,"dddd")</f>
        <v>Thursday</v>
      </c>
      <c r="R1511" s="13" t="str">
        <f>_xlfn.XLOOKUP('Calculated Metrics'!$T1511,'Product Lookup'!A:A,'Product Lookup'!B:B, ,0)</f>
        <v>Paper</v>
      </c>
      <c r="S1511" s="13" t="s">
        <v>26</v>
      </c>
      <c r="T1511" s="13" t="s">
        <v>66</v>
      </c>
      <c r="U1511" s="13" t="s">
        <v>49</v>
      </c>
      <c r="V1511" s="13" t="s">
        <v>29</v>
      </c>
      <c r="W1511" s="13" t="s">
        <v>50</v>
      </c>
      <c r="X1511" s="13" t="s">
        <v>90</v>
      </c>
      <c r="Y1511" s="13" t="s">
        <v>68</v>
      </c>
      <c r="Z1511" s="13">
        <v>44107</v>
      </c>
      <c r="AA1511" s="1"/>
      <c r="AB1511" s="1"/>
      <c r="AC1511" s="1"/>
      <c r="AD1511" s="1"/>
      <c r="AE1511" s="1"/>
      <c r="AF1511" s="1"/>
    </row>
    <row r="1512" spans="1:32" x14ac:dyDescent="0.3">
      <c r="A1512" s="9">
        <v>19294</v>
      </c>
      <c r="B1512" s="9" t="s">
        <v>23</v>
      </c>
      <c r="C1512" s="9">
        <v>87830</v>
      </c>
      <c r="D1512" s="10">
        <v>10.4</v>
      </c>
      <c r="E1512" s="11">
        <v>0.05</v>
      </c>
      <c r="F1512" s="9">
        <v>12</v>
      </c>
      <c r="G1512" s="10">
        <f>'Calculated Metrics'!$D1512*'Calculated Metrics'!$F1512*(1-'Calculated Metrics'!$E1512)</f>
        <v>118.56</v>
      </c>
      <c r="H1512" s="9">
        <v>2668</v>
      </c>
      <c r="I1512" s="9" t="s">
        <v>1890</v>
      </c>
      <c r="J1512" s="9" t="str">
        <f t="shared" si="23"/>
        <v>Returning Customer</v>
      </c>
      <c r="K1512" s="9" t="s">
        <v>24</v>
      </c>
      <c r="L1512" s="9" t="s">
        <v>35</v>
      </c>
      <c r="M1512" s="12">
        <v>42091</v>
      </c>
      <c r="N1512" s="12">
        <v>42092</v>
      </c>
      <c r="O1512" s="47">
        <f>'Calculated Metrics'!$N1512-'Calculated Metrics'!$M1512</f>
        <v>1</v>
      </c>
      <c r="P1512" s="12" t="str">
        <f>TEXT('Calculated Metrics'!$M1512,"mmmm")</f>
        <v>March</v>
      </c>
      <c r="Q1512" s="12" t="str">
        <f>TEXT('Calculated Metrics'!$M1512,"dddd")</f>
        <v>Saturday</v>
      </c>
      <c r="R1512" s="9" t="str">
        <f>_xlfn.XLOOKUP('Calculated Metrics'!$T1512,'Product Lookup'!A:A,'Product Lookup'!B:B, ,0)</f>
        <v>Furnishings</v>
      </c>
      <c r="S1512" s="9" t="s">
        <v>36</v>
      </c>
      <c r="T1512" s="9" t="s">
        <v>42</v>
      </c>
      <c r="U1512" s="9" t="s">
        <v>43</v>
      </c>
      <c r="V1512" s="9" t="s">
        <v>29</v>
      </c>
      <c r="W1512" s="9" t="s">
        <v>50</v>
      </c>
      <c r="X1512" s="9" t="s">
        <v>709</v>
      </c>
      <c r="Y1512" s="9" t="s">
        <v>796</v>
      </c>
      <c r="Z1512" s="9">
        <v>57701</v>
      </c>
      <c r="AA1512" s="1"/>
      <c r="AB1512" s="1"/>
      <c r="AC1512" s="1"/>
      <c r="AD1512" s="1"/>
      <c r="AE1512" s="1"/>
      <c r="AF1512" s="1"/>
    </row>
    <row r="1513" spans="1:32" x14ac:dyDescent="0.3">
      <c r="A1513" s="13">
        <v>19295</v>
      </c>
      <c r="B1513" s="13" t="s">
        <v>23</v>
      </c>
      <c r="C1513" s="13">
        <v>87830</v>
      </c>
      <c r="D1513" s="14">
        <v>4.28</v>
      </c>
      <c r="E1513" s="15">
        <v>0.05</v>
      </c>
      <c r="F1513" s="13">
        <v>12</v>
      </c>
      <c r="G1513" s="14">
        <f>'Calculated Metrics'!$D1513*'Calculated Metrics'!$F1513*(1-'Calculated Metrics'!$E1513)</f>
        <v>48.791999999999994</v>
      </c>
      <c r="H1513" s="13">
        <v>2668</v>
      </c>
      <c r="I1513" s="13" t="s">
        <v>1890</v>
      </c>
      <c r="J1513" s="13" t="str">
        <f t="shared" si="23"/>
        <v>Returning Customer</v>
      </c>
      <c r="K1513" s="13" t="s">
        <v>24</v>
      </c>
      <c r="L1513" s="13" t="s">
        <v>35</v>
      </c>
      <c r="M1513" s="16">
        <v>42091</v>
      </c>
      <c r="N1513" s="16">
        <v>42093</v>
      </c>
      <c r="O1513" s="48">
        <f>'Calculated Metrics'!$N1513-'Calculated Metrics'!$M1513</f>
        <v>2</v>
      </c>
      <c r="P1513" s="16" t="str">
        <f>TEXT('Calculated Metrics'!$M1513,"mmmm")</f>
        <v>March</v>
      </c>
      <c r="Q1513" s="16" t="str">
        <f>TEXT('Calculated Metrics'!$M1513,"dddd")</f>
        <v>Saturday</v>
      </c>
      <c r="R1513" s="13" t="str">
        <f>_xlfn.XLOOKUP('Calculated Metrics'!$T1513,'Product Lookup'!A:A,'Product Lookup'!B:B, ,0)</f>
        <v>Paper</v>
      </c>
      <c r="S1513" s="13" t="s">
        <v>26</v>
      </c>
      <c r="T1513" s="13" t="s">
        <v>66</v>
      </c>
      <c r="U1513" s="13" t="s">
        <v>49</v>
      </c>
      <c r="V1513" s="13" t="s">
        <v>29</v>
      </c>
      <c r="W1513" s="13" t="s">
        <v>50</v>
      </c>
      <c r="X1513" s="13" t="s">
        <v>709</v>
      </c>
      <c r="Y1513" s="13" t="s">
        <v>796</v>
      </c>
      <c r="Z1513" s="13">
        <v>57701</v>
      </c>
      <c r="AA1513" s="1"/>
      <c r="AB1513" s="1"/>
      <c r="AC1513" s="1"/>
      <c r="AD1513" s="1"/>
      <c r="AE1513" s="1"/>
      <c r="AF1513" s="1"/>
    </row>
    <row r="1514" spans="1:32" x14ac:dyDescent="0.3">
      <c r="A1514" s="9">
        <v>18870</v>
      </c>
      <c r="B1514" s="9" t="s">
        <v>33</v>
      </c>
      <c r="C1514" s="9">
        <v>87832</v>
      </c>
      <c r="D1514" s="10">
        <v>3.93</v>
      </c>
      <c r="E1514" s="11">
        <v>0.05</v>
      </c>
      <c r="F1514" s="9">
        <v>6</v>
      </c>
      <c r="G1514" s="10">
        <f>'Calculated Metrics'!$D1514*'Calculated Metrics'!$F1514*(1-'Calculated Metrics'!$E1514)</f>
        <v>22.401</v>
      </c>
      <c r="H1514" s="9">
        <v>2668</v>
      </c>
      <c r="I1514" s="9" t="s">
        <v>1890</v>
      </c>
      <c r="J1514" s="9" t="str">
        <f t="shared" si="23"/>
        <v>Returning Customer</v>
      </c>
      <c r="K1514" s="9" t="s">
        <v>34</v>
      </c>
      <c r="L1514" s="9" t="s">
        <v>35</v>
      </c>
      <c r="M1514" s="12">
        <v>42115</v>
      </c>
      <c r="N1514" s="12">
        <v>42117</v>
      </c>
      <c r="O1514" s="47">
        <f>'Calculated Metrics'!$N1514-'Calculated Metrics'!$M1514</f>
        <v>2</v>
      </c>
      <c r="P1514" s="12" t="str">
        <f>TEXT('Calculated Metrics'!$M1514,"mmmm")</f>
        <v>April</v>
      </c>
      <c r="Q1514" s="12" t="str">
        <f>TEXT('Calculated Metrics'!$M1514,"dddd")</f>
        <v>Tuesday</v>
      </c>
      <c r="R1514" s="9" t="str">
        <f>_xlfn.XLOOKUP('Calculated Metrics'!$T1514,'Product Lookup'!A:A,'Product Lookup'!B:B, ,0)</f>
        <v>Rubber Bands</v>
      </c>
      <c r="S1514" s="9" t="s">
        <v>26</v>
      </c>
      <c r="T1514" s="9" t="s">
        <v>53</v>
      </c>
      <c r="U1514" s="9" t="s">
        <v>28</v>
      </c>
      <c r="V1514" s="9" t="s">
        <v>29</v>
      </c>
      <c r="W1514" s="9" t="s">
        <v>30</v>
      </c>
      <c r="X1514" s="9" t="s">
        <v>709</v>
      </c>
      <c r="Y1514" s="9" t="s">
        <v>796</v>
      </c>
      <c r="Z1514" s="9">
        <v>57701</v>
      </c>
      <c r="AA1514" s="1"/>
      <c r="AB1514" s="1"/>
      <c r="AC1514" s="1"/>
      <c r="AD1514" s="1"/>
      <c r="AE1514" s="1"/>
      <c r="AF1514" s="1"/>
    </row>
    <row r="1515" spans="1:32" x14ac:dyDescent="0.3">
      <c r="A1515" s="13">
        <v>5338</v>
      </c>
      <c r="B1515" s="13" t="s">
        <v>23</v>
      </c>
      <c r="C1515" s="13">
        <v>37924</v>
      </c>
      <c r="D1515" s="14">
        <v>165.2</v>
      </c>
      <c r="E1515" s="15">
        <v>0.1</v>
      </c>
      <c r="F1515" s="13">
        <v>167</v>
      </c>
      <c r="G1515" s="14">
        <f>'Calculated Metrics'!$D1515*'Calculated Metrics'!$F1515*(1-'Calculated Metrics'!$E1515)</f>
        <v>24829.559999999998</v>
      </c>
      <c r="H1515" s="13">
        <v>2670</v>
      </c>
      <c r="I1515" s="13" t="s">
        <v>1891</v>
      </c>
      <c r="J1515" s="13" t="str">
        <f t="shared" si="23"/>
        <v>Returning Customer</v>
      </c>
      <c r="K1515" s="13" t="s">
        <v>34</v>
      </c>
      <c r="L1515" s="13" t="s">
        <v>35</v>
      </c>
      <c r="M1515" s="16">
        <v>42153</v>
      </c>
      <c r="N1515" s="16">
        <v>42153</v>
      </c>
      <c r="O1515" s="48">
        <f>'Calculated Metrics'!$N1515-'Calculated Metrics'!$M1515</f>
        <v>0</v>
      </c>
      <c r="P1515" s="16" t="str">
        <f>TEXT('Calculated Metrics'!$M1515,"mmmm")</f>
        <v>May</v>
      </c>
      <c r="Q1515" s="16" t="str">
        <f>TEXT('Calculated Metrics'!$M1515,"dddd")</f>
        <v>Friday</v>
      </c>
      <c r="R1515" s="13" t="str">
        <f>_xlfn.XLOOKUP('Calculated Metrics'!$T1515,'Product Lookup'!A:A,'Product Lookup'!B:B, ,0)</f>
        <v>Storage</v>
      </c>
      <c r="S1515" s="13" t="s">
        <v>26</v>
      </c>
      <c r="T1515" s="13" t="s">
        <v>85</v>
      </c>
      <c r="U1515" s="13" t="s">
        <v>49</v>
      </c>
      <c r="V1515" s="13" t="s">
        <v>29</v>
      </c>
      <c r="W1515" s="13" t="s">
        <v>30</v>
      </c>
      <c r="X1515" s="13" t="s">
        <v>39</v>
      </c>
      <c r="Y1515" s="13" t="s">
        <v>257</v>
      </c>
      <c r="Z1515" s="13">
        <v>90049</v>
      </c>
      <c r="AA1515" s="1"/>
      <c r="AB1515" s="1"/>
      <c r="AC1515" s="1"/>
      <c r="AD1515" s="1"/>
      <c r="AE1515" s="1"/>
      <c r="AF1515" s="1"/>
    </row>
    <row r="1516" spans="1:32" x14ac:dyDescent="0.3">
      <c r="A1516" s="9">
        <v>5339</v>
      </c>
      <c r="B1516" s="9" t="s">
        <v>23</v>
      </c>
      <c r="C1516" s="9">
        <v>37924</v>
      </c>
      <c r="D1516" s="10">
        <v>17.989999999999998</v>
      </c>
      <c r="E1516" s="11">
        <v>0.05</v>
      </c>
      <c r="F1516" s="9">
        <v>71</v>
      </c>
      <c r="G1516" s="10">
        <f>'Calculated Metrics'!$D1516*'Calculated Metrics'!$F1516*(1-'Calculated Metrics'!$E1516)</f>
        <v>1213.4254999999998</v>
      </c>
      <c r="H1516" s="9">
        <v>2670</v>
      </c>
      <c r="I1516" s="9" t="s">
        <v>1891</v>
      </c>
      <c r="J1516" s="9" t="str">
        <f t="shared" si="23"/>
        <v>Returning Customer</v>
      </c>
      <c r="K1516" s="9" t="s">
        <v>34</v>
      </c>
      <c r="L1516" s="9" t="s">
        <v>35</v>
      </c>
      <c r="M1516" s="12">
        <v>42153</v>
      </c>
      <c r="N1516" s="12">
        <v>42153</v>
      </c>
      <c r="O1516" s="47">
        <f>'Calculated Metrics'!$N1516-'Calculated Metrics'!$M1516</f>
        <v>0</v>
      </c>
      <c r="P1516" s="12" t="str">
        <f>TEXT('Calculated Metrics'!$M1516,"mmmm")</f>
        <v>May</v>
      </c>
      <c r="Q1516" s="12" t="str">
        <f>TEXT('Calculated Metrics'!$M1516,"dddd")</f>
        <v>Friday</v>
      </c>
      <c r="R1516" s="9" t="str">
        <f>_xlfn.XLOOKUP('Calculated Metrics'!$T1516,'Product Lookup'!A:A,'Product Lookup'!B:B, ,0)</f>
        <v>Pens</v>
      </c>
      <c r="S1516" s="9" t="s">
        <v>26</v>
      </c>
      <c r="T1516" s="9" t="s">
        <v>27</v>
      </c>
      <c r="U1516" s="9" t="s">
        <v>49</v>
      </c>
      <c r="V1516" s="9" t="s">
        <v>29</v>
      </c>
      <c r="W1516" s="9" t="s">
        <v>81</v>
      </c>
      <c r="X1516" s="9" t="s">
        <v>39</v>
      </c>
      <c r="Y1516" s="9" t="s">
        <v>257</v>
      </c>
      <c r="Z1516" s="9">
        <v>90049</v>
      </c>
      <c r="AA1516" s="1"/>
      <c r="AB1516" s="1"/>
      <c r="AC1516" s="1"/>
      <c r="AD1516" s="1"/>
      <c r="AE1516" s="1"/>
      <c r="AF1516" s="1"/>
    </row>
    <row r="1517" spans="1:32" x14ac:dyDescent="0.3">
      <c r="A1517" s="13">
        <v>23338</v>
      </c>
      <c r="B1517" s="13" t="s">
        <v>23</v>
      </c>
      <c r="C1517" s="13">
        <v>90551</v>
      </c>
      <c r="D1517" s="14">
        <v>165.2</v>
      </c>
      <c r="E1517" s="15">
        <v>0.1</v>
      </c>
      <c r="F1517" s="13">
        <v>42</v>
      </c>
      <c r="G1517" s="14">
        <f>'Calculated Metrics'!$D1517*'Calculated Metrics'!$F1517*(1-'Calculated Metrics'!$E1517)</f>
        <v>6244.5599999999995</v>
      </c>
      <c r="H1517" s="13">
        <v>2671</v>
      </c>
      <c r="I1517" s="13" t="s">
        <v>1892</v>
      </c>
      <c r="J1517" s="13" t="str">
        <f t="shared" si="23"/>
        <v>New Customer</v>
      </c>
      <c r="K1517" s="13" t="s">
        <v>34</v>
      </c>
      <c r="L1517" s="13" t="s">
        <v>35</v>
      </c>
      <c r="M1517" s="16">
        <v>42153</v>
      </c>
      <c r="N1517" s="16">
        <v>42153</v>
      </c>
      <c r="O1517" s="48">
        <f>'Calculated Metrics'!$N1517-'Calculated Metrics'!$M1517</f>
        <v>0</v>
      </c>
      <c r="P1517" s="16" t="str">
        <f>TEXT('Calculated Metrics'!$M1517,"mmmm")</f>
        <v>May</v>
      </c>
      <c r="Q1517" s="16" t="str">
        <f>TEXT('Calculated Metrics'!$M1517,"dddd")</f>
        <v>Friday</v>
      </c>
      <c r="R1517" s="13" t="str">
        <f>_xlfn.XLOOKUP('Calculated Metrics'!$T1517,'Product Lookup'!A:A,'Product Lookup'!B:B, ,0)</f>
        <v>Storage</v>
      </c>
      <c r="S1517" s="13" t="s">
        <v>26</v>
      </c>
      <c r="T1517" s="13" t="s">
        <v>85</v>
      </c>
      <c r="U1517" s="13" t="s">
        <v>49</v>
      </c>
      <c r="V1517" s="13" t="s">
        <v>29</v>
      </c>
      <c r="W1517" s="13" t="s">
        <v>81</v>
      </c>
      <c r="X1517" s="13" t="s">
        <v>126</v>
      </c>
      <c r="Y1517" s="13" t="s">
        <v>790</v>
      </c>
      <c r="Z1517" s="13">
        <v>37027</v>
      </c>
      <c r="AA1517" s="1"/>
      <c r="AB1517" s="1"/>
      <c r="AC1517" s="1"/>
      <c r="AD1517" s="1"/>
      <c r="AE1517" s="1"/>
      <c r="AF1517" s="1"/>
    </row>
    <row r="1518" spans="1:32" x14ac:dyDescent="0.3">
      <c r="A1518" s="9">
        <v>18147</v>
      </c>
      <c r="B1518" s="9" t="s">
        <v>41</v>
      </c>
      <c r="C1518" s="9">
        <v>86633</v>
      </c>
      <c r="D1518" s="10">
        <v>41.32</v>
      </c>
      <c r="E1518" s="11">
        <v>0.05</v>
      </c>
      <c r="F1518" s="9">
        <v>10</v>
      </c>
      <c r="G1518" s="10">
        <f>'Calculated Metrics'!$D1518*'Calculated Metrics'!$F1518*(1-'Calculated Metrics'!$E1518)</f>
        <v>392.53999999999996</v>
      </c>
      <c r="H1518" s="9">
        <v>2677</v>
      </c>
      <c r="I1518" s="9" t="s">
        <v>1893</v>
      </c>
      <c r="J1518" s="9" t="str">
        <f t="shared" si="23"/>
        <v>Returning Customer</v>
      </c>
      <c r="K1518" s="9" t="s">
        <v>48</v>
      </c>
      <c r="L1518" s="9" t="s">
        <v>25</v>
      </c>
      <c r="M1518" s="12">
        <v>42171</v>
      </c>
      <c r="N1518" s="12">
        <v>42172</v>
      </c>
      <c r="O1518" s="47">
        <f>'Calculated Metrics'!$N1518-'Calculated Metrics'!$M1518</f>
        <v>1</v>
      </c>
      <c r="P1518" s="12" t="str">
        <f>TEXT('Calculated Metrics'!$M1518,"mmmm")</f>
        <v>June</v>
      </c>
      <c r="Q1518" s="12" t="str">
        <f>TEXT('Calculated Metrics'!$M1518,"dddd")</f>
        <v>Tuesday</v>
      </c>
      <c r="R1518" s="9" t="str">
        <f>_xlfn.XLOOKUP('Calculated Metrics'!$T1518,'Product Lookup'!A:A,'Product Lookup'!B:B, ,0)</f>
        <v>Furnishings</v>
      </c>
      <c r="S1518" s="9" t="s">
        <v>36</v>
      </c>
      <c r="T1518" s="9" t="s">
        <v>42</v>
      </c>
      <c r="U1518" s="9" t="s">
        <v>63</v>
      </c>
      <c r="V1518" s="9" t="s">
        <v>29</v>
      </c>
      <c r="W1518" s="9" t="s">
        <v>81</v>
      </c>
      <c r="X1518" s="9" t="s">
        <v>83</v>
      </c>
      <c r="Y1518" s="9" t="s">
        <v>797</v>
      </c>
      <c r="Z1518" s="9">
        <v>22601</v>
      </c>
      <c r="AA1518" s="1"/>
      <c r="AB1518" s="1"/>
      <c r="AC1518" s="1"/>
      <c r="AD1518" s="1"/>
      <c r="AE1518" s="1"/>
      <c r="AF1518" s="1"/>
    </row>
    <row r="1519" spans="1:32" x14ac:dyDescent="0.3">
      <c r="A1519" s="13">
        <v>18148</v>
      </c>
      <c r="B1519" s="13" t="s">
        <v>41</v>
      </c>
      <c r="C1519" s="13">
        <v>86633</v>
      </c>
      <c r="D1519" s="14">
        <v>6.88</v>
      </c>
      <c r="E1519" s="15">
        <v>0.05</v>
      </c>
      <c r="F1519" s="13">
        <v>5</v>
      </c>
      <c r="G1519" s="14">
        <f>'Calculated Metrics'!$D1519*'Calculated Metrics'!$F1519*(1-'Calculated Metrics'!$E1519)</f>
        <v>32.68</v>
      </c>
      <c r="H1519" s="13">
        <v>2677</v>
      </c>
      <c r="I1519" s="13" t="s">
        <v>1893</v>
      </c>
      <c r="J1519" s="13" t="str">
        <f t="shared" si="23"/>
        <v>Returning Customer</v>
      </c>
      <c r="K1519" s="13" t="s">
        <v>48</v>
      </c>
      <c r="L1519" s="13" t="s">
        <v>35</v>
      </c>
      <c r="M1519" s="16">
        <v>42171</v>
      </c>
      <c r="N1519" s="16">
        <v>42171</v>
      </c>
      <c r="O1519" s="48">
        <f>'Calculated Metrics'!$N1519-'Calculated Metrics'!$M1519</f>
        <v>0</v>
      </c>
      <c r="P1519" s="16" t="str">
        <f>TEXT('Calculated Metrics'!$M1519,"mmmm")</f>
        <v>June</v>
      </c>
      <c r="Q1519" s="16" t="str">
        <f>TEXT('Calculated Metrics'!$M1519,"dddd")</f>
        <v>Tuesday</v>
      </c>
      <c r="R1519" s="13" t="str">
        <f>_xlfn.XLOOKUP('Calculated Metrics'!$T1519,'Product Lookup'!A:A,'Product Lookup'!B:B, ,0)</f>
        <v>Paper</v>
      </c>
      <c r="S1519" s="13" t="s">
        <v>26</v>
      </c>
      <c r="T1519" s="13" t="s">
        <v>66</v>
      </c>
      <c r="U1519" s="13" t="s">
        <v>28</v>
      </c>
      <c r="V1519" s="13" t="s">
        <v>29</v>
      </c>
      <c r="W1519" s="13" t="s">
        <v>81</v>
      </c>
      <c r="X1519" s="13" t="s">
        <v>83</v>
      </c>
      <c r="Y1519" s="13" t="s">
        <v>797</v>
      </c>
      <c r="Z1519" s="13">
        <v>22601</v>
      </c>
      <c r="AA1519" s="1"/>
      <c r="AB1519" s="1"/>
      <c r="AC1519" s="1"/>
      <c r="AD1519" s="1"/>
      <c r="AE1519" s="1"/>
      <c r="AF1519" s="1"/>
    </row>
    <row r="1520" spans="1:32" x14ac:dyDescent="0.3">
      <c r="A1520" s="9">
        <v>22848</v>
      </c>
      <c r="B1520" s="9" t="s">
        <v>71</v>
      </c>
      <c r="C1520" s="9">
        <v>89146</v>
      </c>
      <c r="D1520" s="10">
        <v>8.74</v>
      </c>
      <c r="E1520" s="11">
        <v>0.05</v>
      </c>
      <c r="F1520" s="9">
        <v>1</v>
      </c>
      <c r="G1520" s="10">
        <f>'Calculated Metrics'!$D1520*'Calculated Metrics'!$F1520*(1-'Calculated Metrics'!$E1520)</f>
        <v>8.302999999999999</v>
      </c>
      <c r="H1520" s="9">
        <v>2684</v>
      </c>
      <c r="I1520" s="9" t="s">
        <v>1894</v>
      </c>
      <c r="J1520" s="9" t="str">
        <f t="shared" si="23"/>
        <v>Returning Customer</v>
      </c>
      <c r="K1520" s="9" t="s">
        <v>48</v>
      </c>
      <c r="L1520" s="9" t="s">
        <v>25</v>
      </c>
      <c r="M1520" s="12">
        <v>42050</v>
      </c>
      <c r="N1520" s="12">
        <v>42055</v>
      </c>
      <c r="O1520" s="47">
        <f>'Calculated Metrics'!$N1520-'Calculated Metrics'!$M1520</f>
        <v>5</v>
      </c>
      <c r="P1520" s="12" t="str">
        <f>TEXT('Calculated Metrics'!$M1520,"mmmm")</f>
        <v>February</v>
      </c>
      <c r="Q1520" s="12" t="str">
        <f>TEXT('Calculated Metrics'!$M1520,"dddd")</f>
        <v>Sunday</v>
      </c>
      <c r="R1520" s="9" t="str">
        <f>_xlfn.XLOOKUP('Calculated Metrics'!$T1520,'Product Lookup'!A:A,'Product Lookup'!B:B, ,0)</f>
        <v>Envelopes</v>
      </c>
      <c r="S1520" s="9" t="s">
        <v>26</v>
      </c>
      <c r="T1520" s="9" t="s">
        <v>54</v>
      </c>
      <c r="U1520" s="9" t="s">
        <v>49</v>
      </c>
      <c r="V1520" s="9" t="s">
        <v>29</v>
      </c>
      <c r="W1520" s="9" t="s">
        <v>81</v>
      </c>
      <c r="X1520" s="9" t="s">
        <v>162</v>
      </c>
      <c r="Y1520" s="9" t="s">
        <v>798</v>
      </c>
      <c r="Z1520" s="9">
        <v>33952</v>
      </c>
      <c r="AA1520" s="1"/>
      <c r="AB1520" s="1"/>
      <c r="AC1520" s="1"/>
      <c r="AD1520" s="1"/>
      <c r="AE1520" s="1"/>
      <c r="AF1520" s="1"/>
    </row>
    <row r="1521" spans="1:32" x14ac:dyDescent="0.3">
      <c r="A1521" s="13">
        <v>22849</v>
      </c>
      <c r="B1521" s="13" t="s">
        <v>71</v>
      </c>
      <c r="C1521" s="13">
        <v>89146</v>
      </c>
      <c r="D1521" s="14">
        <v>18.97</v>
      </c>
      <c r="E1521" s="15">
        <v>0.05</v>
      </c>
      <c r="F1521" s="13">
        <v>1</v>
      </c>
      <c r="G1521" s="14">
        <f>'Calculated Metrics'!$D1521*'Calculated Metrics'!$F1521*(1-'Calculated Metrics'!$E1521)</f>
        <v>18.0215</v>
      </c>
      <c r="H1521" s="13">
        <v>2684</v>
      </c>
      <c r="I1521" s="13" t="s">
        <v>1894</v>
      </c>
      <c r="J1521" s="13" t="str">
        <f t="shared" si="23"/>
        <v>Returning Customer</v>
      </c>
      <c r="K1521" s="13" t="s">
        <v>48</v>
      </c>
      <c r="L1521" s="13" t="s">
        <v>35</v>
      </c>
      <c r="M1521" s="16">
        <v>42050</v>
      </c>
      <c r="N1521" s="16">
        <v>42055</v>
      </c>
      <c r="O1521" s="48">
        <f>'Calculated Metrics'!$N1521-'Calculated Metrics'!$M1521</f>
        <v>5</v>
      </c>
      <c r="P1521" s="16" t="str">
        <f>TEXT('Calculated Metrics'!$M1521,"mmmm")</f>
        <v>February</v>
      </c>
      <c r="Q1521" s="16" t="str">
        <f>TEXT('Calculated Metrics'!$M1521,"dddd")</f>
        <v>Sunday</v>
      </c>
      <c r="R1521" s="13" t="str">
        <f>_xlfn.XLOOKUP('Calculated Metrics'!$T1521,'Product Lookup'!A:A,'Product Lookup'!B:B, ,0)</f>
        <v>Paper</v>
      </c>
      <c r="S1521" s="13" t="s">
        <v>26</v>
      </c>
      <c r="T1521" s="13" t="s">
        <v>66</v>
      </c>
      <c r="U1521" s="13" t="s">
        <v>49</v>
      </c>
      <c r="V1521" s="13" t="s">
        <v>29</v>
      </c>
      <c r="W1521" s="13" t="s">
        <v>81</v>
      </c>
      <c r="X1521" s="13" t="s">
        <v>162</v>
      </c>
      <c r="Y1521" s="13" t="s">
        <v>798</v>
      </c>
      <c r="Z1521" s="13">
        <v>33952</v>
      </c>
      <c r="AA1521" s="1"/>
      <c r="AB1521" s="1"/>
      <c r="AC1521" s="1"/>
      <c r="AD1521" s="1"/>
      <c r="AE1521" s="1"/>
      <c r="AF1521" s="1"/>
    </row>
    <row r="1522" spans="1:32" x14ac:dyDescent="0.3">
      <c r="A1522" s="9">
        <v>25649</v>
      </c>
      <c r="B1522" s="9" t="s">
        <v>71</v>
      </c>
      <c r="C1522" s="9">
        <v>89148</v>
      </c>
      <c r="D1522" s="10">
        <v>4.97</v>
      </c>
      <c r="E1522" s="11">
        <v>0.05</v>
      </c>
      <c r="F1522" s="9">
        <v>5</v>
      </c>
      <c r="G1522" s="10">
        <f>'Calculated Metrics'!$D1522*'Calculated Metrics'!$F1522*(1-'Calculated Metrics'!$E1522)</f>
        <v>23.607499999999998</v>
      </c>
      <c r="H1522" s="9">
        <v>2684</v>
      </c>
      <c r="I1522" s="9" t="s">
        <v>1894</v>
      </c>
      <c r="J1522" s="9" t="str">
        <f t="shared" si="23"/>
        <v>Returning Customer</v>
      </c>
      <c r="K1522" s="9" t="s">
        <v>48</v>
      </c>
      <c r="L1522" s="9" t="s">
        <v>35</v>
      </c>
      <c r="M1522" s="12">
        <v>42104</v>
      </c>
      <c r="N1522" s="12">
        <v>42109</v>
      </c>
      <c r="O1522" s="47">
        <f>'Calculated Metrics'!$N1522-'Calculated Metrics'!$M1522</f>
        <v>5</v>
      </c>
      <c r="P1522" s="12" t="str">
        <f>TEXT('Calculated Metrics'!$M1522,"mmmm")</f>
        <v>April</v>
      </c>
      <c r="Q1522" s="12" t="str">
        <f>TEXT('Calculated Metrics'!$M1522,"dddd")</f>
        <v>Friday</v>
      </c>
      <c r="R1522" s="9" t="str">
        <f>_xlfn.XLOOKUP('Calculated Metrics'!$T1522,'Product Lookup'!A:A,'Product Lookup'!B:B, ,0)</f>
        <v>Furnishings</v>
      </c>
      <c r="S1522" s="9" t="s">
        <v>36</v>
      </c>
      <c r="T1522" s="9" t="s">
        <v>42</v>
      </c>
      <c r="U1522" s="9" t="s">
        <v>63</v>
      </c>
      <c r="V1522" s="9" t="s">
        <v>29</v>
      </c>
      <c r="W1522" s="9" t="s">
        <v>81</v>
      </c>
      <c r="X1522" s="9" t="s">
        <v>162</v>
      </c>
      <c r="Y1522" s="9" t="s">
        <v>798</v>
      </c>
      <c r="Z1522" s="9">
        <v>33952</v>
      </c>
      <c r="AA1522" s="1"/>
      <c r="AB1522" s="1"/>
      <c r="AC1522" s="1"/>
      <c r="AD1522" s="1"/>
      <c r="AE1522" s="1"/>
      <c r="AF1522" s="1"/>
    </row>
    <row r="1523" spans="1:32" x14ac:dyDescent="0.3">
      <c r="A1523" s="13">
        <v>25650</v>
      </c>
      <c r="B1523" s="13" t="s">
        <v>71</v>
      </c>
      <c r="C1523" s="13">
        <v>89148</v>
      </c>
      <c r="D1523" s="14">
        <v>2.62</v>
      </c>
      <c r="E1523" s="15">
        <v>0.05</v>
      </c>
      <c r="F1523" s="13">
        <v>12</v>
      </c>
      <c r="G1523" s="14">
        <f>'Calculated Metrics'!$D1523*'Calculated Metrics'!$F1523*(1-'Calculated Metrics'!$E1523)</f>
        <v>29.867999999999999</v>
      </c>
      <c r="H1523" s="13">
        <v>2684</v>
      </c>
      <c r="I1523" s="13" t="s">
        <v>1894</v>
      </c>
      <c r="J1523" s="13" t="str">
        <f t="shared" si="23"/>
        <v>Returning Customer</v>
      </c>
      <c r="K1523" s="13" t="s">
        <v>48</v>
      </c>
      <c r="L1523" s="13" t="s">
        <v>35</v>
      </c>
      <c r="M1523" s="16">
        <v>42104</v>
      </c>
      <c r="N1523" s="16">
        <v>42106</v>
      </c>
      <c r="O1523" s="48">
        <f>'Calculated Metrics'!$N1523-'Calculated Metrics'!$M1523</f>
        <v>2</v>
      </c>
      <c r="P1523" s="16" t="str">
        <f>TEXT('Calculated Metrics'!$M1523,"mmmm")</f>
        <v>April</v>
      </c>
      <c r="Q1523" s="16" t="str">
        <f>TEXT('Calculated Metrics'!$M1523,"dddd")</f>
        <v>Friday</v>
      </c>
      <c r="R1523" s="13" t="str">
        <f>_xlfn.XLOOKUP('Calculated Metrics'!$T1523,'Product Lookup'!A:A,'Product Lookup'!B:B, ,0)</f>
        <v>Rubber Bands</v>
      </c>
      <c r="S1523" s="13" t="s">
        <v>26</v>
      </c>
      <c r="T1523" s="13" t="s">
        <v>53</v>
      </c>
      <c r="U1523" s="13" t="s">
        <v>28</v>
      </c>
      <c r="V1523" s="13" t="s">
        <v>29</v>
      </c>
      <c r="W1523" s="13" t="s">
        <v>81</v>
      </c>
      <c r="X1523" s="13" t="s">
        <v>162</v>
      </c>
      <c r="Y1523" s="13" t="s">
        <v>798</v>
      </c>
      <c r="Z1523" s="13">
        <v>33952</v>
      </c>
      <c r="AA1523" s="1"/>
      <c r="AB1523" s="1"/>
      <c r="AC1523" s="1"/>
      <c r="AD1523" s="1"/>
      <c r="AE1523" s="1"/>
      <c r="AF1523" s="1"/>
    </row>
    <row r="1524" spans="1:32" x14ac:dyDescent="0.3">
      <c r="A1524" s="9">
        <v>25651</v>
      </c>
      <c r="B1524" s="9" t="s">
        <v>71</v>
      </c>
      <c r="C1524" s="9">
        <v>89148</v>
      </c>
      <c r="D1524" s="10">
        <v>65.989999999999995</v>
      </c>
      <c r="E1524" s="11">
        <v>0.05</v>
      </c>
      <c r="F1524" s="9">
        <v>21</v>
      </c>
      <c r="G1524" s="10">
        <f>'Calculated Metrics'!$D1524*'Calculated Metrics'!$F1524*(1-'Calculated Metrics'!$E1524)</f>
        <v>1316.5004999999999</v>
      </c>
      <c r="H1524" s="9">
        <v>2684</v>
      </c>
      <c r="I1524" s="9" t="s">
        <v>1894</v>
      </c>
      <c r="J1524" s="9" t="str">
        <f t="shared" si="23"/>
        <v>Returning Customer</v>
      </c>
      <c r="K1524" s="9" t="s">
        <v>48</v>
      </c>
      <c r="L1524" s="9" t="s">
        <v>35</v>
      </c>
      <c r="M1524" s="12">
        <v>42104</v>
      </c>
      <c r="N1524" s="12">
        <v>42104</v>
      </c>
      <c r="O1524" s="47">
        <f>'Calculated Metrics'!$N1524-'Calculated Metrics'!$M1524</f>
        <v>0</v>
      </c>
      <c r="P1524" s="12" t="str">
        <f>TEXT('Calculated Metrics'!$M1524,"mmmm")</f>
        <v>April</v>
      </c>
      <c r="Q1524" s="12" t="str">
        <f>TEXT('Calculated Metrics'!$M1524,"dddd")</f>
        <v>Friday</v>
      </c>
      <c r="R1524" s="9" t="str">
        <f>_xlfn.XLOOKUP('Calculated Metrics'!$T1524,'Product Lookup'!A:A,'Product Lookup'!B:B, ,0)</f>
        <v>Telephones</v>
      </c>
      <c r="S1524" s="9" t="s">
        <v>58</v>
      </c>
      <c r="T1524" s="9" t="s">
        <v>59</v>
      </c>
      <c r="U1524" s="9" t="s">
        <v>49</v>
      </c>
      <c r="V1524" s="9" t="s">
        <v>29</v>
      </c>
      <c r="W1524" s="9" t="s">
        <v>44</v>
      </c>
      <c r="X1524" s="9" t="s">
        <v>162</v>
      </c>
      <c r="Y1524" s="9" t="s">
        <v>798</v>
      </c>
      <c r="Z1524" s="9">
        <v>33952</v>
      </c>
      <c r="AA1524" s="1"/>
      <c r="AB1524" s="1"/>
      <c r="AC1524" s="1"/>
      <c r="AD1524" s="1"/>
      <c r="AE1524" s="1"/>
      <c r="AF1524" s="1"/>
    </row>
    <row r="1525" spans="1:32" x14ac:dyDescent="0.3">
      <c r="A1525" s="13">
        <v>21114</v>
      </c>
      <c r="B1525" s="13" t="s">
        <v>23</v>
      </c>
      <c r="C1525" s="13">
        <v>89147</v>
      </c>
      <c r="D1525" s="14">
        <v>7.38</v>
      </c>
      <c r="E1525" s="15">
        <v>0.05</v>
      </c>
      <c r="F1525" s="13">
        <v>2</v>
      </c>
      <c r="G1525" s="14">
        <f>'Calculated Metrics'!$D1525*'Calculated Metrics'!$F1525*(1-'Calculated Metrics'!$E1525)</f>
        <v>14.021999999999998</v>
      </c>
      <c r="H1525" s="13">
        <v>2685</v>
      </c>
      <c r="I1525" s="13" t="s">
        <v>1895</v>
      </c>
      <c r="J1525" s="13" t="str">
        <f t="shared" si="23"/>
        <v>New Customer</v>
      </c>
      <c r="K1525" s="13" t="s">
        <v>48</v>
      </c>
      <c r="L1525" s="13" t="s">
        <v>35</v>
      </c>
      <c r="M1525" s="16">
        <v>42098</v>
      </c>
      <c r="N1525" s="16">
        <v>42099</v>
      </c>
      <c r="O1525" s="48">
        <f>'Calculated Metrics'!$N1525-'Calculated Metrics'!$M1525</f>
        <v>1</v>
      </c>
      <c r="P1525" s="16" t="str">
        <f>TEXT('Calculated Metrics'!$M1525,"mmmm")</f>
        <v>April</v>
      </c>
      <c r="Q1525" s="16" t="str">
        <f>TEXT('Calculated Metrics'!$M1525,"dddd")</f>
        <v>Saturday</v>
      </c>
      <c r="R1525" s="13" t="str">
        <f>_xlfn.XLOOKUP('Calculated Metrics'!$T1525,'Product Lookup'!A:A,'Product Lookup'!B:B, ,0)</f>
        <v>Binders</v>
      </c>
      <c r="S1525" s="13" t="s">
        <v>26</v>
      </c>
      <c r="T1525" s="13" t="s">
        <v>72</v>
      </c>
      <c r="U1525" s="13" t="s">
        <v>49</v>
      </c>
      <c r="V1525" s="13" t="s">
        <v>29</v>
      </c>
      <c r="W1525" s="13" t="s">
        <v>44</v>
      </c>
      <c r="X1525" s="13" t="s">
        <v>55</v>
      </c>
      <c r="Y1525" s="13" t="s">
        <v>799</v>
      </c>
      <c r="Z1525" s="13">
        <v>11803</v>
      </c>
      <c r="AA1525" s="1"/>
      <c r="AB1525" s="1"/>
      <c r="AC1525" s="1"/>
      <c r="AD1525" s="1"/>
      <c r="AE1525" s="1"/>
      <c r="AF1525" s="1"/>
    </row>
    <row r="1526" spans="1:32" x14ac:dyDescent="0.3">
      <c r="A1526" s="9">
        <v>23299</v>
      </c>
      <c r="B1526" s="9" t="s">
        <v>41</v>
      </c>
      <c r="C1526" s="9">
        <v>90624</v>
      </c>
      <c r="D1526" s="10">
        <v>3.75</v>
      </c>
      <c r="E1526" s="11">
        <v>0.05</v>
      </c>
      <c r="F1526" s="9">
        <v>21</v>
      </c>
      <c r="G1526" s="10">
        <f>'Calculated Metrics'!$D1526*'Calculated Metrics'!$F1526*(1-'Calculated Metrics'!$E1526)</f>
        <v>74.8125</v>
      </c>
      <c r="H1526" s="9">
        <v>2689</v>
      </c>
      <c r="I1526" s="9" t="s">
        <v>1896</v>
      </c>
      <c r="J1526" s="9" t="str">
        <f t="shared" si="23"/>
        <v>New Customer</v>
      </c>
      <c r="K1526" s="9" t="s">
        <v>34</v>
      </c>
      <c r="L1526" s="9" t="s">
        <v>35</v>
      </c>
      <c r="M1526" s="12">
        <v>42128</v>
      </c>
      <c r="N1526" s="12">
        <v>42130</v>
      </c>
      <c r="O1526" s="47">
        <f>'Calculated Metrics'!$N1526-'Calculated Metrics'!$M1526</f>
        <v>2</v>
      </c>
      <c r="P1526" s="12" t="str">
        <f>TEXT('Calculated Metrics'!$M1526,"mmmm")</f>
        <v>May</v>
      </c>
      <c r="Q1526" s="12" t="str">
        <f>TEXT('Calculated Metrics'!$M1526,"dddd")</f>
        <v>Monday</v>
      </c>
      <c r="R1526" s="9" t="str">
        <f>_xlfn.XLOOKUP('Calculated Metrics'!$T1526,'Product Lookup'!A:A,'Product Lookup'!B:B, ,0)</f>
        <v>Labels</v>
      </c>
      <c r="S1526" s="9" t="s">
        <v>26</v>
      </c>
      <c r="T1526" s="9" t="s">
        <v>82</v>
      </c>
      <c r="U1526" s="9" t="s">
        <v>49</v>
      </c>
      <c r="V1526" s="9" t="s">
        <v>29</v>
      </c>
      <c r="W1526" s="9" t="s">
        <v>44</v>
      </c>
      <c r="X1526" s="9" t="s">
        <v>45</v>
      </c>
      <c r="Y1526" s="9" t="s">
        <v>800</v>
      </c>
      <c r="Z1526" s="9">
        <v>7011</v>
      </c>
      <c r="AA1526" s="1"/>
      <c r="AB1526" s="1"/>
      <c r="AC1526" s="1"/>
      <c r="AD1526" s="1"/>
      <c r="AE1526" s="1"/>
      <c r="AF1526" s="1"/>
    </row>
    <row r="1527" spans="1:32" x14ac:dyDescent="0.3">
      <c r="A1527" s="13">
        <v>23298</v>
      </c>
      <c r="B1527" s="13" t="s">
        <v>41</v>
      </c>
      <c r="C1527" s="13">
        <v>90624</v>
      </c>
      <c r="D1527" s="14">
        <v>30.98</v>
      </c>
      <c r="E1527" s="15">
        <v>0.05</v>
      </c>
      <c r="F1527" s="13">
        <v>20</v>
      </c>
      <c r="G1527" s="14">
        <f>'Calculated Metrics'!$D1527*'Calculated Metrics'!$F1527*(1-'Calculated Metrics'!$E1527)</f>
        <v>588.62</v>
      </c>
      <c r="H1527" s="13">
        <v>2693</v>
      </c>
      <c r="I1527" s="13" t="s">
        <v>1897</v>
      </c>
      <c r="J1527" s="13" t="str">
        <f t="shared" si="23"/>
        <v>New Customer</v>
      </c>
      <c r="K1527" s="13" t="s">
        <v>34</v>
      </c>
      <c r="L1527" s="13" t="s">
        <v>35</v>
      </c>
      <c r="M1527" s="16">
        <v>42128</v>
      </c>
      <c r="N1527" s="16">
        <v>42128</v>
      </c>
      <c r="O1527" s="48">
        <f>'Calculated Metrics'!$N1527-'Calculated Metrics'!$M1527</f>
        <v>0</v>
      </c>
      <c r="P1527" s="16" t="str">
        <f>TEXT('Calculated Metrics'!$M1527,"mmmm")</f>
        <v>May</v>
      </c>
      <c r="Q1527" s="16" t="str">
        <f>TEXT('Calculated Metrics'!$M1527,"dddd")</f>
        <v>Monday</v>
      </c>
      <c r="R1527" s="13" t="str">
        <f>_xlfn.XLOOKUP('Calculated Metrics'!$T1527,'Product Lookup'!A:A,'Product Lookup'!B:B, ,0)</f>
        <v>Paper</v>
      </c>
      <c r="S1527" s="13" t="s">
        <v>26</v>
      </c>
      <c r="T1527" s="13" t="s">
        <v>66</v>
      </c>
      <c r="U1527" s="13" t="s">
        <v>49</v>
      </c>
      <c r="V1527" s="13" t="s">
        <v>29</v>
      </c>
      <c r="W1527" s="13" t="s">
        <v>81</v>
      </c>
      <c r="X1527" s="13" t="s">
        <v>87</v>
      </c>
      <c r="Y1527" s="13" t="s">
        <v>375</v>
      </c>
      <c r="Z1527" s="13">
        <v>5201</v>
      </c>
      <c r="AA1527" s="1"/>
      <c r="AB1527" s="1"/>
      <c r="AC1527" s="1"/>
      <c r="AD1527" s="1"/>
      <c r="AE1527" s="1"/>
      <c r="AF1527" s="1"/>
    </row>
    <row r="1528" spans="1:32" x14ac:dyDescent="0.3">
      <c r="A1528" s="9">
        <v>18354</v>
      </c>
      <c r="B1528" s="9" t="s">
        <v>41</v>
      </c>
      <c r="C1528" s="9">
        <v>87676</v>
      </c>
      <c r="D1528" s="10">
        <v>107.53</v>
      </c>
      <c r="E1528" s="11">
        <v>0.1</v>
      </c>
      <c r="F1528" s="9">
        <v>6</v>
      </c>
      <c r="G1528" s="10">
        <f>'Calculated Metrics'!$D1528*'Calculated Metrics'!$F1528*(1-'Calculated Metrics'!$E1528)</f>
        <v>580.66200000000003</v>
      </c>
      <c r="H1528" s="9">
        <v>2696</v>
      </c>
      <c r="I1528" s="9" t="s">
        <v>1898</v>
      </c>
      <c r="J1528" s="9" t="str">
        <f t="shared" si="23"/>
        <v>New Customer</v>
      </c>
      <c r="K1528" s="9" t="s">
        <v>34</v>
      </c>
      <c r="L1528" s="9" t="s">
        <v>35</v>
      </c>
      <c r="M1528" s="12">
        <v>42068</v>
      </c>
      <c r="N1528" s="12">
        <v>42069</v>
      </c>
      <c r="O1528" s="47">
        <f>'Calculated Metrics'!$N1528-'Calculated Metrics'!$M1528</f>
        <v>1</v>
      </c>
      <c r="P1528" s="12" t="str">
        <f>TEXT('Calculated Metrics'!$M1528,"mmmm")</f>
        <v>March</v>
      </c>
      <c r="Q1528" s="12" t="str">
        <f>TEXT('Calculated Metrics'!$M1528,"dddd")</f>
        <v>Thursday</v>
      </c>
      <c r="R1528" s="9" t="str">
        <f>_xlfn.XLOOKUP('Calculated Metrics'!$T1528,'Product Lookup'!A:A,'Product Lookup'!B:B, ,0)</f>
        <v>Furnishings</v>
      </c>
      <c r="S1528" s="9" t="s">
        <v>36</v>
      </c>
      <c r="T1528" s="9" t="s">
        <v>42</v>
      </c>
      <c r="U1528" s="9" t="s">
        <v>63</v>
      </c>
      <c r="V1528" s="9" t="s">
        <v>29</v>
      </c>
      <c r="W1528" s="9" t="s">
        <v>81</v>
      </c>
      <c r="X1528" s="9" t="s">
        <v>427</v>
      </c>
      <c r="Y1528" s="9" t="s">
        <v>801</v>
      </c>
      <c r="Z1528" s="9">
        <v>35401</v>
      </c>
      <c r="AA1528" s="1"/>
      <c r="AB1528" s="1"/>
      <c r="AC1528" s="1"/>
      <c r="AD1528" s="1"/>
      <c r="AE1528" s="1"/>
      <c r="AF1528" s="1"/>
    </row>
    <row r="1529" spans="1:32" x14ac:dyDescent="0.3">
      <c r="A1529" s="13">
        <v>19506</v>
      </c>
      <c r="B1529" s="13" t="s">
        <v>41</v>
      </c>
      <c r="C1529" s="13">
        <v>87678</v>
      </c>
      <c r="D1529" s="14">
        <v>1.74</v>
      </c>
      <c r="E1529" s="15">
        <v>0.05</v>
      </c>
      <c r="F1529" s="13">
        <v>16</v>
      </c>
      <c r="G1529" s="14">
        <f>'Calculated Metrics'!$D1529*'Calculated Metrics'!$F1529*(1-'Calculated Metrics'!$E1529)</f>
        <v>26.448</v>
      </c>
      <c r="H1529" s="13">
        <v>2697</v>
      </c>
      <c r="I1529" s="13" t="s">
        <v>1899</v>
      </c>
      <c r="J1529" s="13" t="str">
        <f t="shared" si="23"/>
        <v>Returning Customer</v>
      </c>
      <c r="K1529" s="13" t="s">
        <v>24</v>
      </c>
      <c r="L1529" s="13" t="s">
        <v>35</v>
      </c>
      <c r="M1529" s="16">
        <v>42058</v>
      </c>
      <c r="N1529" s="16">
        <v>42060</v>
      </c>
      <c r="O1529" s="48">
        <f>'Calculated Metrics'!$N1529-'Calculated Metrics'!$M1529</f>
        <v>2</v>
      </c>
      <c r="P1529" s="16" t="str">
        <f>TEXT('Calculated Metrics'!$M1529,"mmmm")</f>
        <v>February</v>
      </c>
      <c r="Q1529" s="16" t="str">
        <f>TEXT('Calculated Metrics'!$M1529,"dddd")</f>
        <v>Monday</v>
      </c>
      <c r="R1529" s="13" t="str">
        <f>_xlfn.XLOOKUP('Calculated Metrics'!$T1529,'Product Lookup'!A:A,'Product Lookup'!B:B, ,0)</f>
        <v>Furnishings</v>
      </c>
      <c r="S1529" s="13" t="s">
        <v>36</v>
      </c>
      <c r="T1529" s="13" t="s">
        <v>42</v>
      </c>
      <c r="U1529" s="13" t="s">
        <v>43</v>
      </c>
      <c r="V1529" s="13" t="s">
        <v>29</v>
      </c>
      <c r="W1529" s="13" t="s">
        <v>81</v>
      </c>
      <c r="X1529" s="13" t="s">
        <v>427</v>
      </c>
      <c r="Y1529" s="13" t="s">
        <v>802</v>
      </c>
      <c r="Z1529" s="13">
        <v>35216</v>
      </c>
      <c r="AA1529" s="1"/>
      <c r="AB1529" s="1"/>
      <c r="AC1529" s="1"/>
      <c r="AD1529" s="1"/>
      <c r="AE1529" s="1"/>
      <c r="AF1529" s="1"/>
    </row>
    <row r="1530" spans="1:32" x14ac:dyDescent="0.3">
      <c r="A1530" s="9">
        <v>19507</v>
      </c>
      <c r="B1530" s="9" t="s">
        <v>41</v>
      </c>
      <c r="C1530" s="9">
        <v>87678</v>
      </c>
      <c r="D1530" s="10">
        <v>119.99</v>
      </c>
      <c r="E1530" s="11">
        <v>0.1</v>
      </c>
      <c r="F1530" s="9">
        <v>21</v>
      </c>
      <c r="G1530" s="10">
        <f>'Calculated Metrics'!$D1530*'Calculated Metrics'!$F1530*(1-'Calculated Metrics'!$E1530)</f>
        <v>2267.8110000000001</v>
      </c>
      <c r="H1530" s="9">
        <v>2697</v>
      </c>
      <c r="I1530" s="9" t="s">
        <v>1899</v>
      </c>
      <c r="J1530" s="9" t="str">
        <f t="shared" si="23"/>
        <v>Returning Customer</v>
      </c>
      <c r="K1530" s="9" t="s">
        <v>24</v>
      </c>
      <c r="L1530" s="9" t="s">
        <v>25</v>
      </c>
      <c r="M1530" s="12">
        <v>42058</v>
      </c>
      <c r="N1530" s="12">
        <v>42059</v>
      </c>
      <c r="O1530" s="47">
        <f>'Calculated Metrics'!$N1530-'Calculated Metrics'!$M1530</f>
        <v>1</v>
      </c>
      <c r="P1530" s="12" t="str">
        <f>TEXT('Calculated Metrics'!$M1530,"mmmm")</f>
        <v>February</v>
      </c>
      <c r="Q1530" s="12" t="str">
        <f>TEXT('Calculated Metrics'!$M1530,"dddd")</f>
        <v>Monday</v>
      </c>
      <c r="R1530" s="9" t="str">
        <f>_xlfn.XLOOKUP('Calculated Metrics'!$T1530,'Product Lookup'!A:A,'Product Lookup'!B:B, ,0)</f>
        <v>Office Machines</v>
      </c>
      <c r="S1530" s="9" t="s">
        <v>58</v>
      </c>
      <c r="T1530" s="9" t="s">
        <v>62</v>
      </c>
      <c r="U1530" s="9" t="s">
        <v>77</v>
      </c>
      <c r="V1530" s="9" t="s">
        <v>29</v>
      </c>
      <c r="W1530" s="9" t="s">
        <v>30</v>
      </c>
      <c r="X1530" s="9" t="s">
        <v>427</v>
      </c>
      <c r="Y1530" s="9" t="s">
        <v>802</v>
      </c>
      <c r="Z1530" s="9">
        <v>35216</v>
      </c>
      <c r="AA1530" s="1"/>
      <c r="AB1530" s="1"/>
      <c r="AC1530" s="1"/>
      <c r="AD1530" s="1"/>
      <c r="AE1530" s="1"/>
      <c r="AF1530" s="1"/>
    </row>
    <row r="1531" spans="1:32" x14ac:dyDescent="0.3">
      <c r="A1531" s="13">
        <v>21580</v>
      </c>
      <c r="B1531" s="13" t="s">
        <v>41</v>
      </c>
      <c r="C1531" s="13">
        <v>87677</v>
      </c>
      <c r="D1531" s="14">
        <v>4.9800000000000004</v>
      </c>
      <c r="E1531" s="15">
        <v>0.05</v>
      </c>
      <c r="F1531" s="13">
        <v>16</v>
      </c>
      <c r="G1531" s="14">
        <f>'Calculated Metrics'!$D1531*'Calculated Metrics'!$F1531*(1-'Calculated Metrics'!$E1531)</f>
        <v>75.695999999999998</v>
      </c>
      <c r="H1531" s="13">
        <v>2699</v>
      </c>
      <c r="I1531" s="13" t="s">
        <v>1900</v>
      </c>
      <c r="J1531" s="13" t="str">
        <f t="shared" si="23"/>
        <v>Returning Customer</v>
      </c>
      <c r="K1531" s="13" t="s">
        <v>24</v>
      </c>
      <c r="L1531" s="13" t="s">
        <v>35</v>
      </c>
      <c r="M1531" s="16">
        <v>42146</v>
      </c>
      <c r="N1531" s="16">
        <v>42148</v>
      </c>
      <c r="O1531" s="48">
        <f>'Calculated Metrics'!$N1531-'Calculated Metrics'!$M1531</f>
        <v>2</v>
      </c>
      <c r="P1531" s="16" t="str">
        <f>TEXT('Calculated Metrics'!$M1531,"mmmm")</f>
        <v>May</v>
      </c>
      <c r="Q1531" s="16" t="str">
        <f>TEXT('Calculated Metrics'!$M1531,"dddd")</f>
        <v>Friday</v>
      </c>
      <c r="R1531" s="13" t="str">
        <f>_xlfn.XLOOKUP('Calculated Metrics'!$T1531,'Product Lookup'!A:A,'Product Lookup'!B:B, ,0)</f>
        <v>Binders</v>
      </c>
      <c r="S1531" s="13" t="s">
        <v>26</v>
      </c>
      <c r="T1531" s="13" t="s">
        <v>72</v>
      </c>
      <c r="U1531" s="13" t="s">
        <v>49</v>
      </c>
      <c r="V1531" s="13" t="s">
        <v>29</v>
      </c>
      <c r="W1531" s="13" t="s">
        <v>30</v>
      </c>
      <c r="X1531" s="13" t="s">
        <v>168</v>
      </c>
      <c r="Y1531" s="13" t="s">
        <v>803</v>
      </c>
      <c r="Z1531" s="13">
        <v>86442</v>
      </c>
      <c r="AA1531" s="1"/>
      <c r="AB1531" s="1"/>
      <c r="AC1531" s="1"/>
      <c r="AD1531" s="1"/>
      <c r="AE1531" s="1"/>
      <c r="AF1531" s="1"/>
    </row>
    <row r="1532" spans="1:32" x14ac:dyDescent="0.3">
      <c r="A1532" s="9">
        <v>20983</v>
      </c>
      <c r="B1532" s="9" t="s">
        <v>33</v>
      </c>
      <c r="C1532" s="9">
        <v>87679</v>
      </c>
      <c r="D1532" s="10">
        <v>70.98</v>
      </c>
      <c r="E1532" s="11">
        <v>0.05</v>
      </c>
      <c r="F1532" s="9">
        <v>19</v>
      </c>
      <c r="G1532" s="10">
        <f>'Calculated Metrics'!$D1532*'Calculated Metrics'!$F1532*(1-'Calculated Metrics'!$E1532)</f>
        <v>1281.1890000000001</v>
      </c>
      <c r="H1532" s="9">
        <v>2699</v>
      </c>
      <c r="I1532" s="9" t="s">
        <v>1900</v>
      </c>
      <c r="J1532" s="9" t="str">
        <f t="shared" si="23"/>
        <v>Returning Customer</v>
      </c>
      <c r="K1532" s="9" t="s">
        <v>24</v>
      </c>
      <c r="L1532" s="9" t="s">
        <v>25</v>
      </c>
      <c r="M1532" s="12">
        <v>42102</v>
      </c>
      <c r="N1532" s="12">
        <v>42104</v>
      </c>
      <c r="O1532" s="47">
        <f>'Calculated Metrics'!$N1532-'Calculated Metrics'!$M1532</f>
        <v>2</v>
      </c>
      <c r="P1532" s="12" t="str">
        <f>TEXT('Calculated Metrics'!$M1532,"mmmm")</f>
        <v>April</v>
      </c>
      <c r="Q1532" s="12" t="str">
        <f>TEXT('Calculated Metrics'!$M1532,"dddd")</f>
        <v>Wednesday</v>
      </c>
      <c r="R1532" s="9" t="str">
        <f>_xlfn.XLOOKUP('Calculated Metrics'!$T1532,'Product Lookup'!A:A,'Product Lookup'!B:B, ,0)</f>
        <v>Bookcases</v>
      </c>
      <c r="S1532" s="9" t="s">
        <v>36</v>
      </c>
      <c r="T1532" s="9" t="s">
        <v>105</v>
      </c>
      <c r="U1532" s="9" t="s">
        <v>77</v>
      </c>
      <c r="V1532" s="9" t="s">
        <v>29</v>
      </c>
      <c r="W1532" s="9" t="s">
        <v>81</v>
      </c>
      <c r="X1532" s="9" t="s">
        <v>168</v>
      </c>
      <c r="Y1532" s="9" t="s">
        <v>803</v>
      </c>
      <c r="Z1532" s="9">
        <v>86442</v>
      </c>
      <c r="AA1532" s="1"/>
      <c r="AB1532" s="1"/>
      <c r="AC1532" s="1"/>
      <c r="AD1532" s="1"/>
      <c r="AE1532" s="1"/>
      <c r="AF1532" s="1"/>
    </row>
    <row r="1533" spans="1:32" x14ac:dyDescent="0.3">
      <c r="A1533" s="13">
        <v>24151</v>
      </c>
      <c r="B1533" s="13" t="s">
        <v>41</v>
      </c>
      <c r="C1533" s="13">
        <v>91407</v>
      </c>
      <c r="D1533" s="14">
        <v>3.6</v>
      </c>
      <c r="E1533" s="15">
        <v>0.05</v>
      </c>
      <c r="F1533" s="13">
        <v>4</v>
      </c>
      <c r="G1533" s="14">
        <f>'Calculated Metrics'!$D1533*'Calculated Metrics'!$F1533*(1-'Calculated Metrics'!$E1533)</f>
        <v>13.68</v>
      </c>
      <c r="H1533" s="13">
        <v>2704</v>
      </c>
      <c r="I1533" s="13" t="s">
        <v>1901</v>
      </c>
      <c r="J1533" s="13" t="str">
        <f t="shared" si="23"/>
        <v>Returning Customer</v>
      </c>
      <c r="K1533" s="13" t="s">
        <v>74</v>
      </c>
      <c r="L1533" s="13" t="s">
        <v>35</v>
      </c>
      <c r="M1533" s="16">
        <v>42124</v>
      </c>
      <c r="N1533" s="16">
        <v>42126</v>
      </c>
      <c r="O1533" s="48">
        <f>'Calculated Metrics'!$N1533-'Calculated Metrics'!$M1533</f>
        <v>2</v>
      </c>
      <c r="P1533" s="16" t="str">
        <f>TEXT('Calculated Metrics'!$M1533,"mmmm")</f>
        <v>April</v>
      </c>
      <c r="Q1533" s="16" t="str">
        <f>TEXT('Calculated Metrics'!$M1533,"dddd")</f>
        <v>Thursday</v>
      </c>
      <c r="R1533" s="13" t="str">
        <f>_xlfn.XLOOKUP('Calculated Metrics'!$T1533,'Product Lookup'!A:A,'Product Lookup'!B:B, ,0)</f>
        <v>Paper</v>
      </c>
      <c r="S1533" s="13" t="s">
        <v>26</v>
      </c>
      <c r="T1533" s="13" t="s">
        <v>66</v>
      </c>
      <c r="U1533" s="13" t="s">
        <v>28</v>
      </c>
      <c r="V1533" s="13" t="s">
        <v>29</v>
      </c>
      <c r="W1533" s="13" t="s">
        <v>81</v>
      </c>
      <c r="X1533" s="13" t="s">
        <v>162</v>
      </c>
      <c r="Y1533" s="13" t="s">
        <v>804</v>
      </c>
      <c r="Z1533" s="13">
        <v>32503</v>
      </c>
      <c r="AA1533" s="1"/>
      <c r="AB1533" s="1"/>
      <c r="AC1533" s="1"/>
      <c r="AD1533" s="1"/>
      <c r="AE1533" s="1"/>
      <c r="AF1533" s="1"/>
    </row>
    <row r="1534" spans="1:32" x14ac:dyDescent="0.3">
      <c r="A1534" s="9">
        <v>21979</v>
      </c>
      <c r="B1534" s="9" t="s">
        <v>71</v>
      </c>
      <c r="C1534" s="9">
        <v>91408</v>
      </c>
      <c r="D1534" s="10">
        <v>13.48</v>
      </c>
      <c r="E1534" s="11">
        <v>0.05</v>
      </c>
      <c r="F1534" s="9">
        <v>4</v>
      </c>
      <c r="G1534" s="10">
        <f>'Calculated Metrics'!$D1534*'Calculated Metrics'!$F1534*(1-'Calculated Metrics'!$E1534)</f>
        <v>51.223999999999997</v>
      </c>
      <c r="H1534" s="9">
        <v>2704</v>
      </c>
      <c r="I1534" s="9" t="s">
        <v>1901</v>
      </c>
      <c r="J1534" s="9" t="str">
        <f t="shared" si="23"/>
        <v>Returning Customer</v>
      </c>
      <c r="K1534" s="9" t="s">
        <v>74</v>
      </c>
      <c r="L1534" s="9" t="s">
        <v>25</v>
      </c>
      <c r="M1534" s="12">
        <v>42124</v>
      </c>
      <c r="N1534" s="12">
        <v>42128</v>
      </c>
      <c r="O1534" s="47">
        <f>'Calculated Metrics'!$N1534-'Calculated Metrics'!$M1534</f>
        <v>4</v>
      </c>
      <c r="P1534" s="12" t="str">
        <f>TEXT('Calculated Metrics'!$M1534,"mmmm")</f>
        <v>April</v>
      </c>
      <c r="Q1534" s="12" t="str">
        <f>TEXT('Calculated Metrics'!$M1534,"dddd")</f>
        <v>Thursday</v>
      </c>
      <c r="R1534" s="9" t="str">
        <f>_xlfn.XLOOKUP('Calculated Metrics'!$T1534,'Product Lookup'!A:A,'Product Lookup'!B:B, ,0)</f>
        <v>Storage</v>
      </c>
      <c r="S1534" s="9" t="s">
        <v>26</v>
      </c>
      <c r="T1534" s="9" t="s">
        <v>85</v>
      </c>
      <c r="U1534" s="9" t="s">
        <v>49</v>
      </c>
      <c r="V1534" s="9" t="s">
        <v>29</v>
      </c>
      <c r="W1534" s="9" t="s">
        <v>44</v>
      </c>
      <c r="X1534" s="9" t="s">
        <v>162</v>
      </c>
      <c r="Y1534" s="9" t="s">
        <v>804</v>
      </c>
      <c r="Z1534" s="9">
        <v>32503</v>
      </c>
      <c r="AA1534" s="1"/>
      <c r="AB1534" s="1"/>
      <c r="AC1534" s="1"/>
      <c r="AD1534" s="1"/>
      <c r="AE1534" s="1"/>
      <c r="AF1534" s="1"/>
    </row>
    <row r="1535" spans="1:32" x14ac:dyDescent="0.3">
      <c r="A1535" s="13">
        <v>18898</v>
      </c>
      <c r="B1535" s="13" t="s">
        <v>47</v>
      </c>
      <c r="C1535" s="13">
        <v>89240</v>
      </c>
      <c r="D1535" s="14">
        <v>60.97</v>
      </c>
      <c r="E1535" s="15">
        <v>0.05</v>
      </c>
      <c r="F1535" s="13">
        <v>1</v>
      </c>
      <c r="G1535" s="14">
        <f>'Calculated Metrics'!$D1535*'Calculated Metrics'!$F1535*(1-'Calculated Metrics'!$E1535)</f>
        <v>57.921499999999995</v>
      </c>
      <c r="H1535" s="13">
        <v>2709</v>
      </c>
      <c r="I1535" s="13" t="s">
        <v>1902</v>
      </c>
      <c r="J1535" s="13" t="str">
        <f t="shared" si="23"/>
        <v>Returning Customer</v>
      </c>
      <c r="K1535" s="13" t="s">
        <v>74</v>
      </c>
      <c r="L1535" s="13" t="s">
        <v>35</v>
      </c>
      <c r="M1535" s="16">
        <v>42152</v>
      </c>
      <c r="N1535" s="16">
        <v>42154</v>
      </c>
      <c r="O1535" s="48">
        <f>'Calculated Metrics'!$N1535-'Calculated Metrics'!$M1535</f>
        <v>2</v>
      </c>
      <c r="P1535" s="16" t="str">
        <f>TEXT('Calculated Metrics'!$M1535,"mmmm")</f>
        <v>May</v>
      </c>
      <c r="Q1535" s="16" t="str">
        <f>TEXT('Calculated Metrics'!$M1535,"dddd")</f>
        <v>Thursday</v>
      </c>
      <c r="R1535" s="13" t="str">
        <f>_xlfn.XLOOKUP('Calculated Metrics'!$T1535,'Product Lookup'!A:A,'Product Lookup'!B:B, ,0)</f>
        <v>Appliances</v>
      </c>
      <c r="S1535" s="13" t="s">
        <v>26</v>
      </c>
      <c r="T1535" s="13" t="s">
        <v>131</v>
      </c>
      <c r="U1535" s="13" t="s">
        <v>49</v>
      </c>
      <c r="V1535" s="13" t="s">
        <v>29</v>
      </c>
      <c r="W1535" s="13" t="s">
        <v>44</v>
      </c>
      <c r="X1535" s="13" t="s">
        <v>181</v>
      </c>
      <c r="Y1535" s="13" t="s">
        <v>805</v>
      </c>
      <c r="Z1535" s="13">
        <v>21042</v>
      </c>
      <c r="AA1535" s="1"/>
      <c r="AB1535" s="1"/>
      <c r="AC1535" s="1"/>
      <c r="AD1535" s="1"/>
      <c r="AE1535" s="1"/>
      <c r="AF1535" s="1"/>
    </row>
    <row r="1536" spans="1:32" x14ac:dyDescent="0.3">
      <c r="A1536" s="9">
        <v>18899</v>
      </c>
      <c r="B1536" s="9" t="s">
        <v>47</v>
      </c>
      <c r="C1536" s="9">
        <v>89240</v>
      </c>
      <c r="D1536" s="10">
        <v>90.98</v>
      </c>
      <c r="E1536" s="11">
        <v>0.05</v>
      </c>
      <c r="F1536" s="9">
        <v>15</v>
      </c>
      <c r="G1536" s="10">
        <f>'Calculated Metrics'!$D1536*'Calculated Metrics'!$F1536*(1-'Calculated Metrics'!$E1536)</f>
        <v>1296.4649999999999</v>
      </c>
      <c r="H1536" s="9">
        <v>2709</v>
      </c>
      <c r="I1536" s="9" t="s">
        <v>1902</v>
      </c>
      <c r="J1536" s="9" t="str">
        <f t="shared" si="23"/>
        <v>Returning Customer</v>
      </c>
      <c r="K1536" s="9" t="s">
        <v>74</v>
      </c>
      <c r="L1536" s="9" t="s">
        <v>35</v>
      </c>
      <c r="M1536" s="12">
        <v>42152</v>
      </c>
      <c r="N1536" s="12">
        <v>42154</v>
      </c>
      <c r="O1536" s="47">
        <f>'Calculated Metrics'!$N1536-'Calculated Metrics'!$M1536</f>
        <v>2</v>
      </c>
      <c r="P1536" s="12" t="str">
        <f>TEXT('Calculated Metrics'!$M1536,"mmmm")</f>
        <v>May</v>
      </c>
      <c r="Q1536" s="12" t="str">
        <f>TEXT('Calculated Metrics'!$M1536,"dddd")</f>
        <v>Thursday</v>
      </c>
      <c r="R1536" s="9" t="str">
        <f>_xlfn.XLOOKUP('Calculated Metrics'!$T1536,'Product Lookup'!A:A,'Product Lookup'!B:B, ,0)</f>
        <v>Furnishings</v>
      </c>
      <c r="S1536" s="9" t="s">
        <v>36</v>
      </c>
      <c r="T1536" s="9" t="s">
        <v>42</v>
      </c>
      <c r="U1536" s="9" t="s">
        <v>63</v>
      </c>
      <c r="V1536" s="9" t="s">
        <v>29</v>
      </c>
      <c r="W1536" s="9" t="s">
        <v>50</v>
      </c>
      <c r="X1536" s="9" t="s">
        <v>181</v>
      </c>
      <c r="Y1536" s="9" t="s">
        <v>805</v>
      </c>
      <c r="Z1536" s="9">
        <v>21042</v>
      </c>
      <c r="AA1536" s="1"/>
      <c r="AB1536" s="1"/>
      <c r="AC1536" s="1"/>
      <c r="AD1536" s="1"/>
      <c r="AE1536" s="1"/>
      <c r="AF1536" s="1"/>
    </row>
    <row r="1537" spans="1:32" x14ac:dyDescent="0.3">
      <c r="A1537" s="13">
        <v>18855</v>
      </c>
      <c r="B1537" s="13" t="s">
        <v>41</v>
      </c>
      <c r="C1537" s="13">
        <v>88701</v>
      </c>
      <c r="D1537" s="14">
        <v>2.88</v>
      </c>
      <c r="E1537" s="15">
        <v>0.05</v>
      </c>
      <c r="F1537" s="13">
        <v>9</v>
      </c>
      <c r="G1537" s="14">
        <f>'Calculated Metrics'!$D1537*'Calculated Metrics'!$F1537*(1-'Calculated Metrics'!$E1537)</f>
        <v>24.623999999999999</v>
      </c>
      <c r="H1537" s="13">
        <v>2713</v>
      </c>
      <c r="I1537" s="13" t="s">
        <v>1903</v>
      </c>
      <c r="J1537" s="13" t="str">
        <f t="shared" si="23"/>
        <v>Returning Customer</v>
      </c>
      <c r="K1537" s="13" t="s">
        <v>24</v>
      </c>
      <c r="L1537" s="13" t="s">
        <v>35</v>
      </c>
      <c r="M1537" s="16">
        <v>42176</v>
      </c>
      <c r="N1537" s="16">
        <v>42179</v>
      </c>
      <c r="O1537" s="48">
        <f>'Calculated Metrics'!$N1537-'Calculated Metrics'!$M1537</f>
        <v>3</v>
      </c>
      <c r="P1537" s="16" t="str">
        <f>TEXT('Calculated Metrics'!$M1537,"mmmm")</f>
        <v>June</v>
      </c>
      <c r="Q1537" s="16" t="str">
        <f>TEXT('Calculated Metrics'!$M1537,"dddd")</f>
        <v>Sunday</v>
      </c>
      <c r="R1537" s="13" t="str">
        <f>_xlfn.XLOOKUP('Calculated Metrics'!$T1537,'Product Lookup'!A:A,'Product Lookup'!B:B, ,0)</f>
        <v>Labels</v>
      </c>
      <c r="S1537" s="13" t="s">
        <v>26</v>
      </c>
      <c r="T1537" s="13" t="s">
        <v>82</v>
      </c>
      <c r="U1537" s="13" t="s">
        <v>49</v>
      </c>
      <c r="V1537" s="13" t="s">
        <v>29</v>
      </c>
      <c r="W1537" s="13" t="s">
        <v>50</v>
      </c>
      <c r="X1537" s="13" t="s">
        <v>143</v>
      </c>
      <c r="Y1537" s="13" t="s">
        <v>806</v>
      </c>
      <c r="Z1537" s="13">
        <v>49001</v>
      </c>
      <c r="AA1537" s="1"/>
      <c r="AB1537" s="1"/>
      <c r="AC1537" s="1"/>
      <c r="AD1537" s="1"/>
      <c r="AE1537" s="1"/>
      <c r="AF1537" s="1"/>
    </row>
    <row r="1538" spans="1:32" x14ac:dyDescent="0.3">
      <c r="A1538" s="9">
        <v>18856</v>
      </c>
      <c r="B1538" s="9" t="s">
        <v>41</v>
      </c>
      <c r="C1538" s="9">
        <v>88701</v>
      </c>
      <c r="D1538" s="10">
        <v>348.21</v>
      </c>
      <c r="E1538" s="11">
        <v>0.1</v>
      </c>
      <c r="F1538" s="9">
        <v>2</v>
      </c>
      <c r="G1538" s="10">
        <f>'Calculated Metrics'!$D1538*'Calculated Metrics'!$F1538*(1-'Calculated Metrics'!$E1538)</f>
        <v>626.77800000000002</v>
      </c>
      <c r="H1538" s="9">
        <v>2713</v>
      </c>
      <c r="I1538" s="9" t="s">
        <v>1903</v>
      </c>
      <c r="J1538" s="9" t="str">
        <f t="shared" ref="J1538:J1601" si="24">IF(COUNTIF(I:I,I1538)&gt;1,"Returning Customer","New Customer")</f>
        <v>Returning Customer</v>
      </c>
      <c r="K1538" s="9" t="s">
        <v>24</v>
      </c>
      <c r="L1538" s="9" t="s">
        <v>25</v>
      </c>
      <c r="M1538" s="12">
        <v>42176</v>
      </c>
      <c r="N1538" s="12">
        <v>42177</v>
      </c>
      <c r="O1538" s="47">
        <f>'Calculated Metrics'!$N1538-'Calculated Metrics'!$M1538</f>
        <v>1</v>
      </c>
      <c r="P1538" s="12" t="str">
        <f>TEXT('Calculated Metrics'!$M1538,"mmmm")</f>
        <v>June</v>
      </c>
      <c r="Q1538" s="12" t="str">
        <f>TEXT('Calculated Metrics'!$M1538,"dddd")</f>
        <v>Sunday</v>
      </c>
      <c r="R1538" s="9" t="str">
        <f>_xlfn.XLOOKUP('Calculated Metrics'!$T1538,'Product Lookup'!A:A,'Product Lookup'!B:B, ,0)</f>
        <v>Tables</v>
      </c>
      <c r="S1538" s="9" t="s">
        <v>36</v>
      </c>
      <c r="T1538" s="9" t="s">
        <v>89</v>
      </c>
      <c r="U1538" s="9" t="s">
        <v>77</v>
      </c>
      <c r="V1538" s="9" t="s">
        <v>29</v>
      </c>
      <c r="W1538" s="9" t="s">
        <v>50</v>
      </c>
      <c r="X1538" s="9" t="s">
        <v>143</v>
      </c>
      <c r="Y1538" s="9" t="s">
        <v>806</v>
      </c>
      <c r="Z1538" s="9">
        <v>49001</v>
      </c>
      <c r="AA1538" s="1"/>
      <c r="AB1538" s="1"/>
      <c r="AC1538" s="1"/>
      <c r="AD1538" s="1"/>
      <c r="AE1538" s="1"/>
      <c r="AF1538" s="1"/>
    </row>
    <row r="1539" spans="1:32" x14ac:dyDescent="0.3">
      <c r="A1539" s="13">
        <v>21690</v>
      </c>
      <c r="B1539" s="13" t="s">
        <v>71</v>
      </c>
      <c r="C1539" s="13">
        <v>88702</v>
      </c>
      <c r="D1539" s="14">
        <v>29.89</v>
      </c>
      <c r="E1539" s="15">
        <v>0.05</v>
      </c>
      <c r="F1539" s="13">
        <v>1</v>
      </c>
      <c r="G1539" s="14">
        <f>'Calculated Metrics'!$D1539*'Calculated Metrics'!$F1539*(1-'Calculated Metrics'!$E1539)</f>
        <v>28.395499999999998</v>
      </c>
      <c r="H1539" s="13">
        <v>2715</v>
      </c>
      <c r="I1539" s="13" t="s">
        <v>1904</v>
      </c>
      <c r="J1539" s="13" t="str">
        <f t="shared" si="24"/>
        <v>New Customer</v>
      </c>
      <c r="K1539" s="13" t="s">
        <v>24</v>
      </c>
      <c r="L1539" s="13" t="s">
        <v>35</v>
      </c>
      <c r="M1539" s="16">
        <v>42016</v>
      </c>
      <c r="N1539" s="16">
        <v>42020</v>
      </c>
      <c r="O1539" s="48">
        <f>'Calculated Metrics'!$N1539-'Calculated Metrics'!$M1539</f>
        <v>4</v>
      </c>
      <c r="P1539" s="16" t="str">
        <f>TEXT('Calculated Metrics'!$M1539,"mmmm")</f>
        <v>January</v>
      </c>
      <c r="Q1539" s="16" t="str">
        <f>TEXT('Calculated Metrics'!$M1539,"dddd")</f>
        <v>Monday</v>
      </c>
      <c r="R1539" s="13" t="str">
        <f>_xlfn.XLOOKUP('Calculated Metrics'!$T1539,'Product Lookup'!A:A,'Product Lookup'!B:B, ,0)</f>
        <v>Computer Peripherals</v>
      </c>
      <c r="S1539" s="13" t="s">
        <v>58</v>
      </c>
      <c r="T1539" s="13" t="s">
        <v>100</v>
      </c>
      <c r="U1539" s="13" t="s">
        <v>43</v>
      </c>
      <c r="V1539" s="13" t="s">
        <v>29</v>
      </c>
      <c r="W1539" s="13" t="s">
        <v>50</v>
      </c>
      <c r="X1539" s="13" t="s">
        <v>143</v>
      </c>
      <c r="Y1539" s="13" t="s">
        <v>807</v>
      </c>
      <c r="Z1539" s="13">
        <v>48911</v>
      </c>
      <c r="AA1539" s="1"/>
      <c r="AB1539" s="1"/>
      <c r="AC1539" s="1"/>
      <c r="AD1539" s="1"/>
      <c r="AE1539" s="1"/>
      <c r="AF1539" s="1"/>
    </row>
    <row r="1540" spans="1:32" x14ac:dyDescent="0.3">
      <c r="A1540" s="9">
        <v>21863</v>
      </c>
      <c r="B1540" s="9" t="s">
        <v>41</v>
      </c>
      <c r="C1540" s="9">
        <v>89394</v>
      </c>
      <c r="D1540" s="10">
        <v>6.74</v>
      </c>
      <c r="E1540" s="11">
        <v>0.05</v>
      </c>
      <c r="F1540" s="9">
        <v>15</v>
      </c>
      <c r="G1540" s="10">
        <f>'Calculated Metrics'!$D1540*'Calculated Metrics'!$F1540*(1-'Calculated Metrics'!$E1540)</f>
        <v>96.045000000000002</v>
      </c>
      <c r="H1540" s="9">
        <v>2718</v>
      </c>
      <c r="I1540" s="9" t="s">
        <v>1905</v>
      </c>
      <c r="J1540" s="9" t="str">
        <f t="shared" si="24"/>
        <v>New Customer</v>
      </c>
      <c r="K1540" s="9" t="s">
        <v>74</v>
      </c>
      <c r="L1540" s="9" t="s">
        <v>35</v>
      </c>
      <c r="M1540" s="12">
        <v>42064</v>
      </c>
      <c r="N1540" s="12">
        <v>42066</v>
      </c>
      <c r="O1540" s="47">
        <f>'Calculated Metrics'!$N1540-'Calculated Metrics'!$M1540</f>
        <v>2</v>
      </c>
      <c r="P1540" s="12" t="str">
        <f>TEXT('Calculated Metrics'!$M1540,"mmmm")</f>
        <v>March</v>
      </c>
      <c r="Q1540" s="12" t="str">
        <f>TEXT('Calculated Metrics'!$M1540,"dddd")</f>
        <v>Sunday</v>
      </c>
      <c r="R1540" s="9" t="str">
        <f>_xlfn.XLOOKUP('Calculated Metrics'!$T1540,'Product Lookup'!A:A,'Product Lookup'!B:B, ,0)</f>
        <v>Paper</v>
      </c>
      <c r="S1540" s="9" t="s">
        <v>26</v>
      </c>
      <c r="T1540" s="9" t="s">
        <v>66</v>
      </c>
      <c r="U1540" s="9" t="s">
        <v>28</v>
      </c>
      <c r="V1540" s="9" t="s">
        <v>29</v>
      </c>
      <c r="W1540" s="9" t="s">
        <v>81</v>
      </c>
      <c r="X1540" s="9" t="s">
        <v>98</v>
      </c>
      <c r="Y1540" s="9" t="s">
        <v>807</v>
      </c>
      <c r="Z1540" s="9">
        <v>60438</v>
      </c>
      <c r="AA1540" s="1"/>
      <c r="AB1540" s="1"/>
      <c r="AC1540" s="1"/>
      <c r="AD1540" s="1"/>
      <c r="AE1540" s="1"/>
      <c r="AF1540" s="1"/>
    </row>
    <row r="1541" spans="1:32" x14ac:dyDescent="0.3">
      <c r="A1541" s="13">
        <v>21399</v>
      </c>
      <c r="B1541" s="13" t="s">
        <v>41</v>
      </c>
      <c r="C1541" s="13">
        <v>88766</v>
      </c>
      <c r="D1541" s="14">
        <v>40.479999999999997</v>
      </c>
      <c r="E1541" s="15">
        <v>0.05</v>
      </c>
      <c r="F1541" s="13">
        <v>6</v>
      </c>
      <c r="G1541" s="14">
        <f>'Calculated Metrics'!$D1541*'Calculated Metrics'!$F1541*(1-'Calculated Metrics'!$E1541)</f>
        <v>230.73599999999999</v>
      </c>
      <c r="H1541" s="13">
        <v>2720</v>
      </c>
      <c r="I1541" s="13" t="s">
        <v>1906</v>
      </c>
      <c r="J1541" s="13" t="str">
        <f t="shared" si="24"/>
        <v>New Customer</v>
      </c>
      <c r="K1541" s="13" t="s">
        <v>48</v>
      </c>
      <c r="L1541" s="13" t="s">
        <v>35</v>
      </c>
      <c r="M1541" s="16">
        <v>42171</v>
      </c>
      <c r="N1541" s="16">
        <v>42172</v>
      </c>
      <c r="O1541" s="48">
        <f>'Calculated Metrics'!$N1541-'Calculated Metrics'!$M1541</f>
        <v>1</v>
      </c>
      <c r="P1541" s="16" t="str">
        <f>TEXT('Calculated Metrics'!$M1541,"mmmm")</f>
        <v>June</v>
      </c>
      <c r="Q1541" s="16" t="str">
        <f>TEXT('Calculated Metrics'!$M1541,"dddd")</f>
        <v>Tuesday</v>
      </c>
      <c r="R1541" s="13" t="str">
        <f>_xlfn.XLOOKUP('Calculated Metrics'!$T1541,'Product Lookup'!A:A,'Product Lookup'!B:B, ,0)</f>
        <v>Computer Peripherals</v>
      </c>
      <c r="S1541" s="13" t="s">
        <v>58</v>
      </c>
      <c r="T1541" s="13" t="s">
        <v>100</v>
      </c>
      <c r="U1541" s="13" t="s">
        <v>49</v>
      </c>
      <c r="V1541" s="13" t="s">
        <v>29</v>
      </c>
      <c r="W1541" s="13" t="s">
        <v>81</v>
      </c>
      <c r="X1541" s="13" t="s">
        <v>171</v>
      </c>
      <c r="Y1541" s="13" t="s">
        <v>808</v>
      </c>
      <c r="Z1541" s="13">
        <v>30721</v>
      </c>
      <c r="AA1541" s="1"/>
      <c r="AB1541" s="1"/>
      <c r="AC1541" s="1"/>
      <c r="AD1541" s="1"/>
      <c r="AE1541" s="1"/>
      <c r="AF1541" s="1"/>
    </row>
    <row r="1542" spans="1:32" x14ac:dyDescent="0.3">
      <c r="A1542" s="9">
        <v>19907</v>
      </c>
      <c r="B1542" s="9" t="s">
        <v>41</v>
      </c>
      <c r="C1542" s="9">
        <v>88959</v>
      </c>
      <c r="D1542" s="10">
        <v>4.9800000000000004</v>
      </c>
      <c r="E1542" s="11">
        <v>0.05</v>
      </c>
      <c r="F1542" s="9">
        <v>10</v>
      </c>
      <c r="G1542" s="10">
        <f>'Calculated Metrics'!$D1542*'Calculated Metrics'!$F1542*(1-'Calculated Metrics'!$E1542)</f>
        <v>47.31</v>
      </c>
      <c r="H1542" s="9">
        <v>2724</v>
      </c>
      <c r="I1542" s="9" t="s">
        <v>1907</v>
      </c>
      <c r="J1542" s="9" t="str">
        <f t="shared" si="24"/>
        <v>Returning Customer</v>
      </c>
      <c r="K1542" s="9" t="s">
        <v>34</v>
      </c>
      <c r="L1542" s="9" t="s">
        <v>35</v>
      </c>
      <c r="M1542" s="12">
        <v>42125</v>
      </c>
      <c r="N1542" s="12">
        <v>42126</v>
      </c>
      <c r="O1542" s="47">
        <f>'Calculated Metrics'!$N1542-'Calculated Metrics'!$M1542</f>
        <v>1</v>
      </c>
      <c r="P1542" s="12" t="str">
        <f>TEXT('Calculated Metrics'!$M1542,"mmmm")</f>
        <v>May</v>
      </c>
      <c r="Q1542" s="12" t="str">
        <f>TEXT('Calculated Metrics'!$M1542,"dddd")</f>
        <v>Friday</v>
      </c>
      <c r="R1542" s="9" t="str">
        <f>_xlfn.XLOOKUP('Calculated Metrics'!$T1542,'Product Lookup'!A:A,'Product Lookup'!B:B, ,0)</f>
        <v>Paper</v>
      </c>
      <c r="S1542" s="9" t="s">
        <v>26</v>
      </c>
      <c r="T1542" s="9" t="s">
        <v>66</v>
      </c>
      <c r="U1542" s="9" t="s">
        <v>49</v>
      </c>
      <c r="V1542" s="9" t="s">
        <v>29</v>
      </c>
      <c r="W1542" s="9" t="s">
        <v>81</v>
      </c>
      <c r="X1542" s="9" t="s">
        <v>126</v>
      </c>
      <c r="Y1542" s="9" t="s">
        <v>809</v>
      </c>
      <c r="Z1542" s="9">
        <v>37421</v>
      </c>
      <c r="AA1542" s="1"/>
      <c r="AB1542" s="1"/>
      <c r="AC1542" s="1"/>
      <c r="AD1542" s="1"/>
      <c r="AE1542" s="1"/>
      <c r="AF1542" s="1"/>
    </row>
    <row r="1543" spans="1:32" x14ac:dyDescent="0.3">
      <c r="A1543" s="13">
        <v>19908</v>
      </c>
      <c r="B1543" s="13" t="s">
        <v>41</v>
      </c>
      <c r="C1543" s="13">
        <v>88959</v>
      </c>
      <c r="D1543" s="14">
        <v>6.48</v>
      </c>
      <c r="E1543" s="15">
        <v>0.05</v>
      </c>
      <c r="F1543" s="13">
        <v>18</v>
      </c>
      <c r="G1543" s="14">
        <f>'Calculated Metrics'!$D1543*'Calculated Metrics'!$F1543*(1-'Calculated Metrics'!$E1543)</f>
        <v>110.80800000000001</v>
      </c>
      <c r="H1543" s="13">
        <v>2724</v>
      </c>
      <c r="I1543" s="13" t="s">
        <v>1907</v>
      </c>
      <c r="J1543" s="13" t="str">
        <f t="shared" si="24"/>
        <v>Returning Customer</v>
      </c>
      <c r="K1543" s="13" t="s">
        <v>34</v>
      </c>
      <c r="L1543" s="13" t="s">
        <v>35</v>
      </c>
      <c r="M1543" s="16">
        <v>42125</v>
      </c>
      <c r="N1543" s="16">
        <v>42127</v>
      </c>
      <c r="O1543" s="48">
        <f>'Calculated Metrics'!$N1543-'Calculated Metrics'!$M1543</f>
        <v>2</v>
      </c>
      <c r="P1543" s="16" t="str">
        <f>TEXT('Calculated Metrics'!$M1543,"mmmm")</f>
        <v>May</v>
      </c>
      <c r="Q1543" s="16" t="str">
        <f>TEXT('Calculated Metrics'!$M1543,"dddd")</f>
        <v>Friday</v>
      </c>
      <c r="R1543" s="13" t="str">
        <f>_xlfn.XLOOKUP('Calculated Metrics'!$T1543,'Product Lookup'!A:A,'Product Lookup'!B:B, ,0)</f>
        <v>Paper</v>
      </c>
      <c r="S1543" s="13" t="s">
        <v>26</v>
      </c>
      <c r="T1543" s="13" t="s">
        <v>66</v>
      </c>
      <c r="U1543" s="13" t="s">
        <v>49</v>
      </c>
      <c r="V1543" s="13" t="s">
        <v>29</v>
      </c>
      <c r="W1543" s="13" t="s">
        <v>81</v>
      </c>
      <c r="X1543" s="13" t="s">
        <v>126</v>
      </c>
      <c r="Y1543" s="13" t="s">
        <v>809</v>
      </c>
      <c r="Z1543" s="13">
        <v>37421</v>
      </c>
      <c r="AA1543" s="1"/>
      <c r="AB1543" s="1"/>
      <c r="AC1543" s="1"/>
      <c r="AD1543" s="1"/>
      <c r="AE1543" s="1"/>
      <c r="AF1543" s="1"/>
    </row>
    <row r="1544" spans="1:32" x14ac:dyDescent="0.3">
      <c r="A1544" s="9">
        <v>22612</v>
      </c>
      <c r="B1544" s="9" t="s">
        <v>33</v>
      </c>
      <c r="C1544" s="9">
        <v>88958</v>
      </c>
      <c r="D1544" s="10">
        <v>28.15</v>
      </c>
      <c r="E1544" s="11">
        <v>0.05</v>
      </c>
      <c r="F1544" s="9">
        <v>10</v>
      </c>
      <c r="G1544" s="10">
        <f>'Calculated Metrics'!$D1544*'Calculated Metrics'!$F1544*(1-'Calculated Metrics'!$E1544)</f>
        <v>267.42500000000001</v>
      </c>
      <c r="H1544" s="9">
        <v>2725</v>
      </c>
      <c r="I1544" s="9" t="s">
        <v>1908</v>
      </c>
      <c r="J1544" s="9" t="str">
        <f t="shared" si="24"/>
        <v>New Customer</v>
      </c>
      <c r="K1544" s="9" t="s">
        <v>34</v>
      </c>
      <c r="L1544" s="9" t="s">
        <v>35</v>
      </c>
      <c r="M1544" s="12">
        <v>42021</v>
      </c>
      <c r="N1544" s="12">
        <v>42022</v>
      </c>
      <c r="O1544" s="47">
        <f>'Calculated Metrics'!$N1544-'Calculated Metrics'!$M1544</f>
        <v>1</v>
      </c>
      <c r="P1544" s="12" t="str">
        <f>TEXT('Calculated Metrics'!$M1544,"mmmm")</f>
        <v>January</v>
      </c>
      <c r="Q1544" s="12" t="str">
        <f>TEXT('Calculated Metrics'!$M1544,"dddd")</f>
        <v>Saturday</v>
      </c>
      <c r="R1544" s="9" t="str">
        <f>_xlfn.XLOOKUP('Calculated Metrics'!$T1544,'Product Lookup'!A:A,'Product Lookup'!B:B, ,0)</f>
        <v>Pens</v>
      </c>
      <c r="S1544" s="9" t="s">
        <v>26</v>
      </c>
      <c r="T1544" s="9" t="s">
        <v>27</v>
      </c>
      <c r="U1544" s="9" t="s">
        <v>43</v>
      </c>
      <c r="V1544" s="9" t="s">
        <v>29</v>
      </c>
      <c r="W1544" s="9" t="s">
        <v>30</v>
      </c>
      <c r="X1544" s="9" t="s">
        <v>126</v>
      </c>
      <c r="Y1544" s="9" t="s">
        <v>810</v>
      </c>
      <c r="Z1544" s="9">
        <v>37042</v>
      </c>
      <c r="AA1544" s="1"/>
      <c r="AB1544" s="1"/>
      <c r="AC1544" s="1"/>
      <c r="AD1544" s="1"/>
      <c r="AE1544" s="1"/>
      <c r="AF1544" s="1"/>
    </row>
    <row r="1545" spans="1:32" x14ac:dyDescent="0.3">
      <c r="A1545" s="13">
        <v>21422</v>
      </c>
      <c r="B1545" s="13" t="s">
        <v>71</v>
      </c>
      <c r="C1545" s="13">
        <v>88114</v>
      </c>
      <c r="D1545" s="14">
        <v>230.98</v>
      </c>
      <c r="E1545" s="15">
        <v>0.1</v>
      </c>
      <c r="F1545" s="13">
        <v>4</v>
      </c>
      <c r="G1545" s="14">
        <f>'Calculated Metrics'!$D1545*'Calculated Metrics'!$F1545*(1-'Calculated Metrics'!$E1545)</f>
        <v>831.52800000000002</v>
      </c>
      <c r="H1545" s="13">
        <v>2729</v>
      </c>
      <c r="I1545" s="13" t="s">
        <v>1909</v>
      </c>
      <c r="J1545" s="13" t="str">
        <f t="shared" si="24"/>
        <v>New Customer</v>
      </c>
      <c r="K1545" s="13" t="s">
        <v>74</v>
      </c>
      <c r="L1545" s="13" t="s">
        <v>25</v>
      </c>
      <c r="M1545" s="16">
        <v>42069</v>
      </c>
      <c r="N1545" s="16">
        <v>42073</v>
      </c>
      <c r="O1545" s="48">
        <f>'Calculated Metrics'!$N1545-'Calculated Metrics'!$M1545</f>
        <v>4</v>
      </c>
      <c r="P1545" s="16" t="str">
        <f>TEXT('Calculated Metrics'!$M1545,"mmmm")</f>
        <v>March</v>
      </c>
      <c r="Q1545" s="16" t="str">
        <f>TEXT('Calculated Metrics'!$M1545,"dddd")</f>
        <v>Friday</v>
      </c>
      <c r="R1545" s="13" t="str">
        <f>_xlfn.XLOOKUP('Calculated Metrics'!$T1545,'Product Lookup'!A:A,'Product Lookup'!B:B, ,0)</f>
        <v>Tables</v>
      </c>
      <c r="S1545" s="13" t="s">
        <v>36</v>
      </c>
      <c r="T1545" s="13" t="s">
        <v>89</v>
      </c>
      <c r="U1545" s="13" t="s">
        <v>77</v>
      </c>
      <c r="V1545" s="13" t="s">
        <v>29</v>
      </c>
      <c r="W1545" s="13" t="s">
        <v>44</v>
      </c>
      <c r="X1545" s="13" t="s">
        <v>31</v>
      </c>
      <c r="Y1545" s="13" t="s">
        <v>230</v>
      </c>
      <c r="Z1545" s="13">
        <v>98226</v>
      </c>
      <c r="AA1545" s="1"/>
      <c r="AB1545" s="1"/>
      <c r="AC1545" s="1"/>
      <c r="AD1545" s="1"/>
      <c r="AE1545" s="1"/>
      <c r="AF1545" s="1"/>
    </row>
    <row r="1546" spans="1:32" x14ac:dyDescent="0.3">
      <c r="A1546" s="9">
        <v>19819</v>
      </c>
      <c r="B1546" s="9" t="s">
        <v>33</v>
      </c>
      <c r="C1546" s="9">
        <v>89018</v>
      </c>
      <c r="D1546" s="10">
        <v>100.98</v>
      </c>
      <c r="E1546" s="11">
        <v>0.1</v>
      </c>
      <c r="F1546" s="9">
        <v>8</v>
      </c>
      <c r="G1546" s="10">
        <f>'Calculated Metrics'!$D1546*'Calculated Metrics'!$F1546*(1-'Calculated Metrics'!$E1546)</f>
        <v>727.05600000000004</v>
      </c>
      <c r="H1546" s="9">
        <v>2737</v>
      </c>
      <c r="I1546" s="9" t="s">
        <v>1910</v>
      </c>
      <c r="J1546" s="9" t="str">
        <f t="shared" si="24"/>
        <v>Returning Customer</v>
      </c>
      <c r="K1546" s="9" t="s">
        <v>48</v>
      </c>
      <c r="L1546" s="9" t="s">
        <v>35</v>
      </c>
      <c r="M1546" s="12">
        <v>42116</v>
      </c>
      <c r="N1546" s="12">
        <v>42118</v>
      </c>
      <c r="O1546" s="47">
        <f>'Calculated Metrics'!$N1546-'Calculated Metrics'!$M1546</f>
        <v>2</v>
      </c>
      <c r="P1546" s="12" t="str">
        <f>TEXT('Calculated Metrics'!$M1546,"mmmm")</f>
        <v>April</v>
      </c>
      <c r="Q1546" s="12" t="str">
        <f>TEXT('Calculated Metrics'!$M1546,"dddd")</f>
        <v>Wednesday</v>
      </c>
      <c r="R1546" s="9" t="str">
        <f>_xlfn.XLOOKUP('Calculated Metrics'!$T1546,'Product Lookup'!A:A,'Product Lookup'!B:B, ,0)</f>
        <v>Computer Peripherals</v>
      </c>
      <c r="S1546" s="9" t="s">
        <v>58</v>
      </c>
      <c r="T1546" s="9" t="s">
        <v>100</v>
      </c>
      <c r="U1546" s="9" t="s">
        <v>49</v>
      </c>
      <c r="V1546" s="9" t="s">
        <v>29</v>
      </c>
      <c r="W1546" s="9" t="s">
        <v>44</v>
      </c>
      <c r="X1546" s="9" t="s">
        <v>87</v>
      </c>
      <c r="Y1546" s="9" t="s">
        <v>279</v>
      </c>
      <c r="Z1546" s="9">
        <v>5701</v>
      </c>
      <c r="AA1546" s="1"/>
      <c r="AB1546" s="1"/>
      <c r="AC1546" s="1"/>
      <c r="AD1546" s="1"/>
      <c r="AE1546" s="1"/>
      <c r="AF1546" s="1"/>
    </row>
    <row r="1547" spans="1:32" x14ac:dyDescent="0.3">
      <c r="A1547" s="13">
        <v>18790</v>
      </c>
      <c r="B1547" s="13" t="s">
        <v>47</v>
      </c>
      <c r="C1547" s="13">
        <v>89019</v>
      </c>
      <c r="D1547" s="14">
        <v>15.31</v>
      </c>
      <c r="E1547" s="15">
        <v>0.05</v>
      </c>
      <c r="F1547" s="13">
        <v>12</v>
      </c>
      <c r="G1547" s="14">
        <f>'Calculated Metrics'!$D1547*'Calculated Metrics'!$F1547*(1-'Calculated Metrics'!$E1547)</f>
        <v>174.53399999999999</v>
      </c>
      <c r="H1547" s="13">
        <v>2737</v>
      </c>
      <c r="I1547" s="13" t="s">
        <v>1910</v>
      </c>
      <c r="J1547" s="13" t="str">
        <f t="shared" si="24"/>
        <v>Returning Customer</v>
      </c>
      <c r="K1547" s="13" t="s">
        <v>48</v>
      </c>
      <c r="L1547" s="13" t="s">
        <v>35</v>
      </c>
      <c r="M1547" s="16">
        <v>42156</v>
      </c>
      <c r="N1547" s="16">
        <v>42157</v>
      </c>
      <c r="O1547" s="48">
        <f>'Calculated Metrics'!$N1547-'Calculated Metrics'!$M1547</f>
        <v>1</v>
      </c>
      <c r="P1547" s="16" t="str">
        <f>TEXT('Calculated Metrics'!$M1547,"mmmm")</f>
        <v>June</v>
      </c>
      <c r="Q1547" s="16" t="str">
        <f>TEXT('Calculated Metrics'!$M1547,"dddd")</f>
        <v>Monday</v>
      </c>
      <c r="R1547" s="13" t="str">
        <f>_xlfn.XLOOKUP('Calculated Metrics'!$T1547,'Product Lookup'!A:A,'Product Lookup'!B:B, ,0)</f>
        <v>Storage</v>
      </c>
      <c r="S1547" s="13" t="s">
        <v>26</v>
      </c>
      <c r="T1547" s="13" t="s">
        <v>85</v>
      </c>
      <c r="U1547" s="13" t="s">
        <v>49</v>
      </c>
      <c r="V1547" s="13" t="s">
        <v>29</v>
      </c>
      <c r="W1547" s="13" t="s">
        <v>44</v>
      </c>
      <c r="X1547" s="13" t="s">
        <v>87</v>
      </c>
      <c r="Y1547" s="13" t="s">
        <v>279</v>
      </c>
      <c r="Z1547" s="13">
        <v>5701</v>
      </c>
      <c r="AA1547" s="1"/>
      <c r="AB1547" s="1"/>
      <c r="AC1547" s="1"/>
      <c r="AD1547" s="1"/>
      <c r="AE1547" s="1"/>
      <c r="AF1547" s="1"/>
    </row>
    <row r="1548" spans="1:32" x14ac:dyDescent="0.3">
      <c r="A1548" s="9">
        <v>24278</v>
      </c>
      <c r="B1548" s="9" t="s">
        <v>41</v>
      </c>
      <c r="C1548" s="9">
        <v>89017</v>
      </c>
      <c r="D1548" s="10">
        <v>33.979999999999997</v>
      </c>
      <c r="E1548" s="11">
        <v>0.05</v>
      </c>
      <c r="F1548" s="9">
        <v>7</v>
      </c>
      <c r="G1548" s="10">
        <f>'Calculated Metrics'!$D1548*'Calculated Metrics'!$F1548*(1-'Calculated Metrics'!$E1548)</f>
        <v>225.96699999999998</v>
      </c>
      <c r="H1548" s="9">
        <v>2738</v>
      </c>
      <c r="I1548" s="9" t="s">
        <v>1911</v>
      </c>
      <c r="J1548" s="9" t="str">
        <f t="shared" si="24"/>
        <v>New Customer</v>
      </c>
      <c r="K1548" s="9" t="s">
        <v>48</v>
      </c>
      <c r="L1548" s="9" t="s">
        <v>35</v>
      </c>
      <c r="M1548" s="12">
        <v>42107</v>
      </c>
      <c r="N1548" s="12">
        <v>42109</v>
      </c>
      <c r="O1548" s="47">
        <f>'Calculated Metrics'!$N1548-'Calculated Metrics'!$M1548</f>
        <v>2</v>
      </c>
      <c r="P1548" s="12" t="str">
        <f>TEXT('Calculated Metrics'!$M1548,"mmmm")</f>
        <v>April</v>
      </c>
      <c r="Q1548" s="12" t="str">
        <f>TEXT('Calculated Metrics'!$M1548,"dddd")</f>
        <v>Monday</v>
      </c>
      <c r="R1548" s="9" t="str">
        <f>_xlfn.XLOOKUP('Calculated Metrics'!$T1548,'Product Lookup'!A:A,'Product Lookup'!B:B, ,0)</f>
        <v>Computer Peripherals</v>
      </c>
      <c r="S1548" s="9" t="s">
        <v>58</v>
      </c>
      <c r="T1548" s="9" t="s">
        <v>100</v>
      </c>
      <c r="U1548" s="9" t="s">
        <v>43</v>
      </c>
      <c r="V1548" s="9" t="s">
        <v>29</v>
      </c>
      <c r="W1548" s="9" t="s">
        <v>30</v>
      </c>
      <c r="X1548" s="9" t="s">
        <v>87</v>
      </c>
      <c r="Y1548" s="9" t="s">
        <v>291</v>
      </c>
      <c r="Z1548" s="9">
        <v>5403</v>
      </c>
      <c r="AA1548" s="1"/>
      <c r="AB1548" s="1"/>
      <c r="AC1548" s="1"/>
      <c r="AD1548" s="1"/>
      <c r="AE1548" s="1"/>
      <c r="AF1548" s="1"/>
    </row>
    <row r="1549" spans="1:32" x14ac:dyDescent="0.3">
      <c r="A1549" s="13">
        <v>19987</v>
      </c>
      <c r="B1549" s="13" t="s">
        <v>71</v>
      </c>
      <c r="C1549" s="13">
        <v>89481</v>
      </c>
      <c r="D1549" s="14">
        <v>35.99</v>
      </c>
      <c r="E1549" s="15">
        <v>0.05</v>
      </c>
      <c r="F1549" s="13">
        <v>10</v>
      </c>
      <c r="G1549" s="14">
        <f>'Calculated Metrics'!$D1549*'Calculated Metrics'!$F1549*(1-'Calculated Metrics'!$E1549)</f>
        <v>341.90500000000003</v>
      </c>
      <c r="H1549" s="13">
        <v>2741</v>
      </c>
      <c r="I1549" s="13" t="s">
        <v>1912</v>
      </c>
      <c r="J1549" s="13" t="str">
        <f t="shared" si="24"/>
        <v>New Customer</v>
      </c>
      <c r="K1549" s="13" t="s">
        <v>48</v>
      </c>
      <c r="L1549" s="13" t="s">
        <v>35</v>
      </c>
      <c r="M1549" s="16">
        <v>42075</v>
      </c>
      <c r="N1549" s="16">
        <v>42082</v>
      </c>
      <c r="O1549" s="48">
        <f>'Calculated Metrics'!$N1549-'Calculated Metrics'!$M1549</f>
        <v>7</v>
      </c>
      <c r="P1549" s="16" t="str">
        <f>TEXT('Calculated Metrics'!$M1549,"mmmm")</f>
        <v>March</v>
      </c>
      <c r="Q1549" s="16" t="str">
        <f>TEXT('Calculated Metrics'!$M1549,"dddd")</f>
        <v>Thursday</v>
      </c>
      <c r="R1549" s="13" t="str">
        <f>_xlfn.XLOOKUP('Calculated Metrics'!$T1549,'Product Lookup'!A:A,'Product Lookup'!B:B, ,0)</f>
        <v>Telephones</v>
      </c>
      <c r="S1549" s="13" t="s">
        <v>58</v>
      </c>
      <c r="T1549" s="13" t="s">
        <v>59</v>
      </c>
      <c r="U1549" s="13" t="s">
        <v>28</v>
      </c>
      <c r="V1549" s="13" t="s">
        <v>29</v>
      </c>
      <c r="W1549" s="13" t="s">
        <v>30</v>
      </c>
      <c r="X1549" s="13" t="s">
        <v>566</v>
      </c>
      <c r="Y1549" s="13" t="s">
        <v>811</v>
      </c>
      <c r="Z1549" s="13">
        <v>83605</v>
      </c>
      <c r="AA1549" s="1"/>
      <c r="AB1549" s="1"/>
      <c r="AC1549" s="1"/>
      <c r="AD1549" s="1"/>
      <c r="AE1549" s="1"/>
      <c r="AF1549" s="1"/>
    </row>
    <row r="1550" spans="1:32" x14ac:dyDescent="0.3">
      <c r="A1550" s="9">
        <v>21323</v>
      </c>
      <c r="B1550" s="9" t="s">
        <v>47</v>
      </c>
      <c r="C1550" s="9">
        <v>86184</v>
      </c>
      <c r="D1550" s="10">
        <v>220.98</v>
      </c>
      <c r="E1550" s="11">
        <v>0.1</v>
      </c>
      <c r="F1550" s="9">
        <v>11</v>
      </c>
      <c r="G1550" s="10">
        <f>'Calculated Metrics'!$D1550*'Calculated Metrics'!$F1550*(1-'Calculated Metrics'!$E1550)</f>
        <v>2187.7019999999998</v>
      </c>
      <c r="H1550" s="9">
        <v>2745</v>
      </c>
      <c r="I1550" s="9" t="s">
        <v>1913</v>
      </c>
      <c r="J1550" s="9" t="str">
        <f t="shared" si="24"/>
        <v>New Customer</v>
      </c>
      <c r="K1550" s="9" t="s">
        <v>24</v>
      </c>
      <c r="L1550" s="9" t="s">
        <v>25</v>
      </c>
      <c r="M1550" s="12">
        <v>42081</v>
      </c>
      <c r="N1550" s="12">
        <v>42082</v>
      </c>
      <c r="O1550" s="47">
        <f>'Calculated Metrics'!$N1550-'Calculated Metrics'!$M1550</f>
        <v>1</v>
      </c>
      <c r="P1550" s="12" t="str">
        <f>TEXT('Calculated Metrics'!$M1550,"mmmm")</f>
        <v>March</v>
      </c>
      <c r="Q1550" s="12" t="str">
        <f>TEXT('Calculated Metrics'!$M1550,"dddd")</f>
        <v>Wednesday</v>
      </c>
      <c r="R1550" s="9" t="str">
        <f>_xlfn.XLOOKUP('Calculated Metrics'!$T1550,'Product Lookup'!A:A,'Product Lookup'!B:B, ,0)</f>
        <v>Bookcases</v>
      </c>
      <c r="S1550" s="9" t="s">
        <v>36</v>
      </c>
      <c r="T1550" s="9" t="s">
        <v>105</v>
      </c>
      <c r="U1550" s="9" t="s">
        <v>77</v>
      </c>
      <c r="V1550" s="9" t="s">
        <v>29</v>
      </c>
      <c r="W1550" s="9" t="s">
        <v>44</v>
      </c>
      <c r="X1550" s="9" t="s">
        <v>168</v>
      </c>
      <c r="Y1550" s="9" t="s">
        <v>812</v>
      </c>
      <c r="Z1550" s="9">
        <v>85224</v>
      </c>
      <c r="AA1550" s="1"/>
      <c r="AB1550" s="1"/>
      <c r="AC1550" s="1"/>
      <c r="AD1550" s="1"/>
      <c r="AE1550" s="1"/>
      <c r="AF1550" s="1"/>
    </row>
    <row r="1551" spans="1:32" x14ac:dyDescent="0.3">
      <c r="A1551" s="13">
        <v>4949</v>
      </c>
      <c r="B1551" s="13" t="s">
        <v>47</v>
      </c>
      <c r="C1551" s="13">
        <v>35200</v>
      </c>
      <c r="D1551" s="14">
        <v>9.98</v>
      </c>
      <c r="E1551" s="15">
        <v>0.05</v>
      </c>
      <c r="F1551" s="13">
        <v>15</v>
      </c>
      <c r="G1551" s="14">
        <f>'Calculated Metrics'!$D1551*'Calculated Metrics'!$F1551*(1-'Calculated Metrics'!$E1551)</f>
        <v>142.215</v>
      </c>
      <c r="H1551" s="13">
        <v>2747</v>
      </c>
      <c r="I1551" s="13" t="s">
        <v>1914</v>
      </c>
      <c r="J1551" s="13" t="str">
        <f t="shared" si="24"/>
        <v>Returning Customer</v>
      </c>
      <c r="K1551" s="13" t="s">
        <v>24</v>
      </c>
      <c r="L1551" s="13" t="s">
        <v>35</v>
      </c>
      <c r="M1551" s="16">
        <v>42040</v>
      </c>
      <c r="N1551" s="16">
        <v>42042</v>
      </c>
      <c r="O1551" s="48">
        <f>'Calculated Metrics'!$N1551-'Calculated Metrics'!$M1551</f>
        <v>2</v>
      </c>
      <c r="P1551" s="16" t="str">
        <f>TEXT('Calculated Metrics'!$M1551,"mmmm")</f>
        <v>February</v>
      </c>
      <c r="Q1551" s="16" t="str">
        <f>TEXT('Calculated Metrics'!$M1551,"dddd")</f>
        <v>Thursday</v>
      </c>
      <c r="R1551" s="13" t="str">
        <f>_xlfn.XLOOKUP('Calculated Metrics'!$T1551,'Product Lookup'!A:A,'Product Lookup'!B:B, ,0)</f>
        <v>Furnishings</v>
      </c>
      <c r="S1551" s="13" t="s">
        <v>36</v>
      </c>
      <c r="T1551" s="13" t="s">
        <v>42</v>
      </c>
      <c r="U1551" s="13" t="s">
        <v>49</v>
      </c>
      <c r="V1551" s="13" t="s">
        <v>29</v>
      </c>
      <c r="W1551" s="13" t="s">
        <v>44</v>
      </c>
      <c r="X1551" s="13" t="s">
        <v>55</v>
      </c>
      <c r="Y1551" s="13" t="s">
        <v>65</v>
      </c>
      <c r="Z1551" s="13">
        <v>10115</v>
      </c>
      <c r="AA1551" s="1"/>
      <c r="AB1551" s="1"/>
      <c r="AC1551" s="1"/>
      <c r="AD1551" s="1"/>
      <c r="AE1551" s="1"/>
      <c r="AF1551" s="1"/>
    </row>
    <row r="1552" spans="1:32" x14ac:dyDescent="0.3">
      <c r="A1552" s="9">
        <v>3323</v>
      </c>
      <c r="B1552" s="9" t="s">
        <v>47</v>
      </c>
      <c r="C1552" s="9">
        <v>23751</v>
      </c>
      <c r="D1552" s="10">
        <v>220.98</v>
      </c>
      <c r="E1552" s="11">
        <v>0.1</v>
      </c>
      <c r="F1552" s="9">
        <v>44</v>
      </c>
      <c r="G1552" s="10">
        <f>'Calculated Metrics'!$D1552*'Calculated Metrics'!$F1552*(1-'Calculated Metrics'!$E1552)</f>
        <v>8750.8079999999991</v>
      </c>
      <c r="H1552" s="9">
        <v>2747</v>
      </c>
      <c r="I1552" s="9" t="s">
        <v>1914</v>
      </c>
      <c r="J1552" s="9" t="str">
        <f t="shared" si="24"/>
        <v>Returning Customer</v>
      </c>
      <c r="K1552" s="9" t="s">
        <v>24</v>
      </c>
      <c r="L1552" s="9" t="s">
        <v>25</v>
      </c>
      <c r="M1552" s="12">
        <v>42081</v>
      </c>
      <c r="N1552" s="12">
        <v>42082</v>
      </c>
      <c r="O1552" s="47">
        <f>'Calculated Metrics'!$N1552-'Calculated Metrics'!$M1552</f>
        <v>1</v>
      </c>
      <c r="P1552" s="12" t="str">
        <f>TEXT('Calculated Metrics'!$M1552,"mmmm")</f>
        <v>March</v>
      </c>
      <c r="Q1552" s="12" t="str">
        <f>TEXT('Calculated Metrics'!$M1552,"dddd")</f>
        <v>Wednesday</v>
      </c>
      <c r="R1552" s="9" t="str">
        <f>_xlfn.XLOOKUP('Calculated Metrics'!$T1552,'Product Lookup'!A:A,'Product Lookup'!B:B, ,0)</f>
        <v>Bookcases</v>
      </c>
      <c r="S1552" s="9" t="s">
        <v>36</v>
      </c>
      <c r="T1552" s="9" t="s">
        <v>105</v>
      </c>
      <c r="U1552" s="9" t="s">
        <v>77</v>
      </c>
      <c r="V1552" s="9" t="s">
        <v>29</v>
      </c>
      <c r="W1552" s="9" t="s">
        <v>81</v>
      </c>
      <c r="X1552" s="9" t="s">
        <v>55</v>
      </c>
      <c r="Y1552" s="9" t="s">
        <v>65</v>
      </c>
      <c r="Z1552" s="9">
        <v>10115</v>
      </c>
      <c r="AA1552" s="1"/>
      <c r="AB1552" s="1"/>
      <c r="AC1552" s="1"/>
      <c r="AD1552" s="1"/>
      <c r="AE1552" s="1"/>
      <c r="AF1552" s="1"/>
    </row>
    <row r="1553" spans="1:32" x14ac:dyDescent="0.3">
      <c r="A1553" s="13">
        <v>23271</v>
      </c>
      <c r="B1553" s="13" t="s">
        <v>41</v>
      </c>
      <c r="C1553" s="13">
        <v>91424</v>
      </c>
      <c r="D1553" s="14">
        <v>161.55000000000001</v>
      </c>
      <c r="E1553" s="15">
        <v>0.1</v>
      </c>
      <c r="F1553" s="13">
        <v>4</v>
      </c>
      <c r="G1553" s="14">
        <f>'Calculated Metrics'!$D1553*'Calculated Metrics'!$F1553*(1-'Calculated Metrics'!$E1553)</f>
        <v>581.58000000000004</v>
      </c>
      <c r="H1553" s="13">
        <v>2750</v>
      </c>
      <c r="I1553" s="13" t="s">
        <v>1915</v>
      </c>
      <c r="J1553" s="13" t="str">
        <f t="shared" si="24"/>
        <v>New Customer</v>
      </c>
      <c r="K1553" s="13" t="s">
        <v>48</v>
      </c>
      <c r="L1553" s="13" t="s">
        <v>35</v>
      </c>
      <c r="M1553" s="16">
        <v>42071</v>
      </c>
      <c r="N1553" s="16">
        <v>42071</v>
      </c>
      <c r="O1553" s="48">
        <f>'Calculated Metrics'!$N1553-'Calculated Metrics'!$M1553</f>
        <v>0</v>
      </c>
      <c r="P1553" s="16" t="str">
        <f>TEXT('Calculated Metrics'!$M1553,"mmmm")</f>
        <v>March</v>
      </c>
      <c r="Q1553" s="16" t="str">
        <f>TEXT('Calculated Metrics'!$M1553,"dddd")</f>
        <v>Sunday</v>
      </c>
      <c r="R1553" s="13" t="str">
        <f>_xlfn.XLOOKUP('Calculated Metrics'!$T1553,'Product Lookup'!A:A,'Product Lookup'!B:B, ,0)</f>
        <v>Storage</v>
      </c>
      <c r="S1553" s="13" t="s">
        <v>26</v>
      </c>
      <c r="T1553" s="13" t="s">
        <v>85</v>
      </c>
      <c r="U1553" s="13" t="s">
        <v>49</v>
      </c>
      <c r="V1553" s="13" t="s">
        <v>29</v>
      </c>
      <c r="W1553" s="13" t="s">
        <v>44</v>
      </c>
      <c r="X1553" s="13" t="s">
        <v>83</v>
      </c>
      <c r="Y1553" s="13" t="s">
        <v>813</v>
      </c>
      <c r="Z1553" s="13">
        <v>22980</v>
      </c>
      <c r="AA1553" s="1"/>
      <c r="AB1553" s="1"/>
      <c r="AC1553" s="1"/>
      <c r="AD1553" s="1"/>
      <c r="AE1553" s="1"/>
      <c r="AF1553" s="1"/>
    </row>
    <row r="1554" spans="1:32" x14ac:dyDescent="0.3">
      <c r="A1554" s="9">
        <v>21630</v>
      </c>
      <c r="B1554" s="9" t="s">
        <v>47</v>
      </c>
      <c r="C1554" s="9">
        <v>90724</v>
      </c>
      <c r="D1554" s="10">
        <v>22.01</v>
      </c>
      <c r="E1554" s="11">
        <v>0.05</v>
      </c>
      <c r="F1554" s="9">
        <v>11</v>
      </c>
      <c r="G1554" s="10">
        <f>'Calculated Metrics'!$D1554*'Calculated Metrics'!$F1554*(1-'Calculated Metrics'!$E1554)</f>
        <v>230.00450000000001</v>
      </c>
      <c r="H1554" s="9">
        <v>2760</v>
      </c>
      <c r="I1554" s="9" t="s">
        <v>1916</v>
      </c>
      <c r="J1554" s="9" t="str">
        <f t="shared" si="24"/>
        <v>New Customer</v>
      </c>
      <c r="K1554" s="9" t="s">
        <v>24</v>
      </c>
      <c r="L1554" s="9" t="s">
        <v>35</v>
      </c>
      <c r="M1554" s="12">
        <v>42116</v>
      </c>
      <c r="N1554" s="12">
        <v>42118</v>
      </c>
      <c r="O1554" s="47">
        <f>'Calculated Metrics'!$N1554-'Calculated Metrics'!$M1554</f>
        <v>2</v>
      </c>
      <c r="P1554" s="12" t="str">
        <f>TEXT('Calculated Metrics'!$M1554,"mmmm")</f>
        <v>April</v>
      </c>
      <c r="Q1554" s="12" t="str">
        <f>TEXT('Calculated Metrics'!$M1554,"dddd")</f>
        <v>Wednesday</v>
      </c>
      <c r="R1554" s="9" t="str">
        <f>_xlfn.XLOOKUP('Calculated Metrics'!$T1554,'Product Lookup'!A:A,'Product Lookup'!B:B, ,0)</f>
        <v>Pens</v>
      </c>
      <c r="S1554" s="9" t="s">
        <v>26</v>
      </c>
      <c r="T1554" s="9" t="s">
        <v>27</v>
      </c>
      <c r="U1554" s="9" t="s">
        <v>43</v>
      </c>
      <c r="V1554" s="9" t="s">
        <v>29</v>
      </c>
      <c r="W1554" s="9" t="s">
        <v>44</v>
      </c>
      <c r="X1554" s="9" t="s">
        <v>119</v>
      </c>
      <c r="Y1554" s="9" t="s">
        <v>814</v>
      </c>
      <c r="Z1554" s="9">
        <v>6708</v>
      </c>
      <c r="AA1554" s="1"/>
      <c r="AB1554" s="1"/>
      <c r="AC1554" s="1"/>
      <c r="AD1554" s="1"/>
      <c r="AE1554" s="1"/>
      <c r="AF1554" s="1"/>
    </row>
    <row r="1555" spans="1:32" x14ac:dyDescent="0.3">
      <c r="A1555" s="13">
        <v>21629</v>
      </c>
      <c r="B1555" s="13" t="s">
        <v>47</v>
      </c>
      <c r="C1555" s="13">
        <v>90724</v>
      </c>
      <c r="D1555" s="14">
        <v>29.74</v>
      </c>
      <c r="E1555" s="15">
        <v>0.05</v>
      </c>
      <c r="F1555" s="13">
        <v>4</v>
      </c>
      <c r="G1555" s="14">
        <f>'Calculated Metrics'!$D1555*'Calculated Metrics'!$F1555*(1-'Calculated Metrics'!$E1555)</f>
        <v>113.01199999999999</v>
      </c>
      <c r="H1555" s="13">
        <v>2764</v>
      </c>
      <c r="I1555" s="13" t="s">
        <v>1917</v>
      </c>
      <c r="J1555" s="13" t="str">
        <f t="shared" si="24"/>
        <v>New Customer</v>
      </c>
      <c r="K1555" s="13" t="s">
        <v>24</v>
      </c>
      <c r="L1555" s="13" t="s">
        <v>35</v>
      </c>
      <c r="M1555" s="16">
        <v>42116</v>
      </c>
      <c r="N1555" s="16">
        <v>42116</v>
      </c>
      <c r="O1555" s="48">
        <f>'Calculated Metrics'!$N1555-'Calculated Metrics'!$M1555</f>
        <v>0</v>
      </c>
      <c r="P1555" s="16" t="str">
        <f>TEXT('Calculated Metrics'!$M1555,"mmmm")</f>
        <v>April</v>
      </c>
      <c r="Q1555" s="16" t="str">
        <f>TEXT('Calculated Metrics'!$M1555,"dddd")</f>
        <v>Wednesday</v>
      </c>
      <c r="R1555" s="13" t="str">
        <f>_xlfn.XLOOKUP('Calculated Metrics'!$T1555,'Product Lookup'!A:A,'Product Lookup'!B:B, ,0)</f>
        <v>Storage</v>
      </c>
      <c r="S1555" s="13" t="s">
        <v>26</v>
      </c>
      <c r="T1555" s="13" t="s">
        <v>85</v>
      </c>
      <c r="U1555" s="13" t="s">
        <v>49</v>
      </c>
      <c r="V1555" s="13" t="s">
        <v>29</v>
      </c>
      <c r="W1555" s="13" t="s">
        <v>44</v>
      </c>
      <c r="X1555" s="13" t="s">
        <v>45</v>
      </c>
      <c r="Y1555" s="13" t="s">
        <v>783</v>
      </c>
      <c r="Z1555" s="13">
        <v>7601</v>
      </c>
      <c r="AA1555" s="1"/>
      <c r="AB1555" s="1"/>
      <c r="AC1555" s="1"/>
      <c r="AD1555" s="1"/>
      <c r="AE1555" s="1"/>
      <c r="AF1555" s="1"/>
    </row>
    <row r="1556" spans="1:32" x14ac:dyDescent="0.3">
      <c r="A1556" s="9">
        <v>26156</v>
      </c>
      <c r="B1556" s="9" t="s">
        <v>71</v>
      </c>
      <c r="C1556" s="9">
        <v>90725</v>
      </c>
      <c r="D1556" s="10">
        <v>5.85</v>
      </c>
      <c r="E1556" s="11">
        <v>0.05</v>
      </c>
      <c r="F1556" s="9">
        <v>7</v>
      </c>
      <c r="G1556" s="10">
        <f>'Calculated Metrics'!$D1556*'Calculated Metrics'!$F1556*(1-'Calculated Metrics'!$E1556)</f>
        <v>38.902499999999996</v>
      </c>
      <c r="H1556" s="9">
        <v>2765</v>
      </c>
      <c r="I1556" s="9" t="s">
        <v>1918</v>
      </c>
      <c r="J1556" s="9" t="str">
        <f t="shared" si="24"/>
        <v>New Customer</v>
      </c>
      <c r="K1556" s="9" t="s">
        <v>24</v>
      </c>
      <c r="L1556" s="9" t="s">
        <v>35</v>
      </c>
      <c r="M1556" s="12">
        <v>42152</v>
      </c>
      <c r="N1556" s="12">
        <v>42154</v>
      </c>
      <c r="O1556" s="47">
        <f>'Calculated Metrics'!$N1556-'Calculated Metrics'!$M1556</f>
        <v>2</v>
      </c>
      <c r="P1556" s="12" t="str">
        <f>TEXT('Calculated Metrics'!$M1556,"mmmm")</f>
        <v>May</v>
      </c>
      <c r="Q1556" s="12" t="str">
        <f>TEXT('Calculated Metrics'!$M1556,"dddd")</f>
        <v>Thursday</v>
      </c>
      <c r="R1556" s="9" t="str">
        <f>_xlfn.XLOOKUP('Calculated Metrics'!$T1556,'Product Lookup'!A:A,'Product Lookup'!B:B, ,0)</f>
        <v>Pens</v>
      </c>
      <c r="S1556" s="9" t="s">
        <v>26</v>
      </c>
      <c r="T1556" s="9" t="s">
        <v>27</v>
      </c>
      <c r="U1556" s="9" t="s">
        <v>28</v>
      </c>
      <c r="V1556" s="9" t="s">
        <v>29</v>
      </c>
      <c r="W1556" s="9" t="s">
        <v>81</v>
      </c>
      <c r="X1556" s="9" t="s">
        <v>45</v>
      </c>
      <c r="Y1556" s="9" t="s">
        <v>815</v>
      </c>
      <c r="Z1556" s="9">
        <v>8021</v>
      </c>
      <c r="AA1556" s="1"/>
      <c r="AB1556" s="1"/>
      <c r="AC1556" s="1"/>
      <c r="AD1556" s="1"/>
      <c r="AE1556" s="1"/>
      <c r="AF1556" s="1"/>
    </row>
    <row r="1557" spans="1:32" x14ac:dyDescent="0.3">
      <c r="A1557" s="13">
        <v>23342</v>
      </c>
      <c r="B1557" s="13" t="s">
        <v>41</v>
      </c>
      <c r="C1557" s="13">
        <v>88975</v>
      </c>
      <c r="D1557" s="14">
        <v>11.55</v>
      </c>
      <c r="E1557" s="15">
        <v>0.05</v>
      </c>
      <c r="F1557" s="13">
        <v>14</v>
      </c>
      <c r="G1557" s="14">
        <f>'Calculated Metrics'!$D1557*'Calculated Metrics'!$F1557*(1-'Calculated Metrics'!$E1557)</f>
        <v>153.61500000000001</v>
      </c>
      <c r="H1557" s="13">
        <v>2770</v>
      </c>
      <c r="I1557" s="13" t="s">
        <v>1919</v>
      </c>
      <c r="J1557" s="13" t="str">
        <f t="shared" si="24"/>
        <v>New Customer</v>
      </c>
      <c r="K1557" s="13" t="s">
        <v>24</v>
      </c>
      <c r="L1557" s="13" t="s">
        <v>35</v>
      </c>
      <c r="M1557" s="16">
        <v>42071</v>
      </c>
      <c r="N1557" s="16">
        <v>42073</v>
      </c>
      <c r="O1557" s="48">
        <f>'Calculated Metrics'!$N1557-'Calculated Metrics'!$M1557</f>
        <v>2</v>
      </c>
      <c r="P1557" s="16" t="str">
        <f>TEXT('Calculated Metrics'!$M1557,"mmmm")</f>
        <v>March</v>
      </c>
      <c r="Q1557" s="16" t="str">
        <f>TEXT('Calculated Metrics'!$M1557,"dddd")</f>
        <v>Sunday</v>
      </c>
      <c r="R1557" s="13" t="str">
        <f>_xlfn.XLOOKUP('Calculated Metrics'!$T1557,'Product Lookup'!A:A,'Product Lookup'!B:B, ,0)</f>
        <v>Pens</v>
      </c>
      <c r="S1557" s="13" t="s">
        <v>26</v>
      </c>
      <c r="T1557" s="13" t="s">
        <v>27</v>
      </c>
      <c r="U1557" s="13" t="s">
        <v>28</v>
      </c>
      <c r="V1557" s="13" t="s">
        <v>29</v>
      </c>
      <c r="W1557" s="13" t="s">
        <v>81</v>
      </c>
      <c r="X1557" s="13" t="s">
        <v>171</v>
      </c>
      <c r="Y1557" s="13" t="s">
        <v>816</v>
      </c>
      <c r="Z1557" s="13">
        <v>30338</v>
      </c>
      <c r="AA1557" s="1"/>
      <c r="AB1557" s="1"/>
      <c r="AC1557" s="1"/>
      <c r="AD1557" s="1"/>
      <c r="AE1557" s="1"/>
      <c r="AF1557" s="1"/>
    </row>
    <row r="1558" spans="1:32" x14ac:dyDescent="0.3">
      <c r="A1558" s="9">
        <v>26157</v>
      </c>
      <c r="B1558" s="9" t="s">
        <v>23</v>
      </c>
      <c r="C1558" s="9">
        <v>88974</v>
      </c>
      <c r="D1558" s="10">
        <v>177.98</v>
      </c>
      <c r="E1558" s="11">
        <v>0.1</v>
      </c>
      <c r="F1558" s="9">
        <v>3</v>
      </c>
      <c r="G1558" s="10">
        <f>'Calculated Metrics'!$D1558*'Calculated Metrics'!$F1558*(1-'Calculated Metrics'!$E1558)</f>
        <v>480.54599999999994</v>
      </c>
      <c r="H1558" s="9">
        <v>2771</v>
      </c>
      <c r="I1558" s="9" t="s">
        <v>1920</v>
      </c>
      <c r="J1558" s="9" t="str">
        <f t="shared" si="24"/>
        <v>New Customer</v>
      </c>
      <c r="K1558" s="9" t="s">
        <v>24</v>
      </c>
      <c r="L1558" s="9" t="s">
        <v>35</v>
      </c>
      <c r="M1558" s="12">
        <v>42168</v>
      </c>
      <c r="N1558" s="12">
        <v>42168</v>
      </c>
      <c r="O1558" s="47">
        <f>'Calculated Metrics'!$N1558-'Calculated Metrics'!$M1558</f>
        <v>0</v>
      </c>
      <c r="P1558" s="12" t="str">
        <f>TEXT('Calculated Metrics'!$M1558,"mmmm")</f>
        <v>June</v>
      </c>
      <c r="Q1558" s="12" t="str">
        <f>TEXT('Calculated Metrics'!$M1558,"dddd")</f>
        <v>Saturday</v>
      </c>
      <c r="R1558" s="9" t="str">
        <f>_xlfn.XLOOKUP('Calculated Metrics'!$T1558,'Product Lookup'!A:A,'Product Lookup'!B:B, ,0)</f>
        <v>Appliances</v>
      </c>
      <c r="S1558" s="9" t="s">
        <v>26</v>
      </c>
      <c r="T1558" s="9" t="s">
        <v>131</v>
      </c>
      <c r="U1558" s="9" t="s">
        <v>49</v>
      </c>
      <c r="V1558" s="9" t="s">
        <v>29</v>
      </c>
      <c r="W1558" s="9" t="s">
        <v>30</v>
      </c>
      <c r="X1558" s="9" t="s">
        <v>171</v>
      </c>
      <c r="Y1558" s="9" t="s">
        <v>817</v>
      </c>
      <c r="Z1558" s="9">
        <v>30344</v>
      </c>
      <c r="AA1558" s="1"/>
      <c r="AB1558" s="1"/>
      <c r="AC1558" s="1"/>
      <c r="AD1558" s="1"/>
      <c r="AE1558" s="1"/>
      <c r="AF1558" s="1"/>
    </row>
    <row r="1559" spans="1:32" x14ac:dyDescent="0.3">
      <c r="A1559" s="13">
        <v>24523</v>
      </c>
      <c r="B1559" s="13" t="s">
        <v>33</v>
      </c>
      <c r="C1559" s="13">
        <v>91584</v>
      </c>
      <c r="D1559" s="14">
        <v>5.18</v>
      </c>
      <c r="E1559" s="15">
        <v>0.05</v>
      </c>
      <c r="F1559" s="13">
        <v>2</v>
      </c>
      <c r="G1559" s="14">
        <f>'Calculated Metrics'!$D1559*'Calculated Metrics'!$F1559*(1-'Calculated Metrics'!$E1559)</f>
        <v>9.8419999999999987</v>
      </c>
      <c r="H1559" s="13">
        <v>2773</v>
      </c>
      <c r="I1559" s="13" t="s">
        <v>1921</v>
      </c>
      <c r="J1559" s="13" t="str">
        <f t="shared" si="24"/>
        <v>New Customer</v>
      </c>
      <c r="K1559" s="13" t="s">
        <v>24</v>
      </c>
      <c r="L1559" s="13" t="s">
        <v>35</v>
      </c>
      <c r="M1559" s="16">
        <v>42089</v>
      </c>
      <c r="N1559" s="16">
        <v>42091</v>
      </c>
      <c r="O1559" s="48">
        <f>'Calculated Metrics'!$N1559-'Calculated Metrics'!$M1559</f>
        <v>2</v>
      </c>
      <c r="P1559" s="16" t="str">
        <f>TEXT('Calculated Metrics'!$M1559,"mmmm")</f>
        <v>March</v>
      </c>
      <c r="Q1559" s="16" t="str">
        <f>TEXT('Calculated Metrics'!$M1559,"dddd")</f>
        <v>Thursday</v>
      </c>
      <c r="R1559" s="13" t="str">
        <f>_xlfn.XLOOKUP('Calculated Metrics'!$T1559,'Product Lookup'!A:A,'Product Lookup'!B:B, ,0)</f>
        <v>Binders</v>
      </c>
      <c r="S1559" s="13" t="s">
        <v>26</v>
      </c>
      <c r="T1559" s="13" t="s">
        <v>72</v>
      </c>
      <c r="U1559" s="13" t="s">
        <v>49</v>
      </c>
      <c r="V1559" s="13" t="s">
        <v>29</v>
      </c>
      <c r="W1559" s="13" t="s">
        <v>50</v>
      </c>
      <c r="X1559" s="13" t="s">
        <v>39</v>
      </c>
      <c r="Y1559" s="13" t="s">
        <v>388</v>
      </c>
      <c r="Z1559" s="13">
        <v>94568</v>
      </c>
      <c r="AA1559" s="1"/>
      <c r="AB1559" s="1"/>
      <c r="AC1559" s="1"/>
      <c r="AD1559" s="1"/>
      <c r="AE1559" s="1"/>
      <c r="AF1559" s="1"/>
    </row>
    <row r="1560" spans="1:32" x14ac:dyDescent="0.3">
      <c r="A1560" s="9">
        <v>20956</v>
      </c>
      <c r="B1560" s="9" t="s">
        <v>71</v>
      </c>
      <c r="C1560" s="9">
        <v>91229</v>
      </c>
      <c r="D1560" s="10">
        <v>574.74</v>
      </c>
      <c r="E1560" s="11">
        <v>0.1</v>
      </c>
      <c r="F1560" s="9">
        <v>8</v>
      </c>
      <c r="G1560" s="10">
        <f>'Calculated Metrics'!$D1560*'Calculated Metrics'!$F1560*(1-'Calculated Metrics'!$E1560)</f>
        <v>4138.1280000000006</v>
      </c>
      <c r="H1560" s="9">
        <v>2775</v>
      </c>
      <c r="I1560" s="9" t="s">
        <v>1922</v>
      </c>
      <c r="J1560" s="9" t="str">
        <f t="shared" si="24"/>
        <v>New Customer</v>
      </c>
      <c r="K1560" s="9" t="s">
        <v>74</v>
      </c>
      <c r="L1560" s="9" t="s">
        <v>35</v>
      </c>
      <c r="M1560" s="12">
        <v>42034</v>
      </c>
      <c r="N1560" s="12">
        <v>42039</v>
      </c>
      <c r="O1560" s="47">
        <f>'Calculated Metrics'!$N1560-'Calculated Metrics'!$M1560</f>
        <v>5</v>
      </c>
      <c r="P1560" s="12" t="str">
        <f>TEXT('Calculated Metrics'!$M1560,"mmmm")</f>
        <v>January</v>
      </c>
      <c r="Q1560" s="12" t="str">
        <f>TEXT('Calculated Metrics'!$M1560,"dddd")</f>
        <v>Friday</v>
      </c>
      <c r="R1560" s="9" t="str">
        <f>_xlfn.XLOOKUP('Calculated Metrics'!$T1560,'Product Lookup'!A:A,'Product Lookup'!B:B, ,0)</f>
        <v>Office Machines</v>
      </c>
      <c r="S1560" s="9" t="s">
        <v>58</v>
      </c>
      <c r="T1560" s="9" t="s">
        <v>62</v>
      </c>
      <c r="U1560" s="9" t="s">
        <v>124</v>
      </c>
      <c r="V1560" s="9" t="s">
        <v>29</v>
      </c>
      <c r="W1560" s="9" t="s">
        <v>44</v>
      </c>
      <c r="X1560" s="9" t="s">
        <v>98</v>
      </c>
      <c r="Y1560" s="9" t="s">
        <v>818</v>
      </c>
      <c r="Z1560" s="9">
        <v>60131</v>
      </c>
      <c r="AA1560" s="1"/>
      <c r="AB1560" s="1"/>
      <c r="AC1560" s="1"/>
      <c r="AD1560" s="1"/>
      <c r="AE1560" s="1"/>
      <c r="AF1560" s="1"/>
    </row>
    <row r="1561" spans="1:32" x14ac:dyDescent="0.3">
      <c r="A1561" s="13">
        <v>24122</v>
      </c>
      <c r="B1561" s="13" t="s">
        <v>41</v>
      </c>
      <c r="C1561" s="13">
        <v>91228</v>
      </c>
      <c r="D1561" s="14">
        <v>350.98</v>
      </c>
      <c r="E1561" s="15">
        <v>0.1</v>
      </c>
      <c r="F1561" s="13">
        <v>11</v>
      </c>
      <c r="G1561" s="14">
        <f>'Calculated Metrics'!$D1561*'Calculated Metrics'!$F1561*(1-'Calculated Metrics'!$E1561)</f>
        <v>3474.7020000000002</v>
      </c>
      <c r="H1561" s="13">
        <v>2776</v>
      </c>
      <c r="I1561" s="13" t="s">
        <v>1923</v>
      </c>
      <c r="J1561" s="13" t="str">
        <f t="shared" si="24"/>
        <v>Returning Customer</v>
      </c>
      <c r="K1561" s="13" t="s">
        <v>74</v>
      </c>
      <c r="L1561" s="13" t="s">
        <v>25</v>
      </c>
      <c r="M1561" s="16">
        <v>42016</v>
      </c>
      <c r="N1561" s="16">
        <v>42019</v>
      </c>
      <c r="O1561" s="48">
        <f>'Calculated Metrics'!$N1561-'Calculated Metrics'!$M1561</f>
        <v>3</v>
      </c>
      <c r="P1561" s="16" t="str">
        <f>TEXT('Calculated Metrics'!$M1561,"mmmm")</f>
        <v>January</v>
      </c>
      <c r="Q1561" s="16" t="str">
        <f>TEXT('Calculated Metrics'!$M1561,"dddd")</f>
        <v>Monday</v>
      </c>
      <c r="R1561" s="13" t="str">
        <f>_xlfn.XLOOKUP('Calculated Metrics'!$T1561,'Product Lookup'!A:A,'Product Lookup'!B:B, ,0)</f>
        <v>Chairs</v>
      </c>
      <c r="S1561" s="13" t="s">
        <v>36</v>
      </c>
      <c r="T1561" s="13" t="s">
        <v>37</v>
      </c>
      <c r="U1561" s="13" t="s">
        <v>38</v>
      </c>
      <c r="V1561" s="13" t="s">
        <v>29</v>
      </c>
      <c r="W1561" s="13" t="s">
        <v>44</v>
      </c>
      <c r="X1561" s="13" t="s">
        <v>181</v>
      </c>
      <c r="Y1561" s="13" t="s">
        <v>819</v>
      </c>
      <c r="Z1561" s="13">
        <v>20877</v>
      </c>
      <c r="AA1561" s="1"/>
      <c r="AB1561" s="1"/>
      <c r="AC1561" s="1"/>
      <c r="AD1561" s="1"/>
      <c r="AE1561" s="1"/>
      <c r="AF1561" s="1"/>
    </row>
    <row r="1562" spans="1:32" x14ac:dyDescent="0.3">
      <c r="A1562" s="9">
        <v>24123</v>
      </c>
      <c r="B1562" s="9" t="s">
        <v>41</v>
      </c>
      <c r="C1562" s="9">
        <v>91228</v>
      </c>
      <c r="D1562" s="10">
        <v>1.68</v>
      </c>
      <c r="E1562" s="11">
        <v>0.05</v>
      </c>
      <c r="F1562" s="9">
        <v>8</v>
      </c>
      <c r="G1562" s="10">
        <f>'Calculated Metrics'!$D1562*'Calculated Metrics'!$F1562*(1-'Calculated Metrics'!$E1562)</f>
        <v>12.767999999999999</v>
      </c>
      <c r="H1562" s="9">
        <v>2776</v>
      </c>
      <c r="I1562" s="9" t="s">
        <v>1923</v>
      </c>
      <c r="J1562" s="9" t="str">
        <f t="shared" si="24"/>
        <v>Returning Customer</v>
      </c>
      <c r="K1562" s="9" t="s">
        <v>74</v>
      </c>
      <c r="L1562" s="9" t="s">
        <v>35</v>
      </c>
      <c r="M1562" s="12">
        <v>42016</v>
      </c>
      <c r="N1562" s="12">
        <v>42018</v>
      </c>
      <c r="O1562" s="47">
        <f>'Calculated Metrics'!$N1562-'Calculated Metrics'!$M1562</f>
        <v>2</v>
      </c>
      <c r="P1562" s="12" t="str">
        <f>TEXT('Calculated Metrics'!$M1562,"mmmm")</f>
        <v>January</v>
      </c>
      <c r="Q1562" s="12" t="str">
        <f>TEXT('Calculated Metrics'!$M1562,"dddd")</f>
        <v>Monday</v>
      </c>
      <c r="R1562" s="9" t="str">
        <f>_xlfn.XLOOKUP('Calculated Metrics'!$T1562,'Product Lookup'!A:A,'Product Lookup'!B:B, ,0)</f>
        <v>Pens</v>
      </c>
      <c r="S1562" s="9" t="s">
        <v>26</v>
      </c>
      <c r="T1562" s="9" t="s">
        <v>27</v>
      </c>
      <c r="U1562" s="9" t="s">
        <v>28</v>
      </c>
      <c r="V1562" s="9" t="s">
        <v>29</v>
      </c>
      <c r="W1562" s="9" t="s">
        <v>81</v>
      </c>
      <c r="X1562" s="9" t="s">
        <v>181</v>
      </c>
      <c r="Y1562" s="9" t="s">
        <v>819</v>
      </c>
      <c r="Z1562" s="9">
        <v>20877</v>
      </c>
      <c r="AA1562" s="1"/>
      <c r="AB1562" s="1"/>
      <c r="AC1562" s="1"/>
      <c r="AD1562" s="1"/>
      <c r="AE1562" s="1"/>
      <c r="AF1562" s="1"/>
    </row>
    <row r="1563" spans="1:32" x14ac:dyDescent="0.3">
      <c r="A1563" s="13">
        <v>20097</v>
      </c>
      <c r="B1563" s="13" t="s">
        <v>23</v>
      </c>
      <c r="C1563" s="13">
        <v>87160</v>
      </c>
      <c r="D1563" s="14">
        <v>205.99</v>
      </c>
      <c r="E1563" s="15">
        <v>0.1</v>
      </c>
      <c r="F1563" s="13">
        <v>12</v>
      </c>
      <c r="G1563" s="14">
        <f>'Calculated Metrics'!$D1563*'Calculated Metrics'!$F1563*(1-'Calculated Metrics'!$E1563)</f>
        <v>2224.692</v>
      </c>
      <c r="H1563" s="13">
        <v>2778</v>
      </c>
      <c r="I1563" s="13" t="s">
        <v>1924</v>
      </c>
      <c r="J1563" s="13" t="str">
        <f t="shared" si="24"/>
        <v>Returning Customer</v>
      </c>
      <c r="K1563" s="13" t="s">
        <v>74</v>
      </c>
      <c r="L1563" s="13" t="s">
        <v>25</v>
      </c>
      <c r="M1563" s="16">
        <v>42046</v>
      </c>
      <c r="N1563" s="16">
        <v>42047</v>
      </c>
      <c r="O1563" s="48">
        <f>'Calculated Metrics'!$N1563-'Calculated Metrics'!$M1563</f>
        <v>1</v>
      </c>
      <c r="P1563" s="16" t="str">
        <f>TEXT('Calculated Metrics'!$M1563,"mmmm")</f>
        <v>February</v>
      </c>
      <c r="Q1563" s="16" t="str">
        <f>TEXT('Calculated Metrics'!$M1563,"dddd")</f>
        <v>Wednesday</v>
      </c>
      <c r="R1563" s="13" t="str">
        <f>_xlfn.XLOOKUP('Calculated Metrics'!$T1563,'Product Lookup'!A:A,'Product Lookup'!B:B, ,0)</f>
        <v>Telephones</v>
      </c>
      <c r="S1563" s="13" t="s">
        <v>58</v>
      </c>
      <c r="T1563" s="13" t="s">
        <v>59</v>
      </c>
      <c r="U1563" s="13" t="s">
        <v>49</v>
      </c>
      <c r="V1563" s="13" t="s">
        <v>29</v>
      </c>
      <c r="W1563" s="13" t="s">
        <v>81</v>
      </c>
      <c r="X1563" s="13" t="s">
        <v>150</v>
      </c>
      <c r="Y1563" s="13" t="s">
        <v>356</v>
      </c>
      <c r="Z1563" s="13">
        <v>28403</v>
      </c>
      <c r="AA1563" s="1"/>
      <c r="AB1563" s="1"/>
      <c r="AC1563" s="1"/>
      <c r="AD1563" s="1"/>
      <c r="AE1563" s="1"/>
      <c r="AF1563" s="1"/>
    </row>
    <row r="1564" spans="1:32" x14ac:dyDescent="0.3">
      <c r="A1564" s="9">
        <v>20098</v>
      </c>
      <c r="B1564" s="9" t="s">
        <v>23</v>
      </c>
      <c r="C1564" s="9">
        <v>87160</v>
      </c>
      <c r="D1564" s="10">
        <v>205.99</v>
      </c>
      <c r="E1564" s="11">
        <v>0.1</v>
      </c>
      <c r="F1564" s="9">
        <v>5</v>
      </c>
      <c r="G1564" s="10">
        <f>'Calculated Metrics'!$D1564*'Calculated Metrics'!$F1564*(1-'Calculated Metrics'!$E1564)</f>
        <v>926.95500000000004</v>
      </c>
      <c r="H1564" s="9">
        <v>2778</v>
      </c>
      <c r="I1564" s="9" t="s">
        <v>1924</v>
      </c>
      <c r="J1564" s="9" t="str">
        <f t="shared" si="24"/>
        <v>Returning Customer</v>
      </c>
      <c r="K1564" s="9" t="s">
        <v>74</v>
      </c>
      <c r="L1564" s="9" t="s">
        <v>35</v>
      </c>
      <c r="M1564" s="12">
        <v>42046</v>
      </c>
      <c r="N1564" s="12">
        <v>42047</v>
      </c>
      <c r="O1564" s="47">
        <f>'Calculated Metrics'!$N1564-'Calculated Metrics'!$M1564</f>
        <v>1</v>
      </c>
      <c r="P1564" s="12" t="str">
        <f>TEXT('Calculated Metrics'!$M1564,"mmmm")</f>
        <v>February</v>
      </c>
      <c r="Q1564" s="12" t="str">
        <f>TEXT('Calculated Metrics'!$M1564,"dddd")</f>
        <v>Wednesday</v>
      </c>
      <c r="R1564" s="9" t="str">
        <f>_xlfn.XLOOKUP('Calculated Metrics'!$T1564,'Product Lookup'!A:A,'Product Lookup'!B:B, ,0)</f>
        <v>Telephones</v>
      </c>
      <c r="S1564" s="9" t="s">
        <v>58</v>
      </c>
      <c r="T1564" s="9" t="s">
        <v>59</v>
      </c>
      <c r="U1564" s="9" t="s">
        <v>49</v>
      </c>
      <c r="V1564" s="9" t="s">
        <v>29</v>
      </c>
      <c r="W1564" s="9" t="s">
        <v>81</v>
      </c>
      <c r="X1564" s="9" t="s">
        <v>150</v>
      </c>
      <c r="Y1564" s="9" t="s">
        <v>356</v>
      </c>
      <c r="Z1564" s="9">
        <v>28403</v>
      </c>
      <c r="AA1564" s="1"/>
      <c r="AB1564" s="1"/>
      <c r="AC1564" s="1"/>
      <c r="AD1564" s="1"/>
      <c r="AE1564" s="1"/>
      <c r="AF1564" s="1"/>
    </row>
    <row r="1565" spans="1:32" x14ac:dyDescent="0.3">
      <c r="A1565" s="13">
        <v>21707</v>
      </c>
      <c r="B1565" s="13" t="s">
        <v>41</v>
      </c>
      <c r="C1565" s="13">
        <v>87161</v>
      </c>
      <c r="D1565" s="14">
        <v>35.99</v>
      </c>
      <c r="E1565" s="15">
        <v>0.05</v>
      </c>
      <c r="F1565" s="13">
        <v>11</v>
      </c>
      <c r="G1565" s="14">
        <f>'Calculated Metrics'!$D1565*'Calculated Metrics'!$F1565*(1-'Calculated Metrics'!$E1565)</f>
        <v>376.09550000000002</v>
      </c>
      <c r="H1565" s="13">
        <v>2779</v>
      </c>
      <c r="I1565" s="13" t="s">
        <v>1925</v>
      </c>
      <c r="J1565" s="13" t="str">
        <f t="shared" si="24"/>
        <v>New Customer</v>
      </c>
      <c r="K1565" s="13" t="s">
        <v>24</v>
      </c>
      <c r="L1565" s="13" t="s">
        <v>35</v>
      </c>
      <c r="M1565" s="16">
        <v>42166</v>
      </c>
      <c r="N1565" s="16">
        <v>42167</v>
      </c>
      <c r="O1565" s="48">
        <f>'Calculated Metrics'!$N1565-'Calculated Metrics'!$M1565</f>
        <v>1</v>
      </c>
      <c r="P1565" s="16" t="str">
        <f>TEXT('Calculated Metrics'!$M1565,"mmmm")</f>
        <v>June</v>
      </c>
      <c r="Q1565" s="16" t="str">
        <f>TEXT('Calculated Metrics'!$M1565,"dddd")</f>
        <v>Thursday</v>
      </c>
      <c r="R1565" s="13" t="str">
        <f>_xlfn.XLOOKUP('Calculated Metrics'!$T1565,'Product Lookup'!A:A,'Product Lookup'!B:B, ,0)</f>
        <v>Telephones</v>
      </c>
      <c r="S1565" s="13" t="s">
        <v>58</v>
      </c>
      <c r="T1565" s="13" t="s">
        <v>59</v>
      </c>
      <c r="U1565" s="13" t="s">
        <v>28</v>
      </c>
      <c r="V1565" s="13" t="s">
        <v>29</v>
      </c>
      <c r="W1565" s="13" t="s">
        <v>30</v>
      </c>
      <c r="X1565" s="13" t="s">
        <v>150</v>
      </c>
      <c r="Y1565" s="13" t="s">
        <v>820</v>
      </c>
      <c r="Z1565" s="13">
        <v>27893</v>
      </c>
      <c r="AA1565" s="1"/>
      <c r="AB1565" s="1"/>
      <c r="AC1565" s="1"/>
      <c r="AD1565" s="1"/>
      <c r="AE1565" s="1"/>
      <c r="AF1565" s="1"/>
    </row>
    <row r="1566" spans="1:32" x14ac:dyDescent="0.3">
      <c r="A1566" s="9">
        <v>22095</v>
      </c>
      <c r="B1566" s="9" t="s">
        <v>71</v>
      </c>
      <c r="C1566" s="9">
        <v>87162</v>
      </c>
      <c r="D1566" s="10">
        <v>2.16</v>
      </c>
      <c r="E1566" s="11">
        <v>0.05</v>
      </c>
      <c r="F1566" s="9">
        <v>2</v>
      </c>
      <c r="G1566" s="10">
        <f>'Calculated Metrics'!$D1566*'Calculated Metrics'!$F1566*(1-'Calculated Metrics'!$E1566)</f>
        <v>4.1040000000000001</v>
      </c>
      <c r="H1566" s="9">
        <v>2781</v>
      </c>
      <c r="I1566" s="9" t="s">
        <v>1926</v>
      </c>
      <c r="J1566" s="9" t="str">
        <f t="shared" si="24"/>
        <v>Returning Customer</v>
      </c>
      <c r="K1566" s="9" t="s">
        <v>74</v>
      </c>
      <c r="L1566" s="9" t="s">
        <v>35</v>
      </c>
      <c r="M1566" s="12">
        <v>42035</v>
      </c>
      <c r="N1566" s="12">
        <v>42039</v>
      </c>
      <c r="O1566" s="47">
        <f>'Calculated Metrics'!$N1566-'Calculated Metrics'!$M1566</f>
        <v>4</v>
      </c>
      <c r="P1566" s="12" t="str">
        <f>TEXT('Calculated Metrics'!$M1566,"mmmm")</f>
        <v>January</v>
      </c>
      <c r="Q1566" s="12" t="str">
        <f>TEXT('Calculated Metrics'!$M1566,"dddd")</f>
        <v>Saturday</v>
      </c>
      <c r="R1566" s="9" t="str">
        <f>_xlfn.XLOOKUP('Calculated Metrics'!$T1566,'Product Lookup'!A:A,'Product Lookup'!B:B, ,0)</f>
        <v>Binders</v>
      </c>
      <c r="S1566" s="9" t="s">
        <v>26</v>
      </c>
      <c r="T1566" s="9" t="s">
        <v>72</v>
      </c>
      <c r="U1566" s="9" t="s">
        <v>49</v>
      </c>
      <c r="V1566" s="9" t="s">
        <v>29</v>
      </c>
      <c r="W1566" s="9" t="s">
        <v>30</v>
      </c>
      <c r="X1566" s="9" t="s">
        <v>69</v>
      </c>
      <c r="Y1566" s="9" t="s">
        <v>821</v>
      </c>
      <c r="Z1566" s="9">
        <v>97071</v>
      </c>
      <c r="AA1566" s="1"/>
      <c r="AB1566" s="1"/>
      <c r="AC1566" s="1"/>
      <c r="AD1566" s="1"/>
      <c r="AE1566" s="1"/>
      <c r="AF1566" s="1"/>
    </row>
    <row r="1567" spans="1:32" x14ac:dyDescent="0.3">
      <c r="A1567" s="13">
        <v>22096</v>
      </c>
      <c r="B1567" s="13" t="s">
        <v>71</v>
      </c>
      <c r="C1567" s="13">
        <v>87162</v>
      </c>
      <c r="D1567" s="14">
        <v>808.49</v>
      </c>
      <c r="E1567" s="15">
        <v>0.1</v>
      </c>
      <c r="F1567" s="13">
        <v>11</v>
      </c>
      <c r="G1567" s="14">
        <f>'Calculated Metrics'!$D1567*'Calculated Metrics'!$F1567*(1-'Calculated Metrics'!$E1567)</f>
        <v>8004.0509999999995</v>
      </c>
      <c r="H1567" s="13">
        <v>2781</v>
      </c>
      <c r="I1567" s="13" t="s">
        <v>1926</v>
      </c>
      <c r="J1567" s="13" t="str">
        <f t="shared" si="24"/>
        <v>Returning Customer</v>
      </c>
      <c r="K1567" s="13" t="s">
        <v>74</v>
      </c>
      <c r="L1567" s="13" t="s">
        <v>25</v>
      </c>
      <c r="M1567" s="16">
        <v>42035</v>
      </c>
      <c r="N1567" s="16">
        <v>42042</v>
      </c>
      <c r="O1567" s="48">
        <f>'Calculated Metrics'!$N1567-'Calculated Metrics'!$M1567</f>
        <v>7</v>
      </c>
      <c r="P1567" s="16" t="str">
        <f>TEXT('Calculated Metrics'!$M1567,"mmmm")</f>
        <v>January</v>
      </c>
      <c r="Q1567" s="16" t="str">
        <f>TEXT('Calculated Metrics'!$M1567,"dddd")</f>
        <v>Saturday</v>
      </c>
      <c r="R1567" s="13" t="str">
        <f>_xlfn.XLOOKUP('Calculated Metrics'!$T1567,'Product Lookup'!A:A,'Product Lookup'!B:B, ,0)</f>
        <v>Office Machines</v>
      </c>
      <c r="S1567" s="13" t="s">
        <v>58</v>
      </c>
      <c r="T1567" s="13" t="s">
        <v>62</v>
      </c>
      <c r="U1567" s="13" t="s">
        <v>38</v>
      </c>
      <c r="V1567" s="13" t="s">
        <v>29</v>
      </c>
      <c r="W1567" s="13" t="s">
        <v>30</v>
      </c>
      <c r="X1567" s="13" t="s">
        <v>69</v>
      </c>
      <c r="Y1567" s="13" t="s">
        <v>821</v>
      </c>
      <c r="Z1567" s="13">
        <v>97071</v>
      </c>
      <c r="AA1567" s="1"/>
      <c r="AB1567" s="1"/>
      <c r="AC1567" s="1"/>
      <c r="AD1567" s="1"/>
      <c r="AE1567" s="1"/>
      <c r="AF1567" s="1"/>
    </row>
    <row r="1568" spans="1:32" x14ac:dyDescent="0.3">
      <c r="A1568" s="9">
        <v>22097</v>
      </c>
      <c r="B1568" s="9" t="s">
        <v>71</v>
      </c>
      <c r="C1568" s="9">
        <v>87162</v>
      </c>
      <c r="D1568" s="10">
        <v>6.48</v>
      </c>
      <c r="E1568" s="11">
        <v>0.05</v>
      </c>
      <c r="F1568" s="9">
        <v>3</v>
      </c>
      <c r="G1568" s="10">
        <f>'Calculated Metrics'!$D1568*'Calculated Metrics'!$F1568*(1-'Calculated Metrics'!$E1568)</f>
        <v>18.468</v>
      </c>
      <c r="H1568" s="9">
        <v>2781</v>
      </c>
      <c r="I1568" s="9" t="s">
        <v>1926</v>
      </c>
      <c r="J1568" s="9" t="str">
        <f t="shared" si="24"/>
        <v>Returning Customer</v>
      </c>
      <c r="K1568" s="9" t="s">
        <v>74</v>
      </c>
      <c r="L1568" s="9" t="s">
        <v>35</v>
      </c>
      <c r="M1568" s="12">
        <v>42035</v>
      </c>
      <c r="N1568" s="12">
        <v>42042</v>
      </c>
      <c r="O1568" s="47">
        <f>'Calculated Metrics'!$N1568-'Calculated Metrics'!$M1568</f>
        <v>7</v>
      </c>
      <c r="P1568" s="12" t="str">
        <f>TEXT('Calculated Metrics'!$M1568,"mmmm")</f>
        <v>January</v>
      </c>
      <c r="Q1568" s="12" t="str">
        <f>TEXT('Calculated Metrics'!$M1568,"dddd")</f>
        <v>Saturday</v>
      </c>
      <c r="R1568" s="9" t="str">
        <f>_xlfn.XLOOKUP('Calculated Metrics'!$T1568,'Product Lookup'!A:A,'Product Lookup'!B:B, ,0)</f>
        <v>Paper</v>
      </c>
      <c r="S1568" s="9" t="s">
        <v>26</v>
      </c>
      <c r="T1568" s="9" t="s">
        <v>66</v>
      </c>
      <c r="U1568" s="9" t="s">
        <v>49</v>
      </c>
      <c r="V1568" s="9" t="s">
        <v>29</v>
      </c>
      <c r="W1568" s="9" t="s">
        <v>81</v>
      </c>
      <c r="X1568" s="9" t="s">
        <v>69</v>
      </c>
      <c r="Y1568" s="9" t="s">
        <v>821</v>
      </c>
      <c r="Z1568" s="9">
        <v>97071</v>
      </c>
      <c r="AA1568" s="1"/>
      <c r="AB1568" s="1"/>
      <c r="AC1568" s="1"/>
      <c r="AD1568" s="1"/>
      <c r="AE1568" s="1"/>
      <c r="AF1568" s="1"/>
    </row>
    <row r="1569" spans="1:32" x14ac:dyDescent="0.3">
      <c r="A1569" s="13">
        <v>21587</v>
      </c>
      <c r="B1569" s="13" t="s">
        <v>33</v>
      </c>
      <c r="C1569" s="13">
        <v>91316</v>
      </c>
      <c r="D1569" s="14">
        <v>47.98</v>
      </c>
      <c r="E1569" s="15">
        <v>0.05</v>
      </c>
      <c r="F1569" s="13">
        <v>8</v>
      </c>
      <c r="G1569" s="14">
        <f>'Calculated Metrics'!$D1569*'Calculated Metrics'!$F1569*(1-'Calculated Metrics'!$E1569)</f>
        <v>364.64799999999997</v>
      </c>
      <c r="H1569" s="13">
        <v>2787</v>
      </c>
      <c r="I1569" s="13" t="s">
        <v>1927</v>
      </c>
      <c r="J1569" s="13" t="str">
        <f t="shared" si="24"/>
        <v>New Customer</v>
      </c>
      <c r="K1569" s="13" t="s">
        <v>74</v>
      </c>
      <c r="L1569" s="13" t="s">
        <v>25</v>
      </c>
      <c r="M1569" s="16">
        <v>42075</v>
      </c>
      <c r="N1569" s="16">
        <v>42076</v>
      </c>
      <c r="O1569" s="48">
        <f>'Calculated Metrics'!$N1569-'Calculated Metrics'!$M1569</f>
        <v>1</v>
      </c>
      <c r="P1569" s="16" t="str">
        <f>TEXT('Calculated Metrics'!$M1569,"mmmm")</f>
        <v>March</v>
      </c>
      <c r="Q1569" s="16" t="str">
        <f>TEXT('Calculated Metrics'!$M1569,"dddd")</f>
        <v>Thursday</v>
      </c>
      <c r="R1569" s="13" t="str">
        <f>_xlfn.XLOOKUP('Calculated Metrics'!$T1569,'Product Lookup'!A:A,'Product Lookup'!B:B, ,0)</f>
        <v>Computer Peripherals</v>
      </c>
      <c r="S1569" s="13" t="s">
        <v>58</v>
      </c>
      <c r="T1569" s="13" t="s">
        <v>100</v>
      </c>
      <c r="U1569" s="13" t="s">
        <v>43</v>
      </c>
      <c r="V1569" s="13" t="s">
        <v>29</v>
      </c>
      <c r="W1569" s="13" t="s">
        <v>50</v>
      </c>
      <c r="X1569" s="13" t="s">
        <v>95</v>
      </c>
      <c r="Y1569" s="13" t="s">
        <v>822</v>
      </c>
      <c r="Z1569" s="13">
        <v>70003</v>
      </c>
      <c r="AA1569" s="1"/>
      <c r="AB1569" s="1"/>
      <c r="AC1569" s="1"/>
      <c r="AD1569" s="1"/>
      <c r="AE1569" s="1"/>
      <c r="AF1569" s="1"/>
    </row>
    <row r="1570" spans="1:32" x14ac:dyDescent="0.3">
      <c r="A1570" s="9">
        <v>19860</v>
      </c>
      <c r="B1570" s="9" t="s">
        <v>41</v>
      </c>
      <c r="C1570" s="9">
        <v>88758</v>
      </c>
      <c r="D1570" s="10">
        <v>2.88</v>
      </c>
      <c r="E1570" s="11">
        <v>0.05</v>
      </c>
      <c r="F1570" s="9">
        <v>7</v>
      </c>
      <c r="G1570" s="10">
        <f>'Calculated Metrics'!$D1570*'Calculated Metrics'!$F1570*(1-'Calculated Metrics'!$E1570)</f>
        <v>19.151999999999997</v>
      </c>
      <c r="H1570" s="9">
        <v>2791</v>
      </c>
      <c r="I1570" s="9" t="s">
        <v>1928</v>
      </c>
      <c r="J1570" s="9" t="str">
        <f t="shared" si="24"/>
        <v>New Customer</v>
      </c>
      <c r="K1570" s="9" t="s">
        <v>24</v>
      </c>
      <c r="L1570" s="9" t="s">
        <v>35</v>
      </c>
      <c r="M1570" s="12">
        <v>42019</v>
      </c>
      <c r="N1570" s="12">
        <v>42019</v>
      </c>
      <c r="O1570" s="47">
        <f>'Calculated Metrics'!$N1570-'Calculated Metrics'!$M1570</f>
        <v>0</v>
      </c>
      <c r="P1570" s="12" t="str">
        <f>TEXT('Calculated Metrics'!$M1570,"mmmm")</f>
        <v>January</v>
      </c>
      <c r="Q1570" s="12" t="str">
        <f>TEXT('Calculated Metrics'!$M1570,"dddd")</f>
        <v>Thursday</v>
      </c>
      <c r="R1570" s="9" t="str">
        <f>_xlfn.XLOOKUP('Calculated Metrics'!$T1570,'Product Lookup'!A:A,'Product Lookup'!B:B, ,0)</f>
        <v>Pens</v>
      </c>
      <c r="S1570" s="9" t="s">
        <v>26</v>
      </c>
      <c r="T1570" s="9" t="s">
        <v>27</v>
      </c>
      <c r="U1570" s="9" t="s">
        <v>28</v>
      </c>
      <c r="V1570" s="9" t="s">
        <v>29</v>
      </c>
      <c r="W1570" s="9" t="s">
        <v>50</v>
      </c>
      <c r="X1570" s="9" t="s">
        <v>143</v>
      </c>
      <c r="Y1570" s="9" t="s">
        <v>823</v>
      </c>
      <c r="Z1570" s="9">
        <v>48071</v>
      </c>
      <c r="AA1570" s="1"/>
      <c r="AB1570" s="1"/>
      <c r="AC1570" s="1"/>
      <c r="AD1570" s="1"/>
      <c r="AE1570" s="1"/>
      <c r="AF1570" s="1"/>
    </row>
    <row r="1571" spans="1:32" x14ac:dyDescent="0.3">
      <c r="A1571" s="13">
        <v>18361</v>
      </c>
      <c r="B1571" s="13" t="s">
        <v>47</v>
      </c>
      <c r="C1571" s="13">
        <v>87554</v>
      </c>
      <c r="D1571" s="14">
        <v>2.61</v>
      </c>
      <c r="E1571" s="15">
        <v>0.05</v>
      </c>
      <c r="F1571" s="13">
        <v>2</v>
      </c>
      <c r="G1571" s="14">
        <f>'Calculated Metrics'!$D1571*'Calculated Metrics'!$F1571*(1-'Calculated Metrics'!$E1571)</f>
        <v>4.9589999999999996</v>
      </c>
      <c r="H1571" s="13">
        <v>2794</v>
      </c>
      <c r="I1571" s="13" t="s">
        <v>1929</v>
      </c>
      <c r="J1571" s="13" t="str">
        <f t="shared" si="24"/>
        <v>Returning Customer</v>
      </c>
      <c r="K1571" s="13" t="s">
        <v>24</v>
      </c>
      <c r="L1571" s="13" t="s">
        <v>35</v>
      </c>
      <c r="M1571" s="16">
        <v>42083</v>
      </c>
      <c r="N1571" s="16">
        <v>42085</v>
      </c>
      <c r="O1571" s="48">
        <f>'Calculated Metrics'!$N1571-'Calculated Metrics'!$M1571</f>
        <v>2</v>
      </c>
      <c r="P1571" s="16" t="str">
        <f>TEXT('Calculated Metrics'!$M1571,"mmmm")</f>
        <v>March</v>
      </c>
      <c r="Q1571" s="16" t="str">
        <f>TEXT('Calculated Metrics'!$M1571,"dddd")</f>
        <v>Friday</v>
      </c>
      <c r="R1571" s="13" t="str">
        <f>_xlfn.XLOOKUP('Calculated Metrics'!$T1571,'Product Lookup'!A:A,'Product Lookup'!B:B, ,0)</f>
        <v>Labels</v>
      </c>
      <c r="S1571" s="13" t="s">
        <v>26</v>
      </c>
      <c r="T1571" s="13" t="s">
        <v>82</v>
      </c>
      <c r="U1571" s="13" t="s">
        <v>49</v>
      </c>
      <c r="V1571" s="13" t="s">
        <v>29</v>
      </c>
      <c r="W1571" s="13" t="s">
        <v>50</v>
      </c>
      <c r="X1571" s="13" t="s">
        <v>153</v>
      </c>
      <c r="Y1571" s="13" t="s">
        <v>824</v>
      </c>
      <c r="Z1571" s="13">
        <v>50158</v>
      </c>
      <c r="AA1571" s="1"/>
      <c r="AB1571" s="1"/>
      <c r="AC1571" s="1"/>
      <c r="AD1571" s="1"/>
      <c r="AE1571" s="1"/>
      <c r="AF1571" s="1"/>
    </row>
    <row r="1572" spans="1:32" x14ac:dyDescent="0.3">
      <c r="A1572" s="9">
        <v>18895</v>
      </c>
      <c r="B1572" s="9" t="s">
        <v>23</v>
      </c>
      <c r="C1572" s="9">
        <v>87555</v>
      </c>
      <c r="D1572" s="10">
        <v>4.76</v>
      </c>
      <c r="E1572" s="11">
        <v>0.05</v>
      </c>
      <c r="F1572" s="9">
        <v>5</v>
      </c>
      <c r="G1572" s="10">
        <f>'Calculated Metrics'!$D1572*'Calculated Metrics'!$F1572*(1-'Calculated Metrics'!$E1572)</f>
        <v>22.609999999999996</v>
      </c>
      <c r="H1572" s="9">
        <v>2794</v>
      </c>
      <c r="I1572" s="9" t="s">
        <v>1929</v>
      </c>
      <c r="J1572" s="9" t="str">
        <f t="shared" si="24"/>
        <v>Returning Customer</v>
      </c>
      <c r="K1572" s="9" t="s">
        <v>24</v>
      </c>
      <c r="L1572" s="9" t="s">
        <v>35</v>
      </c>
      <c r="M1572" s="12">
        <v>42162</v>
      </c>
      <c r="N1572" s="12">
        <v>42162</v>
      </c>
      <c r="O1572" s="47">
        <f>'Calculated Metrics'!$N1572-'Calculated Metrics'!$M1572</f>
        <v>0</v>
      </c>
      <c r="P1572" s="12" t="str">
        <f>TEXT('Calculated Metrics'!$M1572,"mmmm")</f>
        <v>June</v>
      </c>
      <c r="Q1572" s="12" t="str">
        <f>TEXT('Calculated Metrics'!$M1572,"dddd")</f>
        <v>Sunday</v>
      </c>
      <c r="R1572" s="9" t="str">
        <f>_xlfn.XLOOKUP('Calculated Metrics'!$T1572,'Product Lookup'!A:A,'Product Lookup'!B:B, ,0)</f>
        <v>Paper</v>
      </c>
      <c r="S1572" s="9" t="s">
        <v>26</v>
      </c>
      <c r="T1572" s="9" t="s">
        <v>66</v>
      </c>
      <c r="U1572" s="9" t="s">
        <v>28</v>
      </c>
      <c r="V1572" s="9" t="s">
        <v>29</v>
      </c>
      <c r="W1572" s="9" t="s">
        <v>50</v>
      </c>
      <c r="X1572" s="9" t="s">
        <v>153</v>
      </c>
      <c r="Y1572" s="9" t="s">
        <v>824</v>
      </c>
      <c r="Z1572" s="9">
        <v>50158</v>
      </c>
      <c r="AA1572" s="1"/>
      <c r="AB1572" s="1"/>
      <c r="AC1572" s="1"/>
      <c r="AD1572" s="1"/>
      <c r="AE1572" s="1"/>
      <c r="AF1572" s="1"/>
    </row>
    <row r="1573" spans="1:32" x14ac:dyDescent="0.3">
      <c r="A1573" s="13">
        <v>19486</v>
      </c>
      <c r="B1573" s="13" t="s">
        <v>71</v>
      </c>
      <c r="C1573" s="13">
        <v>87556</v>
      </c>
      <c r="D1573" s="14">
        <v>3.57</v>
      </c>
      <c r="E1573" s="15">
        <v>0.05</v>
      </c>
      <c r="F1573" s="13">
        <v>8</v>
      </c>
      <c r="G1573" s="14">
        <f>'Calculated Metrics'!$D1573*'Calculated Metrics'!$F1573*(1-'Calculated Metrics'!$E1573)</f>
        <v>27.131999999999998</v>
      </c>
      <c r="H1573" s="13">
        <v>2795</v>
      </c>
      <c r="I1573" s="13" t="s">
        <v>1930</v>
      </c>
      <c r="J1573" s="13" t="str">
        <f t="shared" si="24"/>
        <v>Returning Customer</v>
      </c>
      <c r="K1573" s="13" t="s">
        <v>24</v>
      </c>
      <c r="L1573" s="13" t="s">
        <v>35</v>
      </c>
      <c r="M1573" s="16">
        <v>42030</v>
      </c>
      <c r="N1573" s="16">
        <v>42032</v>
      </c>
      <c r="O1573" s="48">
        <f>'Calculated Metrics'!$N1573-'Calculated Metrics'!$M1573</f>
        <v>2</v>
      </c>
      <c r="P1573" s="16" t="str">
        <f>TEXT('Calculated Metrics'!$M1573,"mmmm")</f>
        <v>January</v>
      </c>
      <c r="Q1573" s="16" t="str">
        <f>TEXT('Calculated Metrics'!$M1573,"dddd")</f>
        <v>Monday</v>
      </c>
      <c r="R1573" s="13" t="str">
        <f>_xlfn.XLOOKUP('Calculated Metrics'!$T1573,'Product Lookup'!A:A,'Product Lookup'!B:B, ,0)</f>
        <v>Pens</v>
      </c>
      <c r="S1573" s="13" t="s">
        <v>26</v>
      </c>
      <c r="T1573" s="13" t="s">
        <v>27</v>
      </c>
      <c r="U1573" s="13" t="s">
        <v>43</v>
      </c>
      <c r="V1573" s="13" t="s">
        <v>29</v>
      </c>
      <c r="W1573" s="13" t="s">
        <v>50</v>
      </c>
      <c r="X1573" s="13" t="s">
        <v>153</v>
      </c>
      <c r="Y1573" s="13" t="s">
        <v>825</v>
      </c>
      <c r="Z1573" s="13">
        <v>50401</v>
      </c>
      <c r="AA1573" s="1"/>
      <c r="AB1573" s="1"/>
      <c r="AC1573" s="1"/>
      <c r="AD1573" s="1"/>
      <c r="AE1573" s="1"/>
      <c r="AF1573" s="1"/>
    </row>
    <row r="1574" spans="1:32" x14ac:dyDescent="0.3">
      <c r="A1574" s="9">
        <v>19487</v>
      </c>
      <c r="B1574" s="9" t="s">
        <v>71</v>
      </c>
      <c r="C1574" s="9">
        <v>87556</v>
      </c>
      <c r="D1574" s="10">
        <v>200.99</v>
      </c>
      <c r="E1574" s="11">
        <v>0.1</v>
      </c>
      <c r="F1574" s="9">
        <v>14</v>
      </c>
      <c r="G1574" s="10">
        <f>'Calculated Metrics'!$D1574*'Calculated Metrics'!$F1574*(1-'Calculated Metrics'!$E1574)</f>
        <v>2532.4740000000002</v>
      </c>
      <c r="H1574" s="9">
        <v>2795</v>
      </c>
      <c r="I1574" s="9" t="s">
        <v>1930</v>
      </c>
      <c r="J1574" s="9" t="str">
        <f t="shared" si="24"/>
        <v>Returning Customer</v>
      </c>
      <c r="K1574" s="9" t="s">
        <v>24</v>
      </c>
      <c r="L1574" s="9" t="s">
        <v>35</v>
      </c>
      <c r="M1574" s="12">
        <v>42030</v>
      </c>
      <c r="N1574" s="12">
        <v>42034</v>
      </c>
      <c r="O1574" s="47">
        <f>'Calculated Metrics'!$N1574-'Calculated Metrics'!$M1574</f>
        <v>4</v>
      </c>
      <c r="P1574" s="12" t="str">
        <f>TEXT('Calculated Metrics'!$M1574,"mmmm")</f>
        <v>January</v>
      </c>
      <c r="Q1574" s="12" t="str">
        <f>TEXT('Calculated Metrics'!$M1574,"dddd")</f>
        <v>Monday</v>
      </c>
      <c r="R1574" s="9" t="str">
        <f>_xlfn.XLOOKUP('Calculated Metrics'!$T1574,'Product Lookup'!A:A,'Product Lookup'!B:B, ,0)</f>
        <v>Telephones</v>
      </c>
      <c r="S1574" s="9" t="s">
        <v>58</v>
      </c>
      <c r="T1574" s="9" t="s">
        <v>59</v>
      </c>
      <c r="U1574" s="9" t="s">
        <v>49</v>
      </c>
      <c r="V1574" s="9" t="s">
        <v>29</v>
      </c>
      <c r="W1574" s="9" t="s">
        <v>50</v>
      </c>
      <c r="X1574" s="9" t="s">
        <v>153</v>
      </c>
      <c r="Y1574" s="9" t="s">
        <v>825</v>
      </c>
      <c r="Z1574" s="9">
        <v>50401</v>
      </c>
      <c r="AA1574" s="1"/>
      <c r="AB1574" s="1"/>
      <c r="AC1574" s="1"/>
      <c r="AD1574" s="1"/>
      <c r="AE1574" s="1"/>
      <c r="AF1574" s="1"/>
    </row>
    <row r="1575" spans="1:32" x14ac:dyDescent="0.3">
      <c r="A1575" s="13">
        <v>19488</v>
      </c>
      <c r="B1575" s="13" t="s">
        <v>71</v>
      </c>
      <c r="C1575" s="13">
        <v>87556</v>
      </c>
      <c r="D1575" s="14">
        <v>195.99</v>
      </c>
      <c r="E1575" s="15">
        <v>0.1</v>
      </c>
      <c r="F1575" s="13">
        <v>2</v>
      </c>
      <c r="G1575" s="14">
        <f>'Calculated Metrics'!$D1575*'Calculated Metrics'!$F1575*(1-'Calculated Metrics'!$E1575)</f>
        <v>352.78200000000004</v>
      </c>
      <c r="H1575" s="13">
        <v>2795</v>
      </c>
      <c r="I1575" s="13" t="s">
        <v>1930</v>
      </c>
      <c r="J1575" s="13" t="str">
        <f t="shared" si="24"/>
        <v>Returning Customer</v>
      </c>
      <c r="K1575" s="13" t="s">
        <v>24</v>
      </c>
      <c r="L1575" s="13" t="s">
        <v>35</v>
      </c>
      <c r="M1575" s="16">
        <v>42030</v>
      </c>
      <c r="N1575" s="16">
        <v>42030</v>
      </c>
      <c r="O1575" s="48">
        <f>'Calculated Metrics'!$N1575-'Calculated Metrics'!$M1575</f>
        <v>0</v>
      </c>
      <c r="P1575" s="16" t="str">
        <f>TEXT('Calculated Metrics'!$M1575,"mmmm")</f>
        <v>January</v>
      </c>
      <c r="Q1575" s="16" t="str">
        <f>TEXT('Calculated Metrics'!$M1575,"dddd")</f>
        <v>Monday</v>
      </c>
      <c r="R1575" s="13" t="str">
        <f>_xlfn.XLOOKUP('Calculated Metrics'!$T1575,'Product Lookup'!A:A,'Product Lookup'!B:B, ,0)</f>
        <v>Telephones</v>
      </c>
      <c r="S1575" s="13" t="s">
        <v>58</v>
      </c>
      <c r="T1575" s="13" t="s">
        <v>59</v>
      </c>
      <c r="U1575" s="13" t="s">
        <v>49</v>
      </c>
      <c r="V1575" s="13" t="s">
        <v>29</v>
      </c>
      <c r="W1575" s="13" t="s">
        <v>50</v>
      </c>
      <c r="X1575" s="13" t="s">
        <v>153</v>
      </c>
      <c r="Y1575" s="13" t="s">
        <v>825</v>
      </c>
      <c r="Z1575" s="13">
        <v>50401</v>
      </c>
      <c r="AA1575" s="1"/>
      <c r="AB1575" s="1"/>
      <c r="AC1575" s="1"/>
      <c r="AD1575" s="1"/>
      <c r="AE1575" s="1"/>
      <c r="AF1575" s="1"/>
    </row>
    <row r="1576" spans="1:32" x14ac:dyDescent="0.3">
      <c r="A1576" s="9">
        <v>23351</v>
      </c>
      <c r="B1576" s="9" t="s">
        <v>47</v>
      </c>
      <c r="C1576" s="9">
        <v>87553</v>
      </c>
      <c r="D1576" s="10">
        <v>30.44</v>
      </c>
      <c r="E1576" s="11">
        <v>0.05</v>
      </c>
      <c r="F1576" s="9">
        <v>12</v>
      </c>
      <c r="G1576" s="10">
        <f>'Calculated Metrics'!$D1576*'Calculated Metrics'!$F1576*(1-'Calculated Metrics'!$E1576)</f>
        <v>347.01600000000002</v>
      </c>
      <c r="H1576" s="9">
        <v>2796</v>
      </c>
      <c r="I1576" s="9" t="s">
        <v>1931</v>
      </c>
      <c r="J1576" s="9" t="str">
        <f t="shared" si="24"/>
        <v>New Customer</v>
      </c>
      <c r="K1576" s="9" t="s">
        <v>24</v>
      </c>
      <c r="L1576" s="9" t="s">
        <v>35</v>
      </c>
      <c r="M1576" s="12">
        <v>42025</v>
      </c>
      <c r="N1576" s="12">
        <v>42027</v>
      </c>
      <c r="O1576" s="47">
        <f>'Calculated Metrics'!$N1576-'Calculated Metrics'!$M1576</f>
        <v>2</v>
      </c>
      <c r="P1576" s="12" t="str">
        <f>TEXT('Calculated Metrics'!$M1576,"mmmm")</f>
        <v>January</v>
      </c>
      <c r="Q1576" s="12" t="str">
        <f>TEXT('Calculated Metrics'!$M1576,"dddd")</f>
        <v>Wednesday</v>
      </c>
      <c r="R1576" s="9" t="str">
        <f>_xlfn.XLOOKUP('Calculated Metrics'!$T1576,'Product Lookup'!A:A,'Product Lookup'!B:B, ,0)</f>
        <v>Binders</v>
      </c>
      <c r="S1576" s="9" t="s">
        <v>26</v>
      </c>
      <c r="T1576" s="9" t="s">
        <v>72</v>
      </c>
      <c r="U1576" s="9" t="s">
        <v>49</v>
      </c>
      <c r="V1576" s="9" t="s">
        <v>29</v>
      </c>
      <c r="W1576" s="9" t="s">
        <v>44</v>
      </c>
      <c r="X1576" s="9" t="s">
        <v>153</v>
      </c>
      <c r="Y1576" s="9" t="s">
        <v>826</v>
      </c>
      <c r="Z1576" s="9">
        <v>51106</v>
      </c>
      <c r="AA1576" s="1"/>
      <c r="AB1576" s="1"/>
      <c r="AC1576" s="1"/>
      <c r="AD1576" s="1"/>
      <c r="AE1576" s="1"/>
      <c r="AF1576" s="1"/>
    </row>
    <row r="1577" spans="1:32" x14ac:dyDescent="0.3">
      <c r="A1577" s="13">
        <v>22787</v>
      </c>
      <c r="B1577" s="13" t="s">
        <v>47</v>
      </c>
      <c r="C1577" s="13">
        <v>87552</v>
      </c>
      <c r="D1577" s="14">
        <v>5.0199999999999996</v>
      </c>
      <c r="E1577" s="15">
        <v>0.05</v>
      </c>
      <c r="F1577" s="13">
        <v>8</v>
      </c>
      <c r="G1577" s="14">
        <f>'Calculated Metrics'!$D1577*'Calculated Metrics'!$F1577*(1-'Calculated Metrics'!$E1577)</f>
        <v>38.151999999999994</v>
      </c>
      <c r="H1577" s="13">
        <v>2797</v>
      </c>
      <c r="I1577" s="13" t="s">
        <v>1932</v>
      </c>
      <c r="J1577" s="13" t="str">
        <f t="shared" si="24"/>
        <v>Returning Customer</v>
      </c>
      <c r="K1577" s="13" t="s">
        <v>74</v>
      </c>
      <c r="L1577" s="13" t="s">
        <v>35</v>
      </c>
      <c r="M1577" s="16">
        <v>42014</v>
      </c>
      <c r="N1577" s="16">
        <v>42015</v>
      </c>
      <c r="O1577" s="48">
        <f>'Calculated Metrics'!$N1577-'Calculated Metrics'!$M1577</f>
        <v>1</v>
      </c>
      <c r="P1577" s="16" t="str">
        <f>TEXT('Calculated Metrics'!$M1577,"mmmm")</f>
        <v>January</v>
      </c>
      <c r="Q1577" s="16" t="str">
        <f>TEXT('Calculated Metrics'!$M1577,"dddd")</f>
        <v>Saturday</v>
      </c>
      <c r="R1577" s="13" t="str">
        <f>_xlfn.XLOOKUP('Calculated Metrics'!$T1577,'Product Lookup'!A:A,'Product Lookup'!B:B, ,0)</f>
        <v>Computer Peripherals</v>
      </c>
      <c r="S1577" s="13" t="s">
        <v>58</v>
      </c>
      <c r="T1577" s="13" t="s">
        <v>100</v>
      </c>
      <c r="U1577" s="13" t="s">
        <v>43</v>
      </c>
      <c r="V1577" s="13" t="s">
        <v>29</v>
      </c>
      <c r="W1577" s="13" t="s">
        <v>44</v>
      </c>
      <c r="X1577" s="13" t="s">
        <v>122</v>
      </c>
      <c r="Y1577" s="13" t="s">
        <v>1002</v>
      </c>
      <c r="Z1577" s="13">
        <v>15122</v>
      </c>
      <c r="AA1577" s="1"/>
      <c r="AB1577" s="1"/>
      <c r="AC1577" s="1"/>
      <c r="AD1577" s="1"/>
      <c r="AE1577" s="1"/>
      <c r="AF1577" s="1"/>
    </row>
    <row r="1578" spans="1:32" x14ac:dyDescent="0.3">
      <c r="A1578" s="9">
        <v>23350</v>
      </c>
      <c r="B1578" s="9" t="s">
        <v>47</v>
      </c>
      <c r="C1578" s="9">
        <v>87553</v>
      </c>
      <c r="D1578" s="10">
        <v>4.91</v>
      </c>
      <c r="E1578" s="11">
        <v>0.05</v>
      </c>
      <c r="F1578" s="9">
        <v>9</v>
      </c>
      <c r="G1578" s="10">
        <f>'Calculated Metrics'!$D1578*'Calculated Metrics'!$F1578*(1-'Calculated Metrics'!$E1578)</f>
        <v>41.980499999999999</v>
      </c>
      <c r="H1578" s="9">
        <v>2797</v>
      </c>
      <c r="I1578" s="9" t="s">
        <v>1932</v>
      </c>
      <c r="J1578" s="9" t="str">
        <f t="shared" si="24"/>
        <v>Returning Customer</v>
      </c>
      <c r="K1578" s="9" t="s">
        <v>24</v>
      </c>
      <c r="L1578" s="9" t="s">
        <v>35</v>
      </c>
      <c r="M1578" s="12">
        <v>42025</v>
      </c>
      <c r="N1578" s="12">
        <v>42026</v>
      </c>
      <c r="O1578" s="47">
        <f>'Calculated Metrics'!$N1578-'Calculated Metrics'!$M1578</f>
        <v>1</v>
      </c>
      <c r="P1578" s="12" t="str">
        <f>TEXT('Calculated Metrics'!$M1578,"mmmm")</f>
        <v>January</v>
      </c>
      <c r="Q1578" s="12" t="str">
        <f>TEXT('Calculated Metrics'!$M1578,"dddd")</f>
        <v>Wednesday</v>
      </c>
      <c r="R1578" s="9" t="str">
        <f>_xlfn.XLOOKUP('Calculated Metrics'!$T1578,'Product Lookup'!A:A,'Product Lookup'!B:B, ,0)</f>
        <v>Labels</v>
      </c>
      <c r="S1578" s="9" t="s">
        <v>26</v>
      </c>
      <c r="T1578" s="9" t="s">
        <v>82</v>
      </c>
      <c r="U1578" s="9" t="s">
        <v>49</v>
      </c>
      <c r="V1578" s="9" t="s">
        <v>29</v>
      </c>
      <c r="W1578" s="9" t="s">
        <v>30</v>
      </c>
      <c r="X1578" s="9" t="s">
        <v>122</v>
      </c>
      <c r="Y1578" s="9" t="s">
        <v>1002</v>
      </c>
      <c r="Z1578" s="9">
        <v>15122</v>
      </c>
      <c r="AA1578" s="1"/>
      <c r="AB1578" s="1"/>
      <c r="AC1578" s="1"/>
      <c r="AD1578" s="1"/>
      <c r="AE1578" s="1"/>
      <c r="AF1578" s="1"/>
    </row>
    <row r="1579" spans="1:32" x14ac:dyDescent="0.3">
      <c r="A1579" s="13">
        <v>20618</v>
      </c>
      <c r="B1579" s="13" t="s">
        <v>71</v>
      </c>
      <c r="C1579" s="13">
        <v>91049</v>
      </c>
      <c r="D1579" s="14">
        <v>17.52</v>
      </c>
      <c r="E1579" s="15">
        <v>0.05</v>
      </c>
      <c r="F1579" s="13">
        <v>15</v>
      </c>
      <c r="G1579" s="14">
        <f>'Calculated Metrics'!$D1579*'Calculated Metrics'!$F1579*(1-'Calculated Metrics'!$E1579)</f>
        <v>249.66</v>
      </c>
      <c r="H1579" s="13">
        <v>2801</v>
      </c>
      <c r="I1579" s="13" t="s">
        <v>1933</v>
      </c>
      <c r="J1579" s="13" t="str">
        <f t="shared" si="24"/>
        <v>New Customer</v>
      </c>
      <c r="K1579" s="13" t="s">
        <v>34</v>
      </c>
      <c r="L1579" s="13" t="s">
        <v>35</v>
      </c>
      <c r="M1579" s="16">
        <v>42183</v>
      </c>
      <c r="N1579" s="16">
        <v>42188</v>
      </c>
      <c r="O1579" s="48">
        <f>'Calculated Metrics'!$N1579-'Calculated Metrics'!$M1579</f>
        <v>5</v>
      </c>
      <c r="P1579" s="16" t="str">
        <f>TEXT('Calculated Metrics'!$M1579,"mmmm")</f>
        <v>June</v>
      </c>
      <c r="Q1579" s="16" t="str">
        <f>TEXT('Calculated Metrics'!$M1579,"dddd")</f>
        <v>Sunday</v>
      </c>
      <c r="R1579" s="13" t="str">
        <f>_xlfn.XLOOKUP('Calculated Metrics'!$T1579,'Product Lookup'!A:A,'Product Lookup'!B:B, ,0)</f>
        <v>Appliances</v>
      </c>
      <c r="S1579" s="13" t="s">
        <v>26</v>
      </c>
      <c r="T1579" s="13" t="s">
        <v>131</v>
      </c>
      <c r="U1579" s="13" t="s">
        <v>63</v>
      </c>
      <c r="V1579" s="13" t="s">
        <v>29</v>
      </c>
      <c r="W1579" s="13" t="s">
        <v>30</v>
      </c>
      <c r="X1579" s="13" t="s">
        <v>168</v>
      </c>
      <c r="Y1579" s="13" t="s">
        <v>812</v>
      </c>
      <c r="Z1579" s="13">
        <v>85224</v>
      </c>
      <c r="AA1579" s="1"/>
      <c r="AB1579" s="1"/>
      <c r="AC1579" s="1"/>
      <c r="AD1579" s="1"/>
      <c r="AE1579" s="1"/>
      <c r="AF1579" s="1"/>
    </row>
    <row r="1580" spans="1:32" x14ac:dyDescent="0.3">
      <c r="A1580" s="9">
        <v>18070</v>
      </c>
      <c r="B1580" s="9" t="s">
        <v>47</v>
      </c>
      <c r="C1580" s="9">
        <v>86227</v>
      </c>
      <c r="D1580" s="10">
        <v>500.98</v>
      </c>
      <c r="E1580" s="11">
        <v>0.1</v>
      </c>
      <c r="F1580" s="9">
        <v>10</v>
      </c>
      <c r="G1580" s="10">
        <f>'Calculated Metrics'!$D1580*'Calculated Metrics'!$F1580*(1-'Calculated Metrics'!$E1580)</f>
        <v>4508.8200000000006</v>
      </c>
      <c r="H1580" s="9">
        <v>2803</v>
      </c>
      <c r="I1580" s="9" t="s">
        <v>1934</v>
      </c>
      <c r="J1580" s="9" t="str">
        <f t="shared" si="24"/>
        <v>Returning Customer</v>
      </c>
      <c r="K1580" s="9" t="s">
        <v>48</v>
      </c>
      <c r="L1580" s="9" t="s">
        <v>25</v>
      </c>
      <c r="M1580" s="12">
        <v>42040</v>
      </c>
      <c r="N1580" s="12">
        <v>42041</v>
      </c>
      <c r="O1580" s="47">
        <f>'Calculated Metrics'!$N1580-'Calculated Metrics'!$M1580</f>
        <v>1</v>
      </c>
      <c r="P1580" s="12" t="str">
        <f>TEXT('Calculated Metrics'!$M1580,"mmmm")</f>
        <v>February</v>
      </c>
      <c r="Q1580" s="12" t="str">
        <f>TEXT('Calculated Metrics'!$M1580,"dddd")</f>
        <v>Thursday</v>
      </c>
      <c r="R1580" s="9" t="str">
        <f>_xlfn.XLOOKUP('Calculated Metrics'!$T1580,'Product Lookup'!A:A,'Product Lookup'!B:B, ,0)</f>
        <v>Office Machines</v>
      </c>
      <c r="S1580" s="9" t="s">
        <v>58</v>
      </c>
      <c r="T1580" s="9" t="s">
        <v>62</v>
      </c>
      <c r="U1580" s="9" t="s">
        <v>38</v>
      </c>
      <c r="V1580" s="9" t="s">
        <v>29</v>
      </c>
      <c r="W1580" s="9" t="s">
        <v>30</v>
      </c>
      <c r="X1580" s="9" t="s">
        <v>39</v>
      </c>
      <c r="Y1580" s="9" t="s">
        <v>827</v>
      </c>
      <c r="Z1580" s="9">
        <v>90022</v>
      </c>
      <c r="AA1580" s="1"/>
      <c r="AB1580" s="1"/>
      <c r="AC1580" s="1"/>
      <c r="AD1580" s="1"/>
      <c r="AE1580" s="1"/>
      <c r="AF1580" s="1"/>
    </row>
    <row r="1581" spans="1:32" x14ac:dyDescent="0.3">
      <c r="A1581" s="13">
        <v>18071</v>
      </c>
      <c r="B1581" s="13" t="s">
        <v>47</v>
      </c>
      <c r="C1581" s="13">
        <v>86227</v>
      </c>
      <c r="D1581" s="14">
        <v>178.47</v>
      </c>
      <c r="E1581" s="15">
        <v>0.1</v>
      </c>
      <c r="F1581" s="13">
        <v>1</v>
      </c>
      <c r="G1581" s="14">
        <f>'Calculated Metrics'!$D1581*'Calculated Metrics'!$F1581*(1-'Calculated Metrics'!$E1581)</f>
        <v>160.62299999999999</v>
      </c>
      <c r="H1581" s="13">
        <v>2803</v>
      </c>
      <c r="I1581" s="13" t="s">
        <v>1934</v>
      </c>
      <c r="J1581" s="13" t="str">
        <f t="shared" si="24"/>
        <v>Returning Customer</v>
      </c>
      <c r="K1581" s="13" t="s">
        <v>48</v>
      </c>
      <c r="L1581" s="13" t="s">
        <v>35</v>
      </c>
      <c r="M1581" s="16">
        <v>42040</v>
      </c>
      <c r="N1581" s="16">
        <v>42042</v>
      </c>
      <c r="O1581" s="48">
        <f>'Calculated Metrics'!$N1581-'Calculated Metrics'!$M1581</f>
        <v>2</v>
      </c>
      <c r="P1581" s="16" t="str">
        <f>TEXT('Calculated Metrics'!$M1581,"mmmm")</f>
        <v>February</v>
      </c>
      <c r="Q1581" s="16" t="str">
        <f>TEXT('Calculated Metrics'!$M1581,"dddd")</f>
        <v>Thursday</v>
      </c>
      <c r="R1581" s="13" t="str">
        <f>_xlfn.XLOOKUP('Calculated Metrics'!$T1581,'Product Lookup'!A:A,'Product Lookup'!B:B, ,0)</f>
        <v>Storage</v>
      </c>
      <c r="S1581" s="13" t="s">
        <v>26</v>
      </c>
      <c r="T1581" s="13" t="s">
        <v>85</v>
      </c>
      <c r="U1581" s="13" t="s">
        <v>49</v>
      </c>
      <c r="V1581" s="13" t="s">
        <v>29</v>
      </c>
      <c r="W1581" s="13" t="s">
        <v>81</v>
      </c>
      <c r="X1581" s="13" t="s">
        <v>39</v>
      </c>
      <c r="Y1581" s="13" t="s">
        <v>827</v>
      </c>
      <c r="Z1581" s="13">
        <v>90022</v>
      </c>
      <c r="AA1581" s="1"/>
      <c r="AB1581" s="1"/>
      <c r="AC1581" s="1"/>
      <c r="AD1581" s="1"/>
      <c r="AE1581" s="1"/>
      <c r="AF1581" s="1"/>
    </row>
    <row r="1582" spans="1:32" x14ac:dyDescent="0.3">
      <c r="A1582" s="9">
        <v>24604</v>
      </c>
      <c r="B1582" s="9" t="s">
        <v>47</v>
      </c>
      <c r="C1582" s="9">
        <v>88819</v>
      </c>
      <c r="D1582" s="10">
        <v>30.56</v>
      </c>
      <c r="E1582" s="11">
        <v>0.05</v>
      </c>
      <c r="F1582" s="9">
        <v>12</v>
      </c>
      <c r="G1582" s="10">
        <f>'Calculated Metrics'!$D1582*'Calculated Metrics'!$F1582*(1-'Calculated Metrics'!$E1582)</f>
        <v>348.38399999999996</v>
      </c>
      <c r="H1582" s="9">
        <v>2813</v>
      </c>
      <c r="I1582" s="9" t="s">
        <v>1935</v>
      </c>
      <c r="J1582" s="9" t="str">
        <f t="shared" si="24"/>
        <v>New Customer</v>
      </c>
      <c r="K1582" s="9" t="s">
        <v>24</v>
      </c>
      <c r="L1582" s="9" t="s">
        <v>35</v>
      </c>
      <c r="M1582" s="12">
        <v>42042</v>
      </c>
      <c r="N1582" s="12">
        <v>42042</v>
      </c>
      <c r="O1582" s="47">
        <f>'Calculated Metrics'!$N1582-'Calculated Metrics'!$M1582</f>
        <v>0</v>
      </c>
      <c r="P1582" s="12" t="str">
        <f>TEXT('Calculated Metrics'!$M1582,"mmmm")</f>
        <v>February</v>
      </c>
      <c r="Q1582" s="12" t="str">
        <f>TEXT('Calculated Metrics'!$M1582,"dddd")</f>
        <v>Saturday</v>
      </c>
      <c r="R1582" s="9" t="str">
        <f>_xlfn.XLOOKUP('Calculated Metrics'!$T1582,'Product Lookup'!A:A,'Product Lookup'!B:B, ,0)</f>
        <v>Binders</v>
      </c>
      <c r="S1582" s="9" t="s">
        <v>26</v>
      </c>
      <c r="T1582" s="9" t="s">
        <v>72</v>
      </c>
      <c r="U1582" s="9" t="s">
        <v>49</v>
      </c>
      <c r="V1582" s="9" t="s">
        <v>29</v>
      </c>
      <c r="W1582" s="9" t="s">
        <v>44</v>
      </c>
      <c r="X1582" s="9" t="s">
        <v>126</v>
      </c>
      <c r="Y1582" s="9" t="s">
        <v>828</v>
      </c>
      <c r="Z1582" s="9">
        <v>37311</v>
      </c>
      <c r="AA1582" s="1"/>
      <c r="AB1582" s="1"/>
      <c r="AC1582" s="1"/>
      <c r="AD1582" s="1"/>
      <c r="AE1582" s="1"/>
      <c r="AF1582" s="1"/>
    </row>
    <row r="1583" spans="1:32" x14ac:dyDescent="0.3">
      <c r="A1583" s="13">
        <v>24044</v>
      </c>
      <c r="B1583" s="13" t="s">
        <v>23</v>
      </c>
      <c r="C1583" s="13">
        <v>89743</v>
      </c>
      <c r="D1583" s="14">
        <v>4.71</v>
      </c>
      <c r="E1583" s="15">
        <v>0.05</v>
      </c>
      <c r="F1583" s="13">
        <v>2</v>
      </c>
      <c r="G1583" s="14">
        <f>'Calculated Metrics'!$D1583*'Calculated Metrics'!$F1583*(1-'Calculated Metrics'!$E1583)</f>
        <v>8.9489999999999998</v>
      </c>
      <c r="H1583" s="13">
        <v>2817</v>
      </c>
      <c r="I1583" s="13" t="s">
        <v>1936</v>
      </c>
      <c r="J1583" s="13" t="str">
        <f t="shared" si="24"/>
        <v>Returning Customer</v>
      </c>
      <c r="K1583" s="13" t="s">
        <v>24</v>
      </c>
      <c r="L1583" s="13" t="s">
        <v>25</v>
      </c>
      <c r="M1583" s="16">
        <v>42156</v>
      </c>
      <c r="N1583" s="16">
        <v>42157</v>
      </c>
      <c r="O1583" s="48">
        <f>'Calculated Metrics'!$N1583-'Calculated Metrics'!$M1583</f>
        <v>1</v>
      </c>
      <c r="P1583" s="16" t="str">
        <f>TEXT('Calculated Metrics'!$M1583,"mmmm")</f>
        <v>June</v>
      </c>
      <c r="Q1583" s="16" t="str">
        <f>TEXT('Calculated Metrics'!$M1583,"dddd")</f>
        <v>Monday</v>
      </c>
      <c r="R1583" s="13" t="str">
        <f>_xlfn.XLOOKUP('Calculated Metrics'!$T1583,'Product Lookup'!A:A,'Product Lookup'!B:B, ,0)</f>
        <v>Rubber Bands</v>
      </c>
      <c r="S1583" s="13" t="s">
        <v>26</v>
      </c>
      <c r="T1583" s="13" t="s">
        <v>53</v>
      </c>
      <c r="U1583" s="13" t="s">
        <v>28</v>
      </c>
      <c r="V1583" s="13" t="s">
        <v>29</v>
      </c>
      <c r="W1583" s="13" t="s">
        <v>44</v>
      </c>
      <c r="X1583" s="13" t="s">
        <v>90</v>
      </c>
      <c r="Y1583" s="13" t="s">
        <v>177</v>
      </c>
      <c r="Z1583" s="13">
        <v>43055</v>
      </c>
      <c r="AA1583" s="1"/>
      <c r="AB1583" s="1"/>
      <c r="AC1583" s="1"/>
      <c r="AD1583" s="1"/>
      <c r="AE1583" s="1"/>
      <c r="AF1583" s="1"/>
    </row>
    <row r="1584" spans="1:32" x14ac:dyDescent="0.3">
      <c r="A1584" s="9">
        <v>24045</v>
      </c>
      <c r="B1584" s="9" t="s">
        <v>23</v>
      </c>
      <c r="C1584" s="9">
        <v>89743</v>
      </c>
      <c r="D1584" s="10">
        <v>55.99</v>
      </c>
      <c r="E1584" s="11">
        <v>0.05</v>
      </c>
      <c r="F1584" s="9">
        <v>3</v>
      </c>
      <c r="G1584" s="10">
        <f>'Calculated Metrics'!$D1584*'Calculated Metrics'!$F1584*(1-'Calculated Metrics'!$E1584)</f>
        <v>159.57149999999999</v>
      </c>
      <c r="H1584" s="9">
        <v>2817</v>
      </c>
      <c r="I1584" s="9" t="s">
        <v>1936</v>
      </c>
      <c r="J1584" s="9" t="str">
        <f t="shared" si="24"/>
        <v>Returning Customer</v>
      </c>
      <c r="K1584" s="9" t="s">
        <v>24</v>
      </c>
      <c r="L1584" s="9" t="s">
        <v>25</v>
      </c>
      <c r="M1584" s="12">
        <v>42156</v>
      </c>
      <c r="N1584" s="12">
        <v>42157</v>
      </c>
      <c r="O1584" s="47">
        <f>'Calculated Metrics'!$N1584-'Calculated Metrics'!$M1584</f>
        <v>1</v>
      </c>
      <c r="P1584" s="12" t="str">
        <f>TEXT('Calculated Metrics'!$M1584,"mmmm")</f>
        <v>June</v>
      </c>
      <c r="Q1584" s="12" t="str">
        <f>TEXT('Calculated Metrics'!$M1584,"dddd")</f>
        <v>Monday</v>
      </c>
      <c r="R1584" s="9" t="str">
        <f>_xlfn.XLOOKUP('Calculated Metrics'!$T1584,'Product Lookup'!A:A,'Product Lookup'!B:B, ,0)</f>
        <v>Telephones</v>
      </c>
      <c r="S1584" s="9" t="s">
        <v>58</v>
      </c>
      <c r="T1584" s="9" t="s">
        <v>59</v>
      </c>
      <c r="U1584" s="9" t="s">
        <v>43</v>
      </c>
      <c r="V1584" s="9" t="s">
        <v>29</v>
      </c>
      <c r="W1584" s="9" t="s">
        <v>50</v>
      </c>
      <c r="X1584" s="9" t="s">
        <v>90</v>
      </c>
      <c r="Y1584" s="9" t="s">
        <v>177</v>
      </c>
      <c r="Z1584" s="9">
        <v>43055</v>
      </c>
      <c r="AA1584" s="1"/>
      <c r="AB1584" s="1"/>
      <c r="AC1584" s="1"/>
      <c r="AD1584" s="1"/>
      <c r="AE1584" s="1"/>
      <c r="AF1584" s="1"/>
    </row>
    <row r="1585" spans="1:32" x14ac:dyDescent="0.3">
      <c r="A1585" s="13">
        <v>24373</v>
      </c>
      <c r="B1585" s="13" t="s">
        <v>71</v>
      </c>
      <c r="C1585" s="13">
        <v>87899</v>
      </c>
      <c r="D1585" s="14">
        <v>6.48</v>
      </c>
      <c r="E1585" s="15">
        <v>0.05</v>
      </c>
      <c r="F1585" s="13">
        <v>18</v>
      </c>
      <c r="G1585" s="14">
        <f>'Calculated Metrics'!$D1585*'Calculated Metrics'!$F1585*(1-'Calculated Metrics'!$E1585)</f>
        <v>110.80800000000001</v>
      </c>
      <c r="H1585" s="13">
        <v>2820</v>
      </c>
      <c r="I1585" s="13" t="s">
        <v>1937</v>
      </c>
      <c r="J1585" s="13" t="str">
        <f t="shared" si="24"/>
        <v>Returning Customer</v>
      </c>
      <c r="K1585" s="13" t="s">
        <v>34</v>
      </c>
      <c r="L1585" s="13" t="s">
        <v>35</v>
      </c>
      <c r="M1585" s="16">
        <v>42134</v>
      </c>
      <c r="N1585" s="16">
        <v>42136</v>
      </c>
      <c r="O1585" s="48">
        <f>'Calculated Metrics'!$N1585-'Calculated Metrics'!$M1585</f>
        <v>2</v>
      </c>
      <c r="P1585" s="16" t="str">
        <f>TEXT('Calculated Metrics'!$M1585,"mmmm")</f>
        <v>May</v>
      </c>
      <c r="Q1585" s="16" t="str">
        <f>TEXT('Calculated Metrics'!$M1585,"dddd")</f>
        <v>Sunday</v>
      </c>
      <c r="R1585" s="13" t="str">
        <f>_xlfn.XLOOKUP('Calculated Metrics'!$T1585,'Product Lookup'!A:A,'Product Lookup'!B:B, ,0)</f>
        <v>Computer Peripherals</v>
      </c>
      <c r="S1585" s="13" t="s">
        <v>58</v>
      </c>
      <c r="T1585" s="13" t="s">
        <v>100</v>
      </c>
      <c r="U1585" s="13" t="s">
        <v>43</v>
      </c>
      <c r="V1585" s="13" t="s">
        <v>29</v>
      </c>
      <c r="W1585" s="13" t="s">
        <v>50</v>
      </c>
      <c r="X1585" s="13" t="s">
        <v>210</v>
      </c>
      <c r="Y1585" s="13" t="s">
        <v>829</v>
      </c>
      <c r="Z1585" s="13">
        <v>63129</v>
      </c>
      <c r="AA1585" s="1"/>
      <c r="AB1585" s="1"/>
      <c r="AC1585" s="1"/>
      <c r="AD1585" s="1"/>
      <c r="AE1585" s="1"/>
      <c r="AF1585" s="1"/>
    </row>
    <row r="1586" spans="1:32" x14ac:dyDescent="0.3">
      <c r="A1586" s="9">
        <v>24746</v>
      </c>
      <c r="B1586" s="9" t="s">
        <v>33</v>
      </c>
      <c r="C1586" s="9">
        <v>87900</v>
      </c>
      <c r="D1586" s="10">
        <v>22.01</v>
      </c>
      <c r="E1586" s="11">
        <v>0.05</v>
      </c>
      <c r="F1586" s="9">
        <v>14</v>
      </c>
      <c r="G1586" s="10">
        <f>'Calculated Metrics'!$D1586*'Calculated Metrics'!$F1586*(1-'Calculated Metrics'!$E1586)</f>
        <v>292.733</v>
      </c>
      <c r="H1586" s="9">
        <v>2820</v>
      </c>
      <c r="I1586" s="9" t="s">
        <v>1937</v>
      </c>
      <c r="J1586" s="9" t="str">
        <f t="shared" si="24"/>
        <v>Returning Customer</v>
      </c>
      <c r="K1586" s="9" t="s">
        <v>34</v>
      </c>
      <c r="L1586" s="9" t="s">
        <v>35</v>
      </c>
      <c r="M1586" s="12">
        <v>42018</v>
      </c>
      <c r="N1586" s="12">
        <v>42019</v>
      </c>
      <c r="O1586" s="47">
        <f>'Calculated Metrics'!$N1586-'Calculated Metrics'!$M1586</f>
        <v>1</v>
      </c>
      <c r="P1586" s="12" t="str">
        <f>TEXT('Calculated Metrics'!$M1586,"mmmm")</f>
        <v>January</v>
      </c>
      <c r="Q1586" s="12" t="str">
        <f>TEXT('Calculated Metrics'!$M1586,"dddd")</f>
        <v>Wednesday</v>
      </c>
      <c r="R1586" s="9" t="str">
        <f>_xlfn.XLOOKUP('Calculated Metrics'!$T1586,'Product Lookup'!A:A,'Product Lookup'!B:B, ,0)</f>
        <v>Pens</v>
      </c>
      <c r="S1586" s="9" t="s">
        <v>26</v>
      </c>
      <c r="T1586" s="9" t="s">
        <v>27</v>
      </c>
      <c r="U1586" s="9" t="s">
        <v>43</v>
      </c>
      <c r="V1586" s="9" t="s">
        <v>29</v>
      </c>
      <c r="W1586" s="9" t="s">
        <v>30</v>
      </c>
      <c r="X1586" s="9" t="s">
        <v>210</v>
      </c>
      <c r="Y1586" s="9" t="s">
        <v>829</v>
      </c>
      <c r="Z1586" s="9">
        <v>63129</v>
      </c>
      <c r="AA1586" s="1"/>
      <c r="AB1586" s="1"/>
      <c r="AC1586" s="1"/>
      <c r="AD1586" s="1"/>
      <c r="AE1586" s="1"/>
      <c r="AF1586" s="1"/>
    </row>
    <row r="1587" spans="1:32" x14ac:dyDescent="0.3">
      <c r="A1587" s="13">
        <v>23803</v>
      </c>
      <c r="B1587" s="13" t="s">
        <v>71</v>
      </c>
      <c r="C1587" s="13">
        <v>87240</v>
      </c>
      <c r="D1587" s="14">
        <v>21.98</v>
      </c>
      <c r="E1587" s="15">
        <v>0.05</v>
      </c>
      <c r="F1587" s="13">
        <v>11</v>
      </c>
      <c r="G1587" s="14">
        <f>'Calculated Metrics'!$D1587*'Calculated Metrics'!$F1587*(1-'Calculated Metrics'!$E1587)</f>
        <v>229.691</v>
      </c>
      <c r="H1587" s="13">
        <v>2823</v>
      </c>
      <c r="I1587" s="13" t="s">
        <v>1938</v>
      </c>
      <c r="J1587" s="13" t="str">
        <f t="shared" si="24"/>
        <v>New Customer</v>
      </c>
      <c r="K1587" s="13" t="s">
        <v>24</v>
      </c>
      <c r="L1587" s="13" t="s">
        <v>35</v>
      </c>
      <c r="M1587" s="16">
        <v>42124</v>
      </c>
      <c r="N1587" s="16">
        <v>42126</v>
      </c>
      <c r="O1587" s="48">
        <f>'Calculated Metrics'!$N1587-'Calculated Metrics'!$M1587</f>
        <v>2</v>
      </c>
      <c r="P1587" s="16" t="str">
        <f>TEXT('Calculated Metrics'!$M1587,"mmmm")</f>
        <v>April</v>
      </c>
      <c r="Q1587" s="16" t="str">
        <f>TEXT('Calculated Metrics'!$M1587,"dddd")</f>
        <v>Thursday</v>
      </c>
      <c r="R1587" s="13" t="str">
        <f>_xlfn.XLOOKUP('Calculated Metrics'!$T1587,'Product Lookup'!A:A,'Product Lookup'!B:B, ,0)</f>
        <v>Pens</v>
      </c>
      <c r="S1587" s="13" t="s">
        <v>26</v>
      </c>
      <c r="T1587" s="13" t="s">
        <v>27</v>
      </c>
      <c r="U1587" s="13" t="s">
        <v>43</v>
      </c>
      <c r="V1587" s="13" t="s">
        <v>29</v>
      </c>
      <c r="W1587" s="13" t="s">
        <v>30</v>
      </c>
      <c r="X1587" s="13" t="s">
        <v>219</v>
      </c>
      <c r="Y1587" s="13" t="s">
        <v>830</v>
      </c>
      <c r="Z1587" s="13">
        <v>89031</v>
      </c>
      <c r="AA1587" s="1"/>
      <c r="AB1587" s="1"/>
      <c r="AC1587" s="1"/>
      <c r="AD1587" s="1"/>
      <c r="AE1587" s="1"/>
      <c r="AF1587" s="1"/>
    </row>
    <row r="1588" spans="1:32" x14ac:dyDescent="0.3">
      <c r="A1588" s="9">
        <v>22660</v>
      </c>
      <c r="B1588" s="9" t="s">
        <v>71</v>
      </c>
      <c r="C1588" s="9">
        <v>89497</v>
      </c>
      <c r="D1588" s="10">
        <v>27.48</v>
      </c>
      <c r="E1588" s="11">
        <v>0.05</v>
      </c>
      <c r="F1588" s="9">
        <v>3</v>
      </c>
      <c r="G1588" s="10">
        <f>'Calculated Metrics'!$D1588*'Calculated Metrics'!$F1588*(1-'Calculated Metrics'!$E1588)</f>
        <v>78.317999999999998</v>
      </c>
      <c r="H1588" s="9">
        <v>2825</v>
      </c>
      <c r="I1588" s="9" t="s">
        <v>1939</v>
      </c>
      <c r="J1588" s="9" t="str">
        <f t="shared" si="24"/>
        <v>Returning Customer</v>
      </c>
      <c r="K1588" s="9" t="s">
        <v>74</v>
      </c>
      <c r="L1588" s="9" t="s">
        <v>35</v>
      </c>
      <c r="M1588" s="12">
        <v>42144</v>
      </c>
      <c r="N1588" s="12">
        <v>42151</v>
      </c>
      <c r="O1588" s="47">
        <f>'Calculated Metrics'!$N1588-'Calculated Metrics'!$M1588</f>
        <v>7</v>
      </c>
      <c r="P1588" s="12" t="str">
        <f>TEXT('Calculated Metrics'!$M1588,"mmmm")</f>
        <v>May</v>
      </c>
      <c r="Q1588" s="12" t="str">
        <f>TEXT('Calculated Metrics'!$M1588,"dddd")</f>
        <v>Wednesday</v>
      </c>
      <c r="R1588" s="9" t="str">
        <f>_xlfn.XLOOKUP('Calculated Metrics'!$T1588,'Product Lookup'!A:A,'Product Lookup'!B:B, ,0)</f>
        <v>Computer Peripherals</v>
      </c>
      <c r="S1588" s="9" t="s">
        <v>58</v>
      </c>
      <c r="T1588" s="9" t="s">
        <v>100</v>
      </c>
      <c r="U1588" s="9" t="s">
        <v>49</v>
      </c>
      <c r="V1588" s="9" t="s">
        <v>29</v>
      </c>
      <c r="W1588" s="9" t="s">
        <v>30</v>
      </c>
      <c r="X1588" s="9" t="s">
        <v>566</v>
      </c>
      <c r="Y1588" s="9" t="s">
        <v>792</v>
      </c>
      <c r="Z1588" s="9">
        <v>83701</v>
      </c>
      <c r="AA1588" s="1"/>
      <c r="AB1588" s="1"/>
      <c r="AC1588" s="1"/>
      <c r="AD1588" s="1"/>
      <c r="AE1588" s="1"/>
      <c r="AF1588" s="1"/>
    </row>
    <row r="1589" spans="1:32" x14ac:dyDescent="0.3">
      <c r="A1589" s="13">
        <v>22661</v>
      </c>
      <c r="B1589" s="13" t="s">
        <v>71</v>
      </c>
      <c r="C1589" s="13">
        <v>89497</v>
      </c>
      <c r="D1589" s="14">
        <v>10.06</v>
      </c>
      <c r="E1589" s="15">
        <v>0.05</v>
      </c>
      <c r="F1589" s="13">
        <v>4</v>
      </c>
      <c r="G1589" s="14">
        <f>'Calculated Metrics'!$D1589*'Calculated Metrics'!$F1589*(1-'Calculated Metrics'!$E1589)</f>
        <v>38.228000000000002</v>
      </c>
      <c r="H1589" s="13">
        <v>2825</v>
      </c>
      <c r="I1589" s="13" t="s">
        <v>1939</v>
      </c>
      <c r="J1589" s="13" t="str">
        <f t="shared" si="24"/>
        <v>Returning Customer</v>
      </c>
      <c r="K1589" s="13" t="s">
        <v>74</v>
      </c>
      <c r="L1589" s="13" t="s">
        <v>35</v>
      </c>
      <c r="M1589" s="16">
        <v>42144</v>
      </c>
      <c r="N1589" s="16">
        <v>42148</v>
      </c>
      <c r="O1589" s="48">
        <f>'Calculated Metrics'!$N1589-'Calculated Metrics'!$M1589</f>
        <v>4</v>
      </c>
      <c r="P1589" s="16" t="str">
        <f>TEXT('Calculated Metrics'!$M1589,"mmmm")</f>
        <v>May</v>
      </c>
      <c r="Q1589" s="16" t="str">
        <f>TEXT('Calculated Metrics'!$M1589,"dddd")</f>
        <v>Wednesday</v>
      </c>
      <c r="R1589" s="13" t="str">
        <f>_xlfn.XLOOKUP('Calculated Metrics'!$T1589,'Product Lookup'!A:A,'Product Lookup'!B:B, ,0)</f>
        <v>Paper</v>
      </c>
      <c r="S1589" s="13" t="s">
        <v>26</v>
      </c>
      <c r="T1589" s="13" t="s">
        <v>66</v>
      </c>
      <c r="U1589" s="13" t="s">
        <v>28</v>
      </c>
      <c r="V1589" s="13" t="s">
        <v>29</v>
      </c>
      <c r="W1589" s="13" t="s">
        <v>30</v>
      </c>
      <c r="X1589" s="13" t="s">
        <v>566</v>
      </c>
      <c r="Y1589" s="13" t="s">
        <v>792</v>
      </c>
      <c r="Z1589" s="13">
        <v>83701</v>
      </c>
      <c r="AA1589" s="1"/>
      <c r="AB1589" s="1"/>
      <c r="AC1589" s="1"/>
      <c r="AD1589" s="1"/>
      <c r="AE1589" s="1"/>
      <c r="AF1589" s="1"/>
    </row>
    <row r="1590" spans="1:32" x14ac:dyDescent="0.3">
      <c r="A1590" s="9">
        <v>24607</v>
      </c>
      <c r="B1590" s="9" t="s">
        <v>23</v>
      </c>
      <c r="C1590" s="9">
        <v>87720</v>
      </c>
      <c r="D1590" s="10">
        <v>11.29</v>
      </c>
      <c r="E1590" s="11">
        <v>0.05</v>
      </c>
      <c r="F1590" s="9">
        <v>8</v>
      </c>
      <c r="G1590" s="10">
        <f>'Calculated Metrics'!$D1590*'Calculated Metrics'!$F1590*(1-'Calculated Metrics'!$E1590)</f>
        <v>85.803999999999988</v>
      </c>
      <c r="H1590" s="9">
        <v>2828</v>
      </c>
      <c r="I1590" s="9" t="s">
        <v>1940</v>
      </c>
      <c r="J1590" s="9" t="str">
        <f t="shared" si="24"/>
        <v>Returning Customer</v>
      </c>
      <c r="K1590" s="9" t="s">
        <v>24</v>
      </c>
      <c r="L1590" s="9" t="s">
        <v>35</v>
      </c>
      <c r="M1590" s="12">
        <v>42054</v>
      </c>
      <c r="N1590" s="12">
        <v>42056</v>
      </c>
      <c r="O1590" s="47">
        <f>'Calculated Metrics'!$N1590-'Calculated Metrics'!$M1590</f>
        <v>2</v>
      </c>
      <c r="P1590" s="12" t="str">
        <f>TEXT('Calculated Metrics'!$M1590,"mmmm")</f>
        <v>February</v>
      </c>
      <c r="Q1590" s="12" t="str">
        <f>TEXT('Calculated Metrics'!$M1590,"dddd")</f>
        <v>Thursday</v>
      </c>
      <c r="R1590" s="9" t="str">
        <f>_xlfn.XLOOKUP('Calculated Metrics'!$T1590,'Product Lookup'!A:A,'Product Lookup'!B:B, ,0)</f>
        <v>Storage</v>
      </c>
      <c r="S1590" s="9" t="s">
        <v>26</v>
      </c>
      <c r="T1590" s="9" t="s">
        <v>85</v>
      </c>
      <c r="U1590" s="9" t="s">
        <v>49</v>
      </c>
      <c r="V1590" s="9" t="s">
        <v>29</v>
      </c>
      <c r="W1590" s="9" t="s">
        <v>30</v>
      </c>
      <c r="X1590" s="9" t="s">
        <v>39</v>
      </c>
      <c r="Y1590" s="9" t="s">
        <v>831</v>
      </c>
      <c r="Z1590" s="9">
        <v>92243</v>
      </c>
      <c r="AA1590" s="1"/>
      <c r="AB1590" s="1"/>
      <c r="AC1590" s="1"/>
      <c r="AD1590" s="1"/>
      <c r="AE1590" s="1"/>
      <c r="AF1590" s="1"/>
    </row>
    <row r="1591" spans="1:32" x14ac:dyDescent="0.3">
      <c r="A1591" s="13">
        <v>23431</v>
      </c>
      <c r="B1591" s="13" t="s">
        <v>47</v>
      </c>
      <c r="C1591" s="13">
        <v>87721</v>
      </c>
      <c r="D1591" s="14">
        <v>39.479999999999997</v>
      </c>
      <c r="E1591" s="15">
        <v>0.05</v>
      </c>
      <c r="F1591" s="13">
        <v>12</v>
      </c>
      <c r="G1591" s="14">
        <f>'Calculated Metrics'!$D1591*'Calculated Metrics'!$F1591*(1-'Calculated Metrics'!$E1591)</f>
        <v>450.07199999999995</v>
      </c>
      <c r="H1591" s="13">
        <v>2828</v>
      </c>
      <c r="I1591" s="13" t="s">
        <v>1940</v>
      </c>
      <c r="J1591" s="13" t="str">
        <f t="shared" si="24"/>
        <v>Returning Customer</v>
      </c>
      <c r="K1591" s="13" t="s">
        <v>24</v>
      </c>
      <c r="L1591" s="13" t="s">
        <v>35</v>
      </c>
      <c r="M1591" s="16">
        <v>42156</v>
      </c>
      <c r="N1591" s="16">
        <v>42157</v>
      </c>
      <c r="O1591" s="48">
        <f>'Calculated Metrics'!$N1591-'Calculated Metrics'!$M1591</f>
        <v>1</v>
      </c>
      <c r="P1591" s="16" t="str">
        <f>TEXT('Calculated Metrics'!$M1591,"mmmm")</f>
        <v>June</v>
      </c>
      <c r="Q1591" s="16" t="str">
        <f>TEXT('Calculated Metrics'!$M1591,"dddd")</f>
        <v>Monday</v>
      </c>
      <c r="R1591" s="13" t="str">
        <f>_xlfn.XLOOKUP('Calculated Metrics'!$T1591,'Product Lookup'!A:A,'Product Lookup'!B:B, ,0)</f>
        <v>Computer Peripherals</v>
      </c>
      <c r="S1591" s="13" t="s">
        <v>58</v>
      </c>
      <c r="T1591" s="13" t="s">
        <v>100</v>
      </c>
      <c r="U1591" s="13" t="s">
        <v>43</v>
      </c>
      <c r="V1591" s="13" t="s">
        <v>29</v>
      </c>
      <c r="W1591" s="13" t="s">
        <v>50</v>
      </c>
      <c r="X1591" s="13" t="s">
        <v>39</v>
      </c>
      <c r="Y1591" s="13" t="s">
        <v>831</v>
      </c>
      <c r="Z1591" s="13">
        <v>92243</v>
      </c>
      <c r="AA1591" s="1"/>
      <c r="AB1591" s="1"/>
      <c r="AC1591" s="1"/>
      <c r="AD1591" s="1"/>
      <c r="AE1591" s="1"/>
      <c r="AF1591" s="1"/>
    </row>
    <row r="1592" spans="1:32" x14ac:dyDescent="0.3">
      <c r="A1592" s="9">
        <v>20594</v>
      </c>
      <c r="B1592" s="9" t="s">
        <v>33</v>
      </c>
      <c r="C1592" s="9">
        <v>91030</v>
      </c>
      <c r="D1592" s="10">
        <v>140.97999999999999</v>
      </c>
      <c r="E1592" s="11">
        <v>0.1</v>
      </c>
      <c r="F1592" s="9">
        <v>4</v>
      </c>
      <c r="G1592" s="10">
        <f>'Calculated Metrics'!$D1592*'Calculated Metrics'!$F1592*(1-'Calculated Metrics'!$E1592)</f>
        <v>507.52799999999996</v>
      </c>
      <c r="H1592" s="9">
        <v>2833</v>
      </c>
      <c r="I1592" s="9" t="s">
        <v>1941</v>
      </c>
      <c r="J1592" s="9" t="str">
        <f t="shared" si="24"/>
        <v>Returning Customer</v>
      </c>
      <c r="K1592" s="9" t="s">
        <v>48</v>
      </c>
      <c r="L1592" s="9" t="s">
        <v>25</v>
      </c>
      <c r="M1592" s="12">
        <v>42088</v>
      </c>
      <c r="N1592" s="12">
        <v>42090</v>
      </c>
      <c r="O1592" s="47">
        <f>'Calculated Metrics'!$N1592-'Calculated Metrics'!$M1592</f>
        <v>2</v>
      </c>
      <c r="P1592" s="12" t="str">
        <f>TEXT('Calculated Metrics'!$M1592,"mmmm")</f>
        <v>March</v>
      </c>
      <c r="Q1592" s="12" t="str">
        <f>TEXT('Calculated Metrics'!$M1592,"dddd")</f>
        <v>Wednesday</v>
      </c>
      <c r="R1592" s="9" t="str">
        <f>_xlfn.XLOOKUP('Calculated Metrics'!$T1592,'Product Lookup'!A:A,'Product Lookup'!B:B, ,0)</f>
        <v>Bookcases</v>
      </c>
      <c r="S1592" s="9" t="s">
        <v>36</v>
      </c>
      <c r="T1592" s="9" t="s">
        <v>105</v>
      </c>
      <c r="U1592" s="9" t="s">
        <v>77</v>
      </c>
      <c r="V1592" s="9" t="s">
        <v>29</v>
      </c>
      <c r="W1592" s="9" t="s">
        <v>50</v>
      </c>
      <c r="X1592" s="9" t="s">
        <v>51</v>
      </c>
      <c r="Y1592" s="9" t="s">
        <v>832</v>
      </c>
      <c r="Z1592" s="9">
        <v>55076</v>
      </c>
      <c r="AA1592" s="1"/>
      <c r="AB1592" s="1"/>
      <c r="AC1592" s="1"/>
      <c r="AD1592" s="1"/>
      <c r="AE1592" s="1"/>
      <c r="AF1592" s="1"/>
    </row>
    <row r="1593" spans="1:32" x14ac:dyDescent="0.3">
      <c r="A1593" s="13">
        <v>20595</v>
      </c>
      <c r="B1593" s="13" t="s">
        <v>33</v>
      </c>
      <c r="C1593" s="13">
        <v>91030</v>
      </c>
      <c r="D1593" s="14">
        <v>65.989999999999995</v>
      </c>
      <c r="E1593" s="15">
        <v>0.05</v>
      </c>
      <c r="F1593" s="13">
        <v>15</v>
      </c>
      <c r="G1593" s="14">
        <f>'Calculated Metrics'!$D1593*'Calculated Metrics'!$F1593*(1-'Calculated Metrics'!$E1593)</f>
        <v>940.35749999999985</v>
      </c>
      <c r="H1593" s="13">
        <v>2833</v>
      </c>
      <c r="I1593" s="13" t="s">
        <v>1941</v>
      </c>
      <c r="J1593" s="13" t="str">
        <f t="shared" si="24"/>
        <v>Returning Customer</v>
      </c>
      <c r="K1593" s="13" t="s">
        <v>48</v>
      </c>
      <c r="L1593" s="13" t="s">
        <v>35</v>
      </c>
      <c r="M1593" s="16">
        <v>42088</v>
      </c>
      <c r="N1593" s="16">
        <v>42089</v>
      </c>
      <c r="O1593" s="48">
        <f>'Calculated Metrics'!$N1593-'Calculated Metrics'!$M1593</f>
        <v>1</v>
      </c>
      <c r="P1593" s="16" t="str">
        <f>TEXT('Calculated Metrics'!$M1593,"mmmm")</f>
        <v>March</v>
      </c>
      <c r="Q1593" s="16" t="str">
        <f>TEXT('Calculated Metrics'!$M1593,"dddd")</f>
        <v>Wednesday</v>
      </c>
      <c r="R1593" s="13" t="str">
        <f>_xlfn.XLOOKUP('Calculated Metrics'!$T1593,'Product Lookup'!A:A,'Product Lookup'!B:B, ,0)</f>
        <v>Telephones</v>
      </c>
      <c r="S1593" s="13" t="s">
        <v>58</v>
      </c>
      <c r="T1593" s="13" t="s">
        <v>59</v>
      </c>
      <c r="U1593" s="13" t="s">
        <v>49</v>
      </c>
      <c r="V1593" s="13" t="s">
        <v>29</v>
      </c>
      <c r="W1593" s="13" t="s">
        <v>50</v>
      </c>
      <c r="X1593" s="13" t="s">
        <v>51</v>
      </c>
      <c r="Y1593" s="13" t="s">
        <v>832</v>
      </c>
      <c r="Z1593" s="13">
        <v>55076</v>
      </c>
      <c r="AA1593" s="1"/>
      <c r="AB1593" s="1"/>
      <c r="AC1593" s="1"/>
      <c r="AD1593" s="1"/>
      <c r="AE1593" s="1"/>
      <c r="AF1593" s="1"/>
    </row>
    <row r="1594" spans="1:32" x14ac:dyDescent="0.3">
      <c r="A1594" s="9">
        <v>19191</v>
      </c>
      <c r="B1594" s="9" t="s">
        <v>23</v>
      </c>
      <c r="C1594" s="9">
        <v>89801</v>
      </c>
      <c r="D1594" s="10">
        <v>51.98</v>
      </c>
      <c r="E1594" s="11">
        <v>0.05</v>
      </c>
      <c r="F1594" s="9">
        <v>13</v>
      </c>
      <c r="G1594" s="10">
        <f>'Calculated Metrics'!$D1594*'Calculated Metrics'!$F1594*(1-'Calculated Metrics'!$E1594)</f>
        <v>641.95299999999997</v>
      </c>
      <c r="H1594" s="9">
        <v>2837</v>
      </c>
      <c r="I1594" s="9" t="s">
        <v>1942</v>
      </c>
      <c r="J1594" s="9" t="str">
        <f t="shared" si="24"/>
        <v>Returning Customer</v>
      </c>
      <c r="K1594" s="9" t="s">
        <v>34</v>
      </c>
      <c r="L1594" s="9" t="s">
        <v>35</v>
      </c>
      <c r="M1594" s="12">
        <v>42071</v>
      </c>
      <c r="N1594" s="12">
        <v>42073</v>
      </c>
      <c r="O1594" s="47">
        <f>'Calculated Metrics'!$N1594-'Calculated Metrics'!$M1594</f>
        <v>2</v>
      </c>
      <c r="P1594" s="12" t="str">
        <f>TEXT('Calculated Metrics'!$M1594,"mmmm")</f>
        <v>March</v>
      </c>
      <c r="Q1594" s="12" t="str">
        <f>TEXT('Calculated Metrics'!$M1594,"dddd")</f>
        <v>Sunday</v>
      </c>
      <c r="R1594" s="9" t="str">
        <f>_xlfn.XLOOKUP('Calculated Metrics'!$T1594,'Product Lookup'!A:A,'Product Lookup'!B:B, ,0)</f>
        <v>Office Machines</v>
      </c>
      <c r="S1594" s="9" t="s">
        <v>58</v>
      </c>
      <c r="T1594" s="9" t="s">
        <v>62</v>
      </c>
      <c r="U1594" s="9" t="s">
        <v>63</v>
      </c>
      <c r="V1594" s="9" t="s">
        <v>29</v>
      </c>
      <c r="W1594" s="9" t="s">
        <v>50</v>
      </c>
      <c r="X1594" s="9" t="s">
        <v>145</v>
      </c>
      <c r="Y1594" s="9" t="s">
        <v>833</v>
      </c>
      <c r="Z1594" s="9">
        <v>74133</v>
      </c>
      <c r="AA1594" s="1"/>
      <c r="AB1594" s="1"/>
      <c r="AC1594" s="1"/>
      <c r="AD1594" s="1"/>
      <c r="AE1594" s="1"/>
      <c r="AF1594" s="1"/>
    </row>
    <row r="1595" spans="1:32" x14ac:dyDescent="0.3">
      <c r="A1595" s="13">
        <v>19192</v>
      </c>
      <c r="B1595" s="13" t="s">
        <v>23</v>
      </c>
      <c r="C1595" s="13">
        <v>89801</v>
      </c>
      <c r="D1595" s="14">
        <v>80.97</v>
      </c>
      <c r="E1595" s="15">
        <v>0.05</v>
      </c>
      <c r="F1595" s="13">
        <v>3</v>
      </c>
      <c r="G1595" s="14">
        <f>'Calculated Metrics'!$D1595*'Calculated Metrics'!$F1595*(1-'Calculated Metrics'!$E1595)</f>
        <v>230.7645</v>
      </c>
      <c r="H1595" s="13">
        <v>2837</v>
      </c>
      <c r="I1595" s="13" t="s">
        <v>1942</v>
      </c>
      <c r="J1595" s="13" t="str">
        <f t="shared" si="24"/>
        <v>Returning Customer</v>
      </c>
      <c r="K1595" s="13" t="s">
        <v>34</v>
      </c>
      <c r="L1595" s="13" t="s">
        <v>25</v>
      </c>
      <c r="M1595" s="16">
        <v>42071</v>
      </c>
      <c r="N1595" s="16">
        <v>42074</v>
      </c>
      <c r="O1595" s="48">
        <f>'Calculated Metrics'!$N1595-'Calculated Metrics'!$M1595</f>
        <v>3</v>
      </c>
      <c r="P1595" s="16" t="str">
        <f>TEXT('Calculated Metrics'!$M1595,"mmmm")</f>
        <v>March</v>
      </c>
      <c r="Q1595" s="16" t="str">
        <f>TEXT('Calculated Metrics'!$M1595,"dddd")</f>
        <v>Sunday</v>
      </c>
      <c r="R1595" s="13" t="str">
        <f>_xlfn.XLOOKUP('Calculated Metrics'!$T1595,'Product Lookup'!A:A,'Product Lookup'!B:B, ,0)</f>
        <v>Office Machines</v>
      </c>
      <c r="S1595" s="13" t="s">
        <v>58</v>
      </c>
      <c r="T1595" s="13" t="s">
        <v>62</v>
      </c>
      <c r="U1595" s="13" t="s">
        <v>38</v>
      </c>
      <c r="V1595" s="13" t="s">
        <v>29</v>
      </c>
      <c r="W1595" s="13" t="s">
        <v>81</v>
      </c>
      <c r="X1595" s="13" t="s">
        <v>145</v>
      </c>
      <c r="Y1595" s="13" t="s">
        <v>833</v>
      </c>
      <c r="Z1595" s="13">
        <v>74133</v>
      </c>
      <c r="AA1595" s="1"/>
      <c r="AB1595" s="1"/>
      <c r="AC1595" s="1"/>
      <c r="AD1595" s="1"/>
      <c r="AE1595" s="1"/>
      <c r="AF1595" s="1"/>
    </row>
    <row r="1596" spans="1:32" x14ac:dyDescent="0.3">
      <c r="A1596" s="9">
        <v>18416</v>
      </c>
      <c r="B1596" s="9" t="s">
        <v>23</v>
      </c>
      <c r="C1596" s="9">
        <v>87884</v>
      </c>
      <c r="D1596" s="10">
        <v>21.98</v>
      </c>
      <c r="E1596" s="11">
        <v>0.05</v>
      </c>
      <c r="F1596" s="9">
        <v>16</v>
      </c>
      <c r="G1596" s="10">
        <f>'Calculated Metrics'!$D1596*'Calculated Metrics'!$F1596*(1-'Calculated Metrics'!$E1596)</f>
        <v>334.096</v>
      </c>
      <c r="H1596" s="9">
        <v>2840</v>
      </c>
      <c r="I1596" s="9" t="s">
        <v>1943</v>
      </c>
      <c r="J1596" s="9" t="str">
        <f t="shared" si="24"/>
        <v>Returning Customer</v>
      </c>
      <c r="K1596" s="9" t="s">
        <v>24</v>
      </c>
      <c r="L1596" s="9" t="s">
        <v>35</v>
      </c>
      <c r="M1596" s="12">
        <v>42082</v>
      </c>
      <c r="N1596" s="12">
        <v>42083</v>
      </c>
      <c r="O1596" s="47">
        <f>'Calculated Metrics'!$N1596-'Calculated Metrics'!$M1596</f>
        <v>1</v>
      </c>
      <c r="P1596" s="12" t="str">
        <f>TEXT('Calculated Metrics'!$M1596,"mmmm")</f>
        <v>March</v>
      </c>
      <c r="Q1596" s="12" t="str">
        <f>TEXT('Calculated Metrics'!$M1596,"dddd")</f>
        <v>Thursday</v>
      </c>
      <c r="R1596" s="9" t="str">
        <f>_xlfn.XLOOKUP('Calculated Metrics'!$T1596,'Product Lookup'!A:A,'Product Lookup'!B:B, ,0)</f>
        <v>Pens</v>
      </c>
      <c r="S1596" s="9" t="s">
        <v>26</v>
      </c>
      <c r="T1596" s="9" t="s">
        <v>27</v>
      </c>
      <c r="U1596" s="9" t="s">
        <v>43</v>
      </c>
      <c r="V1596" s="9" t="s">
        <v>29</v>
      </c>
      <c r="W1596" s="9" t="s">
        <v>81</v>
      </c>
      <c r="X1596" s="9" t="s">
        <v>162</v>
      </c>
      <c r="Y1596" s="9" t="s">
        <v>834</v>
      </c>
      <c r="Z1596" s="9">
        <v>33161</v>
      </c>
      <c r="AA1596" s="1"/>
      <c r="AB1596" s="1"/>
      <c r="AC1596" s="1"/>
      <c r="AD1596" s="1"/>
      <c r="AE1596" s="1"/>
      <c r="AF1596" s="1"/>
    </row>
    <row r="1597" spans="1:32" x14ac:dyDescent="0.3">
      <c r="A1597" s="13">
        <v>18419</v>
      </c>
      <c r="B1597" s="13" t="s">
        <v>47</v>
      </c>
      <c r="C1597" s="13">
        <v>87885</v>
      </c>
      <c r="D1597" s="14">
        <v>15.68</v>
      </c>
      <c r="E1597" s="15">
        <v>0.05</v>
      </c>
      <c r="F1597" s="13">
        <v>17</v>
      </c>
      <c r="G1597" s="14">
        <f>'Calculated Metrics'!$D1597*'Calculated Metrics'!$F1597*(1-'Calculated Metrics'!$E1597)</f>
        <v>253.232</v>
      </c>
      <c r="H1597" s="13">
        <v>2840</v>
      </c>
      <c r="I1597" s="13" t="s">
        <v>1943</v>
      </c>
      <c r="J1597" s="13" t="str">
        <f t="shared" si="24"/>
        <v>Returning Customer</v>
      </c>
      <c r="K1597" s="13" t="s">
        <v>24</v>
      </c>
      <c r="L1597" s="13" t="s">
        <v>35</v>
      </c>
      <c r="M1597" s="16">
        <v>42166</v>
      </c>
      <c r="N1597" s="16">
        <v>42168</v>
      </c>
      <c r="O1597" s="48">
        <f>'Calculated Metrics'!$N1597-'Calculated Metrics'!$M1597</f>
        <v>2</v>
      </c>
      <c r="P1597" s="16" t="str">
        <f>TEXT('Calculated Metrics'!$M1597,"mmmm")</f>
        <v>June</v>
      </c>
      <c r="Q1597" s="16" t="str">
        <f>TEXT('Calculated Metrics'!$M1597,"dddd")</f>
        <v>Thursday</v>
      </c>
      <c r="R1597" s="13" t="str">
        <f>_xlfn.XLOOKUP('Calculated Metrics'!$T1597,'Product Lookup'!A:A,'Product Lookup'!B:B, ,0)</f>
        <v>Furnishings</v>
      </c>
      <c r="S1597" s="13" t="s">
        <v>36</v>
      </c>
      <c r="T1597" s="13" t="s">
        <v>42</v>
      </c>
      <c r="U1597" s="13" t="s">
        <v>43</v>
      </c>
      <c r="V1597" s="13" t="s">
        <v>29</v>
      </c>
      <c r="W1597" s="13" t="s">
        <v>81</v>
      </c>
      <c r="X1597" s="13" t="s">
        <v>162</v>
      </c>
      <c r="Y1597" s="13" t="s">
        <v>834</v>
      </c>
      <c r="Z1597" s="13">
        <v>33161</v>
      </c>
      <c r="AA1597" s="1"/>
      <c r="AB1597" s="1"/>
      <c r="AC1597" s="1"/>
      <c r="AD1597" s="1"/>
      <c r="AE1597" s="1"/>
      <c r="AF1597" s="1"/>
    </row>
    <row r="1598" spans="1:32" x14ac:dyDescent="0.3">
      <c r="A1598" s="9">
        <v>18420</v>
      </c>
      <c r="B1598" s="9" t="s">
        <v>47</v>
      </c>
      <c r="C1598" s="9">
        <v>87885</v>
      </c>
      <c r="D1598" s="10">
        <v>14.98</v>
      </c>
      <c r="E1598" s="11">
        <v>0.05</v>
      </c>
      <c r="F1598" s="9">
        <v>18</v>
      </c>
      <c r="G1598" s="10">
        <f>'Calculated Metrics'!$D1598*'Calculated Metrics'!$F1598*(1-'Calculated Metrics'!$E1598)</f>
        <v>256.15799999999996</v>
      </c>
      <c r="H1598" s="9">
        <v>2840</v>
      </c>
      <c r="I1598" s="9" t="s">
        <v>1943</v>
      </c>
      <c r="J1598" s="9" t="str">
        <f t="shared" si="24"/>
        <v>Returning Customer</v>
      </c>
      <c r="K1598" s="9" t="s">
        <v>24</v>
      </c>
      <c r="L1598" s="9" t="s">
        <v>35</v>
      </c>
      <c r="M1598" s="12">
        <v>42166</v>
      </c>
      <c r="N1598" s="12">
        <v>42167</v>
      </c>
      <c r="O1598" s="47">
        <f>'Calculated Metrics'!$N1598-'Calculated Metrics'!$M1598</f>
        <v>1</v>
      </c>
      <c r="P1598" s="12" t="str">
        <f>TEXT('Calculated Metrics'!$M1598,"mmmm")</f>
        <v>June</v>
      </c>
      <c r="Q1598" s="12" t="str">
        <f>TEXT('Calculated Metrics'!$M1598,"dddd")</f>
        <v>Thursday</v>
      </c>
      <c r="R1598" s="9" t="str">
        <f>_xlfn.XLOOKUP('Calculated Metrics'!$T1598,'Product Lookup'!A:A,'Product Lookup'!B:B, ,0)</f>
        <v>Furnishings</v>
      </c>
      <c r="S1598" s="9" t="s">
        <v>36</v>
      </c>
      <c r="T1598" s="9" t="s">
        <v>42</v>
      </c>
      <c r="U1598" s="9" t="s">
        <v>43</v>
      </c>
      <c r="V1598" s="9" t="s">
        <v>29</v>
      </c>
      <c r="W1598" s="9" t="s">
        <v>81</v>
      </c>
      <c r="X1598" s="9" t="s">
        <v>162</v>
      </c>
      <c r="Y1598" s="9" t="s">
        <v>834</v>
      </c>
      <c r="Z1598" s="9">
        <v>33161</v>
      </c>
      <c r="AA1598" s="1"/>
      <c r="AB1598" s="1"/>
      <c r="AC1598" s="1"/>
      <c r="AD1598" s="1"/>
      <c r="AE1598" s="1"/>
      <c r="AF1598" s="1"/>
    </row>
    <row r="1599" spans="1:32" x14ac:dyDescent="0.3">
      <c r="A1599" s="13">
        <v>18421</v>
      </c>
      <c r="B1599" s="13" t="s">
        <v>47</v>
      </c>
      <c r="C1599" s="13">
        <v>87885</v>
      </c>
      <c r="D1599" s="14">
        <v>38.76</v>
      </c>
      <c r="E1599" s="15">
        <v>0.05</v>
      </c>
      <c r="F1599" s="13">
        <v>1</v>
      </c>
      <c r="G1599" s="14">
        <f>'Calculated Metrics'!$D1599*'Calculated Metrics'!$F1599*(1-'Calculated Metrics'!$E1599)</f>
        <v>36.821999999999996</v>
      </c>
      <c r="H1599" s="13">
        <v>2840</v>
      </c>
      <c r="I1599" s="13" t="s">
        <v>1943</v>
      </c>
      <c r="J1599" s="13" t="str">
        <f t="shared" si="24"/>
        <v>Returning Customer</v>
      </c>
      <c r="K1599" s="13" t="s">
        <v>24</v>
      </c>
      <c r="L1599" s="13" t="s">
        <v>35</v>
      </c>
      <c r="M1599" s="16">
        <v>42166</v>
      </c>
      <c r="N1599" s="16">
        <v>42167</v>
      </c>
      <c r="O1599" s="48">
        <f>'Calculated Metrics'!$N1599-'Calculated Metrics'!$M1599</f>
        <v>1</v>
      </c>
      <c r="P1599" s="16" t="str">
        <f>TEXT('Calculated Metrics'!$M1599,"mmmm")</f>
        <v>June</v>
      </c>
      <c r="Q1599" s="16" t="str">
        <f>TEXT('Calculated Metrics'!$M1599,"dddd")</f>
        <v>Thursday</v>
      </c>
      <c r="R1599" s="13" t="str">
        <f>_xlfn.XLOOKUP('Calculated Metrics'!$T1599,'Product Lookup'!A:A,'Product Lookup'!B:B, ,0)</f>
        <v>Paper</v>
      </c>
      <c r="S1599" s="13" t="s">
        <v>26</v>
      </c>
      <c r="T1599" s="13" t="s">
        <v>66</v>
      </c>
      <c r="U1599" s="13" t="s">
        <v>49</v>
      </c>
      <c r="V1599" s="13" t="s">
        <v>29</v>
      </c>
      <c r="W1599" s="13" t="s">
        <v>81</v>
      </c>
      <c r="X1599" s="13" t="s">
        <v>162</v>
      </c>
      <c r="Y1599" s="13" t="s">
        <v>834</v>
      </c>
      <c r="Z1599" s="13">
        <v>33161</v>
      </c>
      <c r="AA1599" s="1"/>
      <c r="AB1599" s="1"/>
      <c r="AC1599" s="1"/>
      <c r="AD1599" s="1"/>
      <c r="AE1599" s="1"/>
      <c r="AF1599" s="1"/>
    </row>
    <row r="1600" spans="1:32" x14ac:dyDescent="0.3">
      <c r="A1600" s="9">
        <v>21855</v>
      </c>
      <c r="B1600" s="9" t="s">
        <v>33</v>
      </c>
      <c r="C1600" s="9">
        <v>85928</v>
      </c>
      <c r="D1600" s="10">
        <v>90.48</v>
      </c>
      <c r="E1600" s="11">
        <v>0.05</v>
      </c>
      <c r="F1600" s="9">
        <v>3</v>
      </c>
      <c r="G1600" s="10">
        <f>'Calculated Metrics'!$D1600*'Calculated Metrics'!$F1600*(1-'Calculated Metrics'!$E1600)</f>
        <v>257.86799999999999</v>
      </c>
      <c r="H1600" s="9">
        <v>2847</v>
      </c>
      <c r="I1600" s="9" t="s">
        <v>1944</v>
      </c>
      <c r="J1600" s="9" t="str">
        <f t="shared" si="24"/>
        <v>Returning Customer</v>
      </c>
      <c r="K1600" s="9" t="s">
        <v>24</v>
      </c>
      <c r="L1600" s="9" t="s">
        <v>35</v>
      </c>
      <c r="M1600" s="12">
        <v>42103</v>
      </c>
      <c r="N1600" s="12">
        <v>42105</v>
      </c>
      <c r="O1600" s="47">
        <f>'Calculated Metrics'!$N1600-'Calculated Metrics'!$M1600</f>
        <v>2</v>
      </c>
      <c r="P1600" s="12" t="str">
        <f>TEXT('Calculated Metrics'!$M1600,"mmmm")</f>
        <v>April</v>
      </c>
      <c r="Q1600" s="12" t="str">
        <f>TEXT('Calculated Metrics'!$M1600,"dddd")</f>
        <v>Thursday</v>
      </c>
      <c r="R1600" s="9" t="str">
        <f>_xlfn.XLOOKUP('Calculated Metrics'!$T1600,'Product Lookup'!A:A,'Product Lookup'!B:B, ,0)</f>
        <v>Envelopes</v>
      </c>
      <c r="S1600" s="9" t="s">
        <v>26</v>
      </c>
      <c r="T1600" s="9" t="s">
        <v>54</v>
      </c>
      <c r="U1600" s="9" t="s">
        <v>49</v>
      </c>
      <c r="V1600" s="9" t="s">
        <v>29</v>
      </c>
      <c r="W1600" s="9" t="s">
        <v>81</v>
      </c>
      <c r="X1600" s="9" t="s">
        <v>126</v>
      </c>
      <c r="Y1600" s="9" t="s">
        <v>835</v>
      </c>
      <c r="Z1600" s="9">
        <v>38017</v>
      </c>
      <c r="AA1600" s="1"/>
      <c r="AB1600" s="1"/>
      <c r="AC1600" s="1"/>
      <c r="AD1600" s="1"/>
      <c r="AE1600" s="1"/>
      <c r="AF1600" s="1"/>
    </row>
    <row r="1601" spans="1:32" x14ac:dyDescent="0.3">
      <c r="A1601" s="13">
        <v>21856</v>
      </c>
      <c r="B1601" s="13" t="s">
        <v>33</v>
      </c>
      <c r="C1601" s="13">
        <v>85928</v>
      </c>
      <c r="D1601" s="14">
        <v>9.77</v>
      </c>
      <c r="E1601" s="15">
        <v>0.05</v>
      </c>
      <c r="F1601" s="13">
        <v>9</v>
      </c>
      <c r="G1601" s="14">
        <f>'Calculated Metrics'!$D1601*'Calculated Metrics'!$F1601*(1-'Calculated Metrics'!$E1601)</f>
        <v>83.533499999999989</v>
      </c>
      <c r="H1601" s="13">
        <v>2847</v>
      </c>
      <c r="I1601" s="13" t="s">
        <v>1944</v>
      </c>
      <c r="J1601" s="13" t="str">
        <f t="shared" si="24"/>
        <v>Returning Customer</v>
      </c>
      <c r="K1601" s="13" t="s">
        <v>24</v>
      </c>
      <c r="L1601" s="13" t="s">
        <v>35</v>
      </c>
      <c r="M1601" s="16">
        <v>42103</v>
      </c>
      <c r="N1601" s="16">
        <v>42104</v>
      </c>
      <c r="O1601" s="48">
        <f>'Calculated Metrics'!$N1601-'Calculated Metrics'!$M1601</f>
        <v>1</v>
      </c>
      <c r="P1601" s="16" t="str">
        <f>TEXT('Calculated Metrics'!$M1601,"mmmm")</f>
        <v>April</v>
      </c>
      <c r="Q1601" s="16" t="str">
        <f>TEXT('Calculated Metrics'!$M1601,"dddd")</f>
        <v>Thursday</v>
      </c>
      <c r="R1601" s="13" t="str">
        <f>_xlfn.XLOOKUP('Calculated Metrics'!$T1601,'Product Lookup'!A:A,'Product Lookup'!B:B, ,0)</f>
        <v>Furnishings</v>
      </c>
      <c r="S1601" s="13" t="s">
        <v>36</v>
      </c>
      <c r="T1601" s="13" t="s">
        <v>42</v>
      </c>
      <c r="U1601" s="13" t="s">
        <v>63</v>
      </c>
      <c r="V1601" s="13" t="s">
        <v>29</v>
      </c>
      <c r="W1601" s="13" t="s">
        <v>81</v>
      </c>
      <c r="X1601" s="13" t="s">
        <v>126</v>
      </c>
      <c r="Y1601" s="13" t="s">
        <v>835</v>
      </c>
      <c r="Z1601" s="13">
        <v>38017</v>
      </c>
      <c r="AA1601" s="1"/>
      <c r="AB1601" s="1"/>
      <c r="AC1601" s="1"/>
      <c r="AD1601" s="1"/>
      <c r="AE1601" s="1"/>
      <c r="AF1601" s="1"/>
    </row>
    <row r="1602" spans="1:32" x14ac:dyDescent="0.3">
      <c r="A1602" s="9">
        <v>21857</v>
      </c>
      <c r="B1602" s="9" t="s">
        <v>33</v>
      </c>
      <c r="C1602" s="9">
        <v>85928</v>
      </c>
      <c r="D1602" s="10">
        <v>34.99</v>
      </c>
      <c r="E1602" s="11">
        <v>0.05</v>
      </c>
      <c r="F1602" s="9">
        <v>1</v>
      </c>
      <c r="G1602" s="10">
        <f>'Calculated Metrics'!$D1602*'Calculated Metrics'!$F1602*(1-'Calculated Metrics'!$E1602)</f>
        <v>33.240499999999997</v>
      </c>
      <c r="H1602" s="9">
        <v>2847</v>
      </c>
      <c r="I1602" s="9" t="s">
        <v>1944</v>
      </c>
      <c r="J1602" s="9" t="str">
        <f t="shared" ref="J1602:J1665" si="25">IF(COUNTIF(I:I,I1602)&gt;1,"Returning Customer","New Customer")</f>
        <v>Returning Customer</v>
      </c>
      <c r="K1602" s="9" t="s">
        <v>24</v>
      </c>
      <c r="L1602" s="9" t="s">
        <v>35</v>
      </c>
      <c r="M1602" s="12">
        <v>42103</v>
      </c>
      <c r="N1602" s="12">
        <v>42105</v>
      </c>
      <c r="O1602" s="47">
        <f>'Calculated Metrics'!$N1602-'Calculated Metrics'!$M1602</f>
        <v>2</v>
      </c>
      <c r="P1602" s="12" t="str">
        <f>TEXT('Calculated Metrics'!$M1602,"mmmm")</f>
        <v>April</v>
      </c>
      <c r="Q1602" s="12" t="str">
        <f>TEXT('Calculated Metrics'!$M1602,"dddd")</f>
        <v>Thursday</v>
      </c>
      <c r="R1602" s="9" t="str">
        <f>_xlfn.XLOOKUP('Calculated Metrics'!$T1602,'Product Lookup'!A:A,'Product Lookup'!B:B, ,0)</f>
        <v>Pens</v>
      </c>
      <c r="S1602" s="9" t="s">
        <v>26</v>
      </c>
      <c r="T1602" s="9" t="s">
        <v>27</v>
      </c>
      <c r="U1602" s="9" t="s">
        <v>49</v>
      </c>
      <c r="V1602" s="9" t="s">
        <v>29</v>
      </c>
      <c r="W1602" s="9" t="s">
        <v>81</v>
      </c>
      <c r="X1602" s="9" t="s">
        <v>126</v>
      </c>
      <c r="Y1602" s="9" t="s">
        <v>835</v>
      </c>
      <c r="Z1602" s="9">
        <v>38017</v>
      </c>
      <c r="AA1602" s="1"/>
      <c r="AB1602" s="1"/>
      <c r="AC1602" s="1"/>
      <c r="AD1602" s="1"/>
      <c r="AE1602" s="1"/>
      <c r="AF1602" s="1"/>
    </row>
    <row r="1603" spans="1:32" x14ac:dyDescent="0.3">
      <c r="A1603" s="13">
        <v>24455</v>
      </c>
      <c r="B1603" s="13" t="s">
        <v>47</v>
      </c>
      <c r="C1603" s="13">
        <v>85929</v>
      </c>
      <c r="D1603" s="14">
        <v>49.99</v>
      </c>
      <c r="E1603" s="15">
        <v>0.05</v>
      </c>
      <c r="F1603" s="13">
        <v>16</v>
      </c>
      <c r="G1603" s="14">
        <f>'Calculated Metrics'!$D1603*'Calculated Metrics'!$F1603*(1-'Calculated Metrics'!$E1603)</f>
        <v>759.84799999999996</v>
      </c>
      <c r="H1603" s="13">
        <v>2848</v>
      </c>
      <c r="I1603" s="13" t="s">
        <v>1945</v>
      </c>
      <c r="J1603" s="13" t="str">
        <f t="shared" si="25"/>
        <v>New Customer</v>
      </c>
      <c r="K1603" s="13" t="s">
        <v>24</v>
      </c>
      <c r="L1603" s="13" t="s">
        <v>35</v>
      </c>
      <c r="M1603" s="16">
        <v>42161</v>
      </c>
      <c r="N1603" s="16">
        <v>42163</v>
      </c>
      <c r="O1603" s="48">
        <f>'Calculated Metrics'!$N1603-'Calculated Metrics'!$M1603</f>
        <v>2</v>
      </c>
      <c r="P1603" s="16" t="str">
        <f>TEXT('Calculated Metrics'!$M1603,"mmmm")</f>
        <v>June</v>
      </c>
      <c r="Q1603" s="16" t="str">
        <f>TEXT('Calculated Metrics'!$M1603,"dddd")</f>
        <v>Saturday</v>
      </c>
      <c r="R1603" s="13" t="str">
        <f>_xlfn.XLOOKUP('Calculated Metrics'!$T1603,'Product Lookup'!A:A,'Product Lookup'!B:B, ,0)</f>
        <v>Computer Peripherals</v>
      </c>
      <c r="S1603" s="13" t="s">
        <v>58</v>
      </c>
      <c r="T1603" s="13" t="s">
        <v>100</v>
      </c>
      <c r="U1603" s="13" t="s">
        <v>49</v>
      </c>
      <c r="V1603" s="13" t="s">
        <v>29</v>
      </c>
      <c r="W1603" s="13" t="s">
        <v>50</v>
      </c>
      <c r="X1603" s="13" t="s">
        <v>126</v>
      </c>
      <c r="Y1603" s="13" t="s">
        <v>836</v>
      </c>
      <c r="Z1603" s="13">
        <v>38401</v>
      </c>
      <c r="AA1603" s="1"/>
      <c r="AB1603" s="1"/>
      <c r="AC1603" s="1"/>
      <c r="AD1603" s="1"/>
      <c r="AE1603" s="1"/>
      <c r="AF1603" s="1"/>
    </row>
    <row r="1604" spans="1:32" x14ac:dyDescent="0.3">
      <c r="A1604" s="9">
        <v>23622</v>
      </c>
      <c r="B1604" s="9" t="s">
        <v>71</v>
      </c>
      <c r="C1604" s="9">
        <v>86454</v>
      </c>
      <c r="D1604" s="10">
        <v>115.99</v>
      </c>
      <c r="E1604" s="11">
        <v>0.1</v>
      </c>
      <c r="F1604" s="9">
        <v>11</v>
      </c>
      <c r="G1604" s="10">
        <f>'Calculated Metrics'!$D1604*'Calculated Metrics'!$F1604*(1-'Calculated Metrics'!$E1604)</f>
        <v>1148.3009999999999</v>
      </c>
      <c r="H1604" s="9">
        <v>2851</v>
      </c>
      <c r="I1604" s="9" t="s">
        <v>1946</v>
      </c>
      <c r="J1604" s="9" t="str">
        <f t="shared" si="25"/>
        <v>New Customer</v>
      </c>
      <c r="K1604" s="9" t="s">
        <v>74</v>
      </c>
      <c r="L1604" s="9" t="s">
        <v>35</v>
      </c>
      <c r="M1604" s="12">
        <v>42103</v>
      </c>
      <c r="N1604" s="12">
        <v>42107</v>
      </c>
      <c r="O1604" s="47">
        <f>'Calculated Metrics'!$N1604-'Calculated Metrics'!$M1604</f>
        <v>4</v>
      </c>
      <c r="P1604" s="12" t="str">
        <f>TEXT('Calculated Metrics'!$M1604,"mmmm")</f>
        <v>April</v>
      </c>
      <c r="Q1604" s="12" t="str">
        <f>TEXT('Calculated Metrics'!$M1604,"dddd")</f>
        <v>Thursday</v>
      </c>
      <c r="R1604" s="9" t="str">
        <f>_xlfn.XLOOKUP('Calculated Metrics'!$T1604,'Product Lookup'!A:A,'Product Lookup'!B:B, ,0)</f>
        <v>Telephones</v>
      </c>
      <c r="S1604" s="9" t="s">
        <v>58</v>
      </c>
      <c r="T1604" s="9" t="s">
        <v>59</v>
      </c>
      <c r="U1604" s="9" t="s">
        <v>49</v>
      </c>
      <c r="V1604" s="9" t="s">
        <v>29</v>
      </c>
      <c r="W1604" s="9" t="s">
        <v>30</v>
      </c>
      <c r="X1604" s="9" t="s">
        <v>79</v>
      </c>
      <c r="Y1604" s="9" t="s">
        <v>837</v>
      </c>
      <c r="Z1604" s="9">
        <v>79762</v>
      </c>
      <c r="AA1604" s="1"/>
      <c r="AB1604" s="1"/>
      <c r="AC1604" s="1"/>
      <c r="AD1604" s="1"/>
      <c r="AE1604" s="1"/>
      <c r="AF1604" s="1"/>
    </row>
    <row r="1605" spans="1:32" x14ac:dyDescent="0.3">
      <c r="A1605" s="13">
        <v>23042</v>
      </c>
      <c r="B1605" s="13" t="s">
        <v>47</v>
      </c>
      <c r="C1605" s="13">
        <v>87316</v>
      </c>
      <c r="D1605" s="14">
        <v>7.84</v>
      </c>
      <c r="E1605" s="15">
        <v>0.05</v>
      </c>
      <c r="F1605" s="13">
        <v>10</v>
      </c>
      <c r="G1605" s="14">
        <f>'Calculated Metrics'!$D1605*'Calculated Metrics'!$F1605*(1-'Calculated Metrics'!$E1605)</f>
        <v>74.48</v>
      </c>
      <c r="H1605" s="13">
        <v>2855</v>
      </c>
      <c r="I1605" s="13" t="s">
        <v>1947</v>
      </c>
      <c r="J1605" s="13" t="str">
        <f t="shared" si="25"/>
        <v>Returning Customer</v>
      </c>
      <c r="K1605" s="13" t="s">
        <v>24</v>
      </c>
      <c r="L1605" s="13" t="s">
        <v>35</v>
      </c>
      <c r="M1605" s="16">
        <v>42025</v>
      </c>
      <c r="N1605" s="16">
        <v>42026</v>
      </c>
      <c r="O1605" s="48">
        <f>'Calculated Metrics'!$N1605-'Calculated Metrics'!$M1605</f>
        <v>1</v>
      </c>
      <c r="P1605" s="16" t="str">
        <f>TEXT('Calculated Metrics'!$M1605,"mmmm")</f>
        <v>January</v>
      </c>
      <c r="Q1605" s="16" t="str">
        <f>TEXT('Calculated Metrics'!$M1605,"dddd")</f>
        <v>Wednesday</v>
      </c>
      <c r="R1605" s="13" t="str">
        <f>_xlfn.XLOOKUP('Calculated Metrics'!$T1605,'Product Lookup'!A:A,'Product Lookup'!B:B, ,0)</f>
        <v>Binders</v>
      </c>
      <c r="S1605" s="13" t="s">
        <v>26</v>
      </c>
      <c r="T1605" s="13" t="s">
        <v>72</v>
      </c>
      <c r="U1605" s="13" t="s">
        <v>49</v>
      </c>
      <c r="V1605" s="13" t="s">
        <v>29</v>
      </c>
      <c r="W1605" s="13" t="s">
        <v>30</v>
      </c>
      <c r="X1605" s="13" t="s">
        <v>31</v>
      </c>
      <c r="Y1605" s="13" t="s">
        <v>838</v>
      </c>
      <c r="Z1605" s="13">
        <v>98198</v>
      </c>
      <c r="AA1605" s="1"/>
      <c r="AB1605" s="1"/>
      <c r="AC1605" s="1"/>
      <c r="AD1605" s="1"/>
      <c r="AE1605" s="1"/>
      <c r="AF1605" s="1"/>
    </row>
    <row r="1606" spans="1:32" x14ac:dyDescent="0.3">
      <c r="A1606" s="9">
        <v>23043</v>
      </c>
      <c r="B1606" s="9" t="s">
        <v>47</v>
      </c>
      <c r="C1606" s="9">
        <v>87316</v>
      </c>
      <c r="D1606" s="10">
        <v>105.34</v>
      </c>
      <c r="E1606" s="11">
        <v>0.1</v>
      </c>
      <c r="F1606" s="9">
        <v>10</v>
      </c>
      <c r="G1606" s="10">
        <f>'Calculated Metrics'!$D1606*'Calculated Metrics'!$F1606*(1-'Calculated Metrics'!$E1606)</f>
        <v>948.06000000000006</v>
      </c>
      <c r="H1606" s="9">
        <v>2855</v>
      </c>
      <c r="I1606" s="9" t="s">
        <v>1947</v>
      </c>
      <c r="J1606" s="9" t="str">
        <f t="shared" si="25"/>
        <v>Returning Customer</v>
      </c>
      <c r="K1606" s="9" t="s">
        <v>24</v>
      </c>
      <c r="L1606" s="9" t="s">
        <v>35</v>
      </c>
      <c r="M1606" s="12">
        <v>42025</v>
      </c>
      <c r="N1606" s="12">
        <v>42026</v>
      </c>
      <c r="O1606" s="47">
        <f>'Calculated Metrics'!$N1606-'Calculated Metrics'!$M1606</f>
        <v>1</v>
      </c>
      <c r="P1606" s="12" t="str">
        <f>TEXT('Calculated Metrics'!$M1606,"mmmm")</f>
        <v>January</v>
      </c>
      <c r="Q1606" s="12" t="str">
        <f>TEXT('Calculated Metrics'!$M1606,"dddd")</f>
        <v>Wednesday</v>
      </c>
      <c r="R1606" s="9" t="str">
        <f>_xlfn.XLOOKUP('Calculated Metrics'!$T1606,'Product Lookup'!A:A,'Product Lookup'!B:B, ,0)</f>
        <v>Furnishings</v>
      </c>
      <c r="S1606" s="9" t="s">
        <v>36</v>
      </c>
      <c r="T1606" s="9" t="s">
        <v>42</v>
      </c>
      <c r="U1606" s="9" t="s">
        <v>124</v>
      </c>
      <c r="V1606" s="9" t="s">
        <v>29</v>
      </c>
      <c r="W1606" s="9" t="s">
        <v>30</v>
      </c>
      <c r="X1606" s="9" t="s">
        <v>31</v>
      </c>
      <c r="Y1606" s="9" t="s">
        <v>838</v>
      </c>
      <c r="Z1606" s="9">
        <v>98198</v>
      </c>
      <c r="AA1606" s="1"/>
      <c r="AB1606" s="1"/>
      <c r="AC1606" s="1"/>
      <c r="AD1606" s="1"/>
      <c r="AE1606" s="1"/>
      <c r="AF1606" s="1"/>
    </row>
    <row r="1607" spans="1:32" x14ac:dyDescent="0.3">
      <c r="A1607" s="13">
        <v>23213</v>
      </c>
      <c r="B1607" s="13" t="s">
        <v>71</v>
      </c>
      <c r="C1607" s="13">
        <v>87317</v>
      </c>
      <c r="D1607" s="14">
        <v>6783.02</v>
      </c>
      <c r="E1607" s="15">
        <v>0.15</v>
      </c>
      <c r="F1607" s="13">
        <v>1</v>
      </c>
      <c r="G1607" s="14">
        <f>'Calculated Metrics'!$D1607*'Calculated Metrics'!$F1607*(1-'Calculated Metrics'!$E1607)</f>
        <v>5765.567</v>
      </c>
      <c r="H1607" s="13">
        <v>2855</v>
      </c>
      <c r="I1607" s="13" t="s">
        <v>1947</v>
      </c>
      <c r="J1607" s="13" t="str">
        <f t="shared" si="25"/>
        <v>Returning Customer</v>
      </c>
      <c r="K1607" s="13" t="s">
        <v>74</v>
      </c>
      <c r="L1607" s="13" t="s">
        <v>35</v>
      </c>
      <c r="M1607" s="16">
        <v>42073</v>
      </c>
      <c r="N1607" s="16">
        <v>42077</v>
      </c>
      <c r="O1607" s="48">
        <f>'Calculated Metrics'!$N1607-'Calculated Metrics'!$M1607</f>
        <v>4</v>
      </c>
      <c r="P1607" s="16" t="str">
        <f>TEXT('Calculated Metrics'!$M1607,"mmmm")</f>
        <v>March</v>
      </c>
      <c r="Q1607" s="16" t="str">
        <f>TEXT('Calculated Metrics'!$M1607,"dddd")</f>
        <v>Tuesday</v>
      </c>
      <c r="R1607" s="13" t="str">
        <f>_xlfn.XLOOKUP('Calculated Metrics'!$T1607,'Product Lookup'!A:A,'Product Lookup'!B:B, ,0)</f>
        <v>Office Machines</v>
      </c>
      <c r="S1607" s="13" t="s">
        <v>58</v>
      </c>
      <c r="T1607" s="13" t="s">
        <v>62</v>
      </c>
      <c r="U1607" s="13" t="s">
        <v>124</v>
      </c>
      <c r="V1607" s="13" t="s">
        <v>29</v>
      </c>
      <c r="W1607" s="13" t="s">
        <v>81</v>
      </c>
      <c r="X1607" s="13" t="s">
        <v>31</v>
      </c>
      <c r="Y1607" s="13" t="s">
        <v>838</v>
      </c>
      <c r="Z1607" s="13">
        <v>98198</v>
      </c>
      <c r="AA1607" s="1"/>
      <c r="AB1607" s="1"/>
      <c r="AC1607" s="1"/>
      <c r="AD1607" s="1"/>
      <c r="AE1607" s="1"/>
      <c r="AF1607" s="1"/>
    </row>
    <row r="1608" spans="1:32" x14ac:dyDescent="0.3">
      <c r="A1608" s="9">
        <v>18516</v>
      </c>
      <c r="B1608" s="9" t="s">
        <v>47</v>
      </c>
      <c r="C1608" s="9">
        <v>88279</v>
      </c>
      <c r="D1608" s="10">
        <v>2.94</v>
      </c>
      <c r="E1608" s="11">
        <v>0.05</v>
      </c>
      <c r="F1608" s="9">
        <v>3</v>
      </c>
      <c r="G1608" s="10">
        <f>'Calculated Metrics'!$D1608*'Calculated Metrics'!$F1608*(1-'Calculated Metrics'!$E1608)</f>
        <v>8.3789999999999996</v>
      </c>
      <c r="H1608" s="9">
        <v>2858</v>
      </c>
      <c r="I1608" s="9" t="s">
        <v>1948</v>
      </c>
      <c r="J1608" s="9" t="str">
        <f t="shared" si="25"/>
        <v>Returning Customer</v>
      </c>
      <c r="K1608" s="9" t="s">
        <v>24</v>
      </c>
      <c r="L1608" s="9" t="s">
        <v>35</v>
      </c>
      <c r="M1608" s="12">
        <v>42141</v>
      </c>
      <c r="N1608" s="12">
        <v>42142</v>
      </c>
      <c r="O1608" s="47">
        <f>'Calculated Metrics'!$N1608-'Calculated Metrics'!$M1608</f>
        <v>1</v>
      </c>
      <c r="P1608" s="12" t="str">
        <f>TEXT('Calculated Metrics'!$M1608,"mmmm")</f>
        <v>May</v>
      </c>
      <c r="Q1608" s="12" t="str">
        <f>TEXT('Calculated Metrics'!$M1608,"dddd")</f>
        <v>Sunday</v>
      </c>
      <c r="R1608" s="9" t="str">
        <f>_xlfn.XLOOKUP('Calculated Metrics'!$T1608,'Product Lookup'!A:A,'Product Lookup'!B:B, ,0)</f>
        <v>Pens</v>
      </c>
      <c r="S1608" s="9" t="s">
        <v>26</v>
      </c>
      <c r="T1608" s="9" t="s">
        <v>27</v>
      </c>
      <c r="U1608" s="9" t="s">
        <v>28</v>
      </c>
      <c r="V1608" s="9" t="s">
        <v>29</v>
      </c>
      <c r="W1608" s="9" t="s">
        <v>81</v>
      </c>
      <c r="X1608" s="9" t="s">
        <v>162</v>
      </c>
      <c r="Y1608" s="9" t="s">
        <v>723</v>
      </c>
      <c r="Z1608" s="9">
        <v>32259</v>
      </c>
      <c r="AA1608" s="1"/>
      <c r="AB1608" s="1"/>
      <c r="AC1608" s="1"/>
      <c r="AD1608" s="1"/>
      <c r="AE1608" s="1"/>
      <c r="AF1608" s="1"/>
    </row>
    <row r="1609" spans="1:32" x14ac:dyDescent="0.3">
      <c r="A1609" s="13">
        <v>18506</v>
      </c>
      <c r="B1609" s="13" t="s">
        <v>71</v>
      </c>
      <c r="C1609" s="13">
        <v>88282</v>
      </c>
      <c r="D1609" s="14">
        <v>67.28</v>
      </c>
      <c r="E1609" s="15">
        <v>0.05</v>
      </c>
      <c r="F1609" s="13">
        <v>30</v>
      </c>
      <c r="G1609" s="14">
        <f>'Calculated Metrics'!$D1609*'Calculated Metrics'!$F1609*(1-'Calculated Metrics'!$E1609)</f>
        <v>1917.48</v>
      </c>
      <c r="H1609" s="13">
        <v>2858</v>
      </c>
      <c r="I1609" s="13" t="s">
        <v>1948</v>
      </c>
      <c r="J1609" s="13" t="str">
        <f t="shared" si="25"/>
        <v>Returning Customer</v>
      </c>
      <c r="K1609" s="13" t="s">
        <v>24</v>
      </c>
      <c r="L1609" s="13" t="s">
        <v>35</v>
      </c>
      <c r="M1609" s="16">
        <v>42147</v>
      </c>
      <c r="N1609" s="16">
        <v>42152</v>
      </c>
      <c r="O1609" s="48">
        <f>'Calculated Metrics'!$N1609-'Calculated Metrics'!$M1609</f>
        <v>5</v>
      </c>
      <c r="P1609" s="16" t="str">
        <f>TEXT('Calculated Metrics'!$M1609,"mmmm")</f>
        <v>May</v>
      </c>
      <c r="Q1609" s="16" t="str">
        <f>TEXT('Calculated Metrics'!$M1609,"dddd")</f>
        <v>Saturday</v>
      </c>
      <c r="R1609" s="13" t="str">
        <f>_xlfn.XLOOKUP('Calculated Metrics'!$T1609,'Product Lookup'!A:A,'Product Lookup'!B:B, ,0)</f>
        <v>Binders</v>
      </c>
      <c r="S1609" s="13" t="s">
        <v>26</v>
      </c>
      <c r="T1609" s="13" t="s">
        <v>72</v>
      </c>
      <c r="U1609" s="13" t="s">
        <v>49</v>
      </c>
      <c r="V1609" s="13" t="s">
        <v>29</v>
      </c>
      <c r="W1609" s="13" t="s">
        <v>81</v>
      </c>
      <c r="X1609" s="13" t="s">
        <v>162</v>
      </c>
      <c r="Y1609" s="13" t="s">
        <v>723</v>
      </c>
      <c r="Z1609" s="13">
        <v>32259</v>
      </c>
      <c r="AA1609" s="1"/>
      <c r="AB1609" s="1"/>
      <c r="AC1609" s="1"/>
      <c r="AD1609" s="1"/>
      <c r="AE1609" s="1"/>
      <c r="AF1609" s="1"/>
    </row>
    <row r="1610" spans="1:32" x14ac:dyDescent="0.3">
      <c r="A1610" s="9">
        <v>18507</v>
      </c>
      <c r="B1610" s="9" t="s">
        <v>71</v>
      </c>
      <c r="C1610" s="9">
        <v>88282</v>
      </c>
      <c r="D1610" s="10">
        <v>130.97999999999999</v>
      </c>
      <c r="E1610" s="11">
        <v>0.1</v>
      </c>
      <c r="F1610" s="9">
        <v>42</v>
      </c>
      <c r="G1610" s="10">
        <f>'Calculated Metrics'!$D1610*'Calculated Metrics'!$F1610*(1-'Calculated Metrics'!$E1610)</f>
        <v>4951.0439999999999</v>
      </c>
      <c r="H1610" s="9">
        <v>2858</v>
      </c>
      <c r="I1610" s="9" t="s">
        <v>1948</v>
      </c>
      <c r="J1610" s="9" t="str">
        <f t="shared" si="25"/>
        <v>Returning Customer</v>
      </c>
      <c r="K1610" s="9" t="s">
        <v>24</v>
      </c>
      <c r="L1610" s="9" t="s">
        <v>25</v>
      </c>
      <c r="M1610" s="12">
        <v>42147</v>
      </c>
      <c r="N1610" s="12">
        <v>42147</v>
      </c>
      <c r="O1610" s="47">
        <f>'Calculated Metrics'!$N1610-'Calculated Metrics'!$M1610</f>
        <v>0</v>
      </c>
      <c r="P1610" s="12" t="str">
        <f>TEXT('Calculated Metrics'!$M1610,"mmmm")</f>
        <v>May</v>
      </c>
      <c r="Q1610" s="12" t="str">
        <f>TEXT('Calculated Metrics'!$M1610,"dddd")</f>
        <v>Saturday</v>
      </c>
      <c r="R1610" s="9" t="str">
        <f>_xlfn.XLOOKUP('Calculated Metrics'!$T1610,'Product Lookup'!A:A,'Product Lookup'!B:B, ,0)</f>
        <v>Bookcases</v>
      </c>
      <c r="S1610" s="9" t="s">
        <v>36</v>
      </c>
      <c r="T1610" s="9" t="s">
        <v>105</v>
      </c>
      <c r="U1610" s="9" t="s">
        <v>77</v>
      </c>
      <c r="V1610" s="9" t="s">
        <v>29</v>
      </c>
      <c r="W1610" s="9" t="s">
        <v>81</v>
      </c>
      <c r="X1610" s="9" t="s">
        <v>162</v>
      </c>
      <c r="Y1610" s="9" t="s">
        <v>723</v>
      </c>
      <c r="Z1610" s="9">
        <v>32259</v>
      </c>
      <c r="AA1610" s="1"/>
      <c r="AB1610" s="1"/>
      <c r="AC1610" s="1"/>
      <c r="AD1610" s="1"/>
      <c r="AE1610" s="1"/>
      <c r="AF1610" s="1"/>
    </row>
    <row r="1611" spans="1:32" x14ac:dyDescent="0.3">
      <c r="A1611" s="13">
        <v>18508</v>
      </c>
      <c r="B1611" s="13" t="s">
        <v>71</v>
      </c>
      <c r="C1611" s="13">
        <v>88282</v>
      </c>
      <c r="D1611" s="14">
        <v>2.78</v>
      </c>
      <c r="E1611" s="15">
        <v>0.05</v>
      </c>
      <c r="F1611" s="13">
        <v>28</v>
      </c>
      <c r="G1611" s="14">
        <f>'Calculated Metrics'!$D1611*'Calculated Metrics'!$F1611*(1-'Calculated Metrics'!$E1611)</f>
        <v>73.947999999999993</v>
      </c>
      <c r="H1611" s="13">
        <v>2858</v>
      </c>
      <c r="I1611" s="13" t="s">
        <v>1948</v>
      </c>
      <c r="J1611" s="13" t="str">
        <f t="shared" si="25"/>
        <v>Returning Customer</v>
      </c>
      <c r="K1611" s="13" t="s">
        <v>24</v>
      </c>
      <c r="L1611" s="13" t="s">
        <v>35</v>
      </c>
      <c r="M1611" s="16">
        <v>42147</v>
      </c>
      <c r="N1611" s="16">
        <v>42147</v>
      </c>
      <c r="O1611" s="48">
        <f>'Calculated Metrics'!$N1611-'Calculated Metrics'!$M1611</f>
        <v>0</v>
      </c>
      <c r="P1611" s="16" t="str">
        <f>TEXT('Calculated Metrics'!$M1611,"mmmm")</f>
        <v>May</v>
      </c>
      <c r="Q1611" s="16" t="str">
        <f>TEXT('Calculated Metrics'!$M1611,"dddd")</f>
        <v>Saturday</v>
      </c>
      <c r="R1611" s="13" t="str">
        <f>_xlfn.XLOOKUP('Calculated Metrics'!$T1611,'Product Lookup'!A:A,'Product Lookup'!B:B, ,0)</f>
        <v>Pens</v>
      </c>
      <c r="S1611" s="13" t="s">
        <v>26</v>
      </c>
      <c r="T1611" s="13" t="s">
        <v>27</v>
      </c>
      <c r="U1611" s="13" t="s">
        <v>28</v>
      </c>
      <c r="V1611" s="13" t="s">
        <v>29</v>
      </c>
      <c r="W1611" s="13" t="s">
        <v>81</v>
      </c>
      <c r="X1611" s="13" t="s">
        <v>162</v>
      </c>
      <c r="Y1611" s="13" t="s">
        <v>723</v>
      </c>
      <c r="Z1611" s="13">
        <v>32259</v>
      </c>
      <c r="AA1611" s="1"/>
      <c r="AB1611" s="1"/>
      <c r="AC1611" s="1"/>
      <c r="AD1611" s="1"/>
      <c r="AE1611" s="1"/>
      <c r="AF1611" s="1"/>
    </row>
    <row r="1612" spans="1:32" x14ac:dyDescent="0.3">
      <c r="A1612" s="9">
        <v>20270</v>
      </c>
      <c r="B1612" s="9" t="s">
        <v>33</v>
      </c>
      <c r="C1612" s="9">
        <v>88281</v>
      </c>
      <c r="D1612" s="10">
        <v>142.86000000000001</v>
      </c>
      <c r="E1612" s="11">
        <v>0.1</v>
      </c>
      <c r="F1612" s="9">
        <v>23</v>
      </c>
      <c r="G1612" s="10">
        <f>'Calculated Metrics'!$D1612*'Calculated Metrics'!$F1612*(1-'Calculated Metrics'!$E1612)</f>
        <v>2957.2020000000002</v>
      </c>
      <c r="H1612" s="9">
        <v>2859</v>
      </c>
      <c r="I1612" s="9" t="s">
        <v>1949</v>
      </c>
      <c r="J1612" s="9" t="str">
        <f t="shared" si="25"/>
        <v>New Customer</v>
      </c>
      <c r="K1612" s="9" t="s">
        <v>24</v>
      </c>
      <c r="L1612" s="9" t="s">
        <v>35</v>
      </c>
      <c r="M1612" s="12">
        <v>42095</v>
      </c>
      <c r="N1612" s="12">
        <v>42097</v>
      </c>
      <c r="O1612" s="47">
        <f>'Calculated Metrics'!$N1612-'Calculated Metrics'!$M1612</f>
        <v>2</v>
      </c>
      <c r="P1612" s="12" t="str">
        <f>TEXT('Calculated Metrics'!$M1612,"mmmm")</f>
        <v>April</v>
      </c>
      <c r="Q1612" s="12" t="str">
        <f>TEXT('Calculated Metrics'!$M1612,"dddd")</f>
        <v>Wednesday</v>
      </c>
      <c r="R1612" s="9" t="str">
        <f>_xlfn.XLOOKUP('Calculated Metrics'!$T1612,'Product Lookup'!A:A,'Product Lookup'!B:B, ,0)</f>
        <v>Storage</v>
      </c>
      <c r="S1612" s="9" t="s">
        <v>26</v>
      </c>
      <c r="T1612" s="9" t="s">
        <v>85</v>
      </c>
      <c r="U1612" s="9" t="s">
        <v>49</v>
      </c>
      <c r="V1612" s="9" t="s">
        <v>29</v>
      </c>
      <c r="W1612" s="9" t="s">
        <v>50</v>
      </c>
      <c r="X1612" s="9" t="s">
        <v>162</v>
      </c>
      <c r="Y1612" s="9" t="s">
        <v>138</v>
      </c>
      <c r="Z1612" s="9">
        <v>32601</v>
      </c>
      <c r="AA1612" s="1"/>
      <c r="AB1612" s="1"/>
      <c r="AC1612" s="1"/>
      <c r="AD1612" s="1"/>
      <c r="AE1612" s="1"/>
      <c r="AF1612" s="1"/>
    </row>
    <row r="1613" spans="1:32" x14ac:dyDescent="0.3">
      <c r="A1613" s="13">
        <v>23238</v>
      </c>
      <c r="B1613" s="13" t="s">
        <v>47</v>
      </c>
      <c r="C1613" s="13">
        <v>88280</v>
      </c>
      <c r="D1613" s="14">
        <v>20.99</v>
      </c>
      <c r="E1613" s="15">
        <v>0.05</v>
      </c>
      <c r="F1613" s="13">
        <v>11</v>
      </c>
      <c r="G1613" s="14">
        <f>'Calculated Metrics'!$D1613*'Calculated Metrics'!$F1613*(1-'Calculated Metrics'!$E1613)</f>
        <v>219.34549999999999</v>
      </c>
      <c r="H1613" s="13">
        <v>2861</v>
      </c>
      <c r="I1613" s="13" t="s">
        <v>1950</v>
      </c>
      <c r="J1613" s="13" t="str">
        <f t="shared" si="25"/>
        <v>New Customer</v>
      </c>
      <c r="K1613" s="13" t="s">
        <v>24</v>
      </c>
      <c r="L1613" s="13" t="s">
        <v>35</v>
      </c>
      <c r="M1613" s="16">
        <v>42063</v>
      </c>
      <c r="N1613" s="16">
        <v>42063</v>
      </c>
      <c r="O1613" s="48">
        <f>'Calculated Metrics'!$N1613-'Calculated Metrics'!$M1613</f>
        <v>0</v>
      </c>
      <c r="P1613" s="16" t="str">
        <f>TEXT('Calculated Metrics'!$M1613,"mmmm")</f>
        <v>February</v>
      </c>
      <c r="Q1613" s="16" t="str">
        <f>TEXT('Calculated Metrics'!$M1613,"dddd")</f>
        <v>Saturday</v>
      </c>
      <c r="R1613" s="13" t="str">
        <f>_xlfn.XLOOKUP('Calculated Metrics'!$T1613,'Product Lookup'!A:A,'Product Lookup'!B:B, ,0)</f>
        <v>Telephones</v>
      </c>
      <c r="S1613" s="13" t="s">
        <v>58</v>
      </c>
      <c r="T1613" s="13" t="s">
        <v>59</v>
      </c>
      <c r="U1613" s="13" t="s">
        <v>63</v>
      </c>
      <c r="V1613" s="13" t="s">
        <v>29</v>
      </c>
      <c r="W1613" s="13" t="s">
        <v>50</v>
      </c>
      <c r="X1613" s="13" t="s">
        <v>101</v>
      </c>
      <c r="Y1613" s="13" t="s">
        <v>839</v>
      </c>
      <c r="Z1613" s="13">
        <v>67601</v>
      </c>
      <c r="AA1613" s="1"/>
      <c r="AB1613" s="1"/>
      <c r="AC1613" s="1"/>
      <c r="AD1613" s="1"/>
      <c r="AE1613" s="1"/>
      <c r="AF1613" s="1"/>
    </row>
    <row r="1614" spans="1:32" x14ac:dyDescent="0.3">
      <c r="A1614" s="9">
        <v>25932</v>
      </c>
      <c r="B1614" s="9" t="s">
        <v>23</v>
      </c>
      <c r="C1614" s="9">
        <v>88278</v>
      </c>
      <c r="D1614" s="10">
        <v>12.22</v>
      </c>
      <c r="E1614" s="11">
        <v>0.05</v>
      </c>
      <c r="F1614" s="9">
        <v>9</v>
      </c>
      <c r="G1614" s="10">
        <f>'Calculated Metrics'!$D1614*'Calculated Metrics'!$F1614*(1-'Calculated Metrics'!$E1614)</f>
        <v>104.48099999999999</v>
      </c>
      <c r="H1614" s="9">
        <v>2862</v>
      </c>
      <c r="I1614" s="9" t="s">
        <v>1951</v>
      </c>
      <c r="J1614" s="9" t="str">
        <f t="shared" si="25"/>
        <v>New Customer</v>
      </c>
      <c r="K1614" s="9" t="s">
        <v>24</v>
      </c>
      <c r="L1614" s="9" t="s">
        <v>35</v>
      </c>
      <c r="M1614" s="12">
        <v>42105</v>
      </c>
      <c r="N1614" s="12">
        <v>42106</v>
      </c>
      <c r="O1614" s="47">
        <f>'Calculated Metrics'!$N1614-'Calculated Metrics'!$M1614</f>
        <v>1</v>
      </c>
      <c r="P1614" s="12" t="str">
        <f>TEXT('Calculated Metrics'!$M1614,"mmmm")</f>
        <v>April</v>
      </c>
      <c r="Q1614" s="12" t="str">
        <f>TEXT('Calculated Metrics'!$M1614,"dddd")</f>
        <v>Saturday</v>
      </c>
      <c r="R1614" s="9" t="str">
        <f>_xlfn.XLOOKUP('Calculated Metrics'!$T1614,'Product Lookup'!A:A,'Product Lookup'!B:B, ,0)</f>
        <v>Furnishings</v>
      </c>
      <c r="S1614" s="9" t="s">
        <v>36</v>
      </c>
      <c r="T1614" s="9" t="s">
        <v>42</v>
      </c>
      <c r="U1614" s="9" t="s">
        <v>43</v>
      </c>
      <c r="V1614" s="9" t="s">
        <v>29</v>
      </c>
      <c r="W1614" s="9" t="s">
        <v>50</v>
      </c>
      <c r="X1614" s="9" t="s">
        <v>206</v>
      </c>
      <c r="Y1614" s="9" t="s">
        <v>840</v>
      </c>
      <c r="Z1614" s="9">
        <v>68128</v>
      </c>
      <c r="AA1614" s="1"/>
      <c r="AB1614" s="1"/>
      <c r="AC1614" s="1"/>
      <c r="AD1614" s="1"/>
      <c r="AE1614" s="1"/>
      <c r="AF1614" s="1"/>
    </row>
    <row r="1615" spans="1:32" x14ac:dyDescent="0.3">
      <c r="A1615" s="13">
        <v>23136</v>
      </c>
      <c r="B1615" s="13" t="s">
        <v>41</v>
      </c>
      <c r="C1615" s="13">
        <v>90871</v>
      </c>
      <c r="D1615" s="14">
        <v>13.79</v>
      </c>
      <c r="E1615" s="15">
        <v>0.05</v>
      </c>
      <c r="F1615" s="13">
        <v>4</v>
      </c>
      <c r="G1615" s="14">
        <f>'Calculated Metrics'!$D1615*'Calculated Metrics'!$F1615*(1-'Calculated Metrics'!$E1615)</f>
        <v>52.401999999999994</v>
      </c>
      <c r="H1615" s="13">
        <v>2865</v>
      </c>
      <c r="I1615" s="13" t="s">
        <v>1952</v>
      </c>
      <c r="J1615" s="13" t="str">
        <f t="shared" si="25"/>
        <v>Returning Customer</v>
      </c>
      <c r="K1615" s="13" t="s">
        <v>24</v>
      </c>
      <c r="L1615" s="13" t="s">
        <v>35</v>
      </c>
      <c r="M1615" s="16">
        <v>42058</v>
      </c>
      <c r="N1615" s="16">
        <v>42060</v>
      </c>
      <c r="O1615" s="48">
        <f>'Calculated Metrics'!$N1615-'Calculated Metrics'!$M1615</f>
        <v>2</v>
      </c>
      <c r="P1615" s="16" t="str">
        <f>TEXT('Calculated Metrics'!$M1615,"mmmm")</f>
        <v>February</v>
      </c>
      <c r="Q1615" s="16" t="str">
        <f>TEXT('Calculated Metrics'!$M1615,"dddd")</f>
        <v>Monday</v>
      </c>
      <c r="R1615" s="13" t="str">
        <f>_xlfn.XLOOKUP('Calculated Metrics'!$T1615,'Product Lookup'!A:A,'Product Lookup'!B:B, ,0)</f>
        <v>Furnishings</v>
      </c>
      <c r="S1615" s="13" t="s">
        <v>36</v>
      </c>
      <c r="T1615" s="13" t="s">
        <v>42</v>
      </c>
      <c r="U1615" s="13" t="s">
        <v>49</v>
      </c>
      <c r="V1615" s="13" t="s">
        <v>29</v>
      </c>
      <c r="W1615" s="13" t="s">
        <v>50</v>
      </c>
      <c r="X1615" s="13" t="s">
        <v>79</v>
      </c>
      <c r="Y1615" s="13" t="s">
        <v>841</v>
      </c>
      <c r="Z1615" s="13">
        <v>75460</v>
      </c>
      <c r="AA1615" s="1"/>
      <c r="AB1615" s="1"/>
      <c r="AC1615" s="1"/>
      <c r="AD1615" s="1"/>
      <c r="AE1615" s="1"/>
      <c r="AF1615" s="1"/>
    </row>
    <row r="1616" spans="1:32" x14ac:dyDescent="0.3">
      <c r="A1616" s="9">
        <v>23137</v>
      </c>
      <c r="B1616" s="9" t="s">
        <v>41</v>
      </c>
      <c r="C1616" s="9">
        <v>90871</v>
      </c>
      <c r="D1616" s="10">
        <v>33.29</v>
      </c>
      <c r="E1616" s="11">
        <v>0.05</v>
      </c>
      <c r="F1616" s="9">
        <v>8</v>
      </c>
      <c r="G1616" s="10">
        <f>'Calculated Metrics'!$D1616*'Calculated Metrics'!$F1616*(1-'Calculated Metrics'!$E1616)</f>
        <v>253.00399999999999</v>
      </c>
      <c r="H1616" s="9">
        <v>2865</v>
      </c>
      <c r="I1616" s="9" t="s">
        <v>1952</v>
      </c>
      <c r="J1616" s="9" t="str">
        <f t="shared" si="25"/>
        <v>Returning Customer</v>
      </c>
      <c r="K1616" s="9" t="s">
        <v>24</v>
      </c>
      <c r="L1616" s="9" t="s">
        <v>35</v>
      </c>
      <c r="M1616" s="12">
        <v>42058</v>
      </c>
      <c r="N1616" s="12">
        <v>42059</v>
      </c>
      <c r="O1616" s="47">
        <f>'Calculated Metrics'!$N1616-'Calculated Metrics'!$M1616</f>
        <v>1</v>
      </c>
      <c r="P1616" s="12" t="str">
        <f>TEXT('Calculated Metrics'!$M1616,"mmmm")</f>
        <v>February</v>
      </c>
      <c r="Q1616" s="12" t="str">
        <f>TEXT('Calculated Metrics'!$M1616,"dddd")</f>
        <v>Monday</v>
      </c>
      <c r="R1616" s="9" t="str">
        <f>_xlfn.XLOOKUP('Calculated Metrics'!$T1616,'Product Lookup'!A:A,'Product Lookup'!B:B, ,0)</f>
        <v>Storage</v>
      </c>
      <c r="S1616" s="9" t="s">
        <v>26</v>
      </c>
      <c r="T1616" s="9" t="s">
        <v>85</v>
      </c>
      <c r="U1616" s="9" t="s">
        <v>49</v>
      </c>
      <c r="V1616" s="9" t="s">
        <v>29</v>
      </c>
      <c r="W1616" s="9" t="s">
        <v>44</v>
      </c>
      <c r="X1616" s="9" t="s">
        <v>79</v>
      </c>
      <c r="Y1616" s="9" t="s">
        <v>841</v>
      </c>
      <c r="Z1616" s="9">
        <v>75460</v>
      </c>
      <c r="AA1616" s="1"/>
      <c r="AB1616" s="1"/>
      <c r="AC1616" s="1"/>
      <c r="AD1616" s="1"/>
      <c r="AE1616" s="1"/>
      <c r="AF1616" s="1"/>
    </row>
    <row r="1617" spans="1:32" x14ac:dyDescent="0.3">
      <c r="A1617" s="13">
        <v>1529</v>
      </c>
      <c r="B1617" s="13" t="s">
        <v>23</v>
      </c>
      <c r="C1617" s="13">
        <v>11013</v>
      </c>
      <c r="D1617" s="14">
        <v>125.99</v>
      </c>
      <c r="E1617" s="15">
        <v>0.1</v>
      </c>
      <c r="F1617" s="13">
        <v>2</v>
      </c>
      <c r="G1617" s="14">
        <f>'Calculated Metrics'!$D1617*'Calculated Metrics'!$F1617*(1-'Calculated Metrics'!$E1617)</f>
        <v>226.78199999999998</v>
      </c>
      <c r="H1617" s="13">
        <v>2867</v>
      </c>
      <c r="I1617" s="13" t="s">
        <v>1953</v>
      </c>
      <c r="J1617" s="13" t="str">
        <f t="shared" si="25"/>
        <v>New Customer</v>
      </c>
      <c r="K1617" s="13" t="s">
        <v>24</v>
      </c>
      <c r="L1617" s="13" t="s">
        <v>35</v>
      </c>
      <c r="M1617" s="16">
        <v>42111</v>
      </c>
      <c r="N1617" s="16">
        <v>42112</v>
      </c>
      <c r="O1617" s="48">
        <f>'Calculated Metrics'!$N1617-'Calculated Metrics'!$M1617</f>
        <v>1</v>
      </c>
      <c r="P1617" s="16" t="str">
        <f>TEXT('Calculated Metrics'!$M1617,"mmmm")</f>
        <v>April</v>
      </c>
      <c r="Q1617" s="16" t="str">
        <f>TEXT('Calculated Metrics'!$M1617,"dddd")</f>
        <v>Friday</v>
      </c>
      <c r="R1617" s="13" t="str">
        <f>_xlfn.XLOOKUP('Calculated Metrics'!$T1617,'Product Lookup'!A:A,'Product Lookup'!B:B, ,0)</f>
        <v>Telephones</v>
      </c>
      <c r="S1617" s="13" t="s">
        <v>58</v>
      </c>
      <c r="T1617" s="13" t="s">
        <v>59</v>
      </c>
      <c r="U1617" s="13" t="s">
        <v>49</v>
      </c>
      <c r="V1617" s="13" t="s">
        <v>29</v>
      </c>
      <c r="W1617" s="13" t="s">
        <v>30</v>
      </c>
      <c r="X1617" s="13" t="s">
        <v>353</v>
      </c>
      <c r="Y1617" s="13" t="s">
        <v>31</v>
      </c>
      <c r="Z1617" s="13">
        <v>20016</v>
      </c>
      <c r="AA1617" s="1"/>
      <c r="AB1617" s="1"/>
      <c r="AC1617" s="1"/>
      <c r="AD1617" s="1"/>
      <c r="AE1617" s="1"/>
      <c r="AF1617" s="1"/>
    </row>
    <row r="1618" spans="1:32" x14ac:dyDescent="0.3">
      <c r="A1618" s="9">
        <v>18998</v>
      </c>
      <c r="B1618" s="9" t="s">
        <v>23</v>
      </c>
      <c r="C1618" s="9">
        <v>85826</v>
      </c>
      <c r="D1618" s="10">
        <v>896.99</v>
      </c>
      <c r="E1618" s="11">
        <v>0.1</v>
      </c>
      <c r="F1618" s="9">
        <v>6</v>
      </c>
      <c r="G1618" s="10">
        <f>'Calculated Metrics'!$D1618*'Calculated Metrics'!$F1618*(1-'Calculated Metrics'!$E1618)</f>
        <v>4843.746000000001</v>
      </c>
      <c r="H1618" s="9">
        <v>2868</v>
      </c>
      <c r="I1618" s="9" t="s">
        <v>1954</v>
      </c>
      <c r="J1618" s="9" t="str">
        <f t="shared" si="25"/>
        <v>Returning Customer</v>
      </c>
      <c r="K1618" s="9" t="s">
        <v>24</v>
      </c>
      <c r="L1618" s="9" t="s">
        <v>35</v>
      </c>
      <c r="M1618" s="12">
        <v>42012</v>
      </c>
      <c r="N1618" s="12">
        <v>42014</v>
      </c>
      <c r="O1618" s="47">
        <f>'Calculated Metrics'!$N1618-'Calculated Metrics'!$M1618</f>
        <v>2</v>
      </c>
      <c r="P1618" s="12" t="str">
        <f>TEXT('Calculated Metrics'!$M1618,"mmmm")</f>
        <v>January</v>
      </c>
      <c r="Q1618" s="12" t="str">
        <f>TEXT('Calculated Metrics'!$M1618,"dddd")</f>
        <v>Thursday</v>
      </c>
      <c r="R1618" s="9" t="str">
        <f>_xlfn.XLOOKUP('Calculated Metrics'!$T1618,'Product Lookup'!A:A,'Product Lookup'!B:B, ,0)</f>
        <v>Binders</v>
      </c>
      <c r="S1618" s="9" t="s">
        <v>26</v>
      </c>
      <c r="T1618" s="9" t="s">
        <v>72</v>
      </c>
      <c r="U1618" s="9" t="s">
        <v>49</v>
      </c>
      <c r="V1618" s="9" t="s">
        <v>29</v>
      </c>
      <c r="W1618" s="9" t="s">
        <v>30</v>
      </c>
      <c r="X1618" s="9" t="s">
        <v>31</v>
      </c>
      <c r="Y1618" s="9" t="s">
        <v>842</v>
      </c>
      <c r="Z1618" s="9">
        <v>98026</v>
      </c>
      <c r="AA1618" s="1"/>
      <c r="AB1618" s="1"/>
      <c r="AC1618" s="1"/>
      <c r="AD1618" s="1"/>
      <c r="AE1618" s="1"/>
      <c r="AF1618" s="1"/>
    </row>
    <row r="1619" spans="1:32" x14ac:dyDescent="0.3">
      <c r="A1619" s="13">
        <v>19529</v>
      </c>
      <c r="B1619" s="13" t="s">
        <v>23</v>
      </c>
      <c r="C1619" s="13">
        <v>85827</v>
      </c>
      <c r="D1619" s="14">
        <v>125.99</v>
      </c>
      <c r="E1619" s="15">
        <v>0.1</v>
      </c>
      <c r="F1619" s="13">
        <v>1</v>
      </c>
      <c r="G1619" s="14">
        <f>'Calculated Metrics'!$D1619*'Calculated Metrics'!$F1619*(1-'Calculated Metrics'!$E1619)</f>
        <v>113.39099999999999</v>
      </c>
      <c r="H1619" s="13">
        <v>2868</v>
      </c>
      <c r="I1619" s="13" t="s">
        <v>1954</v>
      </c>
      <c r="J1619" s="13" t="str">
        <f t="shared" si="25"/>
        <v>Returning Customer</v>
      </c>
      <c r="K1619" s="13" t="s">
        <v>24</v>
      </c>
      <c r="L1619" s="13" t="s">
        <v>35</v>
      </c>
      <c r="M1619" s="16">
        <v>42111</v>
      </c>
      <c r="N1619" s="16">
        <v>42112</v>
      </c>
      <c r="O1619" s="48">
        <f>'Calculated Metrics'!$N1619-'Calculated Metrics'!$M1619</f>
        <v>1</v>
      </c>
      <c r="P1619" s="16" t="str">
        <f>TEXT('Calculated Metrics'!$M1619,"mmmm")</f>
        <v>April</v>
      </c>
      <c r="Q1619" s="16" t="str">
        <f>TEXT('Calculated Metrics'!$M1619,"dddd")</f>
        <v>Friday</v>
      </c>
      <c r="R1619" s="13" t="str">
        <f>_xlfn.XLOOKUP('Calculated Metrics'!$T1619,'Product Lookup'!A:A,'Product Lookup'!B:B, ,0)</f>
        <v>Telephones</v>
      </c>
      <c r="S1619" s="13" t="s">
        <v>58</v>
      </c>
      <c r="T1619" s="13" t="s">
        <v>59</v>
      </c>
      <c r="U1619" s="13" t="s">
        <v>49</v>
      </c>
      <c r="V1619" s="13" t="s">
        <v>29</v>
      </c>
      <c r="W1619" s="13" t="s">
        <v>30</v>
      </c>
      <c r="X1619" s="13" t="s">
        <v>31</v>
      </c>
      <c r="Y1619" s="13" t="s">
        <v>842</v>
      </c>
      <c r="Z1619" s="13">
        <v>98026</v>
      </c>
      <c r="AA1619" s="1"/>
      <c r="AB1619" s="1"/>
      <c r="AC1619" s="1"/>
      <c r="AD1619" s="1"/>
      <c r="AE1619" s="1"/>
      <c r="AF1619" s="1"/>
    </row>
    <row r="1620" spans="1:32" x14ac:dyDescent="0.3">
      <c r="A1620" s="9">
        <v>19293</v>
      </c>
      <c r="B1620" s="9" t="s">
        <v>33</v>
      </c>
      <c r="C1620" s="9">
        <v>85828</v>
      </c>
      <c r="D1620" s="10">
        <v>15.99</v>
      </c>
      <c r="E1620" s="11">
        <v>0.05</v>
      </c>
      <c r="F1620" s="9">
        <v>4</v>
      </c>
      <c r="G1620" s="10">
        <f>'Calculated Metrics'!$D1620*'Calculated Metrics'!$F1620*(1-'Calculated Metrics'!$E1620)</f>
        <v>60.762</v>
      </c>
      <c r="H1620" s="9">
        <v>2868</v>
      </c>
      <c r="I1620" s="9" t="s">
        <v>1954</v>
      </c>
      <c r="J1620" s="9" t="str">
        <f t="shared" si="25"/>
        <v>Returning Customer</v>
      </c>
      <c r="K1620" s="9" t="s">
        <v>24</v>
      </c>
      <c r="L1620" s="9" t="s">
        <v>25</v>
      </c>
      <c r="M1620" s="12">
        <v>42149</v>
      </c>
      <c r="N1620" s="12">
        <v>42151</v>
      </c>
      <c r="O1620" s="47">
        <f>'Calculated Metrics'!$N1620-'Calculated Metrics'!$M1620</f>
        <v>2</v>
      </c>
      <c r="P1620" s="12" t="str">
        <f>TEXT('Calculated Metrics'!$M1620,"mmmm")</f>
        <v>May</v>
      </c>
      <c r="Q1620" s="12" t="str">
        <f>TEXT('Calculated Metrics'!$M1620,"dddd")</f>
        <v>Monday</v>
      </c>
      <c r="R1620" s="9" t="str">
        <f>_xlfn.XLOOKUP('Calculated Metrics'!$T1620,'Product Lookup'!A:A,'Product Lookup'!B:B, ,0)</f>
        <v>Binders</v>
      </c>
      <c r="S1620" s="9" t="s">
        <v>26</v>
      </c>
      <c r="T1620" s="9" t="s">
        <v>72</v>
      </c>
      <c r="U1620" s="9" t="s">
        <v>49</v>
      </c>
      <c r="V1620" s="9" t="s">
        <v>29</v>
      </c>
      <c r="W1620" s="9" t="s">
        <v>81</v>
      </c>
      <c r="X1620" s="9" t="s">
        <v>31</v>
      </c>
      <c r="Y1620" s="9" t="s">
        <v>842</v>
      </c>
      <c r="Z1620" s="9">
        <v>98026</v>
      </c>
      <c r="AA1620" s="1"/>
      <c r="AB1620" s="1"/>
      <c r="AC1620" s="1"/>
      <c r="AD1620" s="1"/>
      <c r="AE1620" s="1"/>
      <c r="AF1620" s="1"/>
    </row>
    <row r="1621" spans="1:32" x14ac:dyDescent="0.3">
      <c r="A1621" s="13">
        <v>25724</v>
      </c>
      <c r="B1621" s="13" t="s">
        <v>47</v>
      </c>
      <c r="C1621" s="13">
        <v>89872</v>
      </c>
      <c r="D1621" s="14">
        <v>2.89</v>
      </c>
      <c r="E1621" s="15">
        <v>0.05</v>
      </c>
      <c r="F1621" s="13">
        <v>12</v>
      </c>
      <c r="G1621" s="14">
        <f>'Calculated Metrics'!$D1621*'Calculated Metrics'!$F1621*(1-'Calculated Metrics'!$E1621)</f>
        <v>32.945999999999998</v>
      </c>
      <c r="H1621" s="13">
        <v>2873</v>
      </c>
      <c r="I1621" s="13" t="s">
        <v>1955</v>
      </c>
      <c r="J1621" s="13" t="str">
        <f t="shared" si="25"/>
        <v>Returning Customer</v>
      </c>
      <c r="K1621" s="13" t="s">
        <v>48</v>
      </c>
      <c r="L1621" s="13" t="s">
        <v>35</v>
      </c>
      <c r="M1621" s="16">
        <v>42026</v>
      </c>
      <c r="N1621" s="16">
        <v>42028</v>
      </c>
      <c r="O1621" s="48">
        <f>'Calculated Metrics'!$N1621-'Calculated Metrics'!$M1621</f>
        <v>2</v>
      </c>
      <c r="P1621" s="16" t="str">
        <f>TEXT('Calculated Metrics'!$M1621,"mmmm")</f>
        <v>January</v>
      </c>
      <c r="Q1621" s="16" t="str">
        <f>TEXT('Calculated Metrics'!$M1621,"dddd")</f>
        <v>Thursday</v>
      </c>
      <c r="R1621" s="13" t="str">
        <f>_xlfn.XLOOKUP('Calculated Metrics'!$T1621,'Product Lookup'!A:A,'Product Lookup'!B:B, ,0)</f>
        <v>Labels</v>
      </c>
      <c r="S1621" s="13" t="s">
        <v>26</v>
      </c>
      <c r="T1621" s="13" t="s">
        <v>82</v>
      </c>
      <c r="U1621" s="13" t="s">
        <v>49</v>
      </c>
      <c r="V1621" s="13" t="s">
        <v>29</v>
      </c>
      <c r="W1621" s="13" t="s">
        <v>81</v>
      </c>
      <c r="X1621" s="13" t="s">
        <v>162</v>
      </c>
      <c r="Y1621" s="13" t="s">
        <v>843</v>
      </c>
      <c r="Z1621" s="13">
        <v>33012</v>
      </c>
      <c r="AA1621" s="1"/>
      <c r="AB1621" s="1"/>
      <c r="AC1621" s="1"/>
      <c r="AD1621" s="1"/>
      <c r="AE1621" s="1"/>
      <c r="AF1621" s="1"/>
    </row>
    <row r="1622" spans="1:32" x14ac:dyDescent="0.3">
      <c r="A1622" s="9">
        <v>25725</v>
      </c>
      <c r="B1622" s="9" t="s">
        <v>47</v>
      </c>
      <c r="C1622" s="9">
        <v>89872</v>
      </c>
      <c r="D1622" s="10">
        <v>217.85</v>
      </c>
      <c r="E1622" s="11">
        <v>0.1</v>
      </c>
      <c r="F1622" s="9">
        <v>10</v>
      </c>
      <c r="G1622" s="10">
        <f>'Calculated Metrics'!$D1622*'Calculated Metrics'!$F1622*(1-'Calculated Metrics'!$E1622)</f>
        <v>1960.65</v>
      </c>
      <c r="H1622" s="9">
        <v>2873</v>
      </c>
      <c r="I1622" s="9" t="s">
        <v>1955</v>
      </c>
      <c r="J1622" s="9" t="str">
        <f t="shared" si="25"/>
        <v>Returning Customer</v>
      </c>
      <c r="K1622" s="9" t="s">
        <v>48</v>
      </c>
      <c r="L1622" s="9" t="s">
        <v>25</v>
      </c>
      <c r="M1622" s="12">
        <v>42026</v>
      </c>
      <c r="N1622" s="12">
        <v>42027</v>
      </c>
      <c r="O1622" s="47">
        <f>'Calculated Metrics'!$N1622-'Calculated Metrics'!$M1622</f>
        <v>1</v>
      </c>
      <c r="P1622" s="12" t="str">
        <f>TEXT('Calculated Metrics'!$M1622,"mmmm")</f>
        <v>January</v>
      </c>
      <c r="Q1622" s="12" t="str">
        <f>TEXT('Calculated Metrics'!$M1622,"dddd")</f>
        <v>Thursday</v>
      </c>
      <c r="R1622" s="9" t="str">
        <f>_xlfn.XLOOKUP('Calculated Metrics'!$T1622,'Product Lookup'!A:A,'Product Lookup'!B:B, ,0)</f>
        <v>Tables</v>
      </c>
      <c r="S1622" s="9" t="s">
        <v>36</v>
      </c>
      <c r="T1622" s="9" t="s">
        <v>89</v>
      </c>
      <c r="U1622" s="9" t="s">
        <v>77</v>
      </c>
      <c r="V1622" s="9" t="s">
        <v>29</v>
      </c>
      <c r="W1622" s="9" t="s">
        <v>50</v>
      </c>
      <c r="X1622" s="9" t="s">
        <v>162</v>
      </c>
      <c r="Y1622" s="9" t="s">
        <v>843</v>
      </c>
      <c r="Z1622" s="9">
        <v>33012</v>
      </c>
      <c r="AA1622" s="1"/>
      <c r="AB1622" s="1"/>
      <c r="AC1622" s="1"/>
      <c r="AD1622" s="1"/>
      <c r="AE1622" s="1"/>
      <c r="AF1622" s="1"/>
    </row>
    <row r="1623" spans="1:32" x14ac:dyDescent="0.3">
      <c r="A1623" s="13">
        <v>21768</v>
      </c>
      <c r="B1623" s="13" t="s">
        <v>71</v>
      </c>
      <c r="C1623" s="13">
        <v>89873</v>
      </c>
      <c r="D1623" s="14">
        <v>4.84</v>
      </c>
      <c r="E1623" s="15">
        <v>0.05</v>
      </c>
      <c r="F1623" s="13">
        <v>4</v>
      </c>
      <c r="G1623" s="14">
        <f>'Calculated Metrics'!$D1623*'Calculated Metrics'!$F1623*(1-'Calculated Metrics'!$E1623)</f>
        <v>18.391999999999999</v>
      </c>
      <c r="H1623" s="13">
        <v>2874</v>
      </c>
      <c r="I1623" s="13" t="s">
        <v>1956</v>
      </c>
      <c r="J1623" s="13" t="str">
        <f t="shared" si="25"/>
        <v>Returning Customer</v>
      </c>
      <c r="K1623" s="13" t="s">
        <v>34</v>
      </c>
      <c r="L1623" s="13" t="s">
        <v>35</v>
      </c>
      <c r="M1623" s="16">
        <v>42100</v>
      </c>
      <c r="N1623" s="16">
        <v>42109</v>
      </c>
      <c r="O1623" s="48">
        <f>'Calculated Metrics'!$N1623-'Calculated Metrics'!$M1623</f>
        <v>9</v>
      </c>
      <c r="P1623" s="16" t="str">
        <f>TEXT('Calculated Metrics'!$M1623,"mmmm")</f>
        <v>April</v>
      </c>
      <c r="Q1623" s="16" t="str">
        <f>TEXT('Calculated Metrics'!$M1623,"dddd")</f>
        <v>Monday</v>
      </c>
      <c r="R1623" s="13" t="str">
        <f>_xlfn.XLOOKUP('Calculated Metrics'!$T1623,'Product Lookup'!A:A,'Product Lookup'!B:B, ,0)</f>
        <v>Pens</v>
      </c>
      <c r="S1623" s="13" t="s">
        <v>26</v>
      </c>
      <c r="T1623" s="13" t="s">
        <v>27</v>
      </c>
      <c r="U1623" s="13" t="s">
        <v>28</v>
      </c>
      <c r="V1623" s="13" t="s">
        <v>29</v>
      </c>
      <c r="W1623" s="13" t="s">
        <v>50</v>
      </c>
      <c r="X1623" s="13" t="s">
        <v>206</v>
      </c>
      <c r="Y1623" s="13" t="s">
        <v>840</v>
      </c>
      <c r="Z1623" s="13">
        <v>68128</v>
      </c>
      <c r="AA1623" s="1"/>
      <c r="AB1623" s="1"/>
      <c r="AC1623" s="1"/>
      <c r="AD1623" s="1"/>
      <c r="AE1623" s="1"/>
      <c r="AF1623" s="1"/>
    </row>
    <row r="1624" spans="1:32" x14ac:dyDescent="0.3">
      <c r="A1624" s="9">
        <v>19246</v>
      </c>
      <c r="B1624" s="9" t="s">
        <v>41</v>
      </c>
      <c r="C1624" s="9">
        <v>89874</v>
      </c>
      <c r="D1624" s="10">
        <v>304.99</v>
      </c>
      <c r="E1624" s="11">
        <v>0.1</v>
      </c>
      <c r="F1624" s="9">
        <v>19</v>
      </c>
      <c r="G1624" s="10">
        <f>'Calculated Metrics'!$D1624*'Calculated Metrics'!$F1624*(1-'Calculated Metrics'!$E1624)</f>
        <v>5215.3290000000006</v>
      </c>
      <c r="H1624" s="9">
        <v>2874</v>
      </c>
      <c r="I1624" s="9" t="s">
        <v>1956</v>
      </c>
      <c r="J1624" s="9" t="str">
        <f t="shared" si="25"/>
        <v>Returning Customer</v>
      </c>
      <c r="K1624" s="9" t="s">
        <v>34</v>
      </c>
      <c r="L1624" s="9" t="s">
        <v>35</v>
      </c>
      <c r="M1624" s="12">
        <v>42177</v>
      </c>
      <c r="N1624" s="12">
        <v>42179</v>
      </c>
      <c r="O1624" s="47">
        <f>'Calculated Metrics'!$N1624-'Calculated Metrics'!$M1624</f>
        <v>2</v>
      </c>
      <c r="P1624" s="12" t="str">
        <f>TEXT('Calculated Metrics'!$M1624,"mmmm")</f>
        <v>June</v>
      </c>
      <c r="Q1624" s="12" t="str">
        <f>TEXT('Calculated Metrics'!$M1624,"dddd")</f>
        <v>Monday</v>
      </c>
      <c r="R1624" s="9" t="str">
        <f>_xlfn.XLOOKUP('Calculated Metrics'!$T1624,'Product Lookup'!A:A,'Product Lookup'!B:B, ,0)</f>
        <v>Binders</v>
      </c>
      <c r="S1624" s="9" t="s">
        <v>26</v>
      </c>
      <c r="T1624" s="9" t="s">
        <v>72</v>
      </c>
      <c r="U1624" s="9" t="s">
        <v>49</v>
      </c>
      <c r="V1624" s="9" t="s">
        <v>29</v>
      </c>
      <c r="W1624" s="9" t="s">
        <v>50</v>
      </c>
      <c r="X1624" s="9" t="s">
        <v>206</v>
      </c>
      <c r="Y1624" s="9" t="s">
        <v>840</v>
      </c>
      <c r="Z1624" s="9">
        <v>68128</v>
      </c>
      <c r="AA1624" s="1"/>
      <c r="AB1624" s="1"/>
      <c r="AC1624" s="1"/>
      <c r="AD1624" s="1"/>
      <c r="AE1624" s="1"/>
      <c r="AF1624" s="1"/>
    </row>
    <row r="1625" spans="1:32" x14ac:dyDescent="0.3">
      <c r="A1625" s="13">
        <v>19247</v>
      </c>
      <c r="B1625" s="13" t="s">
        <v>41</v>
      </c>
      <c r="C1625" s="13">
        <v>89874</v>
      </c>
      <c r="D1625" s="14">
        <v>65.989999999999995</v>
      </c>
      <c r="E1625" s="15">
        <v>0.05</v>
      </c>
      <c r="F1625" s="13">
        <v>12</v>
      </c>
      <c r="G1625" s="14">
        <f>'Calculated Metrics'!$D1625*'Calculated Metrics'!$F1625*(1-'Calculated Metrics'!$E1625)</f>
        <v>752.28599999999983</v>
      </c>
      <c r="H1625" s="13">
        <v>2874</v>
      </c>
      <c r="I1625" s="13" t="s">
        <v>1956</v>
      </c>
      <c r="J1625" s="13" t="str">
        <f t="shared" si="25"/>
        <v>Returning Customer</v>
      </c>
      <c r="K1625" s="13" t="s">
        <v>34</v>
      </c>
      <c r="L1625" s="13" t="s">
        <v>35</v>
      </c>
      <c r="M1625" s="16">
        <v>42177</v>
      </c>
      <c r="N1625" s="16">
        <v>42179</v>
      </c>
      <c r="O1625" s="48">
        <f>'Calculated Metrics'!$N1625-'Calculated Metrics'!$M1625</f>
        <v>2</v>
      </c>
      <c r="P1625" s="16" t="str">
        <f>TEXT('Calculated Metrics'!$M1625,"mmmm")</f>
        <v>June</v>
      </c>
      <c r="Q1625" s="16" t="str">
        <f>TEXT('Calculated Metrics'!$M1625,"dddd")</f>
        <v>Monday</v>
      </c>
      <c r="R1625" s="13" t="str">
        <f>_xlfn.XLOOKUP('Calculated Metrics'!$T1625,'Product Lookup'!A:A,'Product Lookup'!B:B, ,0)</f>
        <v>Telephones</v>
      </c>
      <c r="S1625" s="13" t="s">
        <v>58</v>
      </c>
      <c r="T1625" s="13" t="s">
        <v>59</v>
      </c>
      <c r="U1625" s="13" t="s">
        <v>49</v>
      </c>
      <c r="V1625" s="13" t="s">
        <v>29</v>
      </c>
      <c r="W1625" s="13" t="s">
        <v>44</v>
      </c>
      <c r="X1625" s="13" t="s">
        <v>206</v>
      </c>
      <c r="Y1625" s="13" t="s">
        <v>840</v>
      </c>
      <c r="Z1625" s="13">
        <v>68128</v>
      </c>
      <c r="AA1625" s="1"/>
      <c r="AB1625" s="1"/>
      <c r="AC1625" s="1"/>
      <c r="AD1625" s="1"/>
      <c r="AE1625" s="1"/>
      <c r="AF1625" s="1"/>
    </row>
    <row r="1626" spans="1:32" x14ac:dyDescent="0.3">
      <c r="A1626" s="9">
        <v>25599</v>
      </c>
      <c r="B1626" s="9" t="s">
        <v>33</v>
      </c>
      <c r="C1626" s="9">
        <v>91492</v>
      </c>
      <c r="D1626" s="10">
        <v>8.33</v>
      </c>
      <c r="E1626" s="11">
        <v>0.05</v>
      </c>
      <c r="F1626" s="9">
        <v>12</v>
      </c>
      <c r="G1626" s="10">
        <f>'Calculated Metrics'!$D1626*'Calculated Metrics'!$F1626*(1-'Calculated Metrics'!$E1626)</f>
        <v>94.962000000000003</v>
      </c>
      <c r="H1626" s="9">
        <v>2877</v>
      </c>
      <c r="I1626" s="9" t="s">
        <v>1957</v>
      </c>
      <c r="J1626" s="9" t="str">
        <f t="shared" si="25"/>
        <v>New Customer</v>
      </c>
      <c r="K1626" s="9" t="s">
        <v>74</v>
      </c>
      <c r="L1626" s="9" t="s">
        <v>25</v>
      </c>
      <c r="M1626" s="12">
        <v>42065</v>
      </c>
      <c r="N1626" s="12">
        <v>42067</v>
      </c>
      <c r="O1626" s="47">
        <f>'Calculated Metrics'!$N1626-'Calculated Metrics'!$M1626</f>
        <v>2</v>
      </c>
      <c r="P1626" s="12" t="str">
        <f>TEXT('Calculated Metrics'!$M1626,"mmmm")</f>
        <v>March</v>
      </c>
      <c r="Q1626" s="12" t="str">
        <f>TEXT('Calculated Metrics'!$M1626,"dddd")</f>
        <v>Monday</v>
      </c>
      <c r="R1626" s="9" t="str">
        <f>_xlfn.XLOOKUP('Calculated Metrics'!$T1626,'Product Lookup'!A:A,'Product Lookup'!B:B, ,0)</f>
        <v>Computer Peripherals</v>
      </c>
      <c r="S1626" s="9" t="s">
        <v>58</v>
      </c>
      <c r="T1626" s="9" t="s">
        <v>100</v>
      </c>
      <c r="U1626" s="9" t="s">
        <v>43</v>
      </c>
      <c r="V1626" s="9" t="s">
        <v>29</v>
      </c>
      <c r="W1626" s="9" t="s">
        <v>30</v>
      </c>
      <c r="X1626" s="9" t="s">
        <v>90</v>
      </c>
      <c r="Y1626" s="9" t="s">
        <v>844</v>
      </c>
      <c r="Z1626" s="9">
        <v>44070</v>
      </c>
      <c r="AA1626" s="1"/>
      <c r="AB1626" s="1"/>
      <c r="AC1626" s="1"/>
      <c r="AD1626" s="1"/>
      <c r="AE1626" s="1"/>
      <c r="AF1626" s="1"/>
    </row>
    <row r="1627" spans="1:32" x14ac:dyDescent="0.3">
      <c r="A1627" s="13">
        <v>7599</v>
      </c>
      <c r="B1627" s="13" t="s">
        <v>33</v>
      </c>
      <c r="C1627" s="13">
        <v>54369</v>
      </c>
      <c r="D1627" s="14">
        <v>8.33</v>
      </c>
      <c r="E1627" s="15">
        <v>0.05</v>
      </c>
      <c r="F1627" s="13">
        <v>47</v>
      </c>
      <c r="G1627" s="14">
        <f>'Calculated Metrics'!$D1627*'Calculated Metrics'!$F1627*(1-'Calculated Metrics'!$E1627)</f>
        <v>371.93449999999996</v>
      </c>
      <c r="H1627" s="13">
        <v>2878</v>
      </c>
      <c r="I1627" s="13" t="s">
        <v>1958</v>
      </c>
      <c r="J1627" s="13" t="str">
        <f t="shared" si="25"/>
        <v>New Customer</v>
      </c>
      <c r="K1627" s="13" t="s">
        <v>74</v>
      </c>
      <c r="L1627" s="13" t="s">
        <v>25</v>
      </c>
      <c r="M1627" s="16">
        <v>42065</v>
      </c>
      <c r="N1627" s="16">
        <v>42067</v>
      </c>
      <c r="O1627" s="48">
        <f>'Calculated Metrics'!$N1627-'Calculated Metrics'!$M1627</f>
        <v>2</v>
      </c>
      <c r="P1627" s="16" t="str">
        <f>TEXT('Calculated Metrics'!$M1627,"mmmm")</f>
        <v>March</v>
      </c>
      <c r="Q1627" s="16" t="str">
        <f>TEXT('Calculated Metrics'!$M1627,"dddd")</f>
        <v>Monday</v>
      </c>
      <c r="R1627" s="13" t="str">
        <f>_xlfn.XLOOKUP('Calculated Metrics'!$T1627,'Product Lookup'!A:A,'Product Lookup'!B:B, ,0)</f>
        <v>Computer Peripherals</v>
      </c>
      <c r="S1627" s="13" t="s">
        <v>58</v>
      </c>
      <c r="T1627" s="13" t="s">
        <v>100</v>
      </c>
      <c r="U1627" s="13" t="s">
        <v>43</v>
      </c>
      <c r="V1627" s="13" t="s">
        <v>29</v>
      </c>
      <c r="W1627" s="13" t="s">
        <v>81</v>
      </c>
      <c r="X1627" s="13" t="s">
        <v>31</v>
      </c>
      <c r="Y1627" s="13" t="s">
        <v>113</v>
      </c>
      <c r="Z1627" s="13">
        <v>98107</v>
      </c>
      <c r="AA1627" s="1"/>
      <c r="AB1627" s="1"/>
      <c r="AC1627" s="1"/>
      <c r="AD1627" s="1"/>
      <c r="AE1627" s="1"/>
      <c r="AF1627" s="1"/>
    </row>
    <row r="1628" spans="1:32" x14ac:dyDescent="0.3">
      <c r="A1628" s="9">
        <v>18642</v>
      </c>
      <c r="B1628" s="9" t="s">
        <v>47</v>
      </c>
      <c r="C1628" s="9">
        <v>88626</v>
      </c>
      <c r="D1628" s="10">
        <v>6.68</v>
      </c>
      <c r="E1628" s="11">
        <v>0.05</v>
      </c>
      <c r="F1628" s="9">
        <v>11</v>
      </c>
      <c r="G1628" s="10">
        <f>'Calculated Metrics'!$D1628*'Calculated Metrics'!$F1628*(1-'Calculated Metrics'!$E1628)</f>
        <v>69.805999999999983</v>
      </c>
      <c r="H1628" s="9">
        <v>2880</v>
      </c>
      <c r="I1628" s="9" t="s">
        <v>1959</v>
      </c>
      <c r="J1628" s="9" t="str">
        <f t="shared" si="25"/>
        <v>Returning Customer</v>
      </c>
      <c r="K1628" s="9" t="s">
        <v>48</v>
      </c>
      <c r="L1628" s="9" t="s">
        <v>35</v>
      </c>
      <c r="M1628" s="12">
        <v>42091</v>
      </c>
      <c r="N1628" s="12">
        <v>42092</v>
      </c>
      <c r="O1628" s="47">
        <f>'Calculated Metrics'!$N1628-'Calculated Metrics'!$M1628</f>
        <v>1</v>
      </c>
      <c r="P1628" s="12" t="str">
        <f>TEXT('Calculated Metrics'!$M1628,"mmmm")</f>
        <v>March</v>
      </c>
      <c r="Q1628" s="12" t="str">
        <f>TEXT('Calculated Metrics'!$M1628,"dddd")</f>
        <v>Saturday</v>
      </c>
      <c r="R1628" s="9" t="str">
        <f>_xlfn.XLOOKUP('Calculated Metrics'!$T1628,'Product Lookup'!A:A,'Product Lookup'!B:B, ,0)</f>
        <v>Paper</v>
      </c>
      <c r="S1628" s="9" t="s">
        <v>26</v>
      </c>
      <c r="T1628" s="9" t="s">
        <v>66</v>
      </c>
      <c r="U1628" s="9" t="s">
        <v>49</v>
      </c>
      <c r="V1628" s="9" t="s">
        <v>29</v>
      </c>
      <c r="W1628" s="9" t="s">
        <v>81</v>
      </c>
      <c r="X1628" s="9" t="s">
        <v>162</v>
      </c>
      <c r="Y1628" s="9" t="s">
        <v>845</v>
      </c>
      <c r="Z1628" s="9">
        <v>33160</v>
      </c>
      <c r="AA1628" s="1"/>
      <c r="AB1628" s="1"/>
      <c r="AC1628" s="1"/>
      <c r="AD1628" s="1"/>
      <c r="AE1628" s="1"/>
      <c r="AF1628" s="1"/>
    </row>
    <row r="1629" spans="1:32" x14ac:dyDescent="0.3">
      <c r="A1629" s="13">
        <v>20315</v>
      </c>
      <c r="B1629" s="13" t="s">
        <v>71</v>
      </c>
      <c r="C1629" s="13">
        <v>88627</v>
      </c>
      <c r="D1629" s="14">
        <v>243.98</v>
      </c>
      <c r="E1629" s="15">
        <v>0.1</v>
      </c>
      <c r="F1629" s="13">
        <v>25</v>
      </c>
      <c r="G1629" s="14">
        <f>'Calculated Metrics'!$D1629*'Calculated Metrics'!$F1629*(1-'Calculated Metrics'!$E1629)</f>
        <v>5489.55</v>
      </c>
      <c r="H1629" s="13">
        <v>2880</v>
      </c>
      <c r="I1629" s="13" t="s">
        <v>1959</v>
      </c>
      <c r="J1629" s="13" t="str">
        <f t="shared" si="25"/>
        <v>Returning Customer</v>
      </c>
      <c r="K1629" s="13" t="s">
        <v>48</v>
      </c>
      <c r="L1629" s="13" t="s">
        <v>25</v>
      </c>
      <c r="M1629" s="16">
        <v>42132</v>
      </c>
      <c r="N1629" s="16">
        <v>42137</v>
      </c>
      <c r="O1629" s="48">
        <f>'Calculated Metrics'!$N1629-'Calculated Metrics'!$M1629</f>
        <v>5</v>
      </c>
      <c r="P1629" s="16" t="str">
        <f>TEXT('Calculated Metrics'!$M1629,"mmmm")</f>
        <v>May</v>
      </c>
      <c r="Q1629" s="16" t="str">
        <f>TEXT('Calculated Metrics'!$M1629,"dddd")</f>
        <v>Friday</v>
      </c>
      <c r="R1629" s="13" t="str">
        <f>_xlfn.XLOOKUP('Calculated Metrics'!$T1629,'Product Lookup'!A:A,'Product Lookup'!B:B, ,0)</f>
        <v>Chairs</v>
      </c>
      <c r="S1629" s="13" t="s">
        <v>36</v>
      </c>
      <c r="T1629" s="13" t="s">
        <v>37</v>
      </c>
      <c r="U1629" s="13" t="s">
        <v>38</v>
      </c>
      <c r="V1629" s="13" t="s">
        <v>29</v>
      </c>
      <c r="W1629" s="13" t="s">
        <v>81</v>
      </c>
      <c r="X1629" s="13" t="s">
        <v>162</v>
      </c>
      <c r="Y1629" s="13" t="s">
        <v>845</v>
      </c>
      <c r="Z1629" s="13">
        <v>33160</v>
      </c>
      <c r="AA1629" s="1"/>
      <c r="AB1629" s="1"/>
      <c r="AC1629" s="1"/>
      <c r="AD1629" s="1"/>
      <c r="AE1629" s="1"/>
      <c r="AF1629" s="1"/>
    </row>
    <row r="1630" spans="1:32" x14ac:dyDescent="0.3">
      <c r="A1630" s="9">
        <v>7718</v>
      </c>
      <c r="B1630" s="9" t="s">
        <v>23</v>
      </c>
      <c r="C1630" s="9">
        <v>55300</v>
      </c>
      <c r="D1630" s="10">
        <v>4.0599999999999996</v>
      </c>
      <c r="E1630" s="11">
        <v>0.05</v>
      </c>
      <c r="F1630" s="9">
        <v>37</v>
      </c>
      <c r="G1630" s="10">
        <f>'Calculated Metrics'!$D1630*'Calculated Metrics'!$F1630*(1-'Calculated Metrics'!$E1630)</f>
        <v>142.709</v>
      </c>
      <c r="H1630" s="9">
        <v>2882</v>
      </c>
      <c r="I1630" s="9" t="s">
        <v>1960</v>
      </c>
      <c r="J1630" s="9" t="str">
        <f t="shared" si="25"/>
        <v>Returning Customer</v>
      </c>
      <c r="K1630" s="9" t="s">
        <v>74</v>
      </c>
      <c r="L1630" s="9" t="s">
        <v>35</v>
      </c>
      <c r="M1630" s="12">
        <v>42055</v>
      </c>
      <c r="N1630" s="12">
        <v>42057</v>
      </c>
      <c r="O1630" s="47">
        <f>'Calculated Metrics'!$N1630-'Calculated Metrics'!$M1630</f>
        <v>2</v>
      </c>
      <c r="P1630" s="12" t="str">
        <f>TEXT('Calculated Metrics'!$M1630,"mmmm")</f>
        <v>February</v>
      </c>
      <c r="Q1630" s="12" t="str">
        <f>TEXT('Calculated Metrics'!$M1630,"dddd")</f>
        <v>Friday</v>
      </c>
      <c r="R1630" s="9" t="str">
        <f>_xlfn.XLOOKUP('Calculated Metrics'!$T1630,'Product Lookup'!A:A,'Product Lookup'!B:B, ,0)</f>
        <v>Appliances</v>
      </c>
      <c r="S1630" s="9" t="s">
        <v>26</v>
      </c>
      <c r="T1630" s="9" t="s">
        <v>131</v>
      </c>
      <c r="U1630" s="9" t="s">
        <v>49</v>
      </c>
      <c r="V1630" s="9" t="s">
        <v>29</v>
      </c>
      <c r="W1630" s="9" t="s">
        <v>81</v>
      </c>
      <c r="X1630" s="9" t="s">
        <v>150</v>
      </c>
      <c r="Y1630" s="9" t="s">
        <v>173</v>
      </c>
      <c r="Z1630" s="9">
        <v>28206</v>
      </c>
      <c r="AA1630" s="1"/>
      <c r="AB1630" s="1"/>
      <c r="AC1630" s="1"/>
      <c r="AD1630" s="1"/>
      <c r="AE1630" s="1"/>
      <c r="AF1630" s="1"/>
    </row>
    <row r="1631" spans="1:32" x14ac:dyDescent="0.3">
      <c r="A1631" s="13">
        <v>7719</v>
      </c>
      <c r="B1631" s="13" t="s">
        <v>23</v>
      </c>
      <c r="C1631" s="13">
        <v>55300</v>
      </c>
      <c r="D1631" s="14">
        <v>3.75</v>
      </c>
      <c r="E1631" s="15">
        <v>0.05</v>
      </c>
      <c r="F1631" s="13">
        <v>48</v>
      </c>
      <c r="G1631" s="14">
        <f>'Calculated Metrics'!$D1631*'Calculated Metrics'!$F1631*(1-'Calculated Metrics'!$E1631)</f>
        <v>171</v>
      </c>
      <c r="H1631" s="13">
        <v>2882</v>
      </c>
      <c r="I1631" s="13" t="s">
        <v>1960</v>
      </c>
      <c r="J1631" s="13" t="str">
        <f t="shared" si="25"/>
        <v>Returning Customer</v>
      </c>
      <c r="K1631" s="13" t="s">
        <v>74</v>
      </c>
      <c r="L1631" s="13" t="s">
        <v>35</v>
      </c>
      <c r="M1631" s="16">
        <v>42055</v>
      </c>
      <c r="N1631" s="16">
        <v>42056</v>
      </c>
      <c r="O1631" s="48">
        <f>'Calculated Metrics'!$N1631-'Calculated Metrics'!$M1631</f>
        <v>1</v>
      </c>
      <c r="P1631" s="16" t="str">
        <f>TEXT('Calculated Metrics'!$M1631,"mmmm")</f>
        <v>February</v>
      </c>
      <c r="Q1631" s="16" t="str">
        <f>TEXT('Calculated Metrics'!$M1631,"dddd")</f>
        <v>Friday</v>
      </c>
      <c r="R1631" s="13" t="str">
        <f>_xlfn.XLOOKUP('Calculated Metrics'!$T1631,'Product Lookup'!A:A,'Product Lookup'!B:B, ,0)</f>
        <v>Labels</v>
      </c>
      <c r="S1631" s="13" t="s">
        <v>26</v>
      </c>
      <c r="T1631" s="13" t="s">
        <v>82</v>
      </c>
      <c r="U1631" s="13" t="s">
        <v>49</v>
      </c>
      <c r="V1631" s="13" t="s">
        <v>29</v>
      </c>
      <c r="W1631" s="13" t="s">
        <v>81</v>
      </c>
      <c r="X1631" s="13" t="s">
        <v>150</v>
      </c>
      <c r="Y1631" s="13" t="s">
        <v>173</v>
      </c>
      <c r="Z1631" s="13">
        <v>28206</v>
      </c>
      <c r="AA1631" s="1"/>
      <c r="AB1631" s="1"/>
      <c r="AC1631" s="1"/>
      <c r="AD1631" s="1"/>
      <c r="AE1631" s="1"/>
      <c r="AF1631" s="1"/>
    </row>
    <row r="1632" spans="1:32" x14ac:dyDescent="0.3">
      <c r="A1632" s="9">
        <v>7720</v>
      </c>
      <c r="B1632" s="9" t="s">
        <v>23</v>
      </c>
      <c r="C1632" s="9">
        <v>55300</v>
      </c>
      <c r="D1632" s="10">
        <v>10.68</v>
      </c>
      <c r="E1632" s="11">
        <v>0.05</v>
      </c>
      <c r="F1632" s="9">
        <v>31</v>
      </c>
      <c r="G1632" s="10">
        <f>'Calculated Metrics'!$D1632*'Calculated Metrics'!$F1632*(1-'Calculated Metrics'!$E1632)</f>
        <v>314.52599999999995</v>
      </c>
      <c r="H1632" s="9">
        <v>2882</v>
      </c>
      <c r="I1632" s="9" t="s">
        <v>1960</v>
      </c>
      <c r="J1632" s="9" t="str">
        <f t="shared" si="25"/>
        <v>Returning Customer</v>
      </c>
      <c r="K1632" s="9" t="s">
        <v>74</v>
      </c>
      <c r="L1632" s="9" t="s">
        <v>35</v>
      </c>
      <c r="M1632" s="12">
        <v>42055</v>
      </c>
      <c r="N1632" s="12">
        <v>42057</v>
      </c>
      <c r="O1632" s="47">
        <f>'Calculated Metrics'!$N1632-'Calculated Metrics'!$M1632</f>
        <v>2</v>
      </c>
      <c r="P1632" s="12" t="str">
        <f>TEXT('Calculated Metrics'!$M1632,"mmmm")</f>
        <v>February</v>
      </c>
      <c r="Q1632" s="12" t="str">
        <f>TEXT('Calculated Metrics'!$M1632,"dddd")</f>
        <v>Friday</v>
      </c>
      <c r="R1632" s="9" t="str">
        <f>_xlfn.XLOOKUP('Calculated Metrics'!$T1632,'Product Lookup'!A:A,'Product Lookup'!B:B, ,0)</f>
        <v>Furnishings</v>
      </c>
      <c r="S1632" s="9" t="s">
        <v>36</v>
      </c>
      <c r="T1632" s="9" t="s">
        <v>42</v>
      </c>
      <c r="U1632" s="9" t="s">
        <v>124</v>
      </c>
      <c r="V1632" s="9" t="s">
        <v>29</v>
      </c>
      <c r="W1632" s="9" t="s">
        <v>81</v>
      </c>
      <c r="X1632" s="9" t="s">
        <v>150</v>
      </c>
      <c r="Y1632" s="9" t="s">
        <v>173</v>
      </c>
      <c r="Z1632" s="9">
        <v>28206</v>
      </c>
      <c r="AA1632" s="1"/>
      <c r="AB1632" s="1"/>
      <c r="AC1632" s="1"/>
      <c r="AD1632" s="1"/>
      <c r="AE1632" s="1"/>
      <c r="AF1632" s="1"/>
    </row>
    <row r="1633" spans="1:32" x14ac:dyDescent="0.3">
      <c r="A1633" s="13">
        <v>2314</v>
      </c>
      <c r="B1633" s="13" t="s">
        <v>23</v>
      </c>
      <c r="C1633" s="13">
        <v>16676</v>
      </c>
      <c r="D1633" s="14">
        <v>28.99</v>
      </c>
      <c r="E1633" s="15">
        <v>0.05</v>
      </c>
      <c r="F1633" s="13">
        <v>39</v>
      </c>
      <c r="G1633" s="14">
        <f>'Calculated Metrics'!$D1633*'Calculated Metrics'!$F1633*(1-'Calculated Metrics'!$E1633)</f>
        <v>1074.0794999999998</v>
      </c>
      <c r="H1633" s="13">
        <v>2882</v>
      </c>
      <c r="I1633" s="13" t="s">
        <v>1960</v>
      </c>
      <c r="J1633" s="13" t="str">
        <f t="shared" si="25"/>
        <v>Returning Customer</v>
      </c>
      <c r="K1633" s="13" t="s">
        <v>74</v>
      </c>
      <c r="L1633" s="13" t="s">
        <v>35</v>
      </c>
      <c r="M1633" s="16">
        <v>42082</v>
      </c>
      <c r="N1633" s="16">
        <v>42082</v>
      </c>
      <c r="O1633" s="48">
        <f>'Calculated Metrics'!$N1633-'Calculated Metrics'!$M1633</f>
        <v>0</v>
      </c>
      <c r="P1633" s="16" t="str">
        <f>TEXT('Calculated Metrics'!$M1633,"mmmm")</f>
        <v>March</v>
      </c>
      <c r="Q1633" s="16" t="str">
        <f>TEXT('Calculated Metrics'!$M1633,"dddd")</f>
        <v>Thursday</v>
      </c>
      <c r="R1633" s="13" t="str">
        <f>_xlfn.XLOOKUP('Calculated Metrics'!$T1633,'Product Lookup'!A:A,'Product Lookup'!B:B, ,0)</f>
        <v>Telephones</v>
      </c>
      <c r="S1633" s="13" t="s">
        <v>58</v>
      </c>
      <c r="T1633" s="13" t="s">
        <v>59</v>
      </c>
      <c r="U1633" s="13" t="s">
        <v>63</v>
      </c>
      <c r="V1633" s="13" t="s">
        <v>29</v>
      </c>
      <c r="W1633" s="13" t="s">
        <v>81</v>
      </c>
      <c r="X1633" s="13" t="s">
        <v>150</v>
      </c>
      <c r="Y1633" s="13" t="s">
        <v>173</v>
      </c>
      <c r="Z1633" s="13">
        <v>28206</v>
      </c>
      <c r="AA1633" s="1"/>
      <c r="AB1633" s="1"/>
      <c r="AC1633" s="1"/>
      <c r="AD1633" s="1"/>
      <c r="AE1633" s="1"/>
      <c r="AF1633" s="1"/>
    </row>
    <row r="1634" spans="1:32" x14ac:dyDescent="0.3">
      <c r="A1634" s="9">
        <v>694</v>
      </c>
      <c r="B1634" s="9" t="s">
        <v>41</v>
      </c>
      <c r="C1634" s="9">
        <v>4839</v>
      </c>
      <c r="D1634" s="10">
        <v>6.48</v>
      </c>
      <c r="E1634" s="11">
        <v>0.05</v>
      </c>
      <c r="F1634" s="9">
        <v>35</v>
      </c>
      <c r="G1634" s="10">
        <f>'Calculated Metrics'!$D1634*'Calculated Metrics'!$F1634*(1-'Calculated Metrics'!$E1634)</f>
        <v>215.46</v>
      </c>
      <c r="H1634" s="9">
        <v>2882</v>
      </c>
      <c r="I1634" s="9" t="s">
        <v>1960</v>
      </c>
      <c r="J1634" s="9" t="str">
        <f t="shared" si="25"/>
        <v>Returning Customer</v>
      </c>
      <c r="K1634" s="9" t="s">
        <v>74</v>
      </c>
      <c r="L1634" s="9" t="s">
        <v>35</v>
      </c>
      <c r="M1634" s="12">
        <v>42133</v>
      </c>
      <c r="N1634" s="12">
        <v>42133</v>
      </c>
      <c r="O1634" s="47">
        <f>'Calculated Metrics'!$N1634-'Calculated Metrics'!$M1634</f>
        <v>0</v>
      </c>
      <c r="P1634" s="12" t="str">
        <f>TEXT('Calculated Metrics'!$M1634,"mmmm")</f>
        <v>May</v>
      </c>
      <c r="Q1634" s="12" t="str">
        <f>TEXT('Calculated Metrics'!$M1634,"dddd")</f>
        <v>Saturday</v>
      </c>
      <c r="R1634" s="9" t="str">
        <f>_xlfn.XLOOKUP('Calculated Metrics'!$T1634,'Product Lookup'!A:A,'Product Lookup'!B:B, ,0)</f>
        <v>Paper</v>
      </c>
      <c r="S1634" s="9" t="s">
        <v>26</v>
      </c>
      <c r="T1634" s="9" t="s">
        <v>66</v>
      </c>
      <c r="U1634" s="9" t="s">
        <v>49</v>
      </c>
      <c r="V1634" s="9" t="s">
        <v>29</v>
      </c>
      <c r="W1634" s="9" t="s">
        <v>81</v>
      </c>
      <c r="X1634" s="9" t="s">
        <v>150</v>
      </c>
      <c r="Y1634" s="9" t="s">
        <v>173</v>
      </c>
      <c r="Z1634" s="9">
        <v>28206</v>
      </c>
      <c r="AA1634" s="1"/>
      <c r="AB1634" s="1"/>
      <c r="AC1634" s="1"/>
      <c r="AD1634" s="1"/>
      <c r="AE1634" s="1"/>
      <c r="AF1634" s="1"/>
    </row>
    <row r="1635" spans="1:32" x14ac:dyDescent="0.3">
      <c r="A1635" s="13">
        <v>3065</v>
      </c>
      <c r="B1635" s="13" t="s">
        <v>23</v>
      </c>
      <c r="C1635" s="13">
        <v>21958</v>
      </c>
      <c r="D1635" s="14">
        <v>363.25</v>
      </c>
      <c r="E1635" s="15">
        <v>0.1</v>
      </c>
      <c r="F1635" s="13">
        <v>21</v>
      </c>
      <c r="G1635" s="14">
        <f>'Calculated Metrics'!$D1635*'Calculated Metrics'!$F1635*(1-'Calculated Metrics'!$E1635)</f>
        <v>6865.4250000000002</v>
      </c>
      <c r="H1635" s="13">
        <v>2882</v>
      </c>
      <c r="I1635" s="13" t="s">
        <v>1960</v>
      </c>
      <c r="J1635" s="13" t="str">
        <f t="shared" si="25"/>
        <v>Returning Customer</v>
      </c>
      <c r="K1635" s="13" t="s">
        <v>74</v>
      </c>
      <c r="L1635" s="13" t="s">
        <v>35</v>
      </c>
      <c r="M1635" s="16">
        <v>42160</v>
      </c>
      <c r="N1635" s="16">
        <v>42161</v>
      </c>
      <c r="O1635" s="48">
        <f>'Calculated Metrics'!$N1635-'Calculated Metrics'!$M1635</f>
        <v>1</v>
      </c>
      <c r="P1635" s="16" t="str">
        <f>TEXT('Calculated Metrics'!$M1635,"mmmm")</f>
        <v>June</v>
      </c>
      <c r="Q1635" s="16" t="str">
        <f>TEXT('Calculated Metrics'!$M1635,"dddd")</f>
        <v>Friday</v>
      </c>
      <c r="R1635" s="13" t="str">
        <f>_xlfn.XLOOKUP('Calculated Metrics'!$T1635,'Product Lookup'!A:A,'Product Lookup'!B:B, ,0)</f>
        <v>Appliances</v>
      </c>
      <c r="S1635" s="13" t="s">
        <v>26</v>
      </c>
      <c r="T1635" s="13" t="s">
        <v>131</v>
      </c>
      <c r="U1635" s="13" t="s">
        <v>49</v>
      </c>
      <c r="V1635" s="13" t="s">
        <v>29</v>
      </c>
      <c r="W1635" s="13" t="s">
        <v>81</v>
      </c>
      <c r="X1635" s="13" t="s">
        <v>150</v>
      </c>
      <c r="Y1635" s="13" t="s">
        <v>173</v>
      </c>
      <c r="Z1635" s="13">
        <v>28206</v>
      </c>
      <c r="AA1635" s="1"/>
      <c r="AB1635" s="1"/>
      <c r="AC1635" s="1"/>
      <c r="AD1635" s="1"/>
      <c r="AE1635" s="1"/>
      <c r="AF1635" s="1"/>
    </row>
    <row r="1636" spans="1:32" x14ac:dyDescent="0.3">
      <c r="A1636" s="9">
        <v>5689</v>
      </c>
      <c r="B1636" s="9" t="s">
        <v>71</v>
      </c>
      <c r="C1636" s="9">
        <v>40224</v>
      </c>
      <c r="D1636" s="10">
        <v>63.94</v>
      </c>
      <c r="E1636" s="11">
        <v>0.05</v>
      </c>
      <c r="F1636" s="9">
        <v>21</v>
      </c>
      <c r="G1636" s="10">
        <f>'Calculated Metrics'!$D1636*'Calculated Metrics'!$F1636*(1-'Calculated Metrics'!$E1636)</f>
        <v>1275.6029999999998</v>
      </c>
      <c r="H1636" s="9">
        <v>2882</v>
      </c>
      <c r="I1636" s="9" t="s">
        <v>1960</v>
      </c>
      <c r="J1636" s="9" t="str">
        <f t="shared" si="25"/>
        <v>Returning Customer</v>
      </c>
      <c r="K1636" s="9" t="s">
        <v>74</v>
      </c>
      <c r="L1636" s="9" t="s">
        <v>25</v>
      </c>
      <c r="M1636" s="12">
        <v>42185</v>
      </c>
      <c r="N1636" s="12">
        <v>42192</v>
      </c>
      <c r="O1636" s="47">
        <f>'Calculated Metrics'!$N1636-'Calculated Metrics'!$M1636</f>
        <v>7</v>
      </c>
      <c r="P1636" s="12" t="str">
        <f>TEXT('Calculated Metrics'!$M1636,"mmmm")</f>
        <v>June</v>
      </c>
      <c r="Q1636" s="12" t="str">
        <f>TEXT('Calculated Metrics'!$M1636,"dddd")</f>
        <v>Tuesday</v>
      </c>
      <c r="R1636" s="9" t="str">
        <f>_xlfn.XLOOKUP('Calculated Metrics'!$T1636,'Product Lookup'!A:A,'Product Lookup'!B:B, ,0)</f>
        <v>Furnishings</v>
      </c>
      <c r="S1636" s="9" t="s">
        <v>36</v>
      </c>
      <c r="T1636" s="9" t="s">
        <v>42</v>
      </c>
      <c r="U1636" s="9" t="s">
        <v>49</v>
      </c>
      <c r="V1636" s="9" t="s">
        <v>29</v>
      </c>
      <c r="W1636" s="9" t="s">
        <v>81</v>
      </c>
      <c r="X1636" s="9" t="s">
        <v>150</v>
      </c>
      <c r="Y1636" s="9" t="s">
        <v>173</v>
      </c>
      <c r="Z1636" s="9">
        <v>28206</v>
      </c>
      <c r="AA1636" s="1"/>
      <c r="AB1636" s="1"/>
      <c r="AC1636" s="1"/>
      <c r="AD1636" s="1"/>
      <c r="AE1636" s="1"/>
      <c r="AF1636" s="1"/>
    </row>
    <row r="1637" spans="1:32" x14ac:dyDescent="0.3">
      <c r="A1637" s="13">
        <v>7137</v>
      </c>
      <c r="B1637" s="13" t="s">
        <v>71</v>
      </c>
      <c r="C1637" s="13">
        <v>50917</v>
      </c>
      <c r="D1637" s="14">
        <v>43.98</v>
      </c>
      <c r="E1637" s="15">
        <v>0.05</v>
      </c>
      <c r="F1637" s="13">
        <v>40</v>
      </c>
      <c r="G1637" s="14">
        <f>'Calculated Metrics'!$D1637*'Calculated Metrics'!$F1637*(1-'Calculated Metrics'!$E1637)</f>
        <v>1671.2399999999998</v>
      </c>
      <c r="H1637" s="13">
        <v>2882</v>
      </c>
      <c r="I1637" s="13" t="s">
        <v>1960</v>
      </c>
      <c r="J1637" s="13" t="str">
        <f t="shared" si="25"/>
        <v>Returning Customer</v>
      </c>
      <c r="K1637" s="13" t="s">
        <v>74</v>
      </c>
      <c r="L1637" s="13" t="s">
        <v>35</v>
      </c>
      <c r="M1637" s="16">
        <v>42025</v>
      </c>
      <c r="N1637" s="16">
        <v>42029</v>
      </c>
      <c r="O1637" s="48">
        <f>'Calculated Metrics'!$N1637-'Calculated Metrics'!$M1637</f>
        <v>4</v>
      </c>
      <c r="P1637" s="16" t="str">
        <f>TEXT('Calculated Metrics'!$M1637,"mmmm")</f>
        <v>January</v>
      </c>
      <c r="Q1637" s="16" t="str">
        <f>TEXT('Calculated Metrics'!$M1637,"dddd")</f>
        <v>Wednesday</v>
      </c>
      <c r="R1637" s="13" t="str">
        <f>_xlfn.XLOOKUP('Calculated Metrics'!$T1637,'Product Lookup'!A:A,'Product Lookup'!B:B, ,0)</f>
        <v>Computer Peripherals</v>
      </c>
      <c r="S1637" s="13" t="s">
        <v>58</v>
      </c>
      <c r="T1637" s="13" t="s">
        <v>100</v>
      </c>
      <c r="U1637" s="13" t="s">
        <v>43</v>
      </c>
      <c r="V1637" s="13" t="s">
        <v>29</v>
      </c>
      <c r="W1637" s="13" t="s">
        <v>44</v>
      </c>
      <c r="X1637" s="13" t="s">
        <v>150</v>
      </c>
      <c r="Y1637" s="13" t="s">
        <v>173</v>
      </c>
      <c r="Z1637" s="13">
        <v>28206</v>
      </c>
      <c r="AA1637" s="1"/>
      <c r="AB1637" s="1"/>
      <c r="AC1637" s="1"/>
      <c r="AD1637" s="1"/>
      <c r="AE1637" s="1"/>
      <c r="AF1637" s="1"/>
    </row>
    <row r="1638" spans="1:32" x14ac:dyDescent="0.3">
      <c r="A1638" s="9">
        <v>18694</v>
      </c>
      <c r="B1638" s="9" t="s">
        <v>41</v>
      </c>
      <c r="C1638" s="9">
        <v>87632</v>
      </c>
      <c r="D1638" s="10">
        <v>6.48</v>
      </c>
      <c r="E1638" s="11">
        <v>0.05</v>
      </c>
      <c r="F1638" s="9">
        <v>9</v>
      </c>
      <c r="G1638" s="10">
        <f>'Calculated Metrics'!$D1638*'Calculated Metrics'!$F1638*(1-'Calculated Metrics'!$E1638)</f>
        <v>55.404000000000003</v>
      </c>
      <c r="H1638" s="9">
        <v>2883</v>
      </c>
      <c r="I1638" s="9" t="s">
        <v>1961</v>
      </c>
      <c r="J1638" s="9" t="str">
        <f t="shared" si="25"/>
        <v>New Customer</v>
      </c>
      <c r="K1638" s="9" t="s">
        <v>74</v>
      </c>
      <c r="L1638" s="9" t="s">
        <v>35</v>
      </c>
      <c r="M1638" s="12">
        <v>42133</v>
      </c>
      <c r="N1638" s="12">
        <v>42133</v>
      </c>
      <c r="O1638" s="47">
        <f>'Calculated Metrics'!$N1638-'Calculated Metrics'!$M1638</f>
        <v>0</v>
      </c>
      <c r="P1638" s="12" t="str">
        <f>TEXT('Calculated Metrics'!$M1638,"mmmm")</f>
        <v>May</v>
      </c>
      <c r="Q1638" s="12" t="str">
        <f>TEXT('Calculated Metrics'!$M1638,"dddd")</f>
        <v>Saturday</v>
      </c>
      <c r="R1638" s="9" t="str">
        <f>_xlfn.XLOOKUP('Calculated Metrics'!$T1638,'Product Lookup'!A:A,'Product Lookup'!B:B, ,0)</f>
        <v>Paper</v>
      </c>
      <c r="S1638" s="9" t="s">
        <v>26</v>
      </c>
      <c r="T1638" s="9" t="s">
        <v>66</v>
      </c>
      <c r="U1638" s="9" t="s">
        <v>49</v>
      </c>
      <c r="V1638" s="9" t="s">
        <v>29</v>
      </c>
      <c r="W1638" s="9" t="s">
        <v>44</v>
      </c>
      <c r="X1638" s="9" t="s">
        <v>90</v>
      </c>
      <c r="Y1638" s="9" t="s">
        <v>844</v>
      </c>
      <c r="Z1638" s="9">
        <v>44070</v>
      </c>
      <c r="AA1638" s="1"/>
      <c r="AB1638" s="1"/>
      <c r="AC1638" s="1"/>
      <c r="AD1638" s="1"/>
      <c r="AE1638" s="1"/>
      <c r="AF1638" s="1"/>
    </row>
    <row r="1639" spans="1:32" x14ac:dyDescent="0.3">
      <c r="A1639" s="13">
        <v>20314</v>
      </c>
      <c r="B1639" s="13" t="s">
        <v>23</v>
      </c>
      <c r="C1639" s="13">
        <v>87631</v>
      </c>
      <c r="D1639" s="14">
        <v>28.99</v>
      </c>
      <c r="E1639" s="15">
        <v>0.05</v>
      </c>
      <c r="F1639" s="13">
        <v>10</v>
      </c>
      <c r="G1639" s="14">
        <f>'Calculated Metrics'!$D1639*'Calculated Metrics'!$F1639*(1-'Calculated Metrics'!$E1639)</f>
        <v>275.40499999999997</v>
      </c>
      <c r="H1639" s="13">
        <v>2884</v>
      </c>
      <c r="I1639" s="13" t="s">
        <v>1962</v>
      </c>
      <c r="J1639" s="13" t="str">
        <f t="shared" si="25"/>
        <v>Returning Customer</v>
      </c>
      <c r="K1639" s="13" t="s">
        <v>74</v>
      </c>
      <c r="L1639" s="13" t="s">
        <v>35</v>
      </c>
      <c r="M1639" s="16">
        <v>42082</v>
      </c>
      <c r="N1639" s="16">
        <v>42082</v>
      </c>
      <c r="O1639" s="48">
        <f>'Calculated Metrics'!$N1639-'Calculated Metrics'!$M1639</f>
        <v>0</v>
      </c>
      <c r="P1639" s="16" t="str">
        <f>TEXT('Calculated Metrics'!$M1639,"mmmm")</f>
        <v>March</v>
      </c>
      <c r="Q1639" s="16" t="str">
        <f>TEXT('Calculated Metrics'!$M1639,"dddd")</f>
        <v>Thursday</v>
      </c>
      <c r="R1639" s="13" t="str">
        <f>_xlfn.XLOOKUP('Calculated Metrics'!$T1639,'Product Lookup'!A:A,'Product Lookup'!B:B, ,0)</f>
        <v>Telephones</v>
      </c>
      <c r="S1639" s="13" t="s">
        <v>58</v>
      </c>
      <c r="T1639" s="13" t="s">
        <v>59</v>
      </c>
      <c r="U1639" s="13" t="s">
        <v>63</v>
      </c>
      <c r="V1639" s="13" t="s">
        <v>29</v>
      </c>
      <c r="W1639" s="13" t="s">
        <v>44</v>
      </c>
      <c r="X1639" s="13" t="s">
        <v>90</v>
      </c>
      <c r="Y1639" s="13" t="s">
        <v>846</v>
      </c>
      <c r="Z1639" s="13">
        <v>44039</v>
      </c>
      <c r="AA1639" s="1"/>
      <c r="AB1639" s="1"/>
      <c r="AC1639" s="1"/>
      <c r="AD1639" s="1"/>
      <c r="AE1639" s="1"/>
      <c r="AF1639" s="1"/>
    </row>
    <row r="1640" spans="1:32" x14ac:dyDescent="0.3">
      <c r="A1640" s="9">
        <v>21065</v>
      </c>
      <c r="B1640" s="9" t="s">
        <v>23</v>
      </c>
      <c r="C1640" s="9">
        <v>87633</v>
      </c>
      <c r="D1640" s="10">
        <v>363.25</v>
      </c>
      <c r="E1640" s="11">
        <v>0.1</v>
      </c>
      <c r="F1640" s="9">
        <v>5</v>
      </c>
      <c r="G1640" s="10">
        <f>'Calculated Metrics'!$D1640*'Calculated Metrics'!$F1640*(1-'Calculated Metrics'!$E1640)</f>
        <v>1634.625</v>
      </c>
      <c r="H1640" s="9">
        <v>2884</v>
      </c>
      <c r="I1640" s="9" t="s">
        <v>1962</v>
      </c>
      <c r="J1640" s="9" t="str">
        <f t="shared" si="25"/>
        <v>Returning Customer</v>
      </c>
      <c r="K1640" s="9" t="s">
        <v>74</v>
      </c>
      <c r="L1640" s="9" t="s">
        <v>35</v>
      </c>
      <c r="M1640" s="12">
        <v>42160</v>
      </c>
      <c r="N1640" s="12">
        <v>42161</v>
      </c>
      <c r="O1640" s="47">
        <f>'Calculated Metrics'!$N1640-'Calculated Metrics'!$M1640</f>
        <v>1</v>
      </c>
      <c r="P1640" s="12" t="str">
        <f>TEXT('Calculated Metrics'!$M1640,"mmmm")</f>
        <v>June</v>
      </c>
      <c r="Q1640" s="12" t="str">
        <f>TEXT('Calculated Metrics'!$M1640,"dddd")</f>
        <v>Friday</v>
      </c>
      <c r="R1640" s="9" t="str">
        <f>_xlfn.XLOOKUP('Calculated Metrics'!$T1640,'Product Lookup'!A:A,'Product Lookup'!B:B, ,0)</f>
        <v>Appliances</v>
      </c>
      <c r="S1640" s="9" t="s">
        <v>26</v>
      </c>
      <c r="T1640" s="9" t="s">
        <v>131</v>
      </c>
      <c r="U1640" s="9" t="s">
        <v>49</v>
      </c>
      <c r="V1640" s="9" t="s">
        <v>29</v>
      </c>
      <c r="W1640" s="9" t="s">
        <v>44</v>
      </c>
      <c r="X1640" s="9" t="s">
        <v>90</v>
      </c>
      <c r="Y1640" s="9" t="s">
        <v>846</v>
      </c>
      <c r="Z1640" s="9">
        <v>44039</v>
      </c>
      <c r="AA1640" s="1"/>
      <c r="AB1640" s="1"/>
      <c r="AC1640" s="1"/>
      <c r="AD1640" s="1"/>
      <c r="AE1640" s="1"/>
      <c r="AF1640" s="1"/>
    </row>
    <row r="1641" spans="1:32" x14ac:dyDescent="0.3">
      <c r="A1641" s="13">
        <v>23689</v>
      </c>
      <c r="B1641" s="13" t="s">
        <v>71</v>
      </c>
      <c r="C1641" s="13">
        <v>87634</v>
      </c>
      <c r="D1641" s="14">
        <v>63.94</v>
      </c>
      <c r="E1641" s="15">
        <v>0.05</v>
      </c>
      <c r="F1641" s="13">
        <v>5</v>
      </c>
      <c r="G1641" s="14">
        <f>'Calculated Metrics'!$D1641*'Calculated Metrics'!$F1641*(1-'Calculated Metrics'!$E1641)</f>
        <v>303.71499999999997</v>
      </c>
      <c r="H1641" s="13">
        <v>2885</v>
      </c>
      <c r="I1641" s="13" t="s">
        <v>1963</v>
      </c>
      <c r="J1641" s="13" t="str">
        <f t="shared" si="25"/>
        <v>New Customer</v>
      </c>
      <c r="K1641" s="13" t="s">
        <v>74</v>
      </c>
      <c r="L1641" s="13" t="s">
        <v>25</v>
      </c>
      <c r="M1641" s="16">
        <v>42185</v>
      </c>
      <c r="N1641" s="16">
        <v>42192</v>
      </c>
      <c r="O1641" s="48">
        <f>'Calculated Metrics'!$N1641-'Calculated Metrics'!$M1641</f>
        <v>7</v>
      </c>
      <c r="P1641" s="16" t="str">
        <f>TEXT('Calculated Metrics'!$M1641,"mmmm")</f>
        <v>June</v>
      </c>
      <c r="Q1641" s="16" t="str">
        <f>TEXT('Calculated Metrics'!$M1641,"dddd")</f>
        <v>Tuesday</v>
      </c>
      <c r="R1641" s="13" t="str">
        <f>_xlfn.XLOOKUP('Calculated Metrics'!$T1641,'Product Lookup'!A:A,'Product Lookup'!B:B, ,0)</f>
        <v>Furnishings</v>
      </c>
      <c r="S1641" s="13" t="s">
        <v>36</v>
      </c>
      <c r="T1641" s="13" t="s">
        <v>42</v>
      </c>
      <c r="U1641" s="13" t="s">
        <v>49</v>
      </c>
      <c r="V1641" s="13" t="s">
        <v>29</v>
      </c>
      <c r="W1641" s="13" t="s">
        <v>44</v>
      </c>
      <c r="X1641" s="13" t="s">
        <v>90</v>
      </c>
      <c r="Y1641" s="13" t="s">
        <v>847</v>
      </c>
      <c r="Z1641" s="13">
        <v>44133</v>
      </c>
      <c r="AA1641" s="1"/>
      <c r="AB1641" s="1"/>
      <c r="AC1641" s="1"/>
      <c r="AD1641" s="1"/>
      <c r="AE1641" s="1"/>
      <c r="AF1641" s="1"/>
    </row>
    <row r="1642" spans="1:32" x14ac:dyDescent="0.3">
      <c r="A1642" s="9">
        <v>25718</v>
      </c>
      <c r="B1642" s="9" t="s">
        <v>23</v>
      </c>
      <c r="C1642" s="9">
        <v>87630</v>
      </c>
      <c r="D1642" s="10">
        <v>4.0599999999999996</v>
      </c>
      <c r="E1642" s="11">
        <v>0.05</v>
      </c>
      <c r="F1642" s="9">
        <v>9</v>
      </c>
      <c r="G1642" s="10">
        <f>'Calculated Metrics'!$D1642*'Calculated Metrics'!$F1642*(1-'Calculated Metrics'!$E1642)</f>
        <v>34.713000000000001</v>
      </c>
      <c r="H1642" s="9">
        <v>2886</v>
      </c>
      <c r="I1642" s="9" t="s">
        <v>1964</v>
      </c>
      <c r="J1642" s="9" t="str">
        <f t="shared" si="25"/>
        <v>Returning Customer</v>
      </c>
      <c r="K1642" s="9" t="s">
        <v>74</v>
      </c>
      <c r="L1642" s="9" t="s">
        <v>35</v>
      </c>
      <c r="M1642" s="12">
        <v>42055</v>
      </c>
      <c r="N1642" s="12">
        <v>42057</v>
      </c>
      <c r="O1642" s="47">
        <f>'Calculated Metrics'!$N1642-'Calculated Metrics'!$M1642</f>
        <v>2</v>
      </c>
      <c r="P1642" s="12" t="str">
        <f>TEXT('Calculated Metrics'!$M1642,"mmmm")</f>
        <v>February</v>
      </c>
      <c r="Q1642" s="12" t="str">
        <f>TEXT('Calculated Metrics'!$M1642,"dddd")</f>
        <v>Friday</v>
      </c>
      <c r="R1642" s="9" t="str">
        <f>_xlfn.XLOOKUP('Calculated Metrics'!$T1642,'Product Lookup'!A:A,'Product Lookup'!B:B, ,0)</f>
        <v>Appliances</v>
      </c>
      <c r="S1642" s="9" t="s">
        <v>26</v>
      </c>
      <c r="T1642" s="9" t="s">
        <v>131</v>
      </c>
      <c r="U1642" s="9" t="s">
        <v>49</v>
      </c>
      <c r="V1642" s="9" t="s">
        <v>29</v>
      </c>
      <c r="W1642" s="9" t="s">
        <v>44</v>
      </c>
      <c r="X1642" s="9" t="s">
        <v>90</v>
      </c>
      <c r="Y1642" s="9" t="s">
        <v>848</v>
      </c>
      <c r="Z1642" s="9">
        <v>44134</v>
      </c>
      <c r="AA1642" s="1"/>
      <c r="AB1642" s="1"/>
      <c r="AC1642" s="1"/>
      <c r="AD1642" s="1"/>
      <c r="AE1642" s="1"/>
      <c r="AF1642" s="1"/>
    </row>
    <row r="1643" spans="1:32" x14ac:dyDescent="0.3">
      <c r="A1643" s="13">
        <v>25719</v>
      </c>
      <c r="B1643" s="13" t="s">
        <v>23</v>
      </c>
      <c r="C1643" s="13">
        <v>87630</v>
      </c>
      <c r="D1643" s="14">
        <v>3.75</v>
      </c>
      <c r="E1643" s="15">
        <v>0.05</v>
      </c>
      <c r="F1643" s="13">
        <v>12</v>
      </c>
      <c r="G1643" s="14">
        <f>'Calculated Metrics'!$D1643*'Calculated Metrics'!$F1643*(1-'Calculated Metrics'!$E1643)</f>
        <v>42.75</v>
      </c>
      <c r="H1643" s="13">
        <v>2886</v>
      </c>
      <c r="I1643" s="13" t="s">
        <v>1964</v>
      </c>
      <c r="J1643" s="13" t="str">
        <f t="shared" si="25"/>
        <v>Returning Customer</v>
      </c>
      <c r="K1643" s="13" t="s">
        <v>74</v>
      </c>
      <c r="L1643" s="13" t="s">
        <v>35</v>
      </c>
      <c r="M1643" s="16">
        <v>42055</v>
      </c>
      <c r="N1643" s="16">
        <v>42056</v>
      </c>
      <c r="O1643" s="48">
        <f>'Calculated Metrics'!$N1643-'Calculated Metrics'!$M1643</f>
        <v>1</v>
      </c>
      <c r="P1643" s="16" t="str">
        <f>TEXT('Calculated Metrics'!$M1643,"mmmm")</f>
        <v>February</v>
      </c>
      <c r="Q1643" s="16" t="str">
        <f>TEXT('Calculated Metrics'!$M1643,"dddd")</f>
        <v>Friday</v>
      </c>
      <c r="R1643" s="13" t="str">
        <f>_xlfn.XLOOKUP('Calculated Metrics'!$T1643,'Product Lookup'!A:A,'Product Lookup'!B:B, ,0)</f>
        <v>Labels</v>
      </c>
      <c r="S1643" s="13" t="s">
        <v>26</v>
      </c>
      <c r="T1643" s="13" t="s">
        <v>82</v>
      </c>
      <c r="U1643" s="13" t="s">
        <v>49</v>
      </c>
      <c r="V1643" s="13" t="s">
        <v>29</v>
      </c>
      <c r="W1643" s="13" t="s">
        <v>44</v>
      </c>
      <c r="X1643" s="13" t="s">
        <v>90</v>
      </c>
      <c r="Y1643" s="13" t="s">
        <v>848</v>
      </c>
      <c r="Z1643" s="13">
        <v>44134</v>
      </c>
      <c r="AA1643" s="1"/>
      <c r="AB1643" s="1"/>
      <c r="AC1643" s="1"/>
      <c r="AD1643" s="1"/>
      <c r="AE1643" s="1"/>
      <c r="AF1643" s="1"/>
    </row>
    <row r="1644" spans="1:32" x14ac:dyDescent="0.3">
      <c r="A1644" s="9">
        <v>25720</v>
      </c>
      <c r="B1644" s="9" t="s">
        <v>23</v>
      </c>
      <c r="C1644" s="9">
        <v>87630</v>
      </c>
      <c r="D1644" s="10">
        <v>10.68</v>
      </c>
      <c r="E1644" s="11">
        <v>0.05</v>
      </c>
      <c r="F1644" s="9">
        <v>8</v>
      </c>
      <c r="G1644" s="10">
        <f>'Calculated Metrics'!$D1644*'Calculated Metrics'!$F1644*(1-'Calculated Metrics'!$E1644)</f>
        <v>81.167999999999992</v>
      </c>
      <c r="H1644" s="9">
        <v>2886</v>
      </c>
      <c r="I1644" s="9" t="s">
        <v>1964</v>
      </c>
      <c r="J1644" s="9" t="str">
        <f t="shared" si="25"/>
        <v>Returning Customer</v>
      </c>
      <c r="K1644" s="9" t="s">
        <v>74</v>
      </c>
      <c r="L1644" s="9" t="s">
        <v>35</v>
      </c>
      <c r="M1644" s="12">
        <v>42055</v>
      </c>
      <c r="N1644" s="12">
        <v>42057</v>
      </c>
      <c r="O1644" s="47">
        <f>'Calculated Metrics'!$N1644-'Calculated Metrics'!$M1644</f>
        <v>2</v>
      </c>
      <c r="P1644" s="12" t="str">
        <f>TEXT('Calculated Metrics'!$M1644,"mmmm")</f>
        <v>February</v>
      </c>
      <c r="Q1644" s="12" t="str">
        <f>TEXT('Calculated Metrics'!$M1644,"dddd")</f>
        <v>Friday</v>
      </c>
      <c r="R1644" s="9" t="str">
        <f>_xlfn.XLOOKUP('Calculated Metrics'!$T1644,'Product Lookup'!A:A,'Product Lookup'!B:B, ,0)</f>
        <v>Furnishings</v>
      </c>
      <c r="S1644" s="9" t="s">
        <v>36</v>
      </c>
      <c r="T1644" s="9" t="s">
        <v>42</v>
      </c>
      <c r="U1644" s="9" t="s">
        <v>124</v>
      </c>
      <c r="V1644" s="9" t="s">
        <v>29</v>
      </c>
      <c r="W1644" s="9" t="s">
        <v>50</v>
      </c>
      <c r="X1644" s="9" t="s">
        <v>90</v>
      </c>
      <c r="Y1644" s="9" t="s">
        <v>848</v>
      </c>
      <c r="Z1644" s="9">
        <v>44134</v>
      </c>
      <c r="AA1644" s="1"/>
      <c r="AB1644" s="1"/>
      <c r="AC1644" s="1"/>
      <c r="AD1644" s="1"/>
      <c r="AE1644" s="1"/>
      <c r="AF1644" s="1"/>
    </row>
    <row r="1645" spans="1:32" x14ac:dyDescent="0.3">
      <c r="A1645" s="13">
        <v>21514</v>
      </c>
      <c r="B1645" s="13" t="s">
        <v>23</v>
      </c>
      <c r="C1645" s="13">
        <v>90011</v>
      </c>
      <c r="D1645" s="14">
        <v>209.37</v>
      </c>
      <c r="E1645" s="15">
        <v>0.1</v>
      </c>
      <c r="F1645" s="13">
        <v>11</v>
      </c>
      <c r="G1645" s="14">
        <f>'Calculated Metrics'!$D1645*'Calculated Metrics'!$F1645*(1-'Calculated Metrics'!$E1645)</f>
        <v>2072.7630000000004</v>
      </c>
      <c r="H1645" s="13">
        <v>2892</v>
      </c>
      <c r="I1645" s="13" t="s">
        <v>1965</v>
      </c>
      <c r="J1645" s="13" t="str">
        <f t="shared" si="25"/>
        <v>New Customer</v>
      </c>
      <c r="K1645" s="13" t="s">
        <v>74</v>
      </c>
      <c r="L1645" s="13" t="s">
        <v>35</v>
      </c>
      <c r="M1645" s="16">
        <v>42058</v>
      </c>
      <c r="N1645" s="16">
        <v>42060</v>
      </c>
      <c r="O1645" s="48">
        <f>'Calculated Metrics'!$N1645-'Calculated Metrics'!$M1645</f>
        <v>2</v>
      </c>
      <c r="P1645" s="16" t="str">
        <f>TEXT('Calculated Metrics'!$M1645,"mmmm")</f>
        <v>February</v>
      </c>
      <c r="Q1645" s="16" t="str">
        <f>TEXT('Calculated Metrics'!$M1645,"dddd")</f>
        <v>Monday</v>
      </c>
      <c r="R1645" s="13" t="str">
        <f>_xlfn.XLOOKUP('Calculated Metrics'!$T1645,'Product Lookup'!A:A,'Product Lookup'!B:B, ,0)</f>
        <v>Tables</v>
      </c>
      <c r="S1645" s="13" t="s">
        <v>36</v>
      </c>
      <c r="T1645" s="13" t="s">
        <v>89</v>
      </c>
      <c r="U1645" s="13" t="s">
        <v>124</v>
      </c>
      <c r="V1645" s="13" t="s">
        <v>29</v>
      </c>
      <c r="W1645" s="13" t="s">
        <v>50</v>
      </c>
      <c r="X1645" s="13" t="s">
        <v>143</v>
      </c>
      <c r="Y1645" s="13" t="s">
        <v>849</v>
      </c>
      <c r="Z1645" s="13">
        <v>48154</v>
      </c>
      <c r="AA1645" s="1"/>
      <c r="AB1645" s="1"/>
      <c r="AC1645" s="1"/>
      <c r="AD1645" s="1"/>
      <c r="AE1645" s="1"/>
      <c r="AF1645" s="1"/>
    </row>
    <row r="1646" spans="1:32" x14ac:dyDescent="0.3">
      <c r="A1646" s="9">
        <v>21515</v>
      </c>
      <c r="B1646" s="9" t="s">
        <v>23</v>
      </c>
      <c r="C1646" s="9">
        <v>90011</v>
      </c>
      <c r="D1646" s="10">
        <v>4.9800000000000004</v>
      </c>
      <c r="E1646" s="11">
        <v>0.05</v>
      </c>
      <c r="F1646" s="9">
        <v>9</v>
      </c>
      <c r="G1646" s="10">
        <f>'Calculated Metrics'!$D1646*'Calculated Metrics'!$F1646*(1-'Calculated Metrics'!$E1646)</f>
        <v>42.579000000000008</v>
      </c>
      <c r="H1646" s="9">
        <v>2893</v>
      </c>
      <c r="I1646" s="9" t="s">
        <v>1966</v>
      </c>
      <c r="J1646" s="9" t="str">
        <f t="shared" si="25"/>
        <v>New Customer</v>
      </c>
      <c r="K1646" s="9" t="s">
        <v>74</v>
      </c>
      <c r="L1646" s="9" t="s">
        <v>35</v>
      </c>
      <c r="M1646" s="12">
        <v>42058</v>
      </c>
      <c r="N1646" s="12">
        <v>42059</v>
      </c>
      <c r="O1646" s="47">
        <f>'Calculated Metrics'!$N1646-'Calculated Metrics'!$M1646</f>
        <v>1</v>
      </c>
      <c r="P1646" s="12" t="str">
        <f>TEXT('Calculated Metrics'!$M1646,"mmmm")</f>
        <v>February</v>
      </c>
      <c r="Q1646" s="12" t="str">
        <f>TEXT('Calculated Metrics'!$M1646,"dddd")</f>
        <v>Monday</v>
      </c>
      <c r="R1646" s="9" t="str">
        <f>_xlfn.XLOOKUP('Calculated Metrics'!$T1646,'Product Lookup'!A:A,'Product Lookup'!B:B, ,0)</f>
        <v>Paper</v>
      </c>
      <c r="S1646" s="9" t="s">
        <v>26</v>
      </c>
      <c r="T1646" s="9" t="s">
        <v>66</v>
      </c>
      <c r="U1646" s="9" t="s">
        <v>49</v>
      </c>
      <c r="V1646" s="9" t="s">
        <v>29</v>
      </c>
      <c r="W1646" s="9" t="s">
        <v>50</v>
      </c>
      <c r="X1646" s="9" t="s">
        <v>143</v>
      </c>
      <c r="Y1646" s="9" t="s">
        <v>823</v>
      </c>
      <c r="Z1646" s="9">
        <v>48071</v>
      </c>
      <c r="AA1646" s="1"/>
      <c r="AB1646" s="1"/>
      <c r="AC1646" s="1"/>
      <c r="AD1646" s="1"/>
      <c r="AE1646" s="1"/>
      <c r="AF1646" s="1"/>
    </row>
    <row r="1647" spans="1:32" x14ac:dyDescent="0.3">
      <c r="A1647" s="13">
        <v>19909</v>
      </c>
      <c r="B1647" s="13" t="s">
        <v>71</v>
      </c>
      <c r="C1647" s="13">
        <v>86925</v>
      </c>
      <c r="D1647" s="14">
        <v>880.98</v>
      </c>
      <c r="E1647" s="15">
        <v>0.1</v>
      </c>
      <c r="F1647" s="13">
        <v>8</v>
      </c>
      <c r="G1647" s="14">
        <f>'Calculated Metrics'!$D1647*'Calculated Metrics'!$F1647*(1-'Calculated Metrics'!$E1647)</f>
        <v>6343.0560000000005</v>
      </c>
      <c r="H1647" s="13">
        <v>2896</v>
      </c>
      <c r="I1647" s="13" t="s">
        <v>1967</v>
      </c>
      <c r="J1647" s="13" t="str">
        <f t="shared" si="25"/>
        <v>Returning Customer</v>
      </c>
      <c r="K1647" s="13" t="s">
        <v>34</v>
      </c>
      <c r="L1647" s="13" t="s">
        <v>25</v>
      </c>
      <c r="M1647" s="16">
        <v>42026</v>
      </c>
      <c r="N1647" s="16">
        <v>42030</v>
      </c>
      <c r="O1647" s="48">
        <f>'Calculated Metrics'!$N1647-'Calculated Metrics'!$M1647</f>
        <v>4</v>
      </c>
      <c r="P1647" s="16" t="str">
        <f>TEXT('Calculated Metrics'!$M1647,"mmmm")</f>
        <v>January</v>
      </c>
      <c r="Q1647" s="16" t="str">
        <f>TEXT('Calculated Metrics'!$M1647,"dddd")</f>
        <v>Thursday</v>
      </c>
      <c r="R1647" s="13" t="str">
        <f>_xlfn.XLOOKUP('Calculated Metrics'!$T1647,'Product Lookup'!A:A,'Product Lookup'!B:B, ,0)</f>
        <v>Bookcases</v>
      </c>
      <c r="S1647" s="13" t="s">
        <v>36</v>
      </c>
      <c r="T1647" s="13" t="s">
        <v>105</v>
      </c>
      <c r="U1647" s="13" t="s">
        <v>77</v>
      </c>
      <c r="V1647" s="13" t="s">
        <v>29</v>
      </c>
      <c r="W1647" s="13" t="s">
        <v>50</v>
      </c>
      <c r="X1647" s="13" t="s">
        <v>51</v>
      </c>
      <c r="Y1647" s="13" t="s">
        <v>850</v>
      </c>
      <c r="Z1647" s="13">
        <v>56001</v>
      </c>
      <c r="AA1647" s="1"/>
      <c r="AB1647" s="1"/>
      <c r="AC1647" s="1"/>
      <c r="AD1647" s="1"/>
      <c r="AE1647" s="1"/>
      <c r="AF1647" s="1"/>
    </row>
    <row r="1648" spans="1:32" x14ac:dyDescent="0.3">
      <c r="A1648" s="9">
        <v>18198</v>
      </c>
      <c r="B1648" s="9" t="s">
        <v>41</v>
      </c>
      <c r="C1648" s="9">
        <v>86927</v>
      </c>
      <c r="D1648" s="10">
        <v>22.84</v>
      </c>
      <c r="E1648" s="11">
        <v>0.05</v>
      </c>
      <c r="F1648" s="9">
        <v>15</v>
      </c>
      <c r="G1648" s="10">
        <f>'Calculated Metrics'!$D1648*'Calculated Metrics'!$F1648*(1-'Calculated Metrics'!$E1648)</f>
        <v>325.47000000000003</v>
      </c>
      <c r="H1648" s="9">
        <v>2896</v>
      </c>
      <c r="I1648" s="9" t="s">
        <v>1967</v>
      </c>
      <c r="J1648" s="9" t="str">
        <f t="shared" si="25"/>
        <v>Returning Customer</v>
      </c>
      <c r="K1648" s="9" t="s">
        <v>34</v>
      </c>
      <c r="L1648" s="9" t="s">
        <v>35</v>
      </c>
      <c r="M1648" s="12">
        <v>42075</v>
      </c>
      <c r="N1648" s="12">
        <v>42077</v>
      </c>
      <c r="O1648" s="47">
        <f>'Calculated Metrics'!$N1648-'Calculated Metrics'!$M1648</f>
        <v>2</v>
      </c>
      <c r="P1648" s="12" t="str">
        <f>TEXT('Calculated Metrics'!$M1648,"mmmm")</f>
        <v>March</v>
      </c>
      <c r="Q1648" s="12" t="str">
        <f>TEXT('Calculated Metrics'!$M1648,"dddd")</f>
        <v>Thursday</v>
      </c>
      <c r="R1648" s="9" t="str">
        <f>_xlfn.XLOOKUP('Calculated Metrics'!$T1648,'Product Lookup'!A:A,'Product Lookup'!B:B, ,0)</f>
        <v>Paper</v>
      </c>
      <c r="S1648" s="9" t="s">
        <v>26</v>
      </c>
      <c r="T1648" s="9" t="s">
        <v>66</v>
      </c>
      <c r="U1648" s="9" t="s">
        <v>49</v>
      </c>
      <c r="V1648" s="9" t="s">
        <v>29</v>
      </c>
      <c r="W1648" s="9" t="s">
        <v>50</v>
      </c>
      <c r="X1648" s="9" t="s">
        <v>51</v>
      </c>
      <c r="Y1648" s="9" t="s">
        <v>850</v>
      </c>
      <c r="Z1648" s="9">
        <v>56001</v>
      </c>
      <c r="AA1648" s="1"/>
      <c r="AB1648" s="1"/>
      <c r="AC1648" s="1"/>
      <c r="AD1648" s="1"/>
      <c r="AE1648" s="1"/>
      <c r="AF1648" s="1"/>
    </row>
    <row r="1649" spans="1:32" x14ac:dyDescent="0.3">
      <c r="A1649" s="13">
        <v>20304</v>
      </c>
      <c r="B1649" s="13" t="s">
        <v>23</v>
      </c>
      <c r="C1649" s="13">
        <v>86926</v>
      </c>
      <c r="D1649" s="14">
        <v>80.97</v>
      </c>
      <c r="E1649" s="15">
        <v>0.05</v>
      </c>
      <c r="F1649" s="13">
        <v>11</v>
      </c>
      <c r="G1649" s="14">
        <f>'Calculated Metrics'!$D1649*'Calculated Metrics'!$F1649*(1-'Calculated Metrics'!$E1649)</f>
        <v>846.13649999999996</v>
      </c>
      <c r="H1649" s="13">
        <v>2897</v>
      </c>
      <c r="I1649" s="13" t="s">
        <v>1968</v>
      </c>
      <c r="J1649" s="13" t="str">
        <f t="shared" si="25"/>
        <v>Returning Customer</v>
      </c>
      <c r="K1649" s="13" t="s">
        <v>34</v>
      </c>
      <c r="L1649" s="13" t="s">
        <v>25</v>
      </c>
      <c r="M1649" s="16">
        <v>42048</v>
      </c>
      <c r="N1649" s="16">
        <v>42049</v>
      </c>
      <c r="O1649" s="48">
        <f>'Calculated Metrics'!$N1649-'Calculated Metrics'!$M1649</f>
        <v>1</v>
      </c>
      <c r="P1649" s="16" t="str">
        <f>TEXT('Calculated Metrics'!$M1649,"mmmm")</f>
        <v>February</v>
      </c>
      <c r="Q1649" s="16" t="str">
        <f>TEXT('Calculated Metrics'!$M1649,"dddd")</f>
        <v>Friday</v>
      </c>
      <c r="R1649" s="13" t="str">
        <f>_xlfn.XLOOKUP('Calculated Metrics'!$T1649,'Product Lookup'!A:A,'Product Lookup'!B:B, ,0)</f>
        <v>Office Machines</v>
      </c>
      <c r="S1649" s="13" t="s">
        <v>58</v>
      </c>
      <c r="T1649" s="13" t="s">
        <v>62</v>
      </c>
      <c r="U1649" s="13" t="s">
        <v>77</v>
      </c>
      <c r="V1649" s="13" t="s">
        <v>29</v>
      </c>
      <c r="W1649" s="13" t="s">
        <v>50</v>
      </c>
      <c r="X1649" s="13" t="s">
        <v>51</v>
      </c>
      <c r="Y1649" s="13" t="s">
        <v>851</v>
      </c>
      <c r="Z1649" s="13">
        <v>55369</v>
      </c>
      <c r="AA1649" s="1"/>
      <c r="AB1649" s="1"/>
      <c r="AC1649" s="1"/>
      <c r="AD1649" s="1"/>
      <c r="AE1649" s="1"/>
      <c r="AF1649" s="1"/>
    </row>
    <row r="1650" spans="1:32" x14ac:dyDescent="0.3">
      <c r="A1650" s="9">
        <v>20305</v>
      </c>
      <c r="B1650" s="9" t="s">
        <v>23</v>
      </c>
      <c r="C1650" s="9">
        <v>86926</v>
      </c>
      <c r="D1650" s="10">
        <v>6.48</v>
      </c>
      <c r="E1650" s="11">
        <v>0.05</v>
      </c>
      <c r="F1650" s="9">
        <v>2</v>
      </c>
      <c r="G1650" s="10">
        <f>'Calculated Metrics'!$D1650*'Calculated Metrics'!$F1650*(1-'Calculated Metrics'!$E1650)</f>
        <v>12.311999999999999</v>
      </c>
      <c r="H1650" s="9">
        <v>2897</v>
      </c>
      <c r="I1650" s="9" t="s">
        <v>1968</v>
      </c>
      <c r="J1650" s="9" t="str">
        <f t="shared" si="25"/>
        <v>Returning Customer</v>
      </c>
      <c r="K1650" s="9" t="s">
        <v>34</v>
      </c>
      <c r="L1650" s="9" t="s">
        <v>35</v>
      </c>
      <c r="M1650" s="12">
        <v>42048</v>
      </c>
      <c r="N1650" s="12">
        <v>42050</v>
      </c>
      <c r="O1650" s="47">
        <f>'Calculated Metrics'!$N1650-'Calculated Metrics'!$M1650</f>
        <v>2</v>
      </c>
      <c r="P1650" s="12" t="str">
        <f>TEXT('Calculated Metrics'!$M1650,"mmmm")</f>
        <v>February</v>
      </c>
      <c r="Q1650" s="12" t="str">
        <f>TEXT('Calculated Metrics'!$M1650,"dddd")</f>
        <v>Friday</v>
      </c>
      <c r="R1650" s="9" t="str">
        <f>_xlfn.XLOOKUP('Calculated Metrics'!$T1650,'Product Lookup'!A:A,'Product Lookup'!B:B, ,0)</f>
        <v>Paper</v>
      </c>
      <c r="S1650" s="9" t="s">
        <v>26</v>
      </c>
      <c r="T1650" s="9" t="s">
        <v>66</v>
      </c>
      <c r="U1650" s="9" t="s">
        <v>49</v>
      </c>
      <c r="V1650" s="9" t="s">
        <v>29</v>
      </c>
      <c r="W1650" s="9" t="s">
        <v>44</v>
      </c>
      <c r="X1650" s="9" t="s">
        <v>51</v>
      </c>
      <c r="Y1650" s="9" t="s">
        <v>851</v>
      </c>
      <c r="Z1650" s="9">
        <v>55369</v>
      </c>
      <c r="AA1650" s="1"/>
      <c r="AB1650" s="1"/>
      <c r="AC1650" s="1"/>
      <c r="AD1650" s="1"/>
      <c r="AE1650" s="1"/>
      <c r="AF1650" s="1"/>
    </row>
    <row r="1651" spans="1:32" x14ac:dyDescent="0.3">
      <c r="A1651" s="13">
        <v>23151</v>
      </c>
      <c r="B1651" s="13" t="s">
        <v>33</v>
      </c>
      <c r="C1651" s="13">
        <v>87374</v>
      </c>
      <c r="D1651" s="14">
        <v>70.89</v>
      </c>
      <c r="E1651" s="15">
        <v>0.05</v>
      </c>
      <c r="F1651" s="13">
        <v>6</v>
      </c>
      <c r="G1651" s="14">
        <f>'Calculated Metrics'!$D1651*'Calculated Metrics'!$F1651*(1-'Calculated Metrics'!$E1651)</f>
        <v>404.07300000000004</v>
      </c>
      <c r="H1651" s="13">
        <v>2903</v>
      </c>
      <c r="I1651" s="13" t="s">
        <v>1969</v>
      </c>
      <c r="J1651" s="13" t="str">
        <f t="shared" si="25"/>
        <v>New Customer</v>
      </c>
      <c r="K1651" s="13" t="s">
        <v>48</v>
      </c>
      <c r="L1651" s="13" t="s">
        <v>25</v>
      </c>
      <c r="M1651" s="16">
        <v>42180</v>
      </c>
      <c r="N1651" s="16">
        <v>42180</v>
      </c>
      <c r="O1651" s="48">
        <f>'Calculated Metrics'!$N1651-'Calculated Metrics'!$M1651</f>
        <v>0</v>
      </c>
      <c r="P1651" s="16" t="str">
        <f>TEXT('Calculated Metrics'!$M1651,"mmmm")</f>
        <v>June</v>
      </c>
      <c r="Q1651" s="16" t="str">
        <f>TEXT('Calculated Metrics'!$M1651,"dddd")</f>
        <v>Thursday</v>
      </c>
      <c r="R1651" s="13" t="str">
        <f>_xlfn.XLOOKUP('Calculated Metrics'!$T1651,'Product Lookup'!A:A,'Product Lookup'!B:B, ,0)</f>
        <v>Tables</v>
      </c>
      <c r="S1651" s="13" t="s">
        <v>36</v>
      </c>
      <c r="T1651" s="13" t="s">
        <v>89</v>
      </c>
      <c r="U1651" s="13" t="s">
        <v>77</v>
      </c>
      <c r="V1651" s="13" t="s">
        <v>29</v>
      </c>
      <c r="W1651" s="13" t="s">
        <v>44</v>
      </c>
      <c r="X1651" s="13" t="s">
        <v>90</v>
      </c>
      <c r="Y1651" s="13" t="s">
        <v>852</v>
      </c>
      <c r="Z1651" s="13">
        <v>43068</v>
      </c>
      <c r="AA1651" s="1"/>
      <c r="AB1651" s="1"/>
      <c r="AC1651" s="1"/>
      <c r="AD1651" s="1"/>
      <c r="AE1651" s="1"/>
      <c r="AF1651" s="1"/>
    </row>
    <row r="1652" spans="1:32" x14ac:dyDescent="0.3">
      <c r="A1652" s="9">
        <v>18611</v>
      </c>
      <c r="B1652" s="9" t="s">
        <v>23</v>
      </c>
      <c r="C1652" s="9">
        <v>88156</v>
      </c>
      <c r="D1652" s="10">
        <v>4.13</v>
      </c>
      <c r="E1652" s="11">
        <v>0.05</v>
      </c>
      <c r="F1652" s="9">
        <v>4</v>
      </c>
      <c r="G1652" s="10">
        <f>'Calculated Metrics'!$D1652*'Calculated Metrics'!$F1652*(1-'Calculated Metrics'!$E1652)</f>
        <v>15.693999999999999</v>
      </c>
      <c r="H1652" s="9">
        <v>2908</v>
      </c>
      <c r="I1652" s="9" t="s">
        <v>1970</v>
      </c>
      <c r="J1652" s="9" t="str">
        <f t="shared" si="25"/>
        <v>Returning Customer</v>
      </c>
      <c r="K1652" s="9" t="s">
        <v>34</v>
      </c>
      <c r="L1652" s="9" t="s">
        <v>35</v>
      </c>
      <c r="M1652" s="12">
        <v>42012</v>
      </c>
      <c r="N1652" s="12">
        <v>42012</v>
      </c>
      <c r="O1652" s="47">
        <f>'Calculated Metrics'!$N1652-'Calculated Metrics'!$M1652</f>
        <v>0</v>
      </c>
      <c r="P1652" s="12" t="str">
        <f>TEXT('Calculated Metrics'!$M1652,"mmmm")</f>
        <v>January</v>
      </c>
      <c r="Q1652" s="12" t="str">
        <f>TEXT('Calculated Metrics'!$M1652,"dddd")</f>
        <v>Thursday</v>
      </c>
      <c r="R1652" s="9" t="str">
        <f>_xlfn.XLOOKUP('Calculated Metrics'!$T1652,'Product Lookup'!A:A,'Product Lookup'!B:B, ,0)</f>
        <v>Labels</v>
      </c>
      <c r="S1652" s="9" t="s">
        <v>26</v>
      </c>
      <c r="T1652" s="9" t="s">
        <v>82</v>
      </c>
      <c r="U1652" s="9" t="s">
        <v>49</v>
      </c>
      <c r="V1652" s="9" t="s">
        <v>29</v>
      </c>
      <c r="W1652" s="9" t="s">
        <v>44</v>
      </c>
      <c r="X1652" s="9" t="s">
        <v>90</v>
      </c>
      <c r="Y1652" s="9" t="s">
        <v>853</v>
      </c>
      <c r="Z1652" s="9">
        <v>44125</v>
      </c>
      <c r="AA1652" s="1"/>
      <c r="AB1652" s="1"/>
      <c r="AC1652" s="1"/>
      <c r="AD1652" s="1"/>
      <c r="AE1652" s="1"/>
      <c r="AF1652" s="1"/>
    </row>
    <row r="1653" spans="1:32" x14ac:dyDescent="0.3">
      <c r="A1653" s="13">
        <v>18612</v>
      </c>
      <c r="B1653" s="13" t="s">
        <v>23</v>
      </c>
      <c r="C1653" s="13">
        <v>88156</v>
      </c>
      <c r="D1653" s="14">
        <v>22.72</v>
      </c>
      <c r="E1653" s="15">
        <v>0.05</v>
      </c>
      <c r="F1653" s="13">
        <v>1</v>
      </c>
      <c r="G1653" s="14">
        <f>'Calculated Metrics'!$D1653*'Calculated Metrics'!$F1653*(1-'Calculated Metrics'!$E1653)</f>
        <v>21.584</v>
      </c>
      <c r="H1653" s="13">
        <v>2908</v>
      </c>
      <c r="I1653" s="13" t="s">
        <v>1970</v>
      </c>
      <c r="J1653" s="13" t="str">
        <f t="shared" si="25"/>
        <v>Returning Customer</v>
      </c>
      <c r="K1653" s="13" t="s">
        <v>34</v>
      </c>
      <c r="L1653" s="13" t="s">
        <v>35</v>
      </c>
      <c r="M1653" s="16">
        <v>42012</v>
      </c>
      <c r="N1653" s="16">
        <v>42012</v>
      </c>
      <c r="O1653" s="48">
        <f>'Calculated Metrics'!$N1653-'Calculated Metrics'!$M1653</f>
        <v>0</v>
      </c>
      <c r="P1653" s="16" t="str">
        <f>TEXT('Calculated Metrics'!$M1653,"mmmm")</f>
        <v>January</v>
      </c>
      <c r="Q1653" s="16" t="str">
        <f>TEXT('Calculated Metrics'!$M1653,"dddd")</f>
        <v>Thursday</v>
      </c>
      <c r="R1653" s="13" t="str">
        <f>_xlfn.XLOOKUP('Calculated Metrics'!$T1653,'Product Lookup'!A:A,'Product Lookup'!B:B, ,0)</f>
        <v>Furnishings</v>
      </c>
      <c r="S1653" s="13" t="s">
        <v>36</v>
      </c>
      <c r="T1653" s="13" t="s">
        <v>42</v>
      </c>
      <c r="U1653" s="13" t="s">
        <v>43</v>
      </c>
      <c r="V1653" s="13" t="s">
        <v>29</v>
      </c>
      <c r="W1653" s="13" t="s">
        <v>44</v>
      </c>
      <c r="X1653" s="13" t="s">
        <v>90</v>
      </c>
      <c r="Y1653" s="13" t="s">
        <v>853</v>
      </c>
      <c r="Z1653" s="13">
        <v>44125</v>
      </c>
      <c r="AA1653" s="1"/>
      <c r="AB1653" s="1"/>
      <c r="AC1653" s="1"/>
      <c r="AD1653" s="1"/>
      <c r="AE1653" s="1"/>
      <c r="AF1653" s="1"/>
    </row>
    <row r="1654" spans="1:32" x14ac:dyDescent="0.3">
      <c r="A1654" s="9">
        <v>20827</v>
      </c>
      <c r="B1654" s="9" t="s">
        <v>33</v>
      </c>
      <c r="C1654" s="9">
        <v>88157</v>
      </c>
      <c r="D1654" s="10">
        <v>34.979999999999997</v>
      </c>
      <c r="E1654" s="11">
        <v>0.05</v>
      </c>
      <c r="F1654" s="9">
        <v>16</v>
      </c>
      <c r="G1654" s="10">
        <f>'Calculated Metrics'!$D1654*'Calculated Metrics'!$F1654*(1-'Calculated Metrics'!$E1654)</f>
        <v>531.69599999999991</v>
      </c>
      <c r="H1654" s="9">
        <v>2908</v>
      </c>
      <c r="I1654" s="9" t="s">
        <v>1970</v>
      </c>
      <c r="J1654" s="9" t="str">
        <f t="shared" si="25"/>
        <v>Returning Customer</v>
      </c>
      <c r="K1654" s="9" t="s">
        <v>34</v>
      </c>
      <c r="L1654" s="9" t="s">
        <v>25</v>
      </c>
      <c r="M1654" s="12">
        <v>42063</v>
      </c>
      <c r="N1654" s="12">
        <v>42066</v>
      </c>
      <c r="O1654" s="47">
        <f>'Calculated Metrics'!$N1654-'Calculated Metrics'!$M1654</f>
        <v>3</v>
      </c>
      <c r="P1654" s="12" t="str">
        <f>TEXT('Calculated Metrics'!$M1654,"mmmm")</f>
        <v>February</v>
      </c>
      <c r="Q1654" s="12" t="str">
        <f>TEXT('Calculated Metrics'!$M1654,"dddd")</f>
        <v>Saturday</v>
      </c>
      <c r="R1654" s="9" t="str">
        <f>_xlfn.XLOOKUP('Calculated Metrics'!$T1654,'Product Lookup'!A:A,'Product Lookup'!B:B, ,0)</f>
        <v>Computer Peripherals</v>
      </c>
      <c r="S1654" s="9" t="s">
        <v>58</v>
      </c>
      <c r="T1654" s="9" t="s">
        <v>100</v>
      </c>
      <c r="U1654" s="9" t="s">
        <v>49</v>
      </c>
      <c r="V1654" s="9" t="s">
        <v>29</v>
      </c>
      <c r="W1654" s="9" t="s">
        <v>44</v>
      </c>
      <c r="X1654" s="9" t="s">
        <v>90</v>
      </c>
      <c r="Y1654" s="9" t="s">
        <v>853</v>
      </c>
      <c r="Z1654" s="9">
        <v>44125</v>
      </c>
      <c r="AA1654" s="1"/>
      <c r="AB1654" s="1"/>
      <c r="AC1654" s="1"/>
      <c r="AD1654" s="1"/>
      <c r="AE1654" s="1"/>
      <c r="AF1654" s="1"/>
    </row>
    <row r="1655" spans="1:32" x14ac:dyDescent="0.3">
      <c r="A1655" s="13">
        <v>20828</v>
      </c>
      <c r="B1655" s="13" t="s">
        <v>33</v>
      </c>
      <c r="C1655" s="13">
        <v>88157</v>
      </c>
      <c r="D1655" s="14">
        <v>3.14</v>
      </c>
      <c r="E1655" s="15">
        <v>0.05</v>
      </c>
      <c r="F1655" s="13">
        <v>8</v>
      </c>
      <c r="G1655" s="14">
        <f>'Calculated Metrics'!$D1655*'Calculated Metrics'!$F1655*(1-'Calculated Metrics'!$E1655)</f>
        <v>23.864000000000001</v>
      </c>
      <c r="H1655" s="13">
        <v>2908</v>
      </c>
      <c r="I1655" s="13" t="s">
        <v>1970</v>
      </c>
      <c r="J1655" s="13" t="str">
        <f t="shared" si="25"/>
        <v>Returning Customer</v>
      </c>
      <c r="K1655" s="13" t="s">
        <v>34</v>
      </c>
      <c r="L1655" s="13" t="s">
        <v>35</v>
      </c>
      <c r="M1655" s="16">
        <v>42063</v>
      </c>
      <c r="N1655" s="16">
        <v>42065</v>
      </c>
      <c r="O1655" s="48">
        <f>'Calculated Metrics'!$N1655-'Calculated Metrics'!$M1655</f>
        <v>2</v>
      </c>
      <c r="P1655" s="16" t="str">
        <f>TEXT('Calculated Metrics'!$M1655,"mmmm")</f>
        <v>February</v>
      </c>
      <c r="Q1655" s="16" t="str">
        <f>TEXT('Calculated Metrics'!$M1655,"dddd")</f>
        <v>Saturday</v>
      </c>
      <c r="R1655" s="13" t="str">
        <f>_xlfn.XLOOKUP('Calculated Metrics'!$T1655,'Product Lookup'!A:A,'Product Lookup'!B:B, ,0)</f>
        <v>Scissors</v>
      </c>
      <c r="S1655" s="13" t="s">
        <v>26</v>
      </c>
      <c r="T1655" s="13" t="s">
        <v>97</v>
      </c>
      <c r="U1655" s="13" t="s">
        <v>28</v>
      </c>
      <c r="V1655" s="13" t="s">
        <v>29</v>
      </c>
      <c r="W1655" s="13" t="s">
        <v>50</v>
      </c>
      <c r="X1655" s="13" t="s">
        <v>90</v>
      </c>
      <c r="Y1655" s="13" t="s">
        <v>853</v>
      </c>
      <c r="Z1655" s="13">
        <v>44125</v>
      </c>
      <c r="AA1655" s="1"/>
      <c r="AB1655" s="1"/>
      <c r="AC1655" s="1"/>
      <c r="AD1655" s="1"/>
      <c r="AE1655" s="1"/>
      <c r="AF1655" s="1"/>
    </row>
    <row r="1656" spans="1:32" x14ac:dyDescent="0.3">
      <c r="A1656" s="9">
        <v>21290</v>
      </c>
      <c r="B1656" s="9" t="s">
        <v>23</v>
      </c>
      <c r="C1656" s="9">
        <v>87396</v>
      </c>
      <c r="D1656" s="10">
        <v>4.13</v>
      </c>
      <c r="E1656" s="11">
        <v>0.05</v>
      </c>
      <c r="F1656" s="9">
        <v>7</v>
      </c>
      <c r="G1656" s="10">
        <f>'Calculated Metrics'!$D1656*'Calculated Metrics'!$F1656*(1-'Calculated Metrics'!$E1656)</f>
        <v>27.464499999999997</v>
      </c>
      <c r="H1656" s="9">
        <v>2912</v>
      </c>
      <c r="I1656" s="9" t="s">
        <v>1971</v>
      </c>
      <c r="J1656" s="9" t="str">
        <f t="shared" si="25"/>
        <v>Returning Customer</v>
      </c>
      <c r="K1656" s="9" t="s">
        <v>34</v>
      </c>
      <c r="L1656" s="9" t="s">
        <v>25</v>
      </c>
      <c r="M1656" s="12">
        <v>42122</v>
      </c>
      <c r="N1656" s="12">
        <v>42124</v>
      </c>
      <c r="O1656" s="47">
        <f>'Calculated Metrics'!$N1656-'Calculated Metrics'!$M1656</f>
        <v>2</v>
      </c>
      <c r="P1656" s="12" t="str">
        <f>TEXT('Calculated Metrics'!$M1656,"mmmm")</f>
        <v>April</v>
      </c>
      <c r="Q1656" s="12" t="str">
        <f>TEXT('Calculated Metrics'!$M1656,"dddd")</f>
        <v>Tuesday</v>
      </c>
      <c r="R1656" s="9" t="str">
        <f>_xlfn.XLOOKUP('Calculated Metrics'!$T1656,'Product Lookup'!A:A,'Product Lookup'!B:B, ,0)</f>
        <v>Labels</v>
      </c>
      <c r="S1656" s="9" t="s">
        <v>26</v>
      </c>
      <c r="T1656" s="9" t="s">
        <v>82</v>
      </c>
      <c r="U1656" s="9" t="s">
        <v>49</v>
      </c>
      <c r="V1656" s="9" t="s">
        <v>29</v>
      </c>
      <c r="W1656" s="9" t="s">
        <v>50</v>
      </c>
      <c r="X1656" s="9" t="s">
        <v>854</v>
      </c>
      <c r="Y1656" s="9" t="s">
        <v>855</v>
      </c>
      <c r="Z1656" s="9">
        <v>58201</v>
      </c>
      <c r="AA1656" s="1"/>
      <c r="AB1656" s="1"/>
      <c r="AC1656" s="1"/>
      <c r="AD1656" s="1"/>
      <c r="AE1656" s="1"/>
      <c r="AF1656" s="1"/>
    </row>
    <row r="1657" spans="1:32" x14ac:dyDescent="0.3">
      <c r="A1657" s="13">
        <v>21291</v>
      </c>
      <c r="B1657" s="13" t="s">
        <v>23</v>
      </c>
      <c r="C1657" s="13">
        <v>87396</v>
      </c>
      <c r="D1657" s="14">
        <v>55.48</v>
      </c>
      <c r="E1657" s="15">
        <v>0.05</v>
      </c>
      <c r="F1657" s="13">
        <v>12</v>
      </c>
      <c r="G1657" s="14">
        <f>'Calculated Metrics'!$D1657*'Calculated Metrics'!$F1657*(1-'Calculated Metrics'!$E1657)</f>
        <v>632.47199999999998</v>
      </c>
      <c r="H1657" s="13">
        <v>2912</v>
      </c>
      <c r="I1657" s="13" t="s">
        <v>1971</v>
      </c>
      <c r="J1657" s="13" t="str">
        <f t="shared" si="25"/>
        <v>Returning Customer</v>
      </c>
      <c r="K1657" s="13" t="s">
        <v>34</v>
      </c>
      <c r="L1657" s="13" t="s">
        <v>35</v>
      </c>
      <c r="M1657" s="16">
        <v>42122</v>
      </c>
      <c r="N1657" s="16">
        <v>42124</v>
      </c>
      <c r="O1657" s="48">
        <f>'Calculated Metrics'!$N1657-'Calculated Metrics'!$M1657</f>
        <v>2</v>
      </c>
      <c r="P1657" s="16" t="str">
        <f>TEXT('Calculated Metrics'!$M1657,"mmmm")</f>
        <v>April</v>
      </c>
      <c r="Q1657" s="16" t="str">
        <f>TEXT('Calculated Metrics'!$M1657,"dddd")</f>
        <v>Tuesday</v>
      </c>
      <c r="R1657" s="13" t="str">
        <f>_xlfn.XLOOKUP('Calculated Metrics'!$T1657,'Product Lookup'!A:A,'Product Lookup'!B:B, ,0)</f>
        <v>Paper</v>
      </c>
      <c r="S1657" s="13" t="s">
        <v>26</v>
      </c>
      <c r="T1657" s="13" t="s">
        <v>66</v>
      </c>
      <c r="U1657" s="13" t="s">
        <v>49</v>
      </c>
      <c r="V1657" s="13" t="s">
        <v>29</v>
      </c>
      <c r="W1657" s="13" t="s">
        <v>50</v>
      </c>
      <c r="X1657" s="13" t="s">
        <v>854</v>
      </c>
      <c r="Y1657" s="13" t="s">
        <v>855</v>
      </c>
      <c r="Z1657" s="13">
        <v>58201</v>
      </c>
      <c r="AA1657" s="1"/>
      <c r="AB1657" s="1"/>
      <c r="AC1657" s="1"/>
      <c r="AD1657" s="1"/>
      <c r="AE1657" s="1"/>
      <c r="AF1657" s="1"/>
    </row>
    <row r="1658" spans="1:32" x14ac:dyDescent="0.3">
      <c r="A1658" s="9">
        <v>8310</v>
      </c>
      <c r="B1658" s="9" t="s">
        <v>47</v>
      </c>
      <c r="C1658" s="9">
        <v>59365</v>
      </c>
      <c r="D1658" s="10">
        <v>535.64</v>
      </c>
      <c r="E1658" s="11">
        <v>0.1</v>
      </c>
      <c r="F1658" s="9">
        <v>2</v>
      </c>
      <c r="G1658" s="10">
        <f>'Calculated Metrics'!$D1658*'Calculated Metrics'!$F1658*(1-'Calculated Metrics'!$E1658)</f>
        <v>964.15200000000004</v>
      </c>
      <c r="H1658" s="9">
        <v>2920</v>
      </c>
      <c r="I1658" s="9" t="s">
        <v>1972</v>
      </c>
      <c r="J1658" s="9" t="str">
        <f t="shared" si="25"/>
        <v>New Customer</v>
      </c>
      <c r="K1658" s="9" t="s">
        <v>34</v>
      </c>
      <c r="L1658" s="9" t="s">
        <v>25</v>
      </c>
      <c r="M1658" s="12">
        <v>42162</v>
      </c>
      <c r="N1658" s="12">
        <v>42164</v>
      </c>
      <c r="O1658" s="47">
        <f>'Calculated Metrics'!$N1658-'Calculated Metrics'!$M1658</f>
        <v>2</v>
      </c>
      <c r="P1658" s="12" t="str">
        <f>TEXT('Calculated Metrics'!$M1658,"mmmm")</f>
        <v>June</v>
      </c>
      <c r="Q1658" s="12" t="str">
        <f>TEXT('Calculated Metrics'!$M1658,"dddd")</f>
        <v>Sunday</v>
      </c>
      <c r="R1658" s="9" t="str">
        <f>_xlfn.XLOOKUP('Calculated Metrics'!$T1658,'Product Lookup'!A:A,'Product Lookup'!B:B, ,0)</f>
        <v>Office Machines</v>
      </c>
      <c r="S1658" s="9" t="s">
        <v>58</v>
      </c>
      <c r="T1658" s="9" t="s">
        <v>62</v>
      </c>
      <c r="U1658" s="9" t="s">
        <v>38</v>
      </c>
      <c r="V1658" s="9" t="s">
        <v>29</v>
      </c>
      <c r="W1658" s="9" t="s">
        <v>44</v>
      </c>
      <c r="X1658" s="9" t="s">
        <v>98</v>
      </c>
      <c r="Y1658" s="9" t="s">
        <v>99</v>
      </c>
      <c r="Z1658" s="9">
        <v>60603</v>
      </c>
      <c r="AA1658" s="1"/>
      <c r="AB1658" s="1"/>
      <c r="AC1658" s="1"/>
      <c r="AD1658" s="1"/>
      <c r="AE1658" s="1"/>
      <c r="AF1658" s="1"/>
    </row>
    <row r="1659" spans="1:32" x14ac:dyDescent="0.3">
      <c r="A1659" s="13">
        <v>18166</v>
      </c>
      <c r="B1659" s="13" t="s">
        <v>47</v>
      </c>
      <c r="C1659" s="13">
        <v>86592</v>
      </c>
      <c r="D1659" s="14">
        <v>6.37</v>
      </c>
      <c r="E1659" s="15">
        <v>0.05</v>
      </c>
      <c r="F1659" s="13">
        <v>15</v>
      </c>
      <c r="G1659" s="14">
        <f>'Calculated Metrics'!$D1659*'Calculated Metrics'!$F1659*(1-'Calculated Metrics'!$E1659)</f>
        <v>90.772499999999994</v>
      </c>
      <c r="H1659" s="13">
        <v>2923</v>
      </c>
      <c r="I1659" s="13" t="s">
        <v>1973</v>
      </c>
      <c r="J1659" s="13" t="str">
        <f t="shared" si="25"/>
        <v>New Customer</v>
      </c>
      <c r="K1659" s="13" t="s">
        <v>74</v>
      </c>
      <c r="L1659" s="13" t="s">
        <v>35</v>
      </c>
      <c r="M1659" s="16">
        <v>42063</v>
      </c>
      <c r="N1659" s="16">
        <v>42065</v>
      </c>
      <c r="O1659" s="48">
        <f>'Calculated Metrics'!$N1659-'Calculated Metrics'!$M1659</f>
        <v>2</v>
      </c>
      <c r="P1659" s="16" t="str">
        <f>TEXT('Calculated Metrics'!$M1659,"mmmm")</f>
        <v>February</v>
      </c>
      <c r="Q1659" s="16" t="str">
        <f>TEXT('Calculated Metrics'!$M1659,"dddd")</f>
        <v>Saturday</v>
      </c>
      <c r="R1659" s="13" t="str">
        <f>_xlfn.XLOOKUP('Calculated Metrics'!$T1659,'Product Lookup'!A:A,'Product Lookup'!B:B, ,0)</f>
        <v>Binders</v>
      </c>
      <c r="S1659" s="13" t="s">
        <v>26</v>
      </c>
      <c r="T1659" s="13" t="s">
        <v>72</v>
      </c>
      <c r="U1659" s="13" t="s">
        <v>49</v>
      </c>
      <c r="V1659" s="13" t="s">
        <v>29</v>
      </c>
      <c r="W1659" s="13" t="s">
        <v>44</v>
      </c>
      <c r="X1659" s="13" t="s">
        <v>181</v>
      </c>
      <c r="Y1659" s="13" t="s">
        <v>856</v>
      </c>
      <c r="Z1659" s="13">
        <v>21740</v>
      </c>
      <c r="AA1659" s="1"/>
      <c r="AB1659" s="1"/>
      <c r="AC1659" s="1"/>
      <c r="AD1659" s="1"/>
      <c r="AE1659" s="1"/>
      <c r="AF1659" s="1"/>
    </row>
    <row r="1660" spans="1:32" x14ac:dyDescent="0.3">
      <c r="A1660" s="9">
        <v>18345</v>
      </c>
      <c r="B1660" s="9" t="s">
        <v>41</v>
      </c>
      <c r="C1660" s="9">
        <v>86591</v>
      </c>
      <c r="D1660" s="10">
        <v>110.98</v>
      </c>
      <c r="E1660" s="11">
        <v>0.1</v>
      </c>
      <c r="F1660" s="9">
        <v>2</v>
      </c>
      <c r="G1660" s="10">
        <f>'Calculated Metrics'!$D1660*'Calculated Metrics'!$F1660*(1-'Calculated Metrics'!$E1660)</f>
        <v>199.76400000000001</v>
      </c>
      <c r="H1660" s="9">
        <v>2924</v>
      </c>
      <c r="I1660" s="9" t="s">
        <v>1974</v>
      </c>
      <c r="J1660" s="9" t="str">
        <f t="shared" si="25"/>
        <v>Returning Customer</v>
      </c>
      <c r="K1660" s="9" t="s">
        <v>74</v>
      </c>
      <c r="L1660" s="9" t="s">
        <v>35</v>
      </c>
      <c r="M1660" s="12">
        <v>42020</v>
      </c>
      <c r="N1660" s="12">
        <v>42022</v>
      </c>
      <c r="O1660" s="47">
        <f>'Calculated Metrics'!$N1660-'Calculated Metrics'!$M1660</f>
        <v>2</v>
      </c>
      <c r="P1660" s="12" t="str">
        <f>TEXT('Calculated Metrics'!$M1660,"mmmm")</f>
        <v>January</v>
      </c>
      <c r="Q1660" s="12" t="str">
        <f>TEXT('Calculated Metrics'!$M1660,"dddd")</f>
        <v>Friday</v>
      </c>
      <c r="R1660" s="9" t="str">
        <f>_xlfn.XLOOKUP('Calculated Metrics'!$T1660,'Product Lookup'!A:A,'Product Lookup'!B:B, ,0)</f>
        <v>Furnishings</v>
      </c>
      <c r="S1660" s="9" t="s">
        <v>36</v>
      </c>
      <c r="T1660" s="9" t="s">
        <v>42</v>
      </c>
      <c r="U1660" s="9" t="s">
        <v>63</v>
      </c>
      <c r="V1660" s="9" t="s">
        <v>29</v>
      </c>
      <c r="W1660" s="9" t="s">
        <v>44</v>
      </c>
      <c r="X1660" s="9" t="s">
        <v>181</v>
      </c>
      <c r="Y1660" s="9" t="s">
        <v>857</v>
      </c>
      <c r="Z1660" s="9">
        <v>20707</v>
      </c>
      <c r="AA1660" s="1"/>
      <c r="AB1660" s="1"/>
      <c r="AC1660" s="1"/>
      <c r="AD1660" s="1"/>
      <c r="AE1660" s="1"/>
      <c r="AF1660" s="1"/>
    </row>
    <row r="1661" spans="1:32" x14ac:dyDescent="0.3">
      <c r="A1661" s="13">
        <v>18346</v>
      </c>
      <c r="B1661" s="13" t="s">
        <v>41</v>
      </c>
      <c r="C1661" s="13">
        <v>86591</v>
      </c>
      <c r="D1661" s="14">
        <v>8.01</v>
      </c>
      <c r="E1661" s="15">
        <v>0.05</v>
      </c>
      <c r="F1661" s="13">
        <v>8</v>
      </c>
      <c r="G1661" s="14">
        <f>'Calculated Metrics'!$D1661*'Calculated Metrics'!$F1661*(1-'Calculated Metrics'!$E1661)</f>
        <v>60.875999999999998</v>
      </c>
      <c r="H1661" s="13">
        <v>2924</v>
      </c>
      <c r="I1661" s="13" t="s">
        <v>1974</v>
      </c>
      <c r="J1661" s="13" t="str">
        <f t="shared" si="25"/>
        <v>Returning Customer</v>
      </c>
      <c r="K1661" s="13" t="s">
        <v>74</v>
      </c>
      <c r="L1661" s="13" t="s">
        <v>35</v>
      </c>
      <c r="M1661" s="16">
        <v>42020</v>
      </c>
      <c r="N1661" s="16">
        <v>42022</v>
      </c>
      <c r="O1661" s="48">
        <f>'Calculated Metrics'!$N1661-'Calculated Metrics'!$M1661</f>
        <v>2</v>
      </c>
      <c r="P1661" s="16" t="str">
        <f>TEXT('Calculated Metrics'!$M1661,"mmmm")</f>
        <v>January</v>
      </c>
      <c r="Q1661" s="16" t="str">
        <f>TEXT('Calculated Metrics'!$M1661,"dddd")</f>
        <v>Friday</v>
      </c>
      <c r="R1661" s="13" t="str">
        <f>_xlfn.XLOOKUP('Calculated Metrics'!$T1661,'Product Lookup'!A:A,'Product Lookup'!B:B, ,0)</f>
        <v>Paper</v>
      </c>
      <c r="S1661" s="13" t="s">
        <v>26</v>
      </c>
      <c r="T1661" s="13" t="s">
        <v>66</v>
      </c>
      <c r="U1661" s="13" t="s">
        <v>28</v>
      </c>
      <c r="V1661" s="13" t="s">
        <v>29</v>
      </c>
      <c r="W1661" s="13" t="s">
        <v>81</v>
      </c>
      <c r="X1661" s="13" t="s">
        <v>181</v>
      </c>
      <c r="Y1661" s="13" t="s">
        <v>857</v>
      </c>
      <c r="Z1661" s="13">
        <v>20707</v>
      </c>
      <c r="AA1661" s="1"/>
      <c r="AB1661" s="1"/>
      <c r="AC1661" s="1"/>
      <c r="AD1661" s="1"/>
      <c r="AE1661" s="1"/>
      <c r="AF1661" s="1"/>
    </row>
    <row r="1662" spans="1:32" x14ac:dyDescent="0.3">
      <c r="A1662" s="9">
        <v>25817</v>
      </c>
      <c r="B1662" s="9" t="s">
        <v>41</v>
      </c>
      <c r="C1662" s="9">
        <v>90218</v>
      </c>
      <c r="D1662" s="10">
        <v>5.58</v>
      </c>
      <c r="E1662" s="11">
        <v>0.05</v>
      </c>
      <c r="F1662" s="9">
        <v>42</v>
      </c>
      <c r="G1662" s="10">
        <f>'Calculated Metrics'!$D1662*'Calculated Metrics'!$F1662*(1-'Calculated Metrics'!$E1662)</f>
        <v>222.642</v>
      </c>
      <c r="H1662" s="9">
        <v>2928</v>
      </c>
      <c r="I1662" s="9" t="s">
        <v>1975</v>
      </c>
      <c r="J1662" s="9" t="str">
        <f t="shared" si="25"/>
        <v>Returning Customer</v>
      </c>
      <c r="K1662" s="9" t="s">
        <v>74</v>
      </c>
      <c r="L1662" s="9" t="s">
        <v>35</v>
      </c>
      <c r="M1662" s="12">
        <v>42150</v>
      </c>
      <c r="N1662" s="12">
        <v>42152</v>
      </c>
      <c r="O1662" s="47">
        <f>'Calculated Metrics'!$N1662-'Calculated Metrics'!$M1662</f>
        <v>2</v>
      </c>
      <c r="P1662" s="12" t="str">
        <f>TEXT('Calculated Metrics'!$M1662,"mmmm")</f>
        <v>May</v>
      </c>
      <c r="Q1662" s="12" t="str">
        <f>TEXT('Calculated Metrics'!$M1662,"dddd")</f>
        <v>Tuesday</v>
      </c>
      <c r="R1662" s="9" t="str">
        <f>_xlfn.XLOOKUP('Calculated Metrics'!$T1662,'Product Lookup'!A:A,'Product Lookup'!B:B, ,0)</f>
        <v>Binders</v>
      </c>
      <c r="S1662" s="9" t="s">
        <v>26</v>
      </c>
      <c r="T1662" s="9" t="s">
        <v>72</v>
      </c>
      <c r="U1662" s="9" t="s">
        <v>49</v>
      </c>
      <c r="V1662" s="9" t="s">
        <v>29</v>
      </c>
      <c r="W1662" s="9" t="s">
        <v>81</v>
      </c>
      <c r="X1662" s="9" t="s">
        <v>331</v>
      </c>
      <c r="Y1662" s="9" t="s">
        <v>858</v>
      </c>
      <c r="Z1662" s="9">
        <v>29418</v>
      </c>
      <c r="AA1662" s="1"/>
      <c r="AB1662" s="1"/>
      <c r="AC1662" s="1"/>
      <c r="AD1662" s="1"/>
      <c r="AE1662" s="1"/>
      <c r="AF1662" s="1"/>
    </row>
    <row r="1663" spans="1:32" x14ac:dyDescent="0.3">
      <c r="A1663" s="13">
        <v>25819</v>
      </c>
      <c r="B1663" s="13" t="s">
        <v>41</v>
      </c>
      <c r="C1663" s="13">
        <v>90218</v>
      </c>
      <c r="D1663" s="14">
        <v>54.1</v>
      </c>
      <c r="E1663" s="15">
        <v>0.05</v>
      </c>
      <c r="F1663" s="13">
        <v>36</v>
      </c>
      <c r="G1663" s="14">
        <f>'Calculated Metrics'!$D1663*'Calculated Metrics'!$F1663*(1-'Calculated Metrics'!$E1663)</f>
        <v>1850.22</v>
      </c>
      <c r="H1663" s="13">
        <v>2928</v>
      </c>
      <c r="I1663" s="13" t="s">
        <v>1975</v>
      </c>
      <c r="J1663" s="13" t="str">
        <f t="shared" si="25"/>
        <v>Returning Customer</v>
      </c>
      <c r="K1663" s="13" t="s">
        <v>74</v>
      </c>
      <c r="L1663" s="13" t="s">
        <v>35</v>
      </c>
      <c r="M1663" s="16">
        <v>42150</v>
      </c>
      <c r="N1663" s="16">
        <v>42151</v>
      </c>
      <c r="O1663" s="48">
        <f>'Calculated Metrics'!$N1663-'Calculated Metrics'!$M1663</f>
        <v>1</v>
      </c>
      <c r="P1663" s="16" t="str">
        <f>TEXT('Calculated Metrics'!$M1663,"mmmm")</f>
        <v>May</v>
      </c>
      <c r="Q1663" s="16" t="str">
        <f>TEXT('Calculated Metrics'!$M1663,"dddd")</f>
        <v>Tuesday</v>
      </c>
      <c r="R1663" s="13" t="str">
        <f>_xlfn.XLOOKUP('Calculated Metrics'!$T1663,'Product Lookup'!A:A,'Product Lookup'!B:B, ,0)</f>
        <v>Storage</v>
      </c>
      <c r="S1663" s="13" t="s">
        <v>26</v>
      </c>
      <c r="T1663" s="13" t="s">
        <v>85</v>
      </c>
      <c r="U1663" s="13" t="s">
        <v>49</v>
      </c>
      <c r="V1663" s="13" t="s">
        <v>29</v>
      </c>
      <c r="W1663" s="13" t="s">
        <v>30</v>
      </c>
      <c r="X1663" s="13" t="s">
        <v>331</v>
      </c>
      <c r="Y1663" s="13" t="s">
        <v>858</v>
      </c>
      <c r="Z1663" s="13">
        <v>29418</v>
      </c>
      <c r="AA1663" s="1"/>
      <c r="AB1663" s="1"/>
      <c r="AC1663" s="1"/>
      <c r="AD1663" s="1"/>
      <c r="AE1663" s="1"/>
      <c r="AF1663" s="1"/>
    </row>
    <row r="1664" spans="1:32" x14ac:dyDescent="0.3">
      <c r="A1664" s="9">
        <v>21313</v>
      </c>
      <c r="B1664" s="9" t="s">
        <v>33</v>
      </c>
      <c r="C1664" s="9">
        <v>87619</v>
      </c>
      <c r="D1664" s="10">
        <v>11.55</v>
      </c>
      <c r="E1664" s="11">
        <v>0.05</v>
      </c>
      <c r="F1664" s="9">
        <v>12</v>
      </c>
      <c r="G1664" s="10">
        <f>'Calculated Metrics'!$D1664*'Calculated Metrics'!$F1664*(1-'Calculated Metrics'!$E1664)</f>
        <v>131.67000000000002</v>
      </c>
      <c r="H1664" s="9">
        <v>2931</v>
      </c>
      <c r="I1664" s="9" t="s">
        <v>1976</v>
      </c>
      <c r="J1664" s="9" t="str">
        <f t="shared" si="25"/>
        <v>New Customer</v>
      </c>
      <c r="K1664" s="9" t="s">
        <v>48</v>
      </c>
      <c r="L1664" s="9" t="s">
        <v>35</v>
      </c>
      <c r="M1664" s="12">
        <v>42063</v>
      </c>
      <c r="N1664" s="12">
        <v>42063</v>
      </c>
      <c r="O1664" s="47">
        <f>'Calculated Metrics'!$N1664-'Calculated Metrics'!$M1664</f>
        <v>0</v>
      </c>
      <c r="P1664" s="12" t="str">
        <f>TEXT('Calculated Metrics'!$M1664,"mmmm")</f>
        <v>February</v>
      </c>
      <c r="Q1664" s="12" t="str">
        <f>TEXT('Calculated Metrics'!$M1664,"dddd")</f>
        <v>Saturday</v>
      </c>
      <c r="R1664" s="9" t="str">
        <f>_xlfn.XLOOKUP('Calculated Metrics'!$T1664,'Product Lookup'!A:A,'Product Lookup'!B:B, ,0)</f>
        <v>Pens</v>
      </c>
      <c r="S1664" s="9" t="s">
        <v>26</v>
      </c>
      <c r="T1664" s="9" t="s">
        <v>27</v>
      </c>
      <c r="U1664" s="9" t="s">
        <v>28</v>
      </c>
      <c r="V1664" s="9" t="s">
        <v>29</v>
      </c>
      <c r="W1664" s="9" t="s">
        <v>44</v>
      </c>
      <c r="X1664" s="9" t="s">
        <v>39</v>
      </c>
      <c r="Y1664" s="9" t="s">
        <v>859</v>
      </c>
      <c r="Z1664" s="9">
        <v>95630</v>
      </c>
      <c r="AA1664" s="1"/>
      <c r="AB1664" s="1"/>
      <c r="AC1664" s="1"/>
      <c r="AD1664" s="1"/>
      <c r="AE1664" s="1"/>
      <c r="AF1664" s="1"/>
    </row>
    <row r="1665" spans="1:32" x14ac:dyDescent="0.3">
      <c r="A1665" s="13">
        <v>24866</v>
      </c>
      <c r="B1665" s="13" t="s">
        <v>23</v>
      </c>
      <c r="C1665" s="13">
        <v>87620</v>
      </c>
      <c r="D1665" s="14">
        <v>35.44</v>
      </c>
      <c r="E1665" s="15">
        <v>0.05</v>
      </c>
      <c r="F1665" s="13">
        <v>1</v>
      </c>
      <c r="G1665" s="14">
        <f>'Calculated Metrics'!$D1665*'Calculated Metrics'!$F1665*(1-'Calculated Metrics'!$E1665)</f>
        <v>33.667999999999999</v>
      </c>
      <c r="H1665" s="13">
        <v>2932</v>
      </c>
      <c r="I1665" s="13" t="s">
        <v>1977</v>
      </c>
      <c r="J1665" s="13" t="str">
        <f t="shared" si="25"/>
        <v>New Customer</v>
      </c>
      <c r="K1665" s="13" t="s">
        <v>48</v>
      </c>
      <c r="L1665" s="13" t="s">
        <v>35</v>
      </c>
      <c r="M1665" s="16">
        <v>42116</v>
      </c>
      <c r="N1665" s="16">
        <v>42117</v>
      </c>
      <c r="O1665" s="48">
        <f>'Calculated Metrics'!$N1665-'Calculated Metrics'!$M1665</f>
        <v>1</v>
      </c>
      <c r="P1665" s="16" t="str">
        <f>TEXT('Calculated Metrics'!$M1665,"mmmm")</f>
        <v>April</v>
      </c>
      <c r="Q1665" s="16" t="str">
        <f>TEXT('Calculated Metrics'!$M1665,"dddd")</f>
        <v>Wednesday</v>
      </c>
      <c r="R1665" s="13" t="str">
        <f>_xlfn.XLOOKUP('Calculated Metrics'!$T1665,'Product Lookup'!A:A,'Product Lookup'!B:B, ,0)</f>
        <v>Paper</v>
      </c>
      <c r="S1665" s="13" t="s">
        <v>26</v>
      </c>
      <c r="T1665" s="13" t="s">
        <v>66</v>
      </c>
      <c r="U1665" s="13" t="s">
        <v>49</v>
      </c>
      <c r="V1665" s="13" t="s">
        <v>29</v>
      </c>
      <c r="W1665" s="13" t="s">
        <v>44</v>
      </c>
      <c r="X1665" s="13" t="s">
        <v>119</v>
      </c>
      <c r="Y1665" s="13" t="s">
        <v>310</v>
      </c>
      <c r="Z1665" s="13">
        <v>6614</v>
      </c>
      <c r="AA1665" s="1"/>
      <c r="AB1665" s="1"/>
      <c r="AC1665" s="1"/>
      <c r="AD1665" s="1"/>
      <c r="AE1665" s="1"/>
      <c r="AF1665" s="1"/>
    </row>
    <row r="1666" spans="1:32" x14ac:dyDescent="0.3">
      <c r="A1666" s="9">
        <v>24995</v>
      </c>
      <c r="B1666" s="9" t="s">
        <v>71</v>
      </c>
      <c r="C1666" s="9">
        <v>87617</v>
      </c>
      <c r="D1666" s="10">
        <v>3.8</v>
      </c>
      <c r="E1666" s="11">
        <v>0.05</v>
      </c>
      <c r="F1666" s="9">
        <v>5</v>
      </c>
      <c r="G1666" s="10">
        <f>'Calculated Metrics'!$D1666*'Calculated Metrics'!$F1666*(1-'Calculated Metrics'!$E1666)</f>
        <v>18.05</v>
      </c>
      <c r="H1666" s="9">
        <v>2935</v>
      </c>
      <c r="I1666" s="9" t="s">
        <v>1978</v>
      </c>
      <c r="J1666" s="9" t="str">
        <f t="shared" ref="J1666:J1729" si="26">IF(COUNTIF(I:I,I1666)&gt;1,"Returning Customer","New Customer")</f>
        <v>New Customer</v>
      </c>
      <c r="K1666" s="9" t="s">
        <v>48</v>
      </c>
      <c r="L1666" s="9" t="s">
        <v>35</v>
      </c>
      <c r="M1666" s="12">
        <v>42135</v>
      </c>
      <c r="N1666" s="12">
        <v>42139</v>
      </c>
      <c r="O1666" s="47">
        <f>'Calculated Metrics'!$N1666-'Calculated Metrics'!$M1666</f>
        <v>4</v>
      </c>
      <c r="P1666" s="12" t="str">
        <f>TEXT('Calculated Metrics'!$M1666,"mmmm")</f>
        <v>May</v>
      </c>
      <c r="Q1666" s="12" t="str">
        <f>TEXT('Calculated Metrics'!$M1666,"dddd")</f>
        <v>Monday</v>
      </c>
      <c r="R1666" s="9" t="str">
        <f>_xlfn.XLOOKUP('Calculated Metrics'!$T1666,'Product Lookup'!A:A,'Product Lookup'!B:B, ,0)</f>
        <v>Binders</v>
      </c>
      <c r="S1666" s="9" t="s">
        <v>26</v>
      </c>
      <c r="T1666" s="9" t="s">
        <v>72</v>
      </c>
      <c r="U1666" s="9" t="s">
        <v>49</v>
      </c>
      <c r="V1666" s="9" t="s">
        <v>29</v>
      </c>
      <c r="W1666" s="9" t="s">
        <v>44</v>
      </c>
      <c r="X1666" s="9" t="s">
        <v>106</v>
      </c>
      <c r="Y1666" s="9" t="s">
        <v>107</v>
      </c>
      <c r="Z1666" s="9">
        <v>2215</v>
      </c>
      <c r="AA1666" s="1"/>
      <c r="AB1666" s="1"/>
      <c r="AC1666" s="1"/>
      <c r="AD1666" s="1"/>
      <c r="AE1666" s="1"/>
      <c r="AF1666" s="1"/>
    </row>
    <row r="1667" spans="1:32" x14ac:dyDescent="0.3">
      <c r="A1667" s="13">
        <v>24865</v>
      </c>
      <c r="B1667" s="13" t="s">
        <v>23</v>
      </c>
      <c r="C1667" s="13">
        <v>87620</v>
      </c>
      <c r="D1667" s="14">
        <v>47.9</v>
      </c>
      <c r="E1667" s="15">
        <v>0.05</v>
      </c>
      <c r="F1667" s="13">
        <v>20</v>
      </c>
      <c r="G1667" s="14">
        <f>'Calculated Metrics'!$D1667*'Calculated Metrics'!$F1667*(1-'Calculated Metrics'!$E1667)</f>
        <v>910.09999999999991</v>
      </c>
      <c r="H1667" s="13">
        <v>2938</v>
      </c>
      <c r="I1667" s="13" t="s">
        <v>1979</v>
      </c>
      <c r="J1667" s="13" t="str">
        <f t="shared" si="26"/>
        <v>New Customer</v>
      </c>
      <c r="K1667" s="13" t="s">
        <v>48</v>
      </c>
      <c r="L1667" s="13" t="s">
        <v>35</v>
      </c>
      <c r="M1667" s="16">
        <v>42116</v>
      </c>
      <c r="N1667" s="16">
        <v>42119</v>
      </c>
      <c r="O1667" s="48">
        <f>'Calculated Metrics'!$N1667-'Calculated Metrics'!$M1667</f>
        <v>3</v>
      </c>
      <c r="P1667" s="16" t="str">
        <f>TEXT('Calculated Metrics'!$M1667,"mmmm")</f>
        <v>April</v>
      </c>
      <c r="Q1667" s="16" t="str">
        <f>TEXT('Calculated Metrics'!$M1667,"dddd")</f>
        <v>Wednesday</v>
      </c>
      <c r="R1667" s="13" t="str">
        <f>_xlfn.XLOOKUP('Calculated Metrics'!$T1667,'Product Lookup'!A:A,'Product Lookup'!B:B, ,0)</f>
        <v>Paper</v>
      </c>
      <c r="S1667" s="13" t="s">
        <v>26</v>
      </c>
      <c r="T1667" s="13" t="s">
        <v>66</v>
      </c>
      <c r="U1667" s="13" t="s">
        <v>49</v>
      </c>
      <c r="V1667" s="13" t="s">
        <v>29</v>
      </c>
      <c r="W1667" s="13" t="s">
        <v>44</v>
      </c>
      <c r="X1667" s="13" t="s">
        <v>106</v>
      </c>
      <c r="Y1667" s="13" t="s">
        <v>860</v>
      </c>
      <c r="Z1667" s="13">
        <v>2180</v>
      </c>
      <c r="AA1667" s="1"/>
      <c r="AB1667" s="1"/>
      <c r="AC1667" s="1"/>
      <c r="AD1667" s="1"/>
      <c r="AE1667" s="1"/>
      <c r="AF1667" s="1"/>
    </row>
    <row r="1668" spans="1:32" x14ac:dyDescent="0.3">
      <c r="A1668" s="9">
        <v>23567</v>
      </c>
      <c r="B1668" s="9" t="s">
        <v>41</v>
      </c>
      <c r="C1668" s="9">
        <v>87618</v>
      </c>
      <c r="D1668" s="10">
        <v>2.62</v>
      </c>
      <c r="E1668" s="11">
        <v>0.05</v>
      </c>
      <c r="F1668" s="9">
        <v>8</v>
      </c>
      <c r="G1668" s="10">
        <f>'Calculated Metrics'!$D1668*'Calculated Metrics'!$F1668*(1-'Calculated Metrics'!$E1668)</f>
        <v>19.911999999999999</v>
      </c>
      <c r="H1668" s="9">
        <v>2941</v>
      </c>
      <c r="I1668" s="9" t="s">
        <v>1980</v>
      </c>
      <c r="J1668" s="9" t="str">
        <f t="shared" si="26"/>
        <v>New Customer</v>
      </c>
      <c r="K1668" s="9" t="s">
        <v>48</v>
      </c>
      <c r="L1668" s="9" t="s">
        <v>35</v>
      </c>
      <c r="M1668" s="12">
        <v>42150</v>
      </c>
      <c r="N1668" s="12">
        <v>42151</v>
      </c>
      <c r="O1668" s="47">
        <f>'Calculated Metrics'!$N1668-'Calculated Metrics'!$M1668</f>
        <v>1</v>
      </c>
      <c r="P1668" s="12" t="str">
        <f>TEXT('Calculated Metrics'!$M1668,"mmmm")</f>
        <v>May</v>
      </c>
      <c r="Q1668" s="12" t="str">
        <f>TEXT('Calculated Metrics'!$M1668,"dddd")</f>
        <v>Tuesday</v>
      </c>
      <c r="R1668" s="9" t="str">
        <f>_xlfn.XLOOKUP('Calculated Metrics'!$T1668,'Product Lookup'!A:A,'Product Lookup'!B:B, ,0)</f>
        <v>Rubber Bands</v>
      </c>
      <c r="S1668" s="9" t="s">
        <v>26</v>
      </c>
      <c r="T1668" s="9" t="s">
        <v>53</v>
      </c>
      <c r="U1668" s="9" t="s">
        <v>28</v>
      </c>
      <c r="V1668" s="9" t="s">
        <v>29</v>
      </c>
      <c r="W1668" s="9" t="s">
        <v>50</v>
      </c>
      <c r="X1668" s="9" t="s">
        <v>45</v>
      </c>
      <c r="Y1668" s="9" t="s">
        <v>203</v>
      </c>
      <c r="Z1668" s="9">
        <v>7960</v>
      </c>
      <c r="AA1668" s="1"/>
      <c r="AB1668" s="1"/>
      <c r="AC1668" s="1"/>
      <c r="AD1668" s="1"/>
      <c r="AE1668" s="1"/>
      <c r="AF1668" s="1"/>
    </row>
    <row r="1669" spans="1:32" x14ac:dyDescent="0.3">
      <c r="A1669" s="13">
        <v>19575</v>
      </c>
      <c r="B1669" s="13" t="s">
        <v>71</v>
      </c>
      <c r="C1669" s="13">
        <v>90309</v>
      </c>
      <c r="D1669" s="14">
        <v>4.55</v>
      </c>
      <c r="E1669" s="15">
        <v>0.05</v>
      </c>
      <c r="F1669" s="13">
        <v>13</v>
      </c>
      <c r="G1669" s="14">
        <f>'Calculated Metrics'!$D1669*'Calculated Metrics'!$F1669*(1-'Calculated Metrics'!$E1669)</f>
        <v>56.192499999999995</v>
      </c>
      <c r="H1669" s="13">
        <v>2944</v>
      </c>
      <c r="I1669" s="13" t="s">
        <v>1981</v>
      </c>
      <c r="J1669" s="13" t="str">
        <f t="shared" si="26"/>
        <v>New Customer</v>
      </c>
      <c r="K1669" s="13" t="s">
        <v>24</v>
      </c>
      <c r="L1669" s="13" t="s">
        <v>35</v>
      </c>
      <c r="M1669" s="16">
        <v>42068</v>
      </c>
      <c r="N1669" s="16">
        <v>42070</v>
      </c>
      <c r="O1669" s="48">
        <f>'Calculated Metrics'!$N1669-'Calculated Metrics'!$M1669</f>
        <v>2</v>
      </c>
      <c r="P1669" s="16" t="str">
        <f>TEXT('Calculated Metrics'!$M1669,"mmmm")</f>
        <v>March</v>
      </c>
      <c r="Q1669" s="16" t="str">
        <f>TEXT('Calculated Metrics'!$M1669,"dddd")</f>
        <v>Thursday</v>
      </c>
      <c r="R1669" s="13" t="str">
        <f>_xlfn.XLOOKUP('Calculated Metrics'!$T1669,'Product Lookup'!A:A,'Product Lookup'!B:B, ,0)</f>
        <v>Binders</v>
      </c>
      <c r="S1669" s="13" t="s">
        <v>26</v>
      </c>
      <c r="T1669" s="13" t="s">
        <v>72</v>
      </c>
      <c r="U1669" s="13" t="s">
        <v>49</v>
      </c>
      <c r="V1669" s="13" t="s">
        <v>29</v>
      </c>
      <c r="W1669" s="13" t="s">
        <v>44</v>
      </c>
      <c r="X1669" s="13" t="s">
        <v>143</v>
      </c>
      <c r="Y1669" s="13" t="s">
        <v>624</v>
      </c>
      <c r="Z1669" s="13">
        <v>48640</v>
      </c>
      <c r="AA1669" s="1"/>
      <c r="AB1669" s="1"/>
      <c r="AC1669" s="1"/>
      <c r="AD1669" s="1"/>
      <c r="AE1669" s="1"/>
      <c r="AF1669" s="1"/>
    </row>
    <row r="1670" spans="1:32" x14ac:dyDescent="0.3">
      <c r="A1670" s="9">
        <v>26054</v>
      </c>
      <c r="B1670" s="9" t="s">
        <v>33</v>
      </c>
      <c r="C1670" s="9">
        <v>87511</v>
      </c>
      <c r="D1670" s="10">
        <v>7.64</v>
      </c>
      <c r="E1670" s="11">
        <v>0.05</v>
      </c>
      <c r="F1670" s="9">
        <v>20</v>
      </c>
      <c r="G1670" s="10">
        <f>'Calculated Metrics'!$D1670*'Calculated Metrics'!$F1670*(1-'Calculated Metrics'!$E1670)</f>
        <v>145.15999999999997</v>
      </c>
      <c r="H1670" s="9">
        <v>2947</v>
      </c>
      <c r="I1670" s="9" t="s">
        <v>1982</v>
      </c>
      <c r="J1670" s="9" t="str">
        <f t="shared" si="26"/>
        <v>New Customer</v>
      </c>
      <c r="K1670" s="9" t="s">
        <v>74</v>
      </c>
      <c r="L1670" s="9" t="s">
        <v>35</v>
      </c>
      <c r="M1670" s="12">
        <v>42039</v>
      </c>
      <c r="N1670" s="12">
        <v>42042</v>
      </c>
      <c r="O1670" s="47">
        <f>'Calculated Metrics'!$N1670-'Calculated Metrics'!$M1670</f>
        <v>3</v>
      </c>
      <c r="P1670" s="12" t="str">
        <f>TEXT('Calculated Metrics'!$M1670,"mmmm")</f>
        <v>February</v>
      </c>
      <c r="Q1670" s="12" t="str">
        <f>TEXT('Calculated Metrics'!$M1670,"dddd")</f>
        <v>Wednesday</v>
      </c>
      <c r="R1670" s="9" t="str">
        <f>_xlfn.XLOOKUP('Calculated Metrics'!$T1670,'Product Lookup'!A:A,'Product Lookup'!B:B, ,0)</f>
        <v>Envelopes</v>
      </c>
      <c r="S1670" s="9" t="s">
        <v>26</v>
      </c>
      <c r="T1670" s="9" t="s">
        <v>54</v>
      </c>
      <c r="U1670" s="9" t="s">
        <v>49</v>
      </c>
      <c r="V1670" s="9" t="s">
        <v>29</v>
      </c>
      <c r="W1670" s="9" t="s">
        <v>50</v>
      </c>
      <c r="X1670" s="9" t="s">
        <v>55</v>
      </c>
      <c r="Y1670" s="9" t="s">
        <v>861</v>
      </c>
      <c r="Z1670" s="9">
        <v>14043</v>
      </c>
      <c r="AA1670" s="1"/>
      <c r="AB1670" s="1"/>
      <c r="AC1670" s="1"/>
      <c r="AD1670" s="1"/>
      <c r="AE1670" s="1"/>
      <c r="AF1670" s="1"/>
    </row>
    <row r="1671" spans="1:32" x14ac:dyDescent="0.3">
      <c r="A1671" s="13">
        <v>25051</v>
      </c>
      <c r="B1671" s="13" t="s">
        <v>47</v>
      </c>
      <c r="C1671" s="13">
        <v>91397</v>
      </c>
      <c r="D1671" s="14">
        <v>42.98</v>
      </c>
      <c r="E1671" s="15">
        <v>0.05</v>
      </c>
      <c r="F1671" s="13">
        <v>19</v>
      </c>
      <c r="G1671" s="14">
        <f>'Calculated Metrics'!$D1671*'Calculated Metrics'!$F1671*(1-'Calculated Metrics'!$E1671)</f>
        <v>775.78899999999987</v>
      </c>
      <c r="H1671" s="13">
        <v>2951</v>
      </c>
      <c r="I1671" s="13" t="s">
        <v>1983</v>
      </c>
      <c r="J1671" s="13" t="str">
        <f t="shared" si="26"/>
        <v>Returning Customer</v>
      </c>
      <c r="K1671" s="13" t="s">
        <v>24</v>
      </c>
      <c r="L1671" s="13" t="s">
        <v>25</v>
      </c>
      <c r="M1671" s="16">
        <v>42050</v>
      </c>
      <c r="N1671" s="16">
        <v>42052</v>
      </c>
      <c r="O1671" s="48">
        <f>'Calculated Metrics'!$N1671-'Calculated Metrics'!$M1671</f>
        <v>2</v>
      </c>
      <c r="P1671" s="16" t="str">
        <f>TEXT('Calculated Metrics'!$M1671,"mmmm")</f>
        <v>February</v>
      </c>
      <c r="Q1671" s="16" t="str">
        <f>TEXT('Calculated Metrics'!$M1671,"dddd")</f>
        <v>Sunday</v>
      </c>
      <c r="R1671" s="13" t="str">
        <f>_xlfn.XLOOKUP('Calculated Metrics'!$T1671,'Product Lookup'!A:A,'Product Lookup'!B:B, ,0)</f>
        <v>Appliances</v>
      </c>
      <c r="S1671" s="13" t="s">
        <v>26</v>
      </c>
      <c r="T1671" s="13" t="s">
        <v>131</v>
      </c>
      <c r="U1671" s="13" t="s">
        <v>49</v>
      </c>
      <c r="V1671" s="13" t="s">
        <v>29</v>
      </c>
      <c r="W1671" s="13" t="s">
        <v>50</v>
      </c>
      <c r="X1671" s="13" t="s">
        <v>101</v>
      </c>
      <c r="Y1671" s="13" t="s">
        <v>839</v>
      </c>
      <c r="Z1671" s="13">
        <v>67601</v>
      </c>
      <c r="AA1671" s="1"/>
      <c r="AB1671" s="1"/>
      <c r="AC1671" s="1"/>
      <c r="AD1671" s="1"/>
      <c r="AE1671" s="1"/>
      <c r="AF1671" s="1"/>
    </row>
    <row r="1672" spans="1:32" x14ac:dyDescent="0.3">
      <c r="A1672" s="9">
        <v>25052</v>
      </c>
      <c r="B1672" s="9" t="s">
        <v>47</v>
      </c>
      <c r="C1672" s="9">
        <v>91397</v>
      </c>
      <c r="D1672" s="10">
        <v>89.99</v>
      </c>
      <c r="E1672" s="11">
        <v>0.05</v>
      </c>
      <c r="F1672" s="9">
        <v>19</v>
      </c>
      <c r="G1672" s="10">
        <f>'Calculated Metrics'!$D1672*'Calculated Metrics'!$F1672*(1-'Calculated Metrics'!$E1672)</f>
        <v>1624.3194999999998</v>
      </c>
      <c r="H1672" s="9">
        <v>2951</v>
      </c>
      <c r="I1672" s="9" t="s">
        <v>1983</v>
      </c>
      <c r="J1672" s="9" t="str">
        <f t="shared" si="26"/>
        <v>Returning Customer</v>
      </c>
      <c r="K1672" s="9" t="s">
        <v>24</v>
      </c>
      <c r="L1672" s="9" t="s">
        <v>25</v>
      </c>
      <c r="M1672" s="12">
        <v>42050</v>
      </c>
      <c r="N1672" s="12">
        <v>42053</v>
      </c>
      <c r="O1672" s="47">
        <f>'Calculated Metrics'!$N1672-'Calculated Metrics'!$M1672</f>
        <v>3</v>
      </c>
      <c r="P1672" s="12" t="str">
        <f>TEXT('Calculated Metrics'!$M1672,"mmmm")</f>
        <v>February</v>
      </c>
      <c r="Q1672" s="12" t="str">
        <f>TEXT('Calculated Metrics'!$M1672,"dddd")</f>
        <v>Sunday</v>
      </c>
      <c r="R1672" s="9" t="str">
        <f>_xlfn.XLOOKUP('Calculated Metrics'!$T1672,'Product Lookup'!A:A,'Product Lookup'!B:B, ,0)</f>
        <v>Chairs</v>
      </c>
      <c r="S1672" s="9" t="s">
        <v>36</v>
      </c>
      <c r="T1672" s="9" t="s">
        <v>37</v>
      </c>
      <c r="U1672" s="9" t="s">
        <v>38</v>
      </c>
      <c r="V1672" s="9" t="s">
        <v>29</v>
      </c>
      <c r="W1672" s="9" t="s">
        <v>44</v>
      </c>
      <c r="X1672" s="9" t="s">
        <v>101</v>
      </c>
      <c r="Y1672" s="9" t="s">
        <v>839</v>
      </c>
      <c r="Z1672" s="9">
        <v>67601</v>
      </c>
      <c r="AA1672" s="1"/>
      <c r="AB1672" s="1"/>
      <c r="AC1672" s="1"/>
      <c r="AD1672" s="1"/>
      <c r="AE1672" s="1"/>
      <c r="AF1672" s="1"/>
    </row>
    <row r="1673" spans="1:32" x14ac:dyDescent="0.3">
      <c r="A1673" s="13">
        <v>25970</v>
      </c>
      <c r="B1673" s="13" t="s">
        <v>47</v>
      </c>
      <c r="C1673" s="13">
        <v>91398</v>
      </c>
      <c r="D1673" s="14">
        <v>5.74</v>
      </c>
      <c r="E1673" s="15">
        <v>0.05</v>
      </c>
      <c r="F1673" s="13">
        <v>12</v>
      </c>
      <c r="G1673" s="14">
        <f>'Calculated Metrics'!$D1673*'Calculated Metrics'!$F1673*(1-'Calculated Metrics'!$E1673)</f>
        <v>65.435999999999993</v>
      </c>
      <c r="H1673" s="13">
        <v>2952</v>
      </c>
      <c r="I1673" s="13" t="s">
        <v>1984</v>
      </c>
      <c r="J1673" s="13" t="str">
        <f t="shared" si="26"/>
        <v>New Customer</v>
      </c>
      <c r="K1673" s="13" t="s">
        <v>24</v>
      </c>
      <c r="L1673" s="13" t="s">
        <v>25</v>
      </c>
      <c r="M1673" s="16">
        <v>42109</v>
      </c>
      <c r="N1673" s="16">
        <v>42111</v>
      </c>
      <c r="O1673" s="48">
        <f>'Calculated Metrics'!$N1673-'Calculated Metrics'!$M1673</f>
        <v>2</v>
      </c>
      <c r="P1673" s="16" t="str">
        <f>TEXT('Calculated Metrics'!$M1673,"mmmm")</f>
        <v>April</v>
      </c>
      <c r="Q1673" s="16" t="str">
        <f>TEXT('Calculated Metrics'!$M1673,"dddd")</f>
        <v>Wednesday</v>
      </c>
      <c r="R1673" s="13" t="str">
        <f>_xlfn.XLOOKUP('Calculated Metrics'!$T1673,'Product Lookup'!A:A,'Product Lookup'!B:B, ,0)</f>
        <v>Binders</v>
      </c>
      <c r="S1673" s="13" t="s">
        <v>26</v>
      </c>
      <c r="T1673" s="13" t="s">
        <v>72</v>
      </c>
      <c r="U1673" s="13" t="s">
        <v>49</v>
      </c>
      <c r="V1673" s="13" t="s">
        <v>29</v>
      </c>
      <c r="W1673" s="13" t="s">
        <v>50</v>
      </c>
      <c r="X1673" s="13" t="s">
        <v>90</v>
      </c>
      <c r="Y1673" s="13" t="s">
        <v>862</v>
      </c>
      <c r="Z1673" s="13">
        <v>43123</v>
      </c>
      <c r="AA1673" s="1"/>
      <c r="AB1673" s="1"/>
      <c r="AC1673" s="1"/>
      <c r="AD1673" s="1"/>
      <c r="AE1673" s="1"/>
      <c r="AF1673" s="1"/>
    </row>
    <row r="1674" spans="1:32" x14ac:dyDescent="0.3">
      <c r="A1674" s="9">
        <v>21200</v>
      </c>
      <c r="B1674" s="9" t="s">
        <v>71</v>
      </c>
      <c r="C1674" s="9">
        <v>86427</v>
      </c>
      <c r="D1674" s="10">
        <v>12.22</v>
      </c>
      <c r="E1674" s="11">
        <v>0.05</v>
      </c>
      <c r="F1674" s="9">
        <v>9</v>
      </c>
      <c r="G1674" s="10">
        <f>'Calculated Metrics'!$D1674*'Calculated Metrics'!$F1674*(1-'Calculated Metrics'!$E1674)</f>
        <v>104.48099999999999</v>
      </c>
      <c r="H1674" s="9">
        <v>2954</v>
      </c>
      <c r="I1674" s="9" t="s">
        <v>1985</v>
      </c>
      <c r="J1674" s="9" t="str">
        <f t="shared" si="26"/>
        <v>New Customer</v>
      </c>
      <c r="K1674" s="9" t="s">
        <v>74</v>
      </c>
      <c r="L1674" s="9" t="s">
        <v>35</v>
      </c>
      <c r="M1674" s="12">
        <v>42173</v>
      </c>
      <c r="N1674" s="12">
        <v>42180</v>
      </c>
      <c r="O1674" s="47">
        <f>'Calculated Metrics'!$N1674-'Calculated Metrics'!$M1674</f>
        <v>7</v>
      </c>
      <c r="P1674" s="12" t="str">
        <f>TEXT('Calculated Metrics'!$M1674,"mmmm")</f>
        <v>June</v>
      </c>
      <c r="Q1674" s="12" t="str">
        <f>TEXT('Calculated Metrics'!$M1674,"dddd")</f>
        <v>Thursday</v>
      </c>
      <c r="R1674" s="9" t="str">
        <f>_xlfn.XLOOKUP('Calculated Metrics'!$T1674,'Product Lookup'!A:A,'Product Lookup'!B:B, ,0)</f>
        <v>Furnishings</v>
      </c>
      <c r="S1674" s="9" t="s">
        <v>36</v>
      </c>
      <c r="T1674" s="9" t="s">
        <v>42</v>
      </c>
      <c r="U1674" s="9" t="s">
        <v>43</v>
      </c>
      <c r="V1674" s="9" t="s">
        <v>29</v>
      </c>
      <c r="W1674" s="9" t="s">
        <v>50</v>
      </c>
      <c r="X1674" s="9" t="s">
        <v>51</v>
      </c>
      <c r="Y1674" s="9" t="s">
        <v>863</v>
      </c>
      <c r="Z1674" s="9">
        <v>55119</v>
      </c>
      <c r="AA1674" s="1"/>
      <c r="AB1674" s="1"/>
      <c r="AC1674" s="1"/>
      <c r="AD1674" s="1"/>
      <c r="AE1674" s="1"/>
      <c r="AF1674" s="1"/>
    </row>
    <row r="1675" spans="1:32" x14ac:dyDescent="0.3">
      <c r="A1675" s="13">
        <v>24817</v>
      </c>
      <c r="B1675" s="13" t="s">
        <v>47</v>
      </c>
      <c r="C1675" s="13">
        <v>90264</v>
      </c>
      <c r="D1675" s="14">
        <v>37.94</v>
      </c>
      <c r="E1675" s="15">
        <v>0.05</v>
      </c>
      <c r="F1675" s="13">
        <v>4</v>
      </c>
      <c r="G1675" s="14">
        <f>'Calculated Metrics'!$D1675*'Calculated Metrics'!$F1675*(1-'Calculated Metrics'!$E1675)</f>
        <v>144.172</v>
      </c>
      <c r="H1675" s="13">
        <v>2957</v>
      </c>
      <c r="I1675" s="13" t="s">
        <v>1986</v>
      </c>
      <c r="J1675" s="13" t="str">
        <f t="shared" si="26"/>
        <v>New Customer</v>
      </c>
      <c r="K1675" s="13" t="s">
        <v>24</v>
      </c>
      <c r="L1675" s="13" t="s">
        <v>25</v>
      </c>
      <c r="M1675" s="16">
        <v>42096</v>
      </c>
      <c r="N1675" s="16">
        <v>42098</v>
      </c>
      <c r="O1675" s="48">
        <f>'Calculated Metrics'!$N1675-'Calculated Metrics'!$M1675</f>
        <v>2</v>
      </c>
      <c r="P1675" s="16" t="str">
        <f>TEXT('Calculated Metrics'!$M1675,"mmmm")</f>
        <v>April</v>
      </c>
      <c r="Q1675" s="16" t="str">
        <f>TEXT('Calculated Metrics'!$M1675,"dddd")</f>
        <v>Thursday</v>
      </c>
      <c r="R1675" s="13" t="str">
        <f>_xlfn.XLOOKUP('Calculated Metrics'!$T1675,'Product Lookup'!A:A,'Product Lookup'!B:B, ,0)</f>
        <v>Paper</v>
      </c>
      <c r="S1675" s="13" t="s">
        <v>26</v>
      </c>
      <c r="T1675" s="13" t="s">
        <v>66</v>
      </c>
      <c r="U1675" s="13" t="s">
        <v>28</v>
      </c>
      <c r="V1675" s="13" t="s">
        <v>29</v>
      </c>
      <c r="W1675" s="13" t="s">
        <v>50</v>
      </c>
      <c r="X1675" s="13" t="s">
        <v>602</v>
      </c>
      <c r="Y1675" s="13" t="s">
        <v>864</v>
      </c>
      <c r="Z1675" s="13">
        <v>53209</v>
      </c>
      <c r="AA1675" s="1"/>
      <c r="AB1675" s="1"/>
      <c r="AC1675" s="1"/>
      <c r="AD1675" s="1"/>
      <c r="AE1675" s="1"/>
      <c r="AF1675" s="1"/>
    </row>
    <row r="1676" spans="1:32" x14ac:dyDescent="0.3">
      <c r="A1676" s="9">
        <v>25709</v>
      </c>
      <c r="B1676" s="9" t="s">
        <v>71</v>
      </c>
      <c r="C1676" s="9">
        <v>90265</v>
      </c>
      <c r="D1676" s="10">
        <v>20.99</v>
      </c>
      <c r="E1676" s="11">
        <v>0.05</v>
      </c>
      <c r="F1676" s="9">
        <v>18</v>
      </c>
      <c r="G1676" s="10">
        <f>'Calculated Metrics'!$D1676*'Calculated Metrics'!$F1676*(1-'Calculated Metrics'!$E1676)</f>
        <v>358.92899999999997</v>
      </c>
      <c r="H1676" s="9">
        <v>2958</v>
      </c>
      <c r="I1676" s="9" t="s">
        <v>1987</v>
      </c>
      <c r="J1676" s="9" t="str">
        <f t="shared" si="26"/>
        <v>New Customer</v>
      </c>
      <c r="K1676" s="9" t="s">
        <v>24</v>
      </c>
      <c r="L1676" s="9" t="s">
        <v>35</v>
      </c>
      <c r="M1676" s="12">
        <v>42086</v>
      </c>
      <c r="N1676" s="12">
        <v>42091</v>
      </c>
      <c r="O1676" s="47">
        <f>'Calculated Metrics'!$N1676-'Calculated Metrics'!$M1676</f>
        <v>5</v>
      </c>
      <c r="P1676" s="12" t="str">
        <f>TEXT('Calculated Metrics'!$M1676,"mmmm")</f>
        <v>March</v>
      </c>
      <c r="Q1676" s="12" t="str">
        <f>TEXT('Calculated Metrics'!$M1676,"dddd")</f>
        <v>Monday</v>
      </c>
      <c r="R1676" s="9" t="str">
        <f>_xlfn.XLOOKUP('Calculated Metrics'!$T1676,'Product Lookup'!A:A,'Product Lookup'!B:B, ,0)</f>
        <v>Telephones</v>
      </c>
      <c r="S1676" s="9" t="s">
        <v>58</v>
      </c>
      <c r="T1676" s="9" t="s">
        <v>59</v>
      </c>
      <c r="U1676" s="9" t="s">
        <v>28</v>
      </c>
      <c r="V1676" s="9" t="s">
        <v>29</v>
      </c>
      <c r="W1676" s="9" t="s">
        <v>81</v>
      </c>
      <c r="X1676" s="9" t="s">
        <v>602</v>
      </c>
      <c r="Y1676" s="9" t="s">
        <v>865</v>
      </c>
      <c r="Z1676" s="9">
        <v>54956</v>
      </c>
      <c r="AA1676" s="1"/>
      <c r="AB1676" s="1"/>
      <c r="AC1676" s="1"/>
      <c r="AD1676" s="1"/>
      <c r="AE1676" s="1"/>
      <c r="AF1676" s="1"/>
    </row>
    <row r="1677" spans="1:32" x14ac:dyDescent="0.3">
      <c r="A1677" s="13">
        <v>19923</v>
      </c>
      <c r="B1677" s="13" t="s">
        <v>33</v>
      </c>
      <c r="C1677" s="13">
        <v>90646</v>
      </c>
      <c r="D1677" s="14">
        <v>36.549999999999997</v>
      </c>
      <c r="E1677" s="15">
        <v>0.05</v>
      </c>
      <c r="F1677" s="13">
        <v>11</v>
      </c>
      <c r="G1677" s="14">
        <f>'Calculated Metrics'!$D1677*'Calculated Metrics'!$F1677*(1-'Calculated Metrics'!$E1677)</f>
        <v>381.94749999999993</v>
      </c>
      <c r="H1677" s="13">
        <v>2960</v>
      </c>
      <c r="I1677" s="13" t="s">
        <v>1988</v>
      </c>
      <c r="J1677" s="13" t="str">
        <f t="shared" si="26"/>
        <v>New Customer</v>
      </c>
      <c r="K1677" s="13" t="s">
        <v>24</v>
      </c>
      <c r="L1677" s="13" t="s">
        <v>35</v>
      </c>
      <c r="M1677" s="16">
        <v>42099</v>
      </c>
      <c r="N1677" s="16">
        <v>42101</v>
      </c>
      <c r="O1677" s="48">
        <f>'Calculated Metrics'!$N1677-'Calculated Metrics'!$M1677</f>
        <v>2</v>
      </c>
      <c r="P1677" s="16" t="str">
        <f>TEXT('Calculated Metrics'!$M1677,"mmmm")</f>
        <v>April</v>
      </c>
      <c r="Q1677" s="16" t="str">
        <f>TEXT('Calculated Metrics'!$M1677,"dddd")</f>
        <v>Sunday</v>
      </c>
      <c r="R1677" s="13" t="str">
        <f>_xlfn.XLOOKUP('Calculated Metrics'!$T1677,'Product Lookup'!A:A,'Product Lookup'!B:B, ,0)</f>
        <v>Pens</v>
      </c>
      <c r="S1677" s="13" t="s">
        <v>26</v>
      </c>
      <c r="T1677" s="13" t="s">
        <v>27</v>
      </c>
      <c r="U1677" s="13" t="s">
        <v>28</v>
      </c>
      <c r="V1677" s="13" t="s">
        <v>29</v>
      </c>
      <c r="W1677" s="13" t="s">
        <v>30</v>
      </c>
      <c r="X1677" s="13" t="s">
        <v>339</v>
      </c>
      <c r="Y1677" s="13" t="s">
        <v>866</v>
      </c>
      <c r="Z1677" s="13">
        <v>72956</v>
      </c>
      <c r="AA1677" s="1"/>
      <c r="AB1677" s="1"/>
      <c r="AC1677" s="1"/>
      <c r="AD1677" s="1"/>
      <c r="AE1677" s="1"/>
      <c r="AF1677" s="1"/>
    </row>
    <row r="1678" spans="1:32" x14ac:dyDescent="0.3">
      <c r="A1678" s="9">
        <v>20390</v>
      </c>
      <c r="B1678" s="9" t="s">
        <v>23</v>
      </c>
      <c r="C1678" s="9">
        <v>88611</v>
      </c>
      <c r="D1678" s="10">
        <v>4.76</v>
      </c>
      <c r="E1678" s="11">
        <v>0.05</v>
      </c>
      <c r="F1678" s="9">
        <v>10</v>
      </c>
      <c r="G1678" s="10">
        <f>'Calculated Metrics'!$D1678*'Calculated Metrics'!$F1678*(1-'Calculated Metrics'!$E1678)</f>
        <v>45.219999999999992</v>
      </c>
      <c r="H1678" s="9">
        <v>2962</v>
      </c>
      <c r="I1678" s="9" t="s">
        <v>1989</v>
      </c>
      <c r="J1678" s="9" t="str">
        <f t="shared" si="26"/>
        <v>New Customer</v>
      </c>
      <c r="K1678" s="9" t="s">
        <v>74</v>
      </c>
      <c r="L1678" s="9" t="s">
        <v>25</v>
      </c>
      <c r="M1678" s="12">
        <v>42131</v>
      </c>
      <c r="N1678" s="12">
        <v>42133</v>
      </c>
      <c r="O1678" s="47">
        <f>'Calculated Metrics'!$N1678-'Calculated Metrics'!$M1678</f>
        <v>2</v>
      </c>
      <c r="P1678" s="12" t="str">
        <f>TEXT('Calculated Metrics'!$M1678,"mmmm")</f>
        <v>May</v>
      </c>
      <c r="Q1678" s="12" t="str">
        <f>TEXT('Calculated Metrics'!$M1678,"dddd")</f>
        <v>Thursday</v>
      </c>
      <c r="R1678" s="9" t="str">
        <f>_xlfn.XLOOKUP('Calculated Metrics'!$T1678,'Product Lookup'!A:A,'Product Lookup'!B:B, ,0)</f>
        <v>Paper</v>
      </c>
      <c r="S1678" s="9" t="s">
        <v>26</v>
      </c>
      <c r="T1678" s="9" t="s">
        <v>66</v>
      </c>
      <c r="U1678" s="9" t="s">
        <v>28</v>
      </c>
      <c r="V1678" s="9" t="s">
        <v>29</v>
      </c>
      <c r="W1678" s="9" t="s">
        <v>44</v>
      </c>
      <c r="X1678" s="9" t="s">
        <v>129</v>
      </c>
      <c r="Y1678" s="9" t="s">
        <v>155</v>
      </c>
      <c r="Z1678" s="9">
        <v>80027</v>
      </c>
      <c r="AA1678" s="1"/>
      <c r="AB1678" s="1"/>
      <c r="AC1678" s="1"/>
      <c r="AD1678" s="1"/>
      <c r="AE1678" s="1"/>
      <c r="AF1678" s="1"/>
    </row>
    <row r="1679" spans="1:32" x14ac:dyDescent="0.3">
      <c r="A1679" s="13">
        <v>22175</v>
      </c>
      <c r="B1679" s="13" t="s">
        <v>41</v>
      </c>
      <c r="C1679" s="13">
        <v>88612</v>
      </c>
      <c r="D1679" s="14">
        <v>7.98</v>
      </c>
      <c r="E1679" s="15">
        <v>0.05</v>
      </c>
      <c r="F1679" s="13">
        <v>4</v>
      </c>
      <c r="G1679" s="14">
        <f>'Calculated Metrics'!$D1679*'Calculated Metrics'!$F1679*(1-'Calculated Metrics'!$E1679)</f>
        <v>30.324000000000002</v>
      </c>
      <c r="H1679" s="13">
        <v>2963</v>
      </c>
      <c r="I1679" s="13" t="s">
        <v>1990</v>
      </c>
      <c r="J1679" s="13" t="str">
        <f t="shared" si="26"/>
        <v>New Customer</v>
      </c>
      <c r="K1679" s="13" t="s">
        <v>74</v>
      </c>
      <c r="L1679" s="13" t="s">
        <v>35</v>
      </c>
      <c r="M1679" s="16">
        <v>42177</v>
      </c>
      <c r="N1679" s="16">
        <v>42178</v>
      </c>
      <c r="O1679" s="48">
        <f>'Calculated Metrics'!$N1679-'Calculated Metrics'!$M1679</f>
        <v>1</v>
      </c>
      <c r="P1679" s="16" t="str">
        <f>TEXT('Calculated Metrics'!$M1679,"mmmm")</f>
        <v>June</v>
      </c>
      <c r="Q1679" s="16" t="str">
        <f>TEXT('Calculated Metrics'!$M1679,"dddd")</f>
        <v>Monday</v>
      </c>
      <c r="R1679" s="13" t="str">
        <f>_xlfn.XLOOKUP('Calculated Metrics'!$T1679,'Product Lookup'!A:A,'Product Lookup'!B:B, ,0)</f>
        <v>Storage</v>
      </c>
      <c r="S1679" s="13" t="s">
        <v>26</v>
      </c>
      <c r="T1679" s="13" t="s">
        <v>85</v>
      </c>
      <c r="U1679" s="13" t="s">
        <v>63</v>
      </c>
      <c r="V1679" s="13" t="s">
        <v>29</v>
      </c>
      <c r="W1679" s="13" t="s">
        <v>44</v>
      </c>
      <c r="X1679" s="13" t="s">
        <v>181</v>
      </c>
      <c r="Y1679" s="13" t="s">
        <v>867</v>
      </c>
      <c r="Z1679" s="13">
        <v>21220</v>
      </c>
      <c r="AA1679" s="1"/>
      <c r="AB1679" s="1"/>
      <c r="AC1679" s="1"/>
      <c r="AD1679" s="1"/>
      <c r="AE1679" s="1"/>
      <c r="AF1679" s="1"/>
    </row>
    <row r="1680" spans="1:32" x14ac:dyDescent="0.3">
      <c r="A1680" s="9">
        <v>25953</v>
      </c>
      <c r="B1680" s="9" t="s">
        <v>23</v>
      </c>
      <c r="C1680" s="9">
        <v>88610</v>
      </c>
      <c r="D1680" s="10">
        <v>42.98</v>
      </c>
      <c r="E1680" s="11">
        <v>0.05</v>
      </c>
      <c r="F1680" s="9">
        <v>1</v>
      </c>
      <c r="G1680" s="10">
        <f>'Calculated Metrics'!$D1680*'Calculated Metrics'!$F1680*(1-'Calculated Metrics'!$E1680)</f>
        <v>40.830999999999996</v>
      </c>
      <c r="H1680" s="9">
        <v>2964</v>
      </c>
      <c r="I1680" s="9" t="s">
        <v>1991</v>
      </c>
      <c r="J1680" s="9" t="str">
        <f t="shared" si="26"/>
        <v>New Customer</v>
      </c>
      <c r="K1680" s="9" t="s">
        <v>74</v>
      </c>
      <c r="L1680" s="9" t="s">
        <v>35</v>
      </c>
      <c r="M1680" s="12">
        <v>42115</v>
      </c>
      <c r="N1680" s="12">
        <v>42117</v>
      </c>
      <c r="O1680" s="47">
        <f>'Calculated Metrics'!$N1680-'Calculated Metrics'!$M1680</f>
        <v>2</v>
      </c>
      <c r="P1680" s="12" t="str">
        <f>TEXT('Calculated Metrics'!$M1680,"mmmm")</f>
        <v>April</v>
      </c>
      <c r="Q1680" s="12" t="str">
        <f>TEXT('Calculated Metrics'!$M1680,"dddd")</f>
        <v>Tuesday</v>
      </c>
      <c r="R1680" s="9" t="str">
        <f>_xlfn.XLOOKUP('Calculated Metrics'!$T1680,'Product Lookup'!A:A,'Product Lookup'!B:B, ,0)</f>
        <v>Appliances</v>
      </c>
      <c r="S1680" s="9" t="s">
        <v>26</v>
      </c>
      <c r="T1680" s="9" t="s">
        <v>131</v>
      </c>
      <c r="U1680" s="9" t="s">
        <v>49</v>
      </c>
      <c r="V1680" s="9" t="s">
        <v>29</v>
      </c>
      <c r="W1680" s="9" t="s">
        <v>81</v>
      </c>
      <c r="X1680" s="9" t="s">
        <v>90</v>
      </c>
      <c r="Y1680" s="9" t="s">
        <v>631</v>
      </c>
      <c r="Z1680" s="9">
        <v>43050</v>
      </c>
      <c r="AA1680" s="1"/>
      <c r="AB1680" s="1"/>
      <c r="AC1680" s="1"/>
      <c r="AD1680" s="1"/>
      <c r="AE1680" s="1"/>
      <c r="AF1680" s="1"/>
    </row>
    <row r="1681" spans="1:32" x14ac:dyDescent="0.3">
      <c r="A1681" s="13">
        <v>21390</v>
      </c>
      <c r="B1681" s="13" t="s">
        <v>33</v>
      </c>
      <c r="C1681" s="13">
        <v>86085</v>
      </c>
      <c r="D1681" s="14">
        <v>9.68</v>
      </c>
      <c r="E1681" s="15">
        <v>0.05</v>
      </c>
      <c r="F1681" s="13">
        <v>1</v>
      </c>
      <c r="G1681" s="14">
        <f>'Calculated Metrics'!$D1681*'Calculated Metrics'!$F1681*(1-'Calculated Metrics'!$E1681)</f>
        <v>9.1959999999999997</v>
      </c>
      <c r="H1681" s="13">
        <v>2968</v>
      </c>
      <c r="I1681" s="13" t="s">
        <v>1992</v>
      </c>
      <c r="J1681" s="13" t="str">
        <f t="shared" si="26"/>
        <v>Returning Customer</v>
      </c>
      <c r="K1681" s="13" t="s">
        <v>48</v>
      </c>
      <c r="L1681" s="13" t="s">
        <v>35</v>
      </c>
      <c r="M1681" s="16">
        <v>42057</v>
      </c>
      <c r="N1681" s="16">
        <v>42059</v>
      </c>
      <c r="O1681" s="48">
        <f>'Calculated Metrics'!$N1681-'Calculated Metrics'!$M1681</f>
        <v>2</v>
      </c>
      <c r="P1681" s="16" t="str">
        <f>TEXT('Calculated Metrics'!$M1681,"mmmm")</f>
        <v>February</v>
      </c>
      <c r="Q1681" s="16" t="str">
        <f>TEXT('Calculated Metrics'!$M1681,"dddd")</f>
        <v>Sunday</v>
      </c>
      <c r="R1681" s="13" t="str">
        <f>_xlfn.XLOOKUP('Calculated Metrics'!$T1681,'Product Lookup'!A:A,'Product Lookup'!B:B, ,0)</f>
        <v>Paper</v>
      </c>
      <c r="S1681" s="13" t="s">
        <v>26</v>
      </c>
      <c r="T1681" s="13" t="s">
        <v>66</v>
      </c>
      <c r="U1681" s="13" t="s">
        <v>28</v>
      </c>
      <c r="V1681" s="13" t="s">
        <v>29</v>
      </c>
      <c r="W1681" s="13" t="s">
        <v>81</v>
      </c>
      <c r="X1681" s="13" t="s">
        <v>162</v>
      </c>
      <c r="Y1681" s="13" t="s">
        <v>868</v>
      </c>
      <c r="Z1681" s="13">
        <v>33021</v>
      </c>
      <c r="AA1681" s="1"/>
      <c r="AB1681" s="1"/>
      <c r="AC1681" s="1"/>
      <c r="AD1681" s="1"/>
      <c r="AE1681" s="1"/>
      <c r="AF1681" s="1"/>
    </row>
    <row r="1682" spans="1:32" x14ac:dyDescent="0.3">
      <c r="A1682" s="9">
        <v>21391</v>
      </c>
      <c r="B1682" s="9" t="s">
        <v>33</v>
      </c>
      <c r="C1682" s="9">
        <v>86085</v>
      </c>
      <c r="D1682" s="10">
        <v>150.97999999999999</v>
      </c>
      <c r="E1682" s="11">
        <v>0.1</v>
      </c>
      <c r="F1682" s="9">
        <v>5</v>
      </c>
      <c r="G1682" s="10">
        <f>'Calculated Metrics'!$D1682*'Calculated Metrics'!$F1682*(1-'Calculated Metrics'!$E1682)</f>
        <v>679.41</v>
      </c>
      <c r="H1682" s="9">
        <v>2968</v>
      </c>
      <c r="I1682" s="9" t="s">
        <v>1992</v>
      </c>
      <c r="J1682" s="9" t="str">
        <f t="shared" si="26"/>
        <v>Returning Customer</v>
      </c>
      <c r="K1682" s="9" t="s">
        <v>48</v>
      </c>
      <c r="L1682" s="9" t="s">
        <v>25</v>
      </c>
      <c r="M1682" s="12">
        <v>42057</v>
      </c>
      <c r="N1682" s="12">
        <v>42058</v>
      </c>
      <c r="O1682" s="47">
        <f>'Calculated Metrics'!$N1682-'Calculated Metrics'!$M1682</f>
        <v>1</v>
      </c>
      <c r="P1682" s="12" t="str">
        <f>TEXT('Calculated Metrics'!$M1682,"mmmm")</f>
        <v>February</v>
      </c>
      <c r="Q1682" s="12" t="str">
        <f>TEXT('Calculated Metrics'!$M1682,"dddd")</f>
        <v>Sunday</v>
      </c>
      <c r="R1682" s="9" t="str">
        <f>_xlfn.XLOOKUP('Calculated Metrics'!$T1682,'Product Lookup'!A:A,'Product Lookup'!B:B, ,0)</f>
        <v>Tables</v>
      </c>
      <c r="S1682" s="9" t="s">
        <v>36</v>
      </c>
      <c r="T1682" s="9" t="s">
        <v>89</v>
      </c>
      <c r="U1682" s="9" t="s">
        <v>77</v>
      </c>
      <c r="V1682" s="9" t="s">
        <v>29</v>
      </c>
      <c r="W1682" s="9" t="s">
        <v>81</v>
      </c>
      <c r="X1682" s="9" t="s">
        <v>162</v>
      </c>
      <c r="Y1682" s="9" t="s">
        <v>868</v>
      </c>
      <c r="Z1682" s="9">
        <v>33021</v>
      </c>
      <c r="AA1682" s="1"/>
      <c r="AB1682" s="1"/>
      <c r="AC1682" s="1"/>
      <c r="AD1682" s="1"/>
      <c r="AE1682" s="1"/>
      <c r="AF1682" s="1"/>
    </row>
    <row r="1683" spans="1:32" x14ac:dyDescent="0.3">
      <c r="A1683" s="13">
        <v>18041</v>
      </c>
      <c r="B1683" s="13" t="s">
        <v>23</v>
      </c>
      <c r="C1683" s="13">
        <v>86086</v>
      </c>
      <c r="D1683" s="14">
        <v>363.25</v>
      </c>
      <c r="E1683" s="15">
        <v>0.1</v>
      </c>
      <c r="F1683" s="13">
        <v>1</v>
      </c>
      <c r="G1683" s="14">
        <f>'Calculated Metrics'!$D1683*'Calculated Metrics'!$F1683*(1-'Calculated Metrics'!$E1683)</f>
        <v>326.92500000000001</v>
      </c>
      <c r="H1683" s="13">
        <v>2968</v>
      </c>
      <c r="I1683" s="13" t="s">
        <v>1992</v>
      </c>
      <c r="J1683" s="13" t="str">
        <f t="shared" si="26"/>
        <v>Returning Customer</v>
      </c>
      <c r="K1683" s="13" t="s">
        <v>48</v>
      </c>
      <c r="L1683" s="13" t="s">
        <v>35</v>
      </c>
      <c r="M1683" s="16">
        <v>42091</v>
      </c>
      <c r="N1683" s="16">
        <v>42093</v>
      </c>
      <c r="O1683" s="48">
        <f>'Calculated Metrics'!$N1683-'Calculated Metrics'!$M1683</f>
        <v>2</v>
      </c>
      <c r="P1683" s="16" t="str">
        <f>TEXT('Calculated Metrics'!$M1683,"mmmm")</f>
        <v>March</v>
      </c>
      <c r="Q1683" s="16" t="str">
        <f>TEXT('Calculated Metrics'!$M1683,"dddd")</f>
        <v>Saturday</v>
      </c>
      <c r="R1683" s="13" t="str">
        <f>_xlfn.XLOOKUP('Calculated Metrics'!$T1683,'Product Lookup'!A:A,'Product Lookup'!B:B, ,0)</f>
        <v>Appliances</v>
      </c>
      <c r="S1683" s="13" t="s">
        <v>26</v>
      </c>
      <c r="T1683" s="13" t="s">
        <v>131</v>
      </c>
      <c r="U1683" s="13" t="s">
        <v>49</v>
      </c>
      <c r="V1683" s="13" t="s">
        <v>29</v>
      </c>
      <c r="W1683" s="13" t="s">
        <v>50</v>
      </c>
      <c r="X1683" s="13" t="s">
        <v>162</v>
      </c>
      <c r="Y1683" s="13" t="s">
        <v>868</v>
      </c>
      <c r="Z1683" s="13">
        <v>33021</v>
      </c>
      <c r="AA1683" s="1"/>
      <c r="AB1683" s="1"/>
      <c r="AC1683" s="1"/>
      <c r="AD1683" s="1"/>
      <c r="AE1683" s="1"/>
      <c r="AF1683" s="1"/>
    </row>
    <row r="1684" spans="1:32" x14ac:dyDescent="0.3">
      <c r="A1684" s="9">
        <v>21096</v>
      </c>
      <c r="B1684" s="9" t="s">
        <v>23</v>
      </c>
      <c r="C1684" s="9">
        <v>87186</v>
      </c>
      <c r="D1684" s="10">
        <v>30.97</v>
      </c>
      <c r="E1684" s="11">
        <v>0.05</v>
      </c>
      <c r="F1684" s="9">
        <v>17</v>
      </c>
      <c r="G1684" s="10">
        <f>'Calculated Metrics'!$D1684*'Calculated Metrics'!$F1684*(1-'Calculated Metrics'!$E1684)</f>
        <v>500.16550000000001</v>
      </c>
      <c r="H1684" s="9">
        <v>2973</v>
      </c>
      <c r="I1684" s="9" t="s">
        <v>1993</v>
      </c>
      <c r="J1684" s="9" t="str">
        <f t="shared" si="26"/>
        <v>Returning Customer</v>
      </c>
      <c r="K1684" s="9" t="s">
        <v>34</v>
      </c>
      <c r="L1684" s="9" t="s">
        <v>35</v>
      </c>
      <c r="M1684" s="12">
        <v>42107</v>
      </c>
      <c r="N1684" s="12">
        <v>42109</v>
      </c>
      <c r="O1684" s="47">
        <f>'Calculated Metrics'!$N1684-'Calculated Metrics'!$M1684</f>
        <v>2</v>
      </c>
      <c r="P1684" s="12" t="str">
        <f>TEXT('Calculated Metrics'!$M1684,"mmmm")</f>
        <v>April</v>
      </c>
      <c r="Q1684" s="12" t="str">
        <f>TEXT('Calculated Metrics'!$M1684,"dddd")</f>
        <v>Monday</v>
      </c>
      <c r="R1684" s="9" t="str">
        <f>_xlfn.XLOOKUP('Calculated Metrics'!$T1684,'Product Lookup'!A:A,'Product Lookup'!B:B, ,0)</f>
        <v>Computer Peripherals</v>
      </c>
      <c r="S1684" s="9" t="s">
        <v>58</v>
      </c>
      <c r="T1684" s="9" t="s">
        <v>100</v>
      </c>
      <c r="U1684" s="9" t="s">
        <v>49</v>
      </c>
      <c r="V1684" s="9" t="s">
        <v>29</v>
      </c>
      <c r="W1684" s="9" t="s">
        <v>50</v>
      </c>
      <c r="X1684" s="9" t="s">
        <v>602</v>
      </c>
      <c r="Y1684" s="9" t="s">
        <v>869</v>
      </c>
      <c r="Z1684" s="9">
        <v>53151</v>
      </c>
      <c r="AA1684" s="1"/>
      <c r="AB1684" s="1"/>
      <c r="AC1684" s="1"/>
      <c r="AD1684" s="1"/>
      <c r="AE1684" s="1"/>
      <c r="AF1684" s="1"/>
    </row>
    <row r="1685" spans="1:32" x14ac:dyDescent="0.3">
      <c r="A1685" s="13">
        <v>21097</v>
      </c>
      <c r="B1685" s="13" t="s">
        <v>23</v>
      </c>
      <c r="C1685" s="13">
        <v>87186</v>
      </c>
      <c r="D1685" s="14">
        <v>125.99</v>
      </c>
      <c r="E1685" s="15">
        <v>0.1</v>
      </c>
      <c r="F1685" s="13">
        <v>23</v>
      </c>
      <c r="G1685" s="14">
        <f>'Calculated Metrics'!$D1685*'Calculated Metrics'!$F1685*(1-'Calculated Metrics'!$E1685)</f>
        <v>2607.9929999999999</v>
      </c>
      <c r="H1685" s="13">
        <v>2973</v>
      </c>
      <c r="I1685" s="13" t="s">
        <v>1993</v>
      </c>
      <c r="J1685" s="13" t="str">
        <f t="shared" si="26"/>
        <v>Returning Customer</v>
      </c>
      <c r="K1685" s="13" t="s">
        <v>34</v>
      </c>
      <c r="L1685" s="13" t="s">
        <v>35</v>
      </c>
      <c r="M1685" s="16">
        <v>42107</v>
      </c>
      <c r="N1685" s="16">
        <v>42109</v>
      </c>
      <c r="O1685" s="48">
        <f>'Calculated Metrics'!$N1685-'Calculated Metrics'!$M1685</f>
        <v>2</v>
      </c>
      <c r="P1685" s="16" t="str">
        <f>TEXT('Calculated Metrics'!$M1685,"mmmm")</f>
        <v>April</v>
      </c>
      <c r="Q1685" s="16" t="str">
        <f>TEXT('Calculated Metrics'!$M1685,"dddd")</f>
        <v>Monday</v>
      </c>
      <c r="R1685" s="13" t="str">
        <f>_xlfn.XLOOKUP('Calculated Metrics'!$T1685,'Product Lookup'!A:A,'Product Lookup'!B:B, ,0)</f>
        <v>Telephones</v>
      </c>
      <c r="S1685" s="13" t="s">
        <v>58</v>
      </c>
      <c r="T1685" s="13" t="s">
        <v>59</v>
      </c>
      <c r="U1685" s="13" t="s">
        <v>49</v>
      </c>
      <c r="V1685" s="13" t="s">
        <v>29</v>
      </c>
      <c r="W1685" s="13" t="s">
        <v>50</v>
      </c>
      <c r="X1685" s="13" t="s">
        <v>602</v>
      </c>
      <c r="Y1685" s="13" t="s">
        <v>869</v>
      </c>
      <c r="Z1685" s="13">
        <v>53151</v>
      </c>
      <c r="AA1685" s="1"/>
      <c r="AB1685" s="1"/>
      <c r="AC1685" s="1"/>
      <c r="AD1685" s="1"/>
      <c r="AE1685" s="1"/>
      <c r="AF1685" s="1"/>
    </row>
    <row r="1686" spans="1:32" x14ac:dyDescent="0.3">
      <c r="A1686" s="9">
        <v>24770</v>
      </c>
      <c r="B1686" s="9" t="s">
        <v>41</v>
      </c>
      <c r="C1686" s="9">
        <v>87187</v>
      </c>
      <c r="D1686" s="10">
        <v>442.14</v>
      </c>
      <c r="E1686" s="11">
        <v>0.1</v>
      </c>
      <c r="F1686" s="9">
        <v>6</v>
      </c>
      <c r="G1686" s="10">
        <f>'Calculated Metrics'!$D1686*'Calculated Metrics'!$F1686*(1-'Calculated Metrics'!$E1686)</f>
        <v>2387.556</v>
      </c>
      <c r="H1686" s="9">
        <v>2973</v>
      </c>
      <c r="I1686" s="9" t="s">
        <v>1993</v>
      </c>
      <c r="J1686" s="9" t="str">
        <f t="shared" si="26"/>
        <v>Returning Customer</v>
      </c>
      <c r="K1686" s="9" t="s">
        <v>34</v>
      </c>
      <c r="L1686" s="9" t="s">
        <v>25</v>
      </c>
      <c r="M1686" s="12">
        <v>42144</v>
      </c>
      <c r="N1686" s="12">
        <v>42145</v>
      </c>
      <c r="O1686" s="47">
        <f>'Calculated Metrics'!$N1686-'Calculated Metrics'!$M1686</f>
        <v>1</v>
      </c>
      <c r="P1686" s="12" t="str">
        <f>TEXT('Calculated Metrics'!$M1686,"mmmm")</f>
        <v>May</v>
      </c>
      <c r="Q1686" s="12" t="str">
        <f>TEXT('Calculated Metrics'!$M1686,"dddd")</f>
        <v>Wednesday</v>
      </c>
      <c r="R1686" s="9" t="str">
        <f>_xlfn.XLOOKUP('Calculated Metrics'!$T1686,'Product Lookup'!A:A,'Product Lookup'!B:B, ,0)</f>
        <v>Office Machines</v>
      </c>
      <c r="S1686" s="9" t="s">
        <v>58</v>
      </c>
      <c r="T1686" s="9" t="s">
        <v>62</v>
      </c>
      <c r="U1686" s="9" t="s">
        <v>38</v>
      </c>
      <c r="V1686" s="9" t="s">
        <v>29</v>
      </c>
      <c r="W1686" s="9" t="s">
        <v>50</v>
      </c>
      <c r="X1686" s="9" t="s">
        <v>602</v>
      </c>
      <c r="Y1686" s="9" t="s">
        <v>869</v>
      </c>
      <c r="Z1686" s="9">
        <v>53151</v>
      </c>
      <c r="AA1686" s="1"/>
      <c r="AB1686" s="1"/>
      <c r="AC1686" s="1"/>
      <c r="AD1686" s="1"/>
      <c r="AE1686" s="1"/>
      <c r="AF1686" s="1"/>
    </row>
    <row r="1687" spans="1:32" x14ac:dyDescent="0.3">
      <c r="A1687" s="13">
        <v>19599</v>
      </c>
      <c r="B1687" s="13" t="s">
        <v>47</v>
      </c>
      <c r="C1687" s="13">
        <v>89047</v>
      </c>
      <c r="D1687" s="14">
        <v>35.99</v>
      </c>
      <c r="E1687" s="15">
        <v>0.05</v>
      </c>
      <c r="F1687" s="13">
        <v>41</v>
      </c>
      <c r="G1687" s="14">
        <f>'Calculated Metrics'!$D1687*'Calculated Metrics'!$F1687*(1-'Calculated Metrics'!$E1687)</f>
        <v>1401.8105</v>
      </c>
      <c r="H1687" s="13">
        <v>2976</v>
      </c>
      <c r="I1687" s="13" t="s">
        <v>1994</v>
      </c>
      <c r="J1687" s="13" t="str">
        <f t="shared" si="26"/>
        <v>New Customer</v>
      </c>
      <c r="K1687" s="13" t="s">
        <v>48</v>
      </c>
      <c r="L1687" s="13" t="s">
        <v>35</v>
      </c>
      <c r="M1687" s="16">
        <v>42146</v>
      </c>
      <c r="N1687" s="16">
        <v>42147</v>
      </c>
      <c r="O1687" s="48">
        <f>'Calculated Metrics'!$N1687-'Calculated Metrics'!$M1687</f>
        <v>1</v>
      </c>
      <c r="P1687" s="16" t="str">
        <f>TEXT('Calculated Metrics'!$M1687,"mmmm")</f>
        <v>May</v>
      </c>
      <c r="Q1687" s="16" t="str">
        <f>TEXT('Calculated Metrics'!$M1687,"dddd")</f>
        <v>Friday</v>
      </c>
      <c r="R1687" s="13" t="str">
        <f>_xlfn.XLOOKUP('Calculated Metrics'!$T1687,'Product Lookup'!A:A,'Product Lookup'!B:B, ,0)</f>
        <v>Telephones</v>
      </c>
      <c r="S1687" s="13" t="s">
        <v>58</v>
      </c>
      <c r="T1687" s="13" t="s">
        <v>59</v>
      </c>
      <c r="U1687" s="13" t="s">
        <v>43</v>
      </c>
      <c r="V1687" s="13" t="s">
        <v>29</v>
      </c>
      <c r="W1687" s="13" t="s">
        <v>50</v>
      </c>
      <c r="X1687" s="13" t="s">
        <v>602</v>
      </c>
      <c r="Y1687" s="13" t="s">
        <v>870</v>
      </c>
      <c r="Z1687" s="13">
        <v>53154</v>
      </c>
      <c r="AA1687" s="1"/>
      <c r="AB1687" s="1"/>
      <c r="AC1687" s="1"/>
      <c r="AD1687" s="1"/>
      <c r="AE1687" s="1"/>
      <c r="AF1687" s="1"/>
    </row>
    <row r="1688" spans="1:32" x14ac:dyDescent="0.3">
      <c r="A1688" s="9">
        <v>20182</v>
      </c>
      <c r="B1688" s="9" t="s">
        <v>41</v>
      </c>
      <c r="C1688" s="9">
        <v>86544</v>
      </c>
      <c r="D1688" s="10">
        <v>2.94</v>
      </c>
      <c r="E1688" s="11">
        <v>0.05</v>
      </c>
      <c r="F1688" s="9">
        <v>9</v>
      </c>
      <c r="G1688" s="10">
        <f>'Calculated Metrics'!$D1688*'Calculated Metrics'!$F1688*(1-'Calculated Metrics'!$E1688)</f>
        <v>25.137</v>
      </c>
      <c r="H1688" s="9">
        <v>2979</v>
      </c>
      <c r="I1688" s="9" t="s">
        <v>1995</v>
      </c>
      <c r="J1688" s="9" t="str">
        <f t="shared" si="26"/>
        <v>Returning Customer</v>
      </c>
      <c r="K1688" s="9" t="s">
        <v>24</v>
      </c>
      <c r="L1688" s="9" t="s">
        <v>35</v>
      </c>
      <c r="M1688" s="12">
        <v>42031</v>
      </c>
      <c r="N1688" s="12">
        <v>42032</v>
      </c>
      <c r="O1688" s="47">
        <f>'Calculated Metrics'!$N1688-'Calculated Metrics'!$M1688</f>
        <v>1</v>
      </c>
      <c r="P1688" s="12" t="str">
        <f>TEXT('Calculated Metrics'!$M1688,"mmmm")</f>
        <v>January</v>
      </c>
      <c r="Q1688" s="12" t="str">
        <f>TEXT('Calculated Metrics'!$M1688,"dddd")</f>
        <v>Tuesday</v>
      </c>
      <c r="R1688" s="9" t="str">
        <f>_xlfn.XLOOKUP('Calculated Metrics'!$T1688,'Product Lookup'!A:A,'Product Lookup'!B:B, ,0)</f>
        <v>Pens</v>
      </c>
      <c r="S1688" s="9" t="s">
        <v>26</v>
      </c>
      <c r="T1688" s="9" t="s">
        <v>27</v>
      </c>
      <c r="U1688" s="9" t="s">
        <v>28</v>
      </c>
      <c r="V1688" s="9" t="s">
        <v>29</v>
      </c>
      <c r="W1688" s="9" t="s">
        <v>50</v>
      </c>
      <c r="X1688" s="9" t="s">
        <v>854</v>
      </c>
      <c r="Y1688" s="9" t="s">
        <v>871</v>
      </c>
      <c r="Z1688" s="9">
        <v>58601</v>
      </c>
      <c r="AA1688" s="1"/>
      <c r="AB1688" s="1"/>
      <c r="AC1688" s="1"/>
      <c r="AD1688" s="1"/>
      <c r="AE1688" s="1"/>
      <c r="AF1688" s="1"/>
    </row>
    <row r="1689" spans="1:32" x14ac:dyDescent="0.3">
      <c r="A1689" s="13">
        <v>18169</v>
      </c>
      <c r="B1689" s="13" t="s">
        <v>41</v>
      </c>
      <c r="C1689" s="13">
        <v>86545</v>
      </c>
      <c r="D1689" s="14">
        <v>5.34</v>
      </c>
      <c r="E1689" s="15">
        <v>0.05</v>
      </c>
      <c r="F1689" s="13">
        <v>6</v>
      </c>
      <c r="G1689" s="14">
        <f>'Calculated Metrics'!$D1689*'Calculated Metrics'!$F1689*(1-'Calculated Metrics'!$E1689)</f>
        <v>30.437999999999999</v>
      </c>
      <c r="H1689" s="13">
        <v>2979</v>
      </c>
      <c r="I1689" s="13" t="s">
        <v>1995</v>
      </c>
      <c r="J1689" s="13" t="str">
        <f t="shared" si="26"/>
        <v>Returning Customer</v>
      </c>
      <c r="K1689" s="13" t="s">
        <v>24</v>
      </c>
      <c r="L1689" s="13" t="s">
        <v>35</v>
      </c>
      <c r="M1689" s="16">
        <v>42061</v>
      </c>
      <c r="N1689" s="16">
        <v>42063</v>
      </c>
      <c r="O1689" s="48">
        <f>'Calculated Metrics'!$N1689-'Calculated Metrics'!$M1689</f>
        <v>2</v>
      </c>
      <c r="P1689" s="16" t="str">
        <f>TEXT('Calculated Metrics'!$M1689,"mmmm")</f>
        <v>February</v>
      </c>
      <c r="Q1689" s="16" t="str">
        <f>TEXT('Calculated Metrics'!$M1689,"dddd")</f>
        <v>Thursday</v>
      </c>
      <c r="R1689" s="13" t="str">
        <f>_xlfn.XLOOKUP('Calculated Metrics'!$T1689,'Product Lookup'!A:A,'Product Lookup'!B:B, ,0)</f>
        <v>Binders</v>
      </c>
      <c r="S1689" s="13" t="s">
        <v>26</v>
      </c>
      <c r="T1689" s="13" t="s">
        <v>72</v>
      </c>
      <c r="U1689" s="13" t="s">
        <v>49</v>
      </c>
      <c r="V1689" s="13" t="s">
        <v>29</v>
      </c>
      <c r="W1689" s="13" t="s">
        <v>50</v>
      </c>
      <c r="X1689" s="13" t="s">
        <v>854</v>
      </c>
      <c r="Y1689" s="13" t="s">
        <v>871</v>
      </c>
      <c r="Z1689" s="13">
        <v>58601</v>
      </c>
      <c r="AA1689" s="1"/>
      <c r="AB1689" s="1"/>
      <c r="AC1689" s="1"/>
      <c r="AD1689" s="1"/>
      <c r="AE1689" s="1"/>
      <c r="AF1689" s="1"/>
    </row>
    <row r="1690" spans="1:32" x14ac:dyDescent="0.3">
      <c r="A1690" s="9">
        <v>18170</v>
      </c>
      <c r="B1690" s="9" t="s">
        <v>41</v>
      </c>
      <c r="C1690" s="9">
        <v>86545</v>
      </c>
      <c r="D1690" s="10">
        <v>40.98</v>
      </c>
      <c r="E1690" s="11">
        <v>0.05</v>
      </c>
      <c r="F1690" s="9">
        <v>6</v>
      </c>
      <c r="G1690" s="10">
        <f>'Calculated Metrics'!$D1690*'Calculated Metrics'!$F1690*(1-'Calculated Metrics'!$E1690)</f>
        <v>233.58599999999998</v>
      </c>
      <c r="H1690" s="9">
        <v>2979</v>
      </c>
      <c r="I1690" s="9" t="s">
        <v>1995</v>
      </c>
      <c r="J1690" s="9" t="str">
        <f t="shared" si="26"/>
        <v>Returning Customer</v>
      </c>
      <c r="K1690" s="9" t="s">
        <v>24</v>
      </c>
      <c r="L1690" s="9" t="s">
        <v>35</v>
      </c>
      <c r="M1690" s="12">
        <v>42061</v>
      </c>
      <c r="N1690" s="12">
        <v>42062</v>
      </c>
      <c r="O1690" s="47">
        <f>'Calculated Metrics'!$N1690-'Calculated Metrics'!$M1690</f>
        <v>1</v>
      </c>
      <c r="P1690" s="12" t="str">
        <f>TEXT('Calculated Metrics'!$M1690,"mmmm")</f>
        <v>February</v>
      </c>
      <c r="Q1690" s="12" t="str">
        <f>TEXT('Calculated Metrics'!$M1690,"dddd")</f>
        <v>Thursday</v>
      </c>
      <c r="R1690" s="9" t="str">
        <f>_xlfn.XLOOKUP('Calculated Metrics'!$T1690,'Product Lookup'!A:A,'Product Lookup'!B:B, ,0)</f>
        <v>Binders</v>
      </c>
      <c r="S1690" s="9" t="s">
        <v>26</v>
      </c>
      <c r="T1690" s="9" t="s">
        <v>72</v>
      </c>
      <c r="U1690" s="9" t="s">
        <v>49</v>
      </c>
      <c r="V1690" s="9" t="s">
        <v>29</v>
      </c>
      <c r="W1690" s="9" t="s">
        <v>50</v>
      </c>
      <c r="X1690" s="9" t="s">
        <v>854</v>
      </c>
      <c r="Y1690" s="9" t="s">
        <v>871</v>
      </c>
      <c r="Z1690" s="9">
        <v>58601</v>
      </c>
      <c r="AA1690" s="1"/>
      <c r="AB1690" s="1"/>
      <c r="AC1690" s="1"/>
      <c r="AD1690" s="1"/>
      <c r="AE1690" s="1"/>
      <c r="AF1690" s="1"/>
    </row>
    <row r="1691" spans="1:32" x14ac:dyDescent="0.3">
      <c r="A1691" s="13">
        <v>18133</v>
      </c>
      <c r="B1691" s="13" t="s">
        <v>33</v>
      </c>
      <c r="C1691" s="13">
        <v>86546</v>
      </c>
      <c r="D1691" s="14">
        <v>5.84</v>
      </c>
      <c r="E1691" s="15">
        <v>0.05</v>
      </c>
      <c r="F1691" s="13">
        <v>4</v>
      </c>
      <c r="G1691" s="14">
        <f>'Calculated Metrics'!$D1691*'Calculated Metrics'!$F1691*(1-'Calculated Metrics'!$E1691)</f>
        <v>22.192</v>
      </c>
      <c r="H1691" s="13">
        <v>2979</v>
      </c>
      <c r="I1691" s="13" t="s">
        <v>1995</v>
      </c>
      <c r="J1691" s="13" t="str">
        <f t="shared" si="26"/>
        <v>Returning Customer</v>
      </c>
      <c r="K1691" s="13" t="s">
        <v>24</v>
      </c>
      <c r="L1691" s="13" t="s">
        <v>35</v>
      </c>
      <c r="M1691" s="16">
        <v>42169</v>
      </c>
      <c r="N1691" s="16">
        <v>42171</v>
      </c>
      <c r="O1691" s="48">
        <f>'Calculated Metrics'!$N1691-'Calculated Metrics'!$M1691</f>
        <v>2</v>
      </c>
      <c r="P1691" s="16" t="str">
        <f>TEXT('Calculated Metrics'!$M1691,"mmmm")</f>
        <v>June</v>
      </c>
      <c r="Q1691" s="16" t="str">
        <f>TEXT('Calculated Metrics'!$M1691,"dddd")</f>
        <v>Sunday</v>
      </c>
      <c r="R1691" s="13" t="str">
        <f>_xlfn.XLOOKUP('Calculated Metrics'!$T1691,'Product Lookup'!A:A,'Product Lookup'!B:B, ,0)</f>
        <v>Pens</v>
      </c>
      <c r="S1691" s="13" t="s">
        <v>26</v>
      </c>
      <c r="T1691" s="13" t="s">
        <v>27</v>
      </c>
      <c r="U1691" s="13" t="s">
        <v>28</v>
      </c>
      <c r="V1691" s="13" t="s">
        <v>29</v>
      </c>
      <c r="W1691" s="13" t="s">
        <v>44</v>
      </c>
      <c r="X1691" s="13" t="s">
        <v>854</v>
      </c>
      <c r="Y1691" s="13" t="s">
        <v>871</v>
      </c>
      <c r="Z1691" s="13">
        <v>58601</v>
      </c>
      <c r="AA1691" s="1"/>
      <c r="AB1691" s="1"/>
      <c r="AC1691" s="1"/>
      <c r="AD1691" s="1"/>
      <c r="AE1691" s="1"/>
      <c r="AF1691" s="1"/>
    </row>
    <row r="1692" spans="1:32" x14ac:dyDescent="0.3">
      <c r="A1692" s="9">
        <v>20183</v>
      </c>
      <c r="B1692" s="9" t="s">
        <v>41</v>
      </c>
      <c r="C1692" s="9">
        <v>86544</v>
      </c>
      <c r="D1692" s="10">
        <v>43.98</v>
      </c>
      <c r="E1692" s="11">
        <v>0.05</v>
      </c>
      <c r="F1692" s="9">
        <v>10</v>
      </c>
      <c r="G1692" s="10">
        <f>'Calculated Metrics'!$D1692*'Calculated Metrics'!$F1692*(1-'Calculated Metrics'!$E1692)</f>
        <v>417.80999999999995</v>
      </c>
      <c r="H1692" s="9">
        <v>2980</v>
      </c>
      <c r="I1692" s="9" t="s">
        <v>1996</v>
      </c>
      <c r="J1692" s="9" t="str">
        <f t="shared" si="26"/>
        <v>Returning Customer</v>
      </c>
      <c r="K1692" s="9" t="s">
        <v>24</v>
      </c>
      <c r="L1692" s="9" t="s">
        <v>35</v>
      </c>
      <c r="M1692" s="12">
        <v>42031</v>
      </c>
      <c r="N1692" s="12">
        <v>42033</v>
      </c>
      <c r="O1692" s="47">
        <f>'Calculated Metrics'!$N1692-'Calculated Metrics'!$M1692</f>
        <v>2</v>
      </c>
      <c r="P1692" s="12" t="str">
        <f>TEXT('Calculated Metrics'!$M1692,"mmmm")</f>
        <v>January</v>
      </c>
      <c r="Q1692" s="12" t="str">
        <f>TEXT('Calculated Metrics'!$M1692,"dddd")</f>
        <v>Tuesday</v>
      </c>
      <c r="R1692" s="9" t="str">
        <f>_xlfn.XLOOKUP('Calculated Metrics'!$T1692,'Product Lookup'!A:A,'Product Lookup'!B:B, ,0)</f>
        <v>Pens</v>
      </c>
      <c r="S1692" s="9" t="s">
        <v>26</v>
      </c>
      <c r="T1692" s="9" t="s">
        <v>27</v>
      </c>
      <c r="U1692" s="9" t="s">
        <v>43</v>
      </c>
      <c r="V1692" s="9" t="s">
        <v>29</v>
      </c>
      <c r="W1692" s="9" t="s">
        <v>44</v>
      </c>
      <c r="X1692" s="9" t="s">
        <v>90</v>
      </c>
      <c r="Y1692" s="9" t="s">
        <v>872</v>
      </c>
      <c r="Z1692" s="9">
        <v>44870</v>
      </c>
      <c r="AA1692" s="1"/>
      <c r="AB1692" s="1"/>
      <c r="AC1692" s="1"/>
      <c r="AD1692" s="1"/>
      <c r="AE1692" s="1"/>
      <c r="AF1692" s="1"/>
    </row>
    <row r="1693" spans="1:32" x14ac:dyDescent="0.3">
      <c r="A1693" s="13">
        <v>20184</v>
      </c>
      <c r="B1693" s="13" t="s">
        <v>41</v>
      </c>
      <c r="C1693" s="13">
        <v>86544</v>
      </c>
      <c r="D1693" s="14">
        <v>1.1399999999999999</v>
      </c>
      <c r="E1693" s="15">
        <v>0.05</v>
      </c>
      <c r="F1693" s="13">
        <v>13</v>
      </c>
      <c r="G1693" s="14">
        <f>'Calculated Metrics'!$D1693*'Calculated Metrics'!$F1693*(1-'Calculated Metrics'!$E1693)</f>
        <v>14.078999999999997</v>
      </c>
      <c r="H1693" s="13">
        <v>2980</v>
      </c>
      <c r="I1693" s="13" t="s">
        <v>1996</v>
      </c>
      <c r="J1693" s="13" t="str">
        <f t="shared" si="26"/>
        <v>Returning Customer</v>
      </c>
      <c r="K1693" s="13" t="s">
        <v>24</v>
      </c>
      <c r="L1693" s="13" t="s">
        <v>35</v>
      </c>
      <c r="M1693" s="16">
        <v>42031</v>
      </c>
      <c r="N1693" s="16">
        <v>42034</v>
      </c>
      <c r="O1693" s="48">
        <f>'Calculated Metrics'!$N1693-'Calculated Metrics'!$M1693</f>
        <v>3</v>
      </c>
      <c r="P1693" s="16" t="str">
        <f>TEXT('Calculated Metrics'!$M1693,"mmmm")</f>
        <v>January</v>
      </c>
      <c r="Q1693" s="16" t="str">
        <f>TEXT('Calculated Metrics'!$M1693,"dddd")</f>
        <v>Tuesday</v>
      </c>
      <c r="R1693" s="13" t="str">
        <f>_xlfn.XLOOKUP('Calculated Metrics'!$T1693,'Product Lookup'!A:A,'Product Lookup'!B:B, ,0)</f>
        <v>Rubber Bands</v>
      </c>
      <c r="S1693" s="13" t="s">
        <v>26</v>
      </c>
      <c r="T1693" s="13" t="s">
        <v>53</v>
      </c>
      <c r="U1693" s="13" t="s">
        <v>28</v>
      </c>
      <c r="V1693" s="13" t="s">
        <v>29</v>
      </c>
      <c r="W1693" s="13" t="s">
        <v>44</v>
      </c>
      <c r="X1693" s="13" t="s">
        <v>90</v>
      </c>
      <c r="Y1693" s="13" t="s">
        <v>872</v>
      </c>
      <c r="Z1693" s="13">
        <v>44870</v>
      </c>
      <c r="AA1693" s="1"/>
      <c r="AB1693" s="1"/>
      <c r="AC1693" s="1"/>
      <c r="AD1693" s="1"/>
      <c r="AE1693" s="1"/>
      <c r="AF1693" s="1"/>
    </row>
    <row r="1694" spans="1:32" x14ac:dyDescent="0.3">
      <c r="A1694" s="9">
        <v>20435</v>
      </c>
      <c r="B1694" s="9" t="s">
        <v>47</v>
      </c>
      <c r="C1694" s="9">
        <v>86547</v>
      </c>
      <c r="D1694" s="10">
        <v>2.61</v>
      </c>
      <c r="E1694" s="11">
        <v>0.05</v>
      </c>
      <c r="F1694" s="9">
        <v>6</v>
      </c>
      <c r="G1694" s="10">
        <f>'Calculated Metrics'!$D1694*'Calculated Metrics'!$F1694*(1-'Calculated Metrics'!$E1694)</f>
        <v>14.876999999999999</v>
      </c>
      <c r="H1694" s="9">
        <v>2980</v>
      </c>
      <c r="I1694" s="9" t="s">
        <v>1996</v>
      </c>
      <c r="J1694" s="9" t="str">
        <f t="shared" si="26"/>
        <v>Returning Customer</v>
      </c>
      <c r="K1694" s="9" t="s">
        <v>24</v>
      </c>
      <c r="L1694" s="9" t="s">
        <v>35</v>
      </c>
      <c r="M1694" s="12">
        <v>42060</v>
      </c>
      <c r="N1694" s="12">
        <v>42062</v>
      </c>
      <c r="O1694" s="47">
        <f>'Calculated Metrics'!$N1694-'Calculated Metrics'!$M1694</f>
        <v>2</v>
      </c>
      <c r="P1694" s="12" t="str">
        <f>TEXT('Calculated Metrics'!$M1694,"mmmm")</f>
        <v>February</v>
      </c>
      <c r="Q1694" s="12" t="str">
        <f>TEXT('Calculated Metrics'!$M1694,"dddd")</f>
        <v>Wednesday</v>
      </c>
      <c r="R1694" s="9" t="str">
        <f>_xlfn.XLOOKUP('Calculated Metrics'!$T1694,'Product Lookup'!A:A,'Product Lookup'!B:B, ,0)</f>
        <v>Labels</v>
      </c>
      <c r="S1694" s="9" t="s">
        <v>26</v>
      </c>
      <c r="T1694" s="9" t="s">
        <v>82</v>
      </c>
      <c r="U1694" s="9" t="s">
        <v>49</v>
      </c>
      <c r="V1694" s="9" t="s">
        <v>29</v>
      </c>
      <c r="W1694" s="9" t="s">
        <v>44</v>
      </c>
      <c r="X1694" s="9" t="s">
        <v>90</v>
      </c>
      <c r="Y1694" s="9" t="s">
        <v>872</v>
      </c>
      <c r="Z1694" s="9">
        <v>44870</v>
      </c>
      <c r="AA1694" s="1"/>
      <c r="AB1694" s="1"/>
      <c r="AC1694" s="1"/>
      <c r="AD1694" s="1"/>
      <c r="AE1694" s="1"/>
      <c r="AF1694" s="1"/>
    </row>
    <row r="1695" spans="1:32" x14ac:dyDescent="0.3">
      <c r="A1695" s="13">
        <v>23110</v>
      </c>
      <c r="B1695" s="13" t="s">
        <v>71</v>
      </c>
      <c r="C1695" s="13">
        <v>86548</v>
      </c>
      <c r="D1695" s="14">
        <v>2.88</v>
      </c>
      <c r="E1695" s="15">
        <v>0.05</v>
      </c>
      <c r="F1695" s="13">
        <v>39</v>
      </c>
      <c r="G1695" s="14">
        <f>'Calculated Metrics'!$D1695*'Calculated Metrics'!$F1695*(1-'Calculated Metrics'!$E1695)</f>
        <v>106.70399999999999</v>
      </c>
      <c r="H1695" s="13">
        <v>2980</v>
      </c>
      <c r="I1695" s="13" t="s">
        <v>1996</v>
      </c>
      <c r="J1695" s="13" t="str">
        <f t="shared" si="26"/>
        <v>Returning Customer</v>
      </c>
      <c r="K1695" s="13" t="s">
        <v>24</v>
      </c>
      <c r="L1695" s="13" t="s">
        <v>35</v>
      </c>
      <c r="M1695" s="16">
        <v>42154</v>
      </c>
      <c r="N1695" s="16">
        <v>42159</v>
      </c>
      <c r="O1695" s="48">
        <f>'Calculated Metrics'!$N1695-'Calculated Metrics'!$M1695</f>
        <v>5</v>
      </c>
      <c r="P1695" s="16" t="str">
        <f>TEXT('Calculated Metrics'!$M1695,"mmmm")</f>
        <v>May</v>
      </c>
      <c r="Q1695" s="16" t="str">
        <f>TEXT('Calculated Metrics'!$M1695,"dddd")</f>
        <v>Saturday</v>
      </c>
      <c r="R1695" s="13" t="str">
        <f>_xlfn.XLOOKUP('Calculated Metrics'!$T1695,'Product Lookup'!A:A,'Product Lookup'!B:B, ,0)</f>
        <v>Pens</v>
      </c>
      <c r="S1695" s="13" t="s">
        <v>26</v>
      </c>
      <c r="T1695" s="13" t="s">
        <v>27</v>
      </c>
      <c r="U1695" s="13" t="s">
        <v>28</v>
      </c>
      <c r="V1695" s="13" t="s">
        <v>29</v>
      </c>
      <c r="W1695" s="13" t="s">
        <v>50</v>
      </c>
      <c r="X1695" s="13" t="s">
        <v>90</v>
      </c>
      <c r="Y1695" s="13" t="s">
        <v>872</v>
      </c>
      <c r="Z1695" s="13">
        <v>44870</v>
      </c>
      <c r="AA1695" s="1"/>
      <c r="AB1695" s="1"/>
      <c r="AC1695" s="1"/>
      <c r="AD1695" s="1"/>
      <c r="AE1695" s="1"/>
      <c r="AF1695" s="1"/>
    </row>
    <row r="1696" spans="1:32" x14ac:dyDescent="0.3">
      <c r="A1696" s="9">
        <v>20816</v>
      </c>
      <c r="B1696" s="9" t="s">
        <v>41</v>
      </c>
      <c r="C1696" s="9">
        <v>91180</v>
      </c>
      <c r="D1696" s="10">
        <v>100.98</v>
      </c>
      <c r="E1696" s="11">
        <v>0.1</v>
      </c>
      <c r="F1696" s="9">
        <v>17</v>
      </c>
      <c r="G1696" s="10">
        <f>'Calculated Metrics'!$D1696*'Calculated Metrics'!$F1696*(1-'Calculated Metrics'!$E1696)</f>
        <v>1544.9940000000001</v>
      </c>
      <c r="H1696" s="9">
        <v>2987</v>
      </c>
      <c r="I1696" s="9" t="s">
        <v>1997</v>
      </c>
      <c r="J1696" s="9" t="str">
        <f t="shared" si="26"/>
        <v>Returning Customer</v>
      </c>
      <c r="K1696" s="9" t="s">
        <v>34</v>
      </c>
      <c r="L1696" s="9" t="s">
        <v>25</v>
      </c>
      <c r="M1696" s="12">
        <v>42183</v>
      </c>
      <c r="N1696" s="12">
        <v>42183</v>
      </c>
      <c r="O1696" s="47">
        <f>'Calculated Metrics'!$N1696-'Calculated Metrics'!$M1696</f>
        <v>0</v>
      </c>
      <c r="P1696" s="12" t="str">
        <f>TEXT('Calculated Metrics'!$M1696,"mmmm")</f>
        <v>June</v>
      </c>
      <c r="Q1696" s="12" t="str">
        <f>TEXT('Calculated Metrics'!$M1696,"dddd")</f>
        <v>Sunday</v>
      </c>
      <c r="R1696" s="9" t="str">
        <f>_xlfn.XLOOKUP('Calculated Metrics'!$T1696,'Product Lookup'!A:A,'Product Lookup'!B:B, ,0)</f>
        <v>Bookcases</v>
      </c>
      <c r="S1696" s="9" t="s">
        <v>36</v>
      </c>
      <c r="T1696" s="9" t="s">
        <v>105</v>
      </c>
      <c r="U1696" s="9" t="s">
        <v>77</v>
      </c>
      <c r="V1696" s="9" t="s">
        <v>29</v>
      </c>
      <c r="W1696" s="9" t="s">
        <v>50</v>
      </c>
      <c r="X1696" s="9" t="s">
        <v>153</v>
      </c>
      <c r="Y1696" s="9" t="s">
        <v>873</v>
      </c>
      <c r="Z1696" s="9">
        <v>50265</v>
      </c>
      <c r="AA1696" s="1"/>
      <c r="AB1696" s="1"/>
      <c r="AC1696" s="1"/>
      <c r="AD1696" s="1"/>
      <c r="AE1696" s="1"/>
      <c r="AF1696" s="1"/>
    </row>
    <row r="1697" spans="1:32" x14ac:dyDescent="0.3">
      <c r="A1697" s="13">
        <v>20817</v>
      </c>
      <c r="B1697" s="13" t="s">
        <v>41</v>
      </c>
      <c r="C1697" s="13">
        <v>91180</v>
      </c>
      <c r="D1697" s="14">
        <v>5.78</v>
      </c>
      <c r="E1697" s="15">
        <v>0.05</v>
      </c>
      <c r="F1697" s="13">
        <v>6</v>
      </c>
      <c r="G1697" s="14">
        <f>'Calculated Metrics'!$D1697*'Calculated Metrics'!$F1697*(1-'Calculated Metrics'!$E1697)</f>
        <v>32.945999999999998</v>
      </c>
      <c r="H1697" s="13">
        <v>2987</v>
      </c>
      <c r="I1697" s="13" t="s">
        <v>1997</v>
      </c>
      <c r="J1697" s="13" t="str">
        <f t="shared" si="26"/>
        <v>Returning Customer</v>
      </c>
      <c r="K1697" s="13" t="s">
        <v>34</v>
      </c>
      <c r="L1697" s="13" t="s">
        <v>35</v>
      </c>
      <c r="M1697" s="16">
        <v>42183</v>
      </c>
      <c r="N1697" s="16">
        <v>42183</v>
      </c>
      <c r="O1697" s="48">
        <f>'Calculated Metrics'!$N1697-'Calculated Metrics'!$M1697</f>
        <v>0</v>
      </c>
      <c r="P1697" s="16" t="str">
        <f>TEXT('Calculated Metrics'!$M1697,"mmmm")</f>
        <v>June</v>
      </c>
      <c r="Q1697" s="16" t="str">
        <f>TEXT('Calculated Metrics'!$M1697,"dddd")</f>
        <v>Sunday</v>
      </c>
      <c r="R1697" s="13" t="str">
        <f>_xlfn.XLOOKUP('Calculated Metrics'!$T1697,'Product Lookup'!A:A,'Product Lookup'!B:B, ,0)</f>
        <v>Paper</v>
      </c>
      <c r="S1697" s="13" t="s">
        <v>26</v>
      </c>
      <c r="T1697" s="13" t="s">
        <v>66</v>
      </c>
      <c r="U1697" s="13" t="s">
        <v>49</v>
      </c>
      <c r="V1697" s="13" t="s">
        <v>29</v>
      </c>
      <c r="W1697" s="13" t="s">
        <v>50</v>
      </c>
      <c r="X1697" s="13" t="s">
        <v>153</v>
      </c>
      <c r="Y1697" s="13" t="s">
        <v>873</v>
      </c>
      <c r="Z1697" s="13">
        <v>50265</v>
      </c>
      <c r="AA1697" s="1"/>
      <c r="AB1697" s="1"/>
      <c r="AC1697" s="1"/>
      <c r="AD1697" s="1"/>
      <c r="AE1697" s="1"/>
      <c r="AF1697" s="1"/>
    </row>
    <row r="1698" spans="1:32" x14ac:dyDescent="0.3">
      <c r="A1698" s="9">
        <v>22473</v>
      </c>
      <c r="B1698" s="9" t="s">
        <v>71</v>
      </c>
      <c r="C1698" s="9">
        <v>91466</v>
      </c>
      <c r="D1698" s="10">
        <v>70.97</v>
      </c>
      <c r="E1698" s="11">
        <v>0.05</v>
      </c>
      <c r="F1698" s="9">
        <v>2</v>
      </c>
      <c r="G1698" s="10">
        <f>'Calculated Metrics'!$D1698*'Calculated Metrics'!$F1698*(1-'Calculated Metrics'!$E1698)</f>
        <v>134.84299999999999</v>
      </c>
      <c r="H1698" s="9">
        <v>2991</v>
      </c>
      <c r="I1698" s="9" t="s">
        <v>1998</v>
      </c>
      <c r="J1698" s="9" t="str">
        <f t="shared" si="26"/>
        <v>New Customer</v>
      </c>
      <c r="K1698" s="9" t="s">
        <v>34</v>
      </c>
      <c r="L1698" s="9" t="s">
        <v>35</v>
      </c>
      <c r="M1698" s="12">
        <v>42132</v>
      </c>
      <c r="N1698" s="12">
        <v>42137</v>
      </c>
      <c r="O1698" s="47">
        <f>'Calculated Metrics'!$N1698-'Calculated Metrics'!$M1698</f>
        <v>5</v>
      </c>
      <c r="P1698" s="12" t="str">
        <f>TEXT('Calculated Metrics'!$M1698,"mmmm")</f>
        <v>May</v>
      </c>
      <c r="Q1698" s="12" t="str">
        <f>TEXT('Calculated Metrics'!$M1698,"dddd")</f>
        <v>Friday</v>
      </c>
      <c r="R1698" s="9" t="str">
        <f>_xlfn.XLOOKUP('Calculated Metrics'!$T1698,'Product Lookup'!A:A,'Product Lookup'!B:B, ,0)</f>
        <v>Appliances</v>
      </c>
      <c r="S1698" s="9" t="s">
        <v>26</v>
      </c>
      <c r="T1698" s="9" t="s">
        <v>131</v>
      </c>
      <c r="U1698" s="9" t="s">
        <v>49</v>
      </c>
      <c r="V1698" s="9" t="s">
        <v>29</v>
      </c>
      <c r="W1698" s="9" t="s">
        <v>50</v>
      </c>
      <c r="X1698" s="9" t="s">
        <v>602</v>
      </c>
      <c r="Y1698" s="9" t="s">
        <v>874</v>
      </c>
      <c r="Z1698" s="9">
        <v>53402</v>
      </c>
      <c r="AA1698" s="1"/>
      <c r="AB1698" s="1"/>
      <c r="AC1698" s="1"/>
      <c r="AD1698" s="1"/>
      <c r="AE1698" s="1"/>
      <c r="AF1698" s="1"/>
    </row>
    <row r="1699" spans="1:32" x14ac:dyDescent="0.3">
      <c r="A1699" s="13">
        <v>22476</v>
      </c>
      <c r="B1699" s="13" t="s">
        <v>71</v>
      </c>
      <c r="C1699" s="13">
        <v>91466</v>
      </c>
      <c r="D1699" s="14">
        <v>5.28</v>
      </c>
      <c r="E1699" s="15">
        <v>0.05</v>
      </c>
      <c r="F1699" s="13">
        <v>36</v>
      </c>
      <c r="G1699" s="14">
        <f>'Calculated Metrics'!$D1699*'Calculated Metrics'!$F1699*(1-'Calculated Metrics'!$E1699)</f>
        <v>180.57599999999999</v>
      </c>
      <c r="H1699" s="13">
        <v>2992</v>
      </c>
      <c r="I1699" s="13" t="s">
        <v>1999</v>
      </c>
      <c r="J1699" s="13" t="str">
        <f t="shared" si="26"/>
        <v>New Customer</v>
      </c>
      <c r="K1699" s="13" t="s">
        <v>34</v>
      </c>
      <c r="L1699" s="13" t="s">
        <v>35</v>
      </c>
      <c r="M1699" s="16">
        <v>42132</v>
      </c>
      <c r="N1699" s="16">
        <v>42139</v>
      </c>
      <c r="O1699" s="48">
        <f>'Calculated Metrics'!$N1699-'Calculated Metrics'!$M1699</f>
        <v>7</v>
      </c>
      <c r="P1699" s="16" t="str">
        <f>TEXT('Calculated Metrics'!$M1699,"mmmm")</f>
        <v>May</v>
      </c>
      <c r="Q1699" s="16" t="str">
        <f>TEXT('Calculated Metrics'!$M1699,"dddd")</f>
        <v>Friday</v>
      </c>
      <c r="R1699" s="13" t="str">
        <f>_xlfn.XLOOKUP('Calculated Metrics'!$T1699,'Product Lookup'!A:A,'Product Lookup'!B:B, ,0)</f>
        <v>Paper</v>
      </c>
      <c r="S1699" s="13" t="s">
        <v>26</v>
      </c>
      <c r="T1699" s="13" t="s">
        <v>66</v>
      </c>
      <c r="U1699" s="13" t="s">
        <v>49</v>
      </c>
      <c r="V1699" s="13" t="s">
        <v>29</v>
      </c>
      <c r="W1699" s="13" t="s">
        <v>50</v>
      </c>
      <c r="X1699" s="13" t="s">
        <v>602</v>
      </c>
      <c r="Y1699" s="13" t="s">
        <v>875</v>
      </c>
      <c r="Z1699" s="13">
        <v>53081</v>
      </c>
      <c r="AA1699" s="1"/>
      <c r="AB1699" s="1"/>
      <c r="AC1699" s="1"/>
      <c r="AD1699" s="1"/>
      <c r="AE1699" s="1"/>
      <c r="AF1699" s="1"/>
    </row>
    <row r="1700" spans="1:32" x14ac:dyDescent="0.3">
      <c r="A1700" s="9">
        <v>20891</v>
      </c>
      <c r="B1700" s="9" t="s">
        <v>33</v>
      </c>
      <c r="C1700" s="9">
        <v>87041</v>
      </c>
      <c r="D1700" s="10">
        <v>10.98</v>
      </c>
      <c r="E1700" s="11">
        <v>0.05</v>
      </c>
      <c r="F1700" s="9">
        <v>5</v>
      </c>
      <c r="G1700" s="10">
        <f>'Calculated Metrics'!$D1700*'Calculated Metrics'!$F1700*(1-'Calculated Metrics'!$E1700)</f>
        <v>52.155000000000001</v>
      </c>
      <c r="H1700" s="9">
        <v>2999</v>
      </c>
      <c r="I1700" s="9" t="s">
        <v>2000</v>
      </c>
      <c r="J1700" s="9" t="str">
        <f t="shared" si="26"/>
        <v>New Customer</v>
      </c>
      <c r="K1700" s="9" t="s">
        <v>74</v>
      </c>
      <c r="L1700" s="9" t="s">
        <v>35</v>
      </c>
      <c r="M1700" s="12">
        <v>42104</v>
      </c>
      <c r="N1700" s="12">
        <v>42105</v>
      </c>
      <c r="O1700" s="47">
        <f>'Calculated Metrics'!$N1700-'Calculated Metrics'!$M1700</f>
        <v>1</v>
      </c>
      <c r="P1700" s="12" t="str">
        <f>TEXT('Calculated Metrics'!$M1700,"mmmm")</f>
        <v>April</v>
      </c>
      <c r="Q1700" s="12" t="str">
        <f>TEXT('Calculated Metrics'!$M1700,"dddd")</f>
        <v>Friday</v>
      </c>
      <c r="R1700" s="9" t="str">
        <f>_xlfn.XLOOKUP('Calculated Metrics'!$T1700,'Product Lookup'!A:A,'Product Lookup'!B:B, ,0)</f>
        <v>Scissors</v>
      </c>
      <c r="S1700" s="9" t="s">
        <v>26</v>
      </c>
      <c r="T1700" s="9" t="s">
        <v>97</v>
      </c>
      <c r="U1700" s="9" t="s">
        <v>43</v>
      </c>
      <c r="V1700" s="9" t="s">
        <v>29</v>
      </c>
      <c r="W1700" s="9" t="s">
        <v>50</v>
      </c>
      <c r="X1700" s="9" t="s">
        <v>143</v>
      </c>
      <c r="Y1700" s="9" t="s">
        <v>876</v>
      </c>
      <c r="Z1700" s="9">
        <v>48237</v>
      </c>
      <c r="AA1700" s="1"/>
      <c r="AB1700" s="1"/>
      <c r="AC1700" s="1"/>
      <c r="AD1700" s="1"/>
      <c r="AE1700" s="1"/>
      <c r="AF1700" s="1"/>
    </row>
    <row r="1701" spans="1:32" x14ac:dyDescent="0.3">
      <c r="A1701" s="13">
        <v>21499</v>
      </c>
      <c r="B1701" s="13" t="s">
        <v>71</v>
      </c>
      <c r="C1701" s="13">
        <v>87042</v>
      </c>
      <c r="D1701" s="14">
        <v>10.14</v>
      </c>
      <c r="E1701" s="15">
        <v>0.05</v>
      </c>
      <c r="F1701" s="13">
        <v>4</v>
      </c>
      <c r="G1701" s="14">
        <f>'Calculated Metrics'!$D1701*'Calculated Metrics'!$F1701*(1-'Calculated Metrics'!$E1701)</f>
        <v>38.532000000000004</v>
      </c>
      <c r="H1701" s="13">
        <v>3000</v>
      </c>
      <c r="I1701" s="13" t="s">
        <v>2001</v>
      </c>
      <c r="J1701" s="13" t="str">
        <f t="shared" si="26"/>
        <v>New Customer</v>
      </c>
      <c r="K1701" s="13" t="s">
        <v>74</v>
      </c>
      <c r="L1701" s="13" t="s">
        <v>35</v>
      </c>
      <c r="M1701" s="16">
        <v>42030</v>
      </c>
      <c r="N1701" s="16">
        <v>42032</v>
      </c>
      <c r="O1701" s="48">
        <f>'Calculated Metrics'!$N1701-'Calculated Metrics'!$M1701</f>
        <v>2</v>
      </c>
      <c r="P1701" s="16" t="str">
        <f>TEXT('Calculated Metrics'!$M1701,"mmmm")</f>
        <v>January</v>
      </c>
      <c r="Q1701" s="16" t="str">
        <f>TEXT('Calculated Metrics'!$M1701,"dddd")</f>
        <v>Monday</v>
      </c>
      <c r="R1701" s="13" t="str">
        <f>_xlfn.XLOOKUP('Calculated Metrics'!$T1701,'Product Lookup'!A:A,'Product Lookup'!B:B, ,0)</f>
        <v>Paper</v>
      </c>
      <c r="S1701" s="13" t="s">
        <v>26</v>
      </c>
      <c r="T1701" s="13" t="s">
        <v>66</v>
      </c>
      <c r="U1701" s="13" t="s">
        <v>28</v>
      </c>
      <c r="V1701" s="13" t="s">
        <v>29</v>
      </c>
      <c r="W1701" s="13" t="s">
        <v>50</v>
      </c>
      <c r="X1701" s="13" t="s">
        <v>143</v>
      </c>
      <c r="Y1701" s="13" t="s">
        <v>877</v>
      </c>
      <c r="Z1701" s="13">
        <v>48342</v>
      </c>
      <c r="AA1701" s="1"/>
      <c r="AB1701" s="1"/>
      <c r="AC1701" s="1"/>
      <c r="AD1701" s="1"/>
      <c r="AE1701" s="1"/>
      <c r="AF1701" s="1"/>
    </row>
    <row r="1702" spans="1:32" x14ac:dyDescent="0.3">
      <c r="A1702" s="9">
        <v>23836</v>
      </c>
      <c r="B1702" s="9" t="s">
        <v>33</v>
      </c>
      <c r="C1702" s="9">
        <v>87043</v>
      </c>
      <c r="D1702" s="10">
        <v>5.4</v>
      </c>
      <c r="E1702" s="11">
        <v>0.05</v>
      </c>
      <c r="F1702" s="9">
        <v>21</v>
      </c>
      <c r="G1702" s="10">
        <f>'Calculated Metrics'!$D1702*'Calculated Metrics'!$F1702*(1-'Calculated Metrics'!$E1702)</f>
        <v>107.73</v>
      </c>
      <c r="H1702" s="9">
        <v>3001</v>
      </c>
      <c r="I1702" s="9" t="s">
        <v>2002</v>
      </c>
      <c r="J1702" s="9" t="str">
        <f t="shared" si="26"/>
        <v>New Customer</v>
      </c>
      <c r="K1702" s="9" t="s">
        <v>74</v>
      </c>
      <c r="L1702" s="9" t="s">
        <v>35</v>
      </c>
      <c r="M1702" s="12">
        <v>42080</v>
      </c>
      <c r="N1702" s="12">
        <v>42082</v>
      </c>
      <c r="O1702" s="47">
        <f>'Calculated Metrics'!$N1702-'Calculated Metrics'!$M1702</f>
        <v>2</v>
      </c>
      <c r="P1702" s="12" t="str">
        <f>TEXT('Calculated Metrics'!$M1702,"mmmm")</f>
        <v>March</v>
      </c>
      <c r="Q1702" s="12" t="str">
        <f>TEXT('Calculated Metrics'!$M1702,"dddd")</f>
        <v>Tuesday</v>
      </c>
      <c r="R1702" s="9" t="str">
        <f>_xlfn.XLOOKUP('Calculated Metrics'!$T1702,'Product Lookup'!A:A,'Product Lookup'!B:B, ,0)</f>
        <v>Binders</v>
      </c>
      <c r="S1702" s="9" t="s">
        <v>26</v>
      </c>
      <c r="T1702" s="9" t="s">
        <v>72</v>
      </c>
      <c r="U1702" s="9" t="s">
        <v>49</v>
      </c>
      <c r="V1702" s="9" t="s">
        <v>29</v>
      </c>
      <c r="W1702" s="9" t="s">
        <v>30</v>
      </c>
      <c r="X1702" s="9" t="s">
        <v>143</v>
      </c>
      <c r="Y1702" s="9" t="s">
        <v>878</v>
      </c>
      <c r="Z1702" s="9">
        <v>48060</v>
      </c>
      <c r="AA1702" s="1"/>
      <c r="AB1702" s="1"/>
      <c r="AC1702" s="1"/>
      <c r="AD1702" s="1"/>
      <c r="AE1702" s="1"/>
      <c r="AF1702" s="1"/>
    </row>
    <row r="1703" spans="1:32" x14ac:dyDescent="0.3">
      <c r="A1703" s="13">
        <v>25282</v>
      </c>
      <c r="B1703" s="13" t="s">
        <v>47</v>
      </c>
      <c r="C1703" s="13">
        <v>91586</v>
      </c>
      <c r="D1703" s="14">
        <v>85.99</v>
      </c>
      <c r="E1703" s="15">
        <v>0.05</v>
      </c>
      <c r="F1703" s="13">
        <v>20</v>
      </c>
      <c r="G1703" s="14">
        <f>'Calculated Metrics'!$D1703*'Calculated Metrics'!$F1703*(1-'Calculated Metrics'!$E1703)</f>
        <v>1633.81</v>
      </c>
      <c r="H1703" s="13">
        <v>3003</v>
      </c>
      <c r="I1703" s="13" t="s">
        <v>2003</v>
      </c>
      <c r="J1703" s="13" t="str">
        <f t="shared" si="26"/>
        <v>New Customer</v>
      </c>
      <c r="K1703" s="13" t="s">
        <v>34</v>
      </c>
      <c r="L1703" s="13" t="s">
        <v>35</v>
      </c>
      <c r="M1703" s="16">
        <v>42068</v>
      </c>
      <c r="N1703" s="16">
        <v>42069</v>
      </c>
      <c r="O1703" s="48">
        <f>'Calculated Metrics'!$N1703-'Calculated Metrics'!$M1703</f>
        <v>1</v>
      </c>
      <c r="P1703" s="16" t="str">
        <f>TEXT('Calculated Metrics'!$M1703,"mmmm")</f>
        <v>March</v>
      </c>
      <c r="Q1703" s="16" t="str">
        <f>TEXT('Calculated Metrics'!$M1703,"dddd")</f>
        <v>Thursday</v>
      </c>
      <c r="R1703" s="13" t="str">
        <f>_xlfn.XLOOKUP('Calculated Metrics'!$T1703,'Product Lookup'!A:A,'Product Lookup'!B:B, ,0)</f>
        <v>Telephones</v>
      </c>
      <c r="S1703" s="13" t="s">
        <v>58</v>
      </c>
      <c r="T1703" s="13" t="s">
        <v>59</v>
      </c>
      <c r="U1703" s="13" t="s">
        <v>28</v>
      </c>
      <c r="V1703" s="13" t="s">
        <v>29</v>
      </c>
      <c r="W1703" s="13" t="s">
        <v>30</v>
      </c>
      <c r="X1703" s="13" t="s">
        <v>566</v>
      </c>
      <c r="Y1703" s="13" t="s">
        <v>879</v>
      </c>
      <c r="Z1703" s="13">
        <v>83814</v>
      </c>
      <c r="AA1703" s="1"/>
      <c r="AB1703" s="1"/>
      <c r="AC1703" s="1"/>
      <c r="AD1703" s="1"/>
      <c r="AE1703" s="1"/>
      <c r="AF1703" s="1"/>
    </row>
    <row r="1704" spans="1:32" x14ac:dyDescent="0.3">
      <c r="A1704" s="9">
        <v>7664</v>
      </c>
      <c r="B1704" s="9" t="s">
        <v>71</v>
      </c>
      <c r="C1704" s="9">
        <v>54949</v>
      </c>
      <c r="D1704" s="10">
        <v>6.48</v>
      </c>
      <c r="E1704" s="11">
        <v>0.05</v>
      </c>
      <c r="F1704" s="9">
        <v>58</v>
      </c>
      <c r="G1704" s="10">
        <f>'Calculated Metrics'!$D1704*'Calculated Metrics'!$F1704*(1-'Calculated Metrics'!$E1704)</f>
        <v>357.048</v>
      </c>
      <c r="H1704" s="9">
        <v>3004</v>
      </c>
      <c r="I1704" s="9" t="s">
        <v>2004</v>
      </c>
      <c r="J1704" s="9" t="str">
        <f t="shared" si="26"/>
        <v>Returning Customer</v>
      </c>
      <c r="K1704" s="9" t="s">
        <v>24</v>
      </c>
      <c r="L1704" s="9" t="s">
        <v>35</v>
      </c>
      <c r="M1704" s="12">
        <v>42045</v>
      </c>
      <c r="N1704" s="12">
        <v>42050</v>
      </c>
      <c r="O1704" s="47">
        <f>'Calculated Metrics'!$N1704-'Calculated Metrics'!$M1704</f>
        <v>5</v>
      </c>
      <c r="P1704" s="12" t="str">
        <f>TEXT('Calculated Metrics'!$M1704,"mmmm")</f>
        <v>February</v>
      </c>
      <c r="Q1704" s="12" t="str">
        <f>TEXT('Calculated Metrics'!$M1704,"dddd")</f>
        <v>Tuesday</v>
      </c>
      <c r="R1704" s="9" t="str">
        <f>_xlfn.XLOOKUP('Calculated Metrics'!$T1704,'Product Lookup'!A:A,'Product Lookup'!B:B, ,0)</f>
        <v>Paper</v>
      </c>
      <c r="S1704" s="9" t="s">
        <v>26</v>
      </c>
      <c r="T1704" s="9" t="s">
        <v>66</v>
      </c>
      <c r="U1704" s="9" t="s">
        <v>49</v>
      </c>
      <c r="V1704" s="9" t="s">
        <v>29</v>
      </c>
      <c r="W1704" s="9" t="s">
        <v>30</v>
      </c>
      <c r="X1704" s="9" t="s">
        <v>39</v>
      </c>
      <c r="Y1704" s="9" t="s">
        <v>257</v>
      </c>
      <c r="Z1704" s="9">
        <v>90049</v>
      </c>
      <c r="AA1704" s="1"/>
      <c r="AB1704" s="1"/>
      <c r="AC1704" s="1"/>
      <c r="AD1704" s="1"/>
      <c r="AE1704" s="1"/>
      <c r="AF1704" s="1"/>
    </row>
    <row r="1705" spans="1:32" x14ac:dyDescent="0.3">
      <c r="A1705" s="13">
        <v>7665</v>
      </c>
      <c r="B1705" s="13" t="s">
        <v>71</v>
      </c>
      <c r="C1705" s="13">
        <v>54949</v>
      </c>
      <c r="D1705" s="14">
        <v>20.98</v>
      </c>
      <c r="E1705" s="15">
        <v>0.05</v>
      </c>
      <c r="F1705" s="13">
        <v>13</v>
      </c>
      <c r="G1705" s="14">
        <f>'Calculated Metrics'!$D1705*'Calculated Metrics'!$F1705*(1-'Calculated Metrics'!$E1705)</f>
        <v>259.10300000000001</v>
      </c>
      <c r="H1705" s="13">
        <v>3004</v>
      </c>
      <c r="I1705" s="13" t="s">
        <v>2004</v>
      </c>
      <c r="J1705" s="13" t="str">
        <f t="shared" si="26"/>
        <v>Returning Customer</v>
      </c>
      <c r="K1705" s="13" t="s">
        <v>24</v>
      </c>
      <c r="L1705" s="13" t="s">
        <v>25</v>
      </c>
      <c r="M1705" s="16">
        <v>42045</v>
      </c>
      <c r="N1705" s="16">
        <v>42052</v>
      </c>
      <c r="O1705" s="48">
        <f>'Calculated Metrics'!$N1705-'Calculated Metrics'!$M1705</f>
        <v>7</v>
      </c>
      <c r="P1705" s="16" t="str">
        <f>TEXT('Calculated Metrics'!$M1705,"mmmm")</f>
        <v>February</v>
      </c>
      <c r="Q1705" s="16" t="str">
        <f>TEXT('Calculated Metrics'!$M1705,"dddd")</f>
        <v>Tuesday</v>
      </c>
      <c r="R1705" s="13" t="str">
        <f>_xlfn.XLOOKUP('Calculated Metrics'!$T1705,'Product Lookup'!A:A,'Product Lookup'!B:B, ,0)</f>
        <v>Storage</v>
      </c>
      <c r="S1705" s="13" t="s">
        <v>26</v>
      </c>
      <c r="T1705" s="13" t="s">
        <v>85</v>
      </c>
      <c r="U1705" s="13" t="s">
        <v>38</v>
      </c>
      <c r="V1705" s="13" t="s">
        <v>29</v>
      </c>
      <c r="W1705" s="13" t="s">
        <v>30</v>
      </c>
      <c r="X1705" s="13" t="s">
        <v>39</v>
      </c>
      <c r="Y1705" s="13" t="s">
        <v>257</v>
      </c>
      <c r="Z1705" s="13">
        <v>90049</v>
      </c>
      <c r="AA1705" s="1"/>
      <c r="AB1705" s="1"/>
      <c r="AC1705" s="1"/>
      <c r="AD1705" s="1"/>
      <c r="AE1705" s="1"/>
      <c r="AF1705" s="1"/>
    </row>
    <row r="1706" spans="1:32" x14ac:dyDescent="0.3">
      <c r="A1706" s="9">
        <v>23295</v>
      </c>
      <c r="B1706" s="9" t="s">
        <v>41</v>
      </c>
      <c r="C1706" s="9">
        <v>91389</v>
      </c>
      <c r="D1706" s="10">
        <v>122.99</v>
      </c>
      <c r="E1706" s="11">
        <v>0.1</v>
      </c>
      <c r="F1706" s="9">
        <v>12</v>
      </c>
      <c r="G1706" s="10">
        <f>'Calculated Metrics'!$D1706*'Calculated Metrics'!$F1706*(1-'Calculated Metrics'!$E1706)</f>
        <v>1328.2919999999999</v>
      </c>
      <c r="H1706" s="9">
        <v>3005</v>
      </c>
      <c r="I1706" s="9" t="s">
        <v>2005</v>
      </c>
      <c r="J1706" s="9" t="str">
        <f t="shared" si="26"/>
        <v>New Customer</v>
      </c>
      <c r="K1706" s="9" t="s">
        <v>24</v>
      </c>
      <c r="L1706" s="9" t="s">
        <v>25</v>
      </c>
      <c r="M1706" s="12">
        <v>42163</v>
      </c>
      <c r="N1706" s="12">
        <v>42166</v>
      </c>
      <c r="O1706" s="47">
        <f>'Calculated Metrics'!$N1706-'Calculated Metrics'!$M1706</f>
        <v>3</v>
      </c>
      <c r="P1706" s="12" t="str">
        <f>TEXT('Calculated Metrics'!$M1706,"mmmm")</f>
        <v>June</v>
      </c>
      <c r="Q1706" s="12" t="str">
        <f>TEXT('Calculated Metrics'!$M1706,"dddd")</f>
        <v>Monday</v>
      </c>
      <c r="R1706" s="9" t="str">
        <f>_xlfn.XLOOKUP('Calculated Metrics'!$T1706,'Product Lookup'!A:A,'Product Lookup'!B:B, ,0)</f>
        <v>Binders</v>
      </c>
      <c r="S1706" s="9" t="s">
        <v>26</v>
      </c>
      <c r="T1706" s="9" t="s">
        <v>72</v>
      </c>
      <c r="U1706" s="9" t="s">
        <v>49</v>
      </c>
      <c r="V1706" s="9" t="s">
        <v>29</v>
      </c>
      <c r="W1706" s="9" t="s">
        <v>30</v>
      </c>
      <c r="X1706" s="9" t="s">
        <v>566</v>
      </c>
      <c r="Y1706" s="9" t="s">
        <v>879</v>
      </c>
      <c r="Z1706" s="9">
        <v>83814</v>
      </c>
      <c r="AA1706" s="1"/>
      <c r="AB1706" s="1"/>
      <c r="AC1706" s="1"/>
      <c r="AD1706" s="1"/>
      <c r="AE1706" s="1"/>
      <c r="AF1706" s="1"/>
    </row>
    <row r="1707" spans="1:32" x14ac:dyDescent="0.3">
      <c r="A1707" s="13">
        <v>25664</v>
      </c>
      <c r="B1707" s="13" t="s">
        <v>71</v>
      </c>
      <c r="C1707" s="13">
        <v>91388</v>
      </c>
      <c r="D1707" s="14">
        <v>6.48</v>
      </c>
      <c r="E1707" s="15">
        <v>0.05</v>
      </c>
      <c r="F1707" s="13">
        <v>14</v>
      </c>
      <c r="G1707" s="14">
        <f>'Calculated Metrics'!$D1707*'Calculated Metrics'!$F1707*(1-'Calculated Metrics'!$E1707)</f>
        <v>86.183999999999997</v>
      </c>
      <c r="H1707" s="13">
        <v>3006</v>
      </c>
      <c r="I1707" s="13" t="s">
        <v>2006</v>
      </c>
      <c r="J1707" s="13" t="str">
        <f t="shared" si="26"/>
        <v>Returning Customer</v>
      </c>
      <c r="K1707" s="13" t="s">
        <v>24</v>
      </c>
      <c r="L1707" s="13" t="s">
        <v>35</v>
      </c>
      <c r="M1707" s="16">
        <v>42045</v>
      </c>
      <c r="N1707" s="16">
        <v>42050</v>
      </c>
      <c r="O1707" s="48">
        <f>'Calculated Metrics'!$N1707-'Calculated Metrics'!$M1707</f>
        <v>5</v>
      </c>
      <c r="P1707" s="16" t="str">
        <f>TEXT('Calculated Metrics'!$M1707,"mmmm")</f>
        <v>February</v>
      </c>
      <c r="Q1707" s="16" t="str">
        <f>TEXT('Calculated Metrics'!$M1707,"dddd")</f>
        <v>Tuesday</v>
      </c>
      <c r="R1707" s="13" t="str">
        <f>_xlfn.XLOOKUP('Calculated Metrics'!$T1707,'Product Lookup'!A:A,'Product Lookup'!B:B, ,0)</f>
        <v>Paper</v>
      </c>
      <c r="S1707" s="13" t="s">
        <v>26</v>
      </c>
      <c r="T1707" s="13" t="s">
        <v>66</v>
      </c>
      <c r="U1707" s="13" t="s">
        <v>49</v>
      </c>
      <c r="V1707" s="13" t="s">
        <v>29</v>
      </c>
      <c r="W1707" s="13" t="s">
        <v>30</v>
      </c>
      <c r="X1707" s="13" t="s">
        <v>566</v>
      </c>
      <c r="Y1707" s="13" t="s">
        <v>880</v>
      </c>
      <c r="Z1707" s="13">
        <v>83402</v>
      </c>
      <c r="AA1707" s="1"/>
      <c r="AB1707" s="1"/>
      <c r="AC1707" s="1"/>
      <c r="AD1707" s="1"/>
      <c r="AE1707" s="1"/>
      <c r="AF1707" s="1"/>
    </row>
    <row r="1708" spans="1:32" x14ac:dyDescent="0.3">
      <c r="A1708" s="9">
        <v>25665</v>
      </c>
      <c r="B1708" s="9" t="s">
        <v>71</v>
      </c>
      <c r="C1708" s="9">
        <v>91388</v>
      </c>
      <c r="D1708" s="10">
        <v>20.98</v>
      </c>
      <c r="E1708" s="11">
        <v>0.05</v>
      </c>
      <c r="F1708" s="9">
        <v>3</v>
      </c>
      <c r="G1708" s="10">
        <f>'Calculated Metrics'!$D1708*'Calculated Metrics'!$F1708*(1-'Calculated Metrics'!$E1708)</f>
        <v>59.792999999999992</v>
      </c>
      <c r="H1708" s="9">
        <v>3006</v>
      </c>
      <c r="I1708" s="9" t="s">
        <v>2006</v>
      </c>
      <c r="J1708" s="9" t="str">
        <f t="shared" si="26"/>
        <v>Returning Customer</v>
      </c>
      <c r="K1708" s="9" t="s">
        <v>24</v>
      </c>
      <c r="L1708" s="9" t="s">
        <v>25</v>
      </c>
      <c r="M1708" s="12">
        <v>42045</v>
      </c>
      <c r="N1708" s="12">
        <v>42052</v>
      </c>
      <c r="O1708" s="47">
        <f>'Calculated Metrics'!$N1708-'Calculated Metrics'!$M1708</f>
        <v>7</v>
      </c>
      <c r="P1708" s="12" t="str">
        <f>TEXT('Calculated Metrics'!$M1708,"mmmm")</f>
        <v>February</v>
      </c>
      <c r="Q1708" s="12" t="str">
        <f>TEXT('Calculated Metrics'!$M1708,"dddd")</f>
        <v>Tuesday</v>
      </c>
      <c r="R1708" s="9" t="str">
        <f>_xlfn.XLOOKUP('Calculated Metrics'!$T1708,'Product Lookup'!A:A,'Product Lookup'!B:B, ,0)</f>
        <v>Storage</v>
      </c>
      <c r="S1708" s="9" t="s">
        <v>26</v>
      </c>
      <c r="T1708" s="9" t="s">
        <v>85</v>
      </c>
      <c r="U1708" s="9" t="s">
        <v>38</v>
      </c>
      <c r="V1708" s="9" t="s">
        <v>29</v>
      </c>
      <c r="W1708" s="9" t="s">
        <v>50</v>
      </c>
      <c r="X1708" s="9" t="s">
        <v>566</v>
      </c>
      <c r="Y1708" s="9" t="s">
        <v>880</v>
      </c>
      <c r="Z1708" s="9">
        <v>83402</v>
      </c>
      <c r="AA1708" s="1"/>
      <c r="AB1708" s="1"/>
      <c r="AC1708" s="1"/>
      <c r="AD1708" s="1"/>
      <c r="AE1708" s="1"/>
      <c r="AF1708" s="1"/>
    </row>
    <row r="1709" spans="1:32" x14ac:dyDescent="0.3">
      <c r="A1709" s="13">
        <v>23627</v>
      </c>
      <c r="B1709" s="13" t="s">
        <v>41</v>
      </c>
      <c r="C1709" s="13">
        <v>89414</v>
      </c>
      <c r="D1709" s="14">
        <v>9.99</v>
      </c>
      <c r="E1709" s="15">
        <v>0.05</v>
      </c>
      <c r="F1709" s="13">
        <v>20</v>
      </c>
      <c r="G1709" s="14">
        <f>'Calculated Metrics'!$D1709*'Calculated Metrics'!$F1709*(1-'Calculated Metrics'!$E1709)</f>
        <v>189.81</v>
      </c>
      <c r="H1709" s="13">
        <v>3008</v>
      </c>
      <c r="I1709" s="13" t="s">
        <v>2007</v>
      </c>
      <c r="J1709" s="13" t="str">
        <f t="shared" si="26"/>
        <v>Returning Customer</v>
      </c>
      <c r="K1709" s="13" t="s">
        <v>34</v>
      </c>
      <c r="L1709" s="13" t="s">
        <v>35</v>
      </c>
      <c r="M1709" s="16">
        <v>42069</v>
      </c>
      <c r="N1709" s="16">
        <v>42070</v>
      </c>
      <c r="O1709" s="48">
        <f>'Calculated Metrics'!$N1709-'Calculated Metrics'!$M1709</f>
        <v>1</v>
      </c>
      <c r="P1709" s="16" t="str">
        <f>TEXT('Calculated Metrics'!$M1709,"mmmm")</f>
        <v>March</v>
      </c>
      <c r="Q1709" s="16" t="str">
        <f>TEXT('Calculated Metrics'!$M1709,"dddd")</f>
        <v>Friday</v>
      </c>
      <c r="R1709" s="13" t="str">
        <f>_xlfn.XLOOKUP('Calculated Metrics'!$T1709,'Product Lookup'!A:A,'Product Lookup'!B:B, ,0)</f>
        <v>Paper</v>
      </c>
      <c r="S1709" s="13" t="s">
        <v>26</v>
      </c>
      <c r="T1709" s="13" t="s">
        <v>66</v>
      </c>
      <c r="U1709" s="13" t="s">
        <v>49</v>
      </c>
      <c r="V1709" s="13" t="s">
        <v>29</v>
      </c>
      <c r="W1709" s="13" t="s">
        <v>50</v>
      </c>
      <c r="X1709" s="13" t="s">
        <v>51</v>
      </c>
      <c r="Y1709" s="13" t="s">
        <v>881</v>
      </c>
      <c r="Z1709" s="13">
        <v>55343</v>
      </c>
      <c r="AA1709" s="1"/>
      <c r="AB1709" s="1"/>
      <c r="AC1709" s="1"/>
      <c r="AD1709" s="1"/>
      <c r="AE1709" s="1"/>
      <c r="AF1709" s="1"/>
    </row>
    <row r="1710" spans="1:32" x14ac:dyDescent="0.3">
      <c r="A1710" s="9">
        <v>24908</v>
      </c>
      <c r="B1710" s="9" t="s">
        <v>23</v>
      </c>
      <c r="C1710" s="9">
        <v>89415</v>
      </c>
      <c r="D1710" s="10">
        <v>12.28</v>
      </c>
      <c r="E1710" s="11">
        <v>0.05</v>
      </c>
      <c r="F1710" s="9">
        <v>12</v>
      </c>
      <c r="G1710" s="10">
        <f>'Calculated Metrics'!$D1710*'Calculated Metrics'!$F1710*(1-'Calculated Metrics'!$E1710)</f>
        <v>139.99199999999999</v>
      </c>
      <c r="H1710" s="9">
        <v>3008</v>
      </c>
      <c r="I1710" s="9" t="s">
        <v>2007</v>
      </c>
      <c r="J1710" s="9" t="str">
        <f t="shared" si="26"/>
        <v>Returning Customer</v>
      </c>
      <c r="K1710" s="9" t="s">
        <v>34</v>
      </c>
      <c r="L1710" s="9" t="s">
        <v>35</v>
      </c>
      <c r="M1710" s="12">
        <v>42166</v>
      </c>
      <c r="N1710" s="12">
        <v>42167</v>
      </c>
      <c r="O1710" s="47">
        <f>'Calculated Metrics'!$N1710-'Calculated Metrics'!$M1710</f>
        <v>1</v>
      </c>
      <c r="P1710" s="12" t="str">
        <f>TEXT('Calculated Metrics'!$M1710,"mmmm")</f>
        <v>June</v>
      </c>
      <c r="Q1710" s="12" t="str">
        <f>TEXT('Calculated Metrics'!$M1710,"dddd")</f>
        <v>Thursday</v>
      </c>
      <c r="R1710" s="9" t="str">
        <f>_xlfn.XLOOKUP('Calculated Metrics'!$T1710,'Product Lookup'!A:A,'Product Lookup'!B:B, ,0)</f>
        <v>Paper</v>
      </c>
      <c r="S1710" s="9" t="s">
        <v>26</v>
      </c>
      <c r="T1710" s="9" t="s">
        <v>66</v>
      </c>
      <c r="U1710" s="9" t="s">
        <v>49</v>
      </c>
      <c r="V1710" s="9" t="s">
        <v>29</v>
      </c>
      <c r="W1710" s="9" t="s">
        <v>44</v>
      </c>
      <c r="X1710" s="9" t="s">
        <v>51</v>
      </c>
      <c r="Y1710" s="9" t="s">
        <v>881</v>
      </c>
      <c r="Z1710" s="9">
        <v>55343</v>
      </c>
      <c r="AA1710" s="1"/>
      <c r="AB1710" s="1"/>
      <c r="AC1710" s="1"/>
      <c r="AD1710" s="1"/>
      <c r="AE1710" s="1"/>
      <c r="AF1710" s="1"/>
    </row>
    <row r="1711" spans="1:32" x14ac:dyDescent="0.3">
      <c r="A1711" s="13">
        <v>7898</v>
      </c>
      <c r="B1711" s="13" t="s">
        <v>41</v>
      </c>
      <c r="C1711" s="13">
        <v>56486</v>
      </c>
      <c r="D1711" s="14">
        <v>5.98</v>
      </c>
      <c r="E1711" s="15">
        <v>0.05</v>
      </c>
      <c r="F1711" s="13">
        <v>16</v>
      </c>
      <c r="G1711" s="14">
        <f>'Calculated Metrics'!$D1711*'Calculated Metrics'!$F1711*(1-'Calculated Metrics'!$E1711)</f>
        <v>90.896000000000001</v>
      </c>
      <c r="H1711" s="13">
        <v>3011</v>
      </c>
      <c r="I1711" s="13" t="s">
        <v>2008</v>
      </c>
      <c r="J1711" s="13" t="str">
        <f t="shared" si="26"/>
        <v>Returning Customer</v>
      </c>
      <c r="K1711" s="13" t="s">
        <v>24</v>
      </c>
      <c r="L1711" s="13" t="s">
        <v>35</v>
      </c>
      <c r="M1711" s="16">
        <v>42152</v>
      </c>
      <c r="N1711" s="16">
        <v>42153</v>
      </c>
      <c r="O1711" s="48">
        <f>'Calculated Metrics'!$N1711-'Calculated Metrics'!$M1711</f>
        <v>1</v>
      </c>
      <c r="P1711" s="16" t="str">
        <f>TEXT('Calculated Metrics'!$M1711,"mmmm")</f>
        <v>May</v>
      </c>
      <c r="Q1711" s="16" t="str">
        <f>TEXT('Calculated Metrics'!$M1711,"dddd")</f>
        <v>Thursday</v>
      </c>
      <c r="R1711" s="13" t="str">
        <f>_xlfn.XLOOKUP('Calculated Metrics'!$T1711,'Product Lookup'!A:A,'Product Lookup'!B:B, ,0)</f>
        <v>Paper</v>
      </c>
      <c r="S1711" s="13" t="s">
        <v>26</v>
      </c>
      <c r="T1711" s="13" t="s">
        <v>66</v>
      </c>
      <c r="U1711" s="13" t="s">
        <v>49</v>
      </c>
      <c r="V1711" s="13" t="s">
        <v>29</v>
      </c>
      <c r="W1711" s="13" t="s">
        <v>44</v>
      </c>
      <c r="X1711" s="13" t="s">
        <v>106</v>
      </c>
      <c r="Y1711" s="13" t="s">
        <v>107</v>
      </c>
      <c r="Z1711" s="13">
        <v>2113</v>
      </c>
      <c r="AA1711" s="1"/>
      <c r="AB1711" s="1"/>
      <c r="AC1711" s="1"/>
      <c r="AD1711" s="1"/>
      <c r="AE1711" s="1"/>
      <c r="AF1711" s="1"/>
    </row>
    <row r="1712" spans="1:32" x14ac:dyDescent="0.3">
      <c r="A1712" s="9">
        <v>1041</v>
      </c>
      <c r="B1712" s="9" t="s">
        <v>41</v>
      </c>
      <c r="C1712" s="9">
        <v>7623</v>
      </c>
      <c r="D1712" s="10">
        <v>300.64999999999998</v>
      </c>
      <c r="E1712" s="11">
        <v>0.1</v>
      </c>
      <c r="F1712" s="9">
        <v>32</v>
      </c>
      <c r="G1712" s="10">
        <f>'Calculated Metrics'!$D1712*'Calculated Metrics'!$F1712*(1-'Calculated Metrics'!$E1712)</f>
        <v>8658.7199999999993</v>
      </c>
      <c r="H1712" s="9">
        <v>3011</v>
      </c>
      <c r="I1712" s="9" t="s">
        <v>2008</v>
      </c>
      <c r="J1712" s="9" t="str">
        <f t="shared" si="26"/>
        <v>Returning Customer</v>
      </c>
      <c r="K1712" s="9" t="s">
        <v>24</v>
      </c>
      <c r="L1712" s="9" t="s">
        <v>35</v>
      </c>
      <c r="M1712" s="12">
        <v>42122</v>
      </c>
      <c r="N1712" s="12">
        <v>42124</v>
      </c>
      <c r="O1712" s="47">
        <f>'Calculated Metrics'!$N1712-'Calculated Metrics'!$M1712</f>
        <v>2</v>
      </c>
      <c r="P1712" s="12" t="str">
        <f>TEXT('Calculated Metrics'!$M1712,"mmmm")</f>
        <v>April</v>
      </c>
      <c r="Q1712" s="12" t="str">
        <f>TEXT('Calculated Metrics'!$M1712,"dddd")</f>
        <v>Tuesday</v>
      </c>
      <c r="R1712" s="9" t="str">
        <f>_xlfn.XLOOKUP('Calculated Metrics'!$T1712,'Product Lookup'!A:A,'Product Lookup'!B:B, ,0)</f>
        <v>Appliances</v>
      </c>
      <c r="S1712" s="9" t="s">
        <v>26</v>
      </c>
      <c r="T1712" s="9" t="s">
        <v>131</v>
      </c>
      <c r="U1712" s="9" t="s">
        <v>124</v>
      </c>
      <c r="V1712" s="9" t="s">
        <v>29</v>
      </c>
      <c r="W1712" s="9" t="s">
        <v>44</v>
      </c>
      <c r="X1712" s="9" t="s">
        <v>106</v>
      </c>
      <c r="Y1712" s="9" t="s">
        <v>107</v>
      </c>
      <c r="Z1712" s="9">
        <v>2113</v>
      </c>
      <c r="AA1712" s="1"/>
      <c r="AB1712" s="1"/>
      <c r="AC1712" s="1"/>
      <c r="AD1712" s="1"/>
      <c r="AE1712" s="1"/>
      <c r="AF1712" s="1"/>
    </row>
    <row r="1713" spans="1:32" x14ac:dyDescent="0.3">
      <c r="A1713" s="13">
        <v>1042</v>
      </c>
      <c r="B1713" s="13" t="s">
        <v>41</v>
      </c>
      <c r="C1713" s="13">
        <v>7623</v>
      </c>
      <c r="D1713" s="14">
        <v>49.99</v>
      </c>
      <c r="E1713" s="15">
        <v>0.05</v>
      </c>
      <c r="F1713" s="13">
        <v>67</v>
      </c>
      <c r="G1713" s="14">
        <f>'Calculated Metrics'!$D1713*'Calculated Metrics'!$F1713*(1-'Calculated Metrics'!$E1713)</f>
        <v>3181.8634999999999</v>
      </c>
      <c r="H1713" s="13">
        <v>3011</v>
      </c>
      <c r="I1713" s="13" t="s">
        <v>2008</v>
      </c>
      <c r="J1713" s="13" t="str">
        <f t="shared" si="26"/>
        <v>Returning Customer</v>
      </c>
      <c r="K1713" s="13" t="s">
        <v>24</v>
      </c>
      <c r="L1713" s="13" t="s">
        <v>35</v>
      </c>
      <c r="M1713" s="16">
        <v>42122</v>
      </c>
      <c r="N1713" s="16">
        <v>42124</v>
      </c>
      <c r="O1713" s="48">
        <f>'Calculated Metrics'!$N1713-'Calculated Metrics'!$M1713</f>
        <v>2</v>
      </c>
      <c r="P1713" s="16" t="str">
        <f>TEXT('Calculated Metrics'!$M1713,"mmmm")</f>
        <v>April</v>
      </c>
      <c r="Q1713" s="16" t="str">
        <f>TEXT('Calculated Metrics'!$M1713,"dddd")</f>
        <v>Tuesday</v>
      </c>
      <c r="R1713" s="13" t="str">
        <f>_xlfn.XLOOKUP('Calculated Metrics'!$T1713,'Product Lookup'!A:A,'Product Lookup'!B:B, ,0)</f>
        <v>Computer Peripherals</v>
      </c>
      <c r="S1713" s="13" t="s">
        <v>58</v>
      </c>
      <c r="T1713" s="13" t="s">
        <v>100</v>
      </c>
      <c r="U1713" s="13" t="s">
        <v>49</v>
      </c>
      <c r="V1713" s="13" t="s">
        <v>29</v>
      </c>
      <c r="W1713" s="13" t="s">
        <v>44</v>
      </c>
      <c r="X1713" s="13" t="s">
        <v>106</v>
      </c>
      <c r="Y1713" s="13" t="s">
        <v>107</v>
      </c>
      <c r="Z1713" s="13">
        <v>2113</v>
      </c>
      <c r="AA1713" s="1"/>
      <c r="AB1713" s="1"/>
      <c r="AC1713" s="1"/>
      <c r="AD1713" s="1"/>
      <c r="AE1713" s="1"/>
      <c r="AF1713" s="1"/>
    </row>
    <row r="1714" spans="1:32" x14ac:dyDescent="0.3">
      <c r="A1714" s="9">
        <v>1043</v>
      </c>
      <c r="B1714" s="9" t="s">
        <v>41</v>
      </c>
      <c r="C1714" s="9">
        <v>7623</v>
      </c>
      <c r="D1714" s="10">
        <v>104.85</v>
      </c>
      <c r="E1714" s="11">
        <v>0.1</v>
      </c>
      <c r="F1714" s="9">
        <v>58</v>
      </c>
      <c r="G1714" s="10">
        <f>'Calculated Metrics'!$D1714*'Calculated Metrics'!$F1714*(1-'Calculated Metrics'!$E1714)</f>
        <v>5473.1699999999992</v>
      </c>
      <c r="H1714" s="9">
        <v>3011</v>
      </c>
      <c r="I1714" s="9" t="s">
        <v>2008</v>
      </c>
      <c r="J1714" s="9" t="str">
        <f t="shared" si="26"/>
        <v>Returning Customer</v>
      </c>
      <c r="K1714" s="9" t="s">
        <v>24</v>
      </c>
      <c r="L1714" s="9" t="s">
        <v>35</v>
      </c>
      <c r="M1714" s="12">
        <v>42122</v>
      </c>
      <c r="N1714" s="12">
        <v>42123</v>
      </c>
      <c r="O1714" s="47">
        <f>'Calculated Metrics'!$N1714-'Calculated Metrics'!$M1714</f>
        <v>1</v>
      </c>
      <c r="P1714" s="12" t="str">
        <f>TEXT('Calculated Metrics'!$M1714,"mmmm")</f>
        <v>April</v>
      </c>
      <c r="Q1714" s="12" t="str">
        <f>TEXT('Calculated Metrics'!$M1714,"dddd")</f>
        <v>Tuesday</v>
      </c>
      <c r="R1714" s="9" t="str">
        <f>_xlfn.XLOOKUP('Calculated Metrics'!$T1714,'Product Lookup'!A:A,'Product Lookup'!B:B, ,0)</f>
        <v>Paper</v>
      </c>
      <c r="S1714" s="9" t="s">
        <v>26</v>
      </c>
      <c r="T1714" s="9" t="s">
        <v>66</v>
      </c>
      <c r="U1714" s="9" t="s">
        <v>49</v>
      </c>
      <c r="V1714" s="9" t="s">
        <v>29</v>
      </c>
      <c r="W1714" s="9" t="s">
        <v>44</v>
      </c>
      <c r="X1714" s="9" t="s">
        <v>106</v>
      </c>
      <c r="Y1714" s="9" t="s">
        <v>107</v>
      </c>
      <c r="Z1714" s="9">
        <v>2113</v>
      </c>
      <c r="AA1714" s="1"/>
      <c r="AB1714" s="1"/>
      <c r="AC1714" s="1"/>
      <c r="AD1714" s="1"/>
      <c r="AE1714" s="1"/>
      <c r="AF1714" s="1"/>
    </row>
    <row r="1715" spans="1:32" x14ac:dyDescent="0.3">
      <c r="A1715" s="13">
        <v>19041</v>
      </c>
      <c r="B1715" s="13" t="s">
        <v>41</v>
      </c>
      <c r="C1715" s="13">
        <v>86346</v>
      </c>
      <c r="D1715" s="14">
        <v>300.64999999999998</v>
      </c>
      <c r="E1715" s="15">
        <v>0.1</v>
      </c>
      <c r="F1715" s="13">
        <v>8</v>
      </c>
      <c r="G1715" s="14">
        <f>'Calculated Metrics'!$D1715*'Calculated Metrics'!$F1715*(1-'Calculated Metrics'!$E1715)</f>
        <v>2164.6799999999998</v>
      </c>
      <c r="H1715" s="13">
        <v>3012</v>
      </c>
      <c r="I1715" s="13" t="s">
        <v>2009</v>
      </c>
      <c r="J1715" s="13" t="str">
        <f t="shared" si="26"/>
        <v>Returning Customer</v>
      </c>
      <c r="K1715" s="13" t="s">
        <v>24</v>
      </c>
      <c r="L1715" s="13" t="s">
        <v>35</v>
      </c>
      <c r="M1715" s="16">
        <v>42122</v>
      </c>
      <c r="N1715" s="16">
        <v>42124</v>
      </c>
      <c r="O1715" s="48">
        <f>'Calculated Metrics'!$N1715-'Calculated Metrics'!$M1715</f>
        <v>2</v>
      </c>
      <c r="P1715" s="16" t="str">
        <f>TEXT('Calculated Metrics'!$M1715,"mmmm")</f>
        <v>April</v>
      </c>
      <c r="Q1715" s="16" t="str">
        <f>TEXT('Calculated Metrics'!$M1715,"dddd")</f>
        <v>Tuesday</v>
      </c>
      <c r="R1715" s="13" t="str">
        <f>_xlfn.XLOOKUP('Calculated Metrics'!$T1715,'Product Lookup'!A:A,'Product Lookup'!B:B, ,0)</f>
        <v>Appliances</v>
      </c>
      <c r="S1715" s="13" t="s">
        <v>26</v>
      </c>
      <c r="T1715" s="13" t="s">
        <v>131</v>
      </c>
      <c r="U1715" s="13" t="s">
        <v>124</v>
      </c>
      <c r="V1715" s="13" t="s">
        <v>29</v>
      </c>
      <c r="W1715" s="13" t="s">
        <v>44</v>
      </c>
      <c r="X1715" s="13" t="s">
        <v>55</v>
      </c>
      <c r="Y1715" s="13" t="s">
        <v>882</v>
      </c>
      <c r="Z1715" s="13">
        <v>14609</v>
      </c>
      <c r="AA1715" s="1"/>
      <c r="AB1715" s="1"/>
      <c r="AC1715" s="1"/>
      <c r="AD1715" s="1"/>
      <c r="AE1715" s="1"/>
      <c r="AF1715" s="1"/>
    </row>
    <row r="1716" spans="1:32" x14ac:dyDescent="0.3">
      <c r="A1716" s="9">
        <v>19042</v>
      </c>
      <c r="B1716" s="9" t="s">
        <v>41</v>
      </c>
      <c r="C1716" s="9">
        <v>86346</v>
      </c>
      <c r="D1716" s="10">
        <v>49.99</v>
      </c>
      <c r="E1716" s="11">
        <v>0.05</v>
      </c>
      <c r="F1716" s="9">
        <v>17</v>
      </c>
      <c r="G1716" s="10">
        <f>'Calculated Metrics'!$D1716*'Calculated Metrics'!$F1716*(1-'Calculated Metrics'!$E1716)</f>
        <v>807.33849999999995</v>
      </c>
      <c r="H1716" s="9">
        <v>3012</v>
      </c>
      <c r="I1716" s="9" t="s">
        <v>2009</v>
      </c>
      <c r="J1716" s="9" t="str">
        <f t="shared" si="26"/>
        <v>Returning Customer</v>
      </c>
      <c r="K1716" s="9" t="s">
        <v>24</v>
      </c>
      <c r="L1716" s="9" t="s">
        <v>35</v>
      </c>
      <c r="M1716" s="12">
        <v>42122</v>
      </c>
      <c r="N1716" s="12">
        <v>42124</v>
      </c>
      <c r="O1716" s="47">
        <f>'Calculated Metrics'!$N1716-'Calculated Metrics'!$M1716</f>
        <v>2</v>
      </c>
      <c r="P1716" s="12" t="str">
        <f>TEXT('Calculated Metrics'!$M1716,"mmmm")</f>
        <v>April</v>
      </c>
      <c r="Q1716" s="12" t="str">
        <f>TEXT('Calculated Metrics'!$M1716,"dddd")</f>
        <v>Tuesday</v>
      </c>
      <c r="R1716" s="9" t="str">
        <f>_xlfn.XLOOKUP('Calculated Metrics'!$T1716,'Product Lookup'!A:A,'Product Lookup'!B:B, ,0)</f>
        <v>Computer Peripherals</v>
      </c>
      <c r="S1716" s="9" t="s">
        <v>58</v>
      </c>
      <c r="T1716" s="9" t="s">
        <v>100</v>
      </c>
      <c r="U1716" s="9" t="s">
        <v>49</v>
      </c>
      <c r="V1716" s="9" t="s">
        <v>29</v>
      </c>
      <c r="W1716" s="9" t="s">
        <v>44</v>
      </c>
      <c r="X1716" s="9" t="s">
        <v>55</v>
      </c>
      <c r="Y1716" s="9" t="s">
        <v>882</v>
      </c>
      <c r="Z1716" s="9">
        <v>14609</v>
      </c>
      <c r="AA1716" s="1"/>
      <c r="AB1716" s="1"/>
      <c r="AC1716" s="1"/>
      <c r="AD1716" s="1"/>
      <c r="AE1716" s="1"/>
      <c r="AF1716" s="1"/>
    </row>
    <row r="1717" spans="1:32" x14ac:dyDescent="0.3">
      <c r="A1717" s="13">
        <v>19043</v>
      </c>
      <c r="B1717" s="13" t="s">
        <v>41</v>
      </c>
      <c r="C1717" s="13">
        <v>86346</v>
      </c>
      <c r="D1717" s="14">
        <v>104.85</v>
      </c>
      <c r="E1717" s="15">
        <v>0.1</v>
      </c>
      <c r="F1717" s="13">
        <v>14</v>
      </c>
      <c r="G1717" s="14">
        <f>'Calculated Metrics'!$D1717*'Calculated Metrics'!$F1717*(1-'Calculated Metrics'!$E1717)</f>
        <v>1321.11</v>
      </c>
      <c r="H1717" s="13">
        <v>3012</v>
      </c>
      <c r="I1717" s="13" t="s">
        <v>2009</v>
      </c>
      <c r="J1717" s="13" t="str">
        <f t="shared" si="26"/>
        <v>Returning Customer</v>
      </c>
      <c r="K1717" s="13" t="s">
        <v>24</v>
      </c>
      <c r="L1717" s="13" t="s">
        <v>35</v>
      </c>
      <c r="M1717" s="16">
        <v>42122</v>
      </c>
      <c r="N1717" s="16">
        <v>42123</v>
      </c>
      <c r="O1717" s="48">
        <f>'Calculated Metrics'!$N1717-'Calculated Metrics'!$M1717</f>
        <v>1</v>
      </c>
      <c r="P1717" s="16" t="str">
        <f>TEXT('Calculated Metrics'!$M1717,"mmmm")</f>
        <v>April</v>
      </c>
      <c r="Q1717" s="16" t="str">
        <f>TEXT('Calculated Metrics'!$M1717,"dddd")</f>
        <v>Tuesday</v>
      </c>
      <c r="R1717" s="13" t="str">
        <f>_xlfn.XLOOKUP('Calculated Metrics'!$T1717,'Product Lookup'!A:A,'Product Lookup'!B:B, ,0)</f>
        <v>Paper</v>
      </c>
      <c r="S1717" s="13" t="s">
        <v>26</v>
      </c>
      <c r="T1717" s="13" t="s">
        <v>66</v>
      </c>
      <c r="U1717" s="13" t="s">
        <v>49</v>
      </c>
      <c r="V1717" s="13" t="s">
        <v>29</v>
      </c>
      <c r="W1717" s="13" t="s">
        <v>30</v>
      </c>
      <c r="X1717" s="13" t="s">
        <v>55</v>
      </c>
      <c r="Y1717" s="13" t="s">
        <v>882</v>
      </c>
      <c r="Z1717" s="13">
        <v>14609</v>
      </c>
      <c r="AA1717" s="1"/>
      <c r="AB1717" s="1"/>
      <c r="AC1717" s="1"/>
      <c r="AD1717" s="1"/>
      <c r="AE1717" s="1"/>
      <c r="AF1717" s="1"/>
    </row>
    <row r="1718" spans="1:32" x14ac:dyDescent="0.3">
      <c r="A1718" s="9">
        <v>22064</v>
      </c>
      <c r="B1718" s="9" t="s">
        <v>41</v>
      </c>
      <c r="C1718" s="9">
        <v>89071</v>
      </c>
      <c r="D1718" s="10">
        <v>5.58</v>
      </c>
      <c r="E1718" s="11">
        <v>0.05</v>
      </c>
      <c r="F1718" s="9">
        <v>1</v>
      </c>
      <c r="G1718" s="10">
        <f>'Calculated Metrics'!$D1718*'Calculated Metrics'!$F1718*(1-'Calculated Metrics'!$E1718)</f>
        <v>5.3010000000000002</v>
      </c>
      <c r="H1718" s="9">
        <v>3017</v>
      </c>
      <c r="I1718" s="9" t="s">
        <v>2010</v>
      </c>
      <c r="J1718" s="9" t="str">
        <f t="shared" si="26"/>
        <v>Returning Customer</v>
      </c>
      <c r="K1718" s="9" t="s">
        <v>24</v>
      </c>
      <c r="L1718" s="9" t="s">
        <v>35</v>
      </c>
      <c r="M1718" s="12">
        <v>42013</v>
      </c>
      <c r="N1718" s="12">
        <v>42014</v>
      </c>
      <c r="O1718" s="47">
        <f>'Calculated Metrics'!$N1718-'Calculated Metrics'!$M1718</f>
        <v>1</v>
      </c>
      <c r="P1718" s="12" t="str">
        <f>TEXT('Calculated Metrics'!$M1718,"mmmm")</f>
        <v>January</v>
      </c>
      <c r="Q1718" s="12" t="str">
        <f>TEXT('Calculated Metrics'!$M1718,"dddd")</f>
        <v>Friday</v>
      </c>
      <c r="R1718" s="9" t="str">
        <f>_xlfn.XLOOKUP('Calculated Metrics'!$T1718,'Product Lookup'!A:A,'Product Lookup'!B:B, ,0)</f>
        <v>Envelopes</v>
      </c>
      <c r="S1718" s="9" t="s">
        <v>26</v>
      </c>
      <c r="T1718" s="9" t="s">
        <v>54</v>
      </c>
      <c r="U1718" s="9" t="s">
        <v>49</v>
      </c>
      <c r="V1718" s="9" t="s">
        <v>29</v>
      </c>
      <c r="W1718" s="9" t="s">
        <v>30</v>
      </c>
      <c r="X1718" s="9" t="s">
        <v>39</v>
      </c>
      <c r="Y1718" s="9" t="s">
        <v>883</v>
      </c>
      <c r="Z1718" s="9">
        <v>92024</v>
      </c>
      <c r="AA1718" s="1"/>
      <c r="AB1718" s="1"/>
      <c r="AC1718" s="1"/>
      <c r="AD1718" s="1"/>
      <c r="AE1718" s="1"/>
      <c r="AF1718" s="1"/>
    </row>
    <row r="1719" spans="1:32" x14ac:dyDescent="0.3">
      <c r="A1719" s="13">
        <v>22065</v>
      </c>
      <c r="B1719" s="13" t="s">
        <v>41</v>
      </c>
      <c r="C1719" s="13">
        <v>89071</v>
      </c>
      <c r="D1719" s="14">
        <v>3.98</v>
      </c>
      <c r="E1719" s="15">
        <v>0.05</v>
      </c>
      <c r="F1719" s="13">
        <v>11</v>
      </c>
      <c r="G1719" s="14">
        <f>'Calculated Metrics'!$D1719*'Calculated Metrics'!$F1719*(1-'Calculated Metrics'!$E1719)</f>
        <v>41.591000000000001</v>
      </c>
      <c r="H1719" s="13">
        <v>3017</v>
      </c>
      <c r="I1719" s="13" t="s">
        <v>2010</v>
      </c>
      <c r="J1719" s="13" t="str">
        <f t="shared" si="26"/>
        <v>Returning Customer</v>
      </c>
      <c r="K1719" s="13" t="s">
        <v>24</v>
      </c>
      <c r="L1719" s="13" t="s">
        <v>35</v>
      </c>
      <c r="M1719" s="16">
        <v>42013</v>
      </c>
      <c r="N1719" s="16">
        <v>42014</v>
      </c>
      <c r="O1719" s="48">
        <f>'Calculated Metrics'!$N1719-'Calculated Metrics'!$M1719</f>
        <v>1</v>
      </c>
      <c r="P1719" s="16" t="str">
        <f>TEXT('Calculated Metrics'!$M1719,"mmmm")</f>
        <v>January</v>
      </c>
      <c r="Q1719" s="16" t="str">
        <f>TEXT('Calculated Metrics'!$M1719,"dddd")</f>
        <v>Friday</v>
      </c>
      <c r="R1719" s="13" t="str">
        <f>_xlfn.XLOOKUP('Calculated Metrics'!$T1719,'Product Lookup'!A:A,'Product Lookup'!B:B, ,0)</f>
        <v>Pens</v>
      </c>
      <c r="S1719" s="13" t="s">
        <v>26</v>
      </c>
      <c r="T1719" s="13" t="s">
        <v>27</v>
      </c>
      <c r="U1719" s="13" t="s">
        <v>28</v>
      </c>
      <c r="V1719" s="13" t="s">
        <v>29</v>
      </c>
      <c r="W1719" s="13" t="s">
        <v>50</v>
      </c>
      <c r="X1719" s="13" t="s">
        <v>39</v>
      </c>
      <c r="Y1719" s="13" t="s">
        <v>883</v>
      </c>
      <c r="Z1719" s="13">
        <v>92024</v>
      </c>
      <c r="AA1719" s="1"/>
      <c r="AB1719" s="1"/>
      <c r="AC1719" s="1"/>
      <c r="AD1719" s="1"/>
      <c r="AE1719" s="1"/>
      <c r="AF1719" s="1"/>
    </row>
    <row r="1720" spans="1:32" x14ac:dyDescent="0.3">
      <c r="A1720" s="9">
        <v>18950</v>
      </c>
      <c r="B1720" s="9" t="s">
        <v>71</v>
      </c>
      <c r="C1720" s="9">
        <v>89128</v>
      </c>
      <c r="D1720" s="10">
        <v>4.9800000000000004</v>
      </c>
      <c r="E1720" s="11">
        <v>0.05</v>
      </c>
      <c r="F1720" s="9">
        <v>10</v>
      </c>
      <c r="G1720" s="10">
        <f>'Calculated Metrics'!$D1720*'Calculated Metrics'!$F1720*(1-'Calculated Metrics'!$E1720)</f>
        <v>47.31</v>
      </c>
      <c r="H1720" s="9">
        <v>3035</v>
      </c>
      <c r="I1720" s="9" t="s">
        <v>2011</v>
      </c>
      <c r="J1720" s="9" t="str">
        <f t="shared" si="26"/>
        <v>Returning Customer</v>
      </c>
      <c r="K1720" s="9" t="s">
        <v>34</v>
      </c>
      <c r="L1720" s="9" t="s">
        <v>35</v>
      </c>
      <c r="M1720" s="12">
        <v>42019</v>
      </c>
      <c r="N1720" s="12">
        <v>42024</v>
      </c>
      <c r="O1720" s="47">
        <f>'Calculated Metrics'!$N1720-'Calculated Metrics'!$M1720</f>
        <v>5</v>
      </c>
      <c r="P1720" s="12" t="str">
        <f>TEXT('Calculated Metrics'!$M1720,"mmmm")</f>
        <v>January</v>
      </c>
      <c r="Q1720" s="12" t="str">
        <f>TEXT('Calculated Metrics'!$M1720,"dddd")</f>
        <v>Thursday</v>
      </c>
      <c r="R1720" s="9" t="str">
        <f>_xlfn.XLOOKUP('Calculated Metrics'!$T1720,'Product Lookup'!A:A,'Product Lookup'!B:B, ,0)</f>
        <v>Paper</v>
      </c>
      <c r="S1720" s="9" t="s">
        <v>26</v>
      </c>
      <c r="T1720" s="9" t="s">
        <v>66</v>
      </c>
      <c r="U1720" s="9" t="s">
        <v>49</v>
      </c>
      <c r="V1720" s="9" t="s">
        <v>29</v>
      </c>
      <c r="W1720" s="9" t="s">
        <v>50</v>
      </c>
      <c r="X1720" s="9" t="s">
        <v>98</v>
      </c>
      <c r="Y1720" s="9" t="s">
        <v>884</v>
      </c>
      <c r="Z1720" s="9">
        <v>60148</v>
      </c>
      <c r="AA1720" s="1"/>
      <c r="AB1720" s="1"/>
      <c r="AC1720" s="1"/>
      <c r="AD1720" s="1"/>
      <c r="AE1720" s="1"/>
      <c r="AF1720" s="1"/>
    </row>
    <row r="1721" spans="1:32" x14ac:dyDescent="0.3">
      <c r="A1721" s="13">
        <v>18951</v>
      </c>
      <c r="B1721" s="13" t="s">
        <v>71</v>
      </c>
      <c r="C1721" s="13">
        <v>89128</v>
      </c>
      <c r="D1721" s="14">
        <v>6.35</v>
      </c>
      <c r="E1721" s="15">
        <v>0.05</v>
      </c>
      <c r="F1721" s="13">
        <v>12</v>
      </c>
      <c r="G1721" s="14">
        <f>'Calculated Metrics'!$D1721*'Calculated Metrics'!$F1721*(1-'Calculated Metrics'!$E1721)</f>
        <v>72.389999999999986</v>
      </c>
      <c r="H1721" s="13">
        <v>3035</v>
      </c>
      <c r="I1721" s="13" t="s">
        <v>2011</v>
      </c>
      <c r="J1721" s="13" t="str">
        <f t="shared" si="26"/>
        <v>Returning Customer</v>
      </c>
      <c r="K1721" s="13" t="s">
        <v>34</v>
      </c>
      <c r="L1721" s="13" t="s">
        <v>35</v>
      </c>
      <c r="M1721" s="16">
        <v>42019</v>
      </c>
      <c r="N1721" s="16">
        <v>42024</v>
      </c>
      <c r="O1721" s="48">
        <f>'Calculated Metrics'!$N1721-'Calculated Metrics'!$M1721</f>
        <v>5</v>
      </c>
      <c r="P1721" s="16" t="str">
        <f>TEXT('Calculated Metrics'!$M1721,"mmmm")</f>
        <v>January</v>
      </c>
      <c r="Q1721" s="16" t="str">
        <f>TEXT('Calculated Metrics'!$M1721,"dddd")</f>
        <v>Thursday</v>
      </c>
      <c r="R1721" s="13" t="str">
        <f>_xlfn.XLOOKUP('Calculated Metrics'!$T1721,'Product Lookup'!A:A,'Product Lookup'!B:B, ,0)</f>
        <v>Paper</v>
      </c>
      <c r="S1721" s="13" t="s">
        <v>26</v>
      </c>
      <c r="T1721" s="13" t="s">
        <v>66</v>
      </c>
      <c r="U1721" s="13" t="s">
        <v>28</v>
      </c>
      <c r="V1721" s="13" t="s">
        <v>29</v>
      </c>
      <c r="W1721" s="13" t="s">
        <v>50</v>
      </c>
      <c r="X1721" s="13" t="s">
        <v>98</v>
      </c>
      <c r="Y1721" s="13" t="s">
        <v>884</v>
      </c>
      <c r="Z1721" s="13">
        <v>60148</v>
      </c>
      <c r="AA1721" s="1"/>
      <c r="AB1721" s="1"/>
      <c r="AC1721" s="1"/>
      <c r="AD1721" s="1"/>
      <c r="AE1721" s="1"/>
      <c r="AF1721" s="1"/>
    </row>
    <row r="1722" spans="1:32" x14ac:dyDescent="0.3">
      <c r="A1722" s="9">
        <v>19849</v>
      </c>
      <c r="B1722" s="9" t="s">
        <v>33</v>
      </c>
      <c r="C1722" s="9">
        <v>89129</v>
      </c>
      <c r="D1722" s="10">
        <v>12.99</v>
      </c>
      <c r="E1722" s="11">
        <v>0.05</v>
      </c>
      <c r="F1722" s="9">
        <v>5</v>
      </c>
      <c r="G1722" s="10">
        <f>'Calculated Metrics'!$D1722*'Calculated Metrics'!$F1722*(1-'Calculated Metrics'!$E1722)</f>
        <v>61.702500000000001</v>
      </c>
      <c r="H1722" s="9">
        <v>3036</v>
      </c>
      <c r="I1722" s="9" t="s">
        <v>2012</v>
      </c>
      <c r="J1722" s="9" t="str">
        <f t="shared" si="26"/>
        <v>Returning Customer</v>
      </c>
      <c r="K1722" s="9" t="s">
        <v>34</v>
      </c>
      <c r="L1722" s="9" t="s">
        <v>35</v>
      </c>
      <c r="M1722" s="12">
        <v>42020</v>
      </c>
      <c r="N1722" s="12">
        <v>42022</v>
      </c>
      <c r="O1722" s="47">
        <f>'Calculated Metrics'!$N1722-'Calculated Metrics'!$M1722</f>
        <v>2</v>
      </c>
      <c r="P1722" s="12" t="str">
        <f>TEXT('Calculated Metrics'!$M1722,"mmmm")</f>
        <v>January</v>
      </c>
      <c r="Q1722" s="12" t="str">
        <f>TEXT('Calculated Metrics'!$M1722,"dddd")</f>
        <v>Friday</v>
      </c>
      <c r="R1722" s="9" t="str">
        <f>_xlfn.XLOOKUP('Calculated Metrics'!$T1722,'Product Lookup'!A:A,'Product Lookup'!B:B, ,0)</f>
        <v>Furnishings</v>
      </c>
      <c r="S1722" s="9" t="s">
        <v>36</v>
      </c>
      <c r="T1722" s="9" t="s">
        <v>42</v>
      </c>
      <c r="U1722" s="9" t="s">
        <v>124</v>
      </c>
      <c r="V1722" s="9" t="s">
        <v>29</v>
      </c>
      <c r="W1722" s="9" t="s">
        <v>50</v>
      </c>
      <c r="X1722" s="9" t="s">
        <v>854</v>
      </c>
      <c r="Y1722" s="9" t="s">
        <v>885</v>
      </c>
      <c r="Z1722" s="9">
        <v>58554</v>
      </c>
      <c r="AA1722" s="1"/>
      <c r="AB1722" s="1"/>
      <c r="AC1722" s="1"/>
      <c r="AD1722" s="1"/>
      <c r="AE1722" s="1"/>
      <c r="AF1722" s="1"/>
    </row>
    <row r="1723" spans="1:32" x14ac:dyDescent="0.3">
      <c r="A1723" s="13">
        <v>19850</v>
      </c>
      <c r="B1723" s="13" t="s">
        <v>33</v>
      </c>
      <c r="C1723" s="13">
        <v>89129</v>
      </c>
      <c r="D1723" s="14">
        <v>35.44</v>
      </c>
      <c r="E1723" s="15">
        <v>0.05</v>
      </c>
      <c r="F1723" s="13">
        <v>7</v>
      </c>
      <c r="G1723" s="14">
        <f>'Calculated Metrics'!$D1723*'Calculated Metrics'!$F1723*(1-'Calculated Metrics'!$E1723)</f>
        <v>235.67599999999999</v>
      </c>
      <c r="H1723" s="13">
        <v>3036</v>
      </c>
      <c r="I1723" s="13" t="s">
        <v>2012</v>
      </c>
      <c r="J1723" s="13" t="str">
        <f t="shared" si="26"/>
        <v>Returning Customer</v>
      </c>
      <c r="K1723" s="13" t="s">
        <v>34</v>
      </c>
      <c r="L1723" s="13" t="s">
        <v>35</v>
      </c>
      <c r="M1723" s="16">
        <v>42020</v>
      </c>
      <c r="N1723" s="16">
        <v>42022</v>
      </c>
      <c r="O1723" s="48">
        <f>'Calculated Metrics'!$N1723-'Calculated Metrics'!$M1723</f>
        <v>2</v>
      </c>
      <c r="P1723" s="16" t="str">
        <f>TEXT('Calculated Metrics'!$M1723,"mmmm")</f>
        <v>January</v>
      </c>
      <c r="Q1723" s="16" t="str">
        <f>TEXT('Calculated Metrics'!$M1723,"dddd")</f>
        <v>Friday</v>
      </c>
      <c r="R1723" s="13" t="str">
        <f>_xlfn.XLOOKUP('Calculated Metrics'!$T1723,'Product Lookup'!A:A,'Product Lookup'!B:B, ,0)</f>
        <v>Paper</v>
      </c>
      <c r="S1723" s="13" t="s">
        <v>26</v>
      </c>
      <c r="T1723" s="13" t="s">
        <v>66</v>
      </c>
      <c r="U1723" s="13" t="s">
        <v>49</v>
      </c>
      <c r="V1723" s="13" t="s">
        <v>29</v>
      </c>
      <c r="W1723" s="13" t="s">
        <v>50</v>
      </c>
      <c r="X1723" s="13" t="s">
        <v>854</v>
      </c>
      <c r="Y1723" s="13" t="s">
        <v>885</v>
      </c>
      <c r="Z1723" s="13">
        <v>58554</v>
      </c>
      <c r="AA1723" s="1"/>
      <c r="AB1723" s="1"/>
      <c r="AC1723" s="1"/>
      <c r="AD1723" s="1"/>
      <c r="AE1723" s="1"/>
      <c r="AF1723" s="1"/>
    </row>
    <row r="1724" spans="1:32" x14ac:dyDescent="0.3">
      <c r="A1724" s="9">
        <v>19851</v>
      </c>
      <c r="B1724" s="9" t="s">
        <v>33</v>
      </c>
      <c r="C1724" s="9">
        <v>89129</v>
      </c>
      <c r="D1724" s="10">
        <v>12.98</v>
      </c>
      <c r="E1724" s="11">
        <v>0.05</v>
      </c>
      <c r="F1724" s="9">
        <v>14</v>
      </c>
      <c r="G1724" s="10">
        <f>'Calculated Metrics'!$D1724*'Calculated Metrics'!$F1724*(1-'Calculated Metrics'!$E1724)</f>
        <v>172.63399999999999</v>
      </c>
      <c r="H1724" s="9">
        <v>3036</v>
      </c>
      <c r="I1724" s="9" t="s">
        <v>2012</v>
      </c>
      <c r="J1724" s="9" t="str">
        <f t="shared" si="26"/>
        <v>Returning Customer</v>
      </c>
      <c r="K1724" s="9" t="s">
        <v>34</v>
      </c>
      <c r="L1724" s="9" t="s">
        <v>35</v>
      </c>
      <c r="M1724" s="12">
        <v>42020</v>
      </c>
      <c r="N1724" s="12">
        <v>42023</v>
      </c>
      <c r="O1724" s="47">
        <f>'Calculated Metrics'!$N1724-'Calculated Metrics'!$M1724</f>
        <v>3</v>
      </c>
      <c r="P1724" s="12" t="str">
        <f>TEXT('Calculated Metrics'!$M1724,"mmmm")</f>
        <v>January</v>
      </c>
      <c r="Q1724" s="12" t="str">
        <f>TEXT('Calculated Metrics'!$M1724,"dddd")</f>
        <v>Friday</v>
      </c>
      <c r="R1724" s="9" t="str">
        <f>_xlfn.XLOOKUP('Calculated Metrics'!$T1724,'Product Lookup'!A:A,'Product Lookup'!B:B, ,0)</f>
        <v>Scissors</v>
      </c>
      <c r="S1724" s="9" t="s">
        <v>26</v>
      </c>
      <c r="T1724" s="9" t="s">
        <v>97</v>
      </c>
      <c r="U1724" s="9" t="s">
        <v>43</v>
      </c>
      <c r="V1724" s="9" t="s">
        <v>29</v>
      </c>
      <c r="W1724" s="9" t="s">
        <v>50</v>
      </c>
      <c r="X1724" s="9" t="s">
        <v>854</v>
      </c>
      <c r="Y1724" s="9" t="s">
        <v>885</v>
      </c>
      <c r="Z1724" s="9">
        <v>58554</v>
      </c>
      <c r="AA1724" s="1"/>
      <c r="AB1724" s="1"/>
      <c r="AC1724" s="1"/>
      <c r="AD1724" s="1"/>
      <c r="AE1724" s="1"/>
      <c r="AF1724" s="1"/>
    </row>
    <row r="1725" spans="1:32" x14ac:dyDescent="0.3">
      <c r="A1725" s="13">
        <v>22201</v>
      </c>
      <c r="B1725" s="13" t="s">
        <v>41</v>
      </c>
      <c r="C1725" s="13">
        <v>89130</v>
      </c>
      <c r="D1725" s="14">
        <v>178.47</v>
      </c>
      <c r="E1725" s="15">
        <v>0.1</v>
      </c>
      <c r="F1725" s="13">
        <v>22</v>
      </c>
      <c r="G1725" s="14">
        <f>'Calculated Metrics'!$D1725*'Calculated Metrics'!$F1725*(1-'Calculated Metrics'!$E1725)</f>
        <v>3533.7060000000001</v>
      </c>
      <c r="H1725" s="13">
        <v>3036</v>
      </c>
      <c r="I1725" s="13" t="s">
        <v>2012</v>
      </c>
      <c r="J1725" s="13" t="str">
        <f t="shared" si="26"/>
        <v>Returning Customer</v>
      </c>
      <c r="K1725" s="13" t="s">
        <v>34</v>
      </c>
      <c r="L1725" s="13" t="s">
        <v>35</v>
      </c>
      <c r="M1725" s="16">
        <v>42076</v>
      </c>
      <c r="N1725" s="16">
        <v>42079</v>
      </c>
      <c r="O1725" s="48">
        <f>'Calculated Metrics'!$N1725-'Calculated Metrics'!$M1725</f>
        <v>3</v>
      </c>
      <c r="P1725" s="16" t="str">
        <f>TEXT('Calculated Metrics'!$M1725,"mmmm")</f>
        <v>March</v>
      </c>
      <c r="Q1725" s="16" t="str">
        <f>TEXT('Calculated Metrics'!$M1725,"dddd")</f>
        <v>Friday</v>
      </c>
      <c r="R1725" s="13" t="str">
        <f>_xlfn.XLOOKUP('Calculated Metrics'!$T1725,'Product Lookup'!A:A,'Product Lookup'!B:B, ,0)</f>
        <v>Storage</v>
      </c>
      <c r="S1725" s="13" t="s">
        <v>26</v>
      </c>
      <c r="T1725" s="13" t="s">
        <v>85</v>
      </c>
      <c r="U1725" s="13" t="s">
        <v>49</v>
      </c>
      <c r="V1725" s="13" t="s">
        <v>29</v>
      </c>
      <c r="W1725" s="13" t="s">
        <v>50</v>
      </c>
      <c r="X1725" s="13" t="s">
        <v>854</v>
      </c>
      <c r="Y1725" s="13" t="s">
        <v>885</v>
      </c>
      <c r="Z1725" s="13">
        <v>58554</v>
      </c>
      <c r="AA1725" s="1"/>
      <c r="AB1725" s="1"/>
      <c r="AC1725" s="1"/>
      <c r="AD1725" s="1"/>
      <c r="AE1725" s="1"/>
      <c r="AF1725" s="1"/>
    </row>
    <row r="1726" spans="1:32" x14ac:dyDescent="0.3">
      <c r="A1726" s="9">
        <v>19381</v>
      </c>
      <c r="B1726" s="9" t="s">
        <v>33</v>
      </c>
      <c r="C1726" s="9">
        <v>86102</v>
      </c>
      <c r="D1726" s="10">
        <v>73.98</v>
      </c>
      <c r="E1726" s="11">
        <v>0.05</v>
      </c>
      <c r="F1726" s="9">
        <v>17</v>
      </c>
      <c r="G1726" s="10">
        <f>'Calculated Metrics'!$D1726*'Calculated Metrics'!$F1726*(1-'Calculated Metrics'!$E1726)</f>
        <v>1194.777</v>
      </c>
      <c r="H1726" s="9">
        <v>3041</v>
      </c>
      <c r="I1726" s="9" t="s">
        <v>2013</v>
      </c>
      <c r="J1726" s="9" t="str">
        <f t="shared" si="26"/>
        <v>Returning Customer</v>
      </c>
      <c r="K1726" s="9" t="s">
        <v>24</v>
      </c>
      <c r="L1726" s="9" t="s">
        <v>35</v>
      </c>
      <c r="M1726" s="12">
        <v>42139</v>
      </c>
      <c r="N1726" s="12">
        <v>42142</v>
      </c>
      <c r="O1726" s="47">
        <f>'Calculated Metrics'!$N1726-'Calculated Metrics'!$M1726</f>
        <v>3</v>
      </c>
      <c r="P1726" s="12" t="str">
        <f>TEXT('Calculated Metrics'!$M1726,"mmmm")</f>
        <v>May</v>
      </c>
      <c r="Q1726" s="12" t="str">
        <f>TEXT('Calculated Metrics'!$M1726,"dddd")</f>
        <v>Friday</v>
      </c>
      <c r="R1726" s="9" t="str">
        <f>_xlfn.XLOOKUP('Calculated Metrics'!$T1726,'Product Lookup'!A:A,'Product Lookup'!B:B, ,0)</f>
        <v>Computer Peripherals</v>
      </c>
      <c r="S1726" s="9" t="s">
        <v>58</v>
      </c>
      <c r="T1726" s="9" t="s">
        <v>100</v>
      </c>
      <c r="U1726" s="9" t="s">
        <v>49</v>
      </c>
      <c r="V1726" s="9" t="s">
        <v>29</v>
      </c>
      <c r="W1726" s="9" t="s">
        <v>50</v>
      </c>
      <c r="X1726" s="9" t="s">
        <v>101</v>
      </c>
      <c r="Y1726" s="9" t="s">
        <v>646</v>
      </c>
      <c r="Z1726" s="9">
        <v>67846</v>
      </c>
      <c r="AA1726" s="1"/>
      <c r="AB1726" s="1"/>
      <c r="AC1726" s="1"/>
      <c r="AD1726" s="1"/>
      <c r="AE1726" s="1"/>
      <c r="AF1726" s="1"/>
    </row>
    <row r="1727" spans="1:32" x14ac:dyDescent="0.3">
      <c r="A1727" s="13">
        <v>19382</v>
      </c>
      <c r="B1727" s="13" t="s">
        <v>33</v>
      </c>
      <c r="C1727" s="13">
        <v>86102</v>
      </c>
      <c r="D1727" s="14">
        <v>3.68</v>
      </c>
      <c r="E1727" s="15">
        <v>0.05</v>
      </c>
      <c r="F1727" s="13">
        <v>8</v>
      </c>
      <c r="G1727" s="14">
        <f>'Calculated Metrics'!$D1727*'Calculated Metrics'!$F1727*(1-'Calculated Metrics'!$E1727)</f>
        <v>27.968</v>
      </c>
      <c r="H1727" s="13">
        <v>3041</v>
      </c>
      <c r="I1727" s="13" t="s">
        <v>2013</v>
      </c>
      <c r="J1727" s="13" t="str">
        <f t="shared" si="26"/>
        <v>Returning Customer</v>
      </c>
      <c r="K1727" s="13" t="s">
        <v>24</v>
      </c>
      <c r="L1727" s="13" t="s">
        <v>35</v>
      </c>
      <c r="M1727" s="16">
        <v>42139</v>
      </c>
      <c r="N1727" s="16">
        <v>42141</v>
      </c>
      <c r="O1727" s="48">
        <f>'Calculated Metrics'!$N1727-'Calculated Metrics'!$M1727</f>
        <v>2</v>
      </c>
      <c r="P1727" s="16" t="str">
        <f>TEXT('Calculated Metrics'!$M1727,"mmmm")</f>
        <v>May</v>
      </c>
      <c r="Q1727" s="16" t="str">
        <f>TEXT('Calculated Metrics'!$M1727,"dddd")</f>
        <v>Friday</v>
      </c>
      <c r="R1727" s="13" t="str">
        <f>_xlfn.XLOOKUP('Calculated Metrics'!$T1727,'Product Lookup'!A:A,'Product Lookup'!B:B, ,0)</f>
        <v>Scissors</v>
      </c>
      <c r="S1727" s="13" t="s">
        <v>26</v>
      </c>
      <c r="T1727" s="13" t="s">
        <v>97</v>
      </c>
      <c r="U1727" s="13" t="s">
        <v>28</v>
      </c>
      <c r="V1727" s="13" t="s">
        <v>29</v>
      </c>
      <c r="W1727" s="13" t="s">
        <v>50</v>
      </c>
      <c r="X1727" s="13" t="s">
        <v>101</v>
      </c>
      <c r="Y1727" s="13" t="s">
        <v>646</v>
      </c>
      <c r="Z1727" s="13">
        <v>67846</v>
      </c>
      <c r="AA1727" s="1"/>
      <c r="AB1727" s="1"/>
      <c r="AC1727" s="1"/>
      <c r="AD1727" s="1"/>
      <c r="AE1727" s="1"/>
      <c r="AF1727" s="1"/>
    </row>
    <row r="1728" spans="1:32" x14ac:dyDescent="0.3">
      <c r="A1728" s="9">
        <v>20049</v>
      </c>
      <c r="B1728" s="9" t="s">
        <v>47</v>
      </c>
      <c r="C1728" s="9">
        <v>86101</v>
      </c>
      <c r="D1728" s="10">
        <v>14.48</v>
      </c>
      <c r="E1728" s="11">
        <v>0.05</v>
      </c>
      <c r="F1728" s="9">
        <v>12</v>
      </c>
      <c r="G1728" s="10">
        <f>'Calculated Metrics'!$D1728*'Calculated Metrics'!$F1728*(1-'Calculated Metrics'!$E1728)</f>
        <v>165.07199999999997</v>
      </c>
      <c r="H1728" s="9">
        <v>3042</v>
      </c>
      <c r="I1728" s="9" t="s">
        <v>2014</v>
      </c>
      <c r="J1728" s="9" t="str">
        <f t="shared" si="26"/>
        <v>New Customer</v>
      </c>
      <c r="K1728" s="9" t="s">
        <v>48</v>
      </c>
      <c r="L1728" s="9" t="s">
        <v>35</v>
      </c>
      <c r="M1728" s="12">
        <v>42039</v>
      </c>
      <c r="N1728" s="12">
        <v>42040</v>
      </c>
      <c r="O1728" s="47">
        <f>'Calculated Metrics'!$N1728-'Calculated Metrics'!$M1728</f>
        <v>1</v>
      </c>
      <c r="P1728" s="12" t="str">
        <f>TEXT('Calculated Metrics'!$M1728,"mmmm")</f>
        <v>February</v>
      </c>
      <c r="Q1728" s="12" t="str">
        <f>TEXT('Calculated Metrics'!$M1728,"dddd")</f>
        <v>Wednesday</v>
      </c>
      <c r="R1728" s="9" t="str">
        <f>_xlfn.XLOOKUP('Calculated Metrics'!$T1728,'Product Lookup'!A:A,'Product Lookup'!B:B, ,0)</f>
        <v>Binders</v>
      </c>
      <c r="S1728" s="9" t="s">
        <v>26</v>
      </c>
      <c r="T1728" s="9" t="s">
        <v>72</v>
      </c>
      <c r="U1728" s="9" t="s">
        <v>49</v>
      </c>
      <c r="V1728" s="9" t="s">
        <v>29</v>
      </c>
      <c r="W1728" s="9" t="s">
        <v>50</v>
      </c>
      <c r="X1728" s="9" t="s">
        <v>101</v>
      </c>
      <c r="Y1728" s="9" t="s">
        <v>886</v>
      </c>
      <c r="Z1728" s="9">
        <v>67501</v>
      </c>
      <c r="AA1728" s="1"/>
      <c r="AB1728" s="1"/>
      <c r="AC1728" s="1"/>
      <c r="AD1728" s="1"/>
      <c r="AE1728" s="1"/>
      <c r="AF1728" s="1"/>
    </row>
    <row r="1729" spans="1:32" x14ac:dyDescent="0.3">
      <c r="A1729" s="13">
        <v>21475</v>
      </c>
      <c r="B1729" s="13" t="s">
        <v>23</v>
      </c>
      <c r="C1729" s="13">
        <v>86104</v>
      </c>
      <c r="D1729" s="14">
        <v>6.48</v>
      </c>
      <c r="E1729" s="15">
        <v>0.05</v>
      </c>
      <c r="F1729" s="13">
        <v>12</v>
      </c>
      <c r="G1729" s="14">
        <f>'Calculated Metrics'!$D1729*'Calculated Metrics'!$F1729*(1-'Calculated Metrics'!$E1729)</f>
        <v>73.872</v>
      </c>
      <c r="H1729" s="13">
        <v>3045</v>
      </c>
      <c r="I1729" s="13" t="s">
        <v>2015</v>
      </c>
      <c r="J1729" s="13" t="str">
        <f t="shared" si="26"/>
        <v>New Customer</v>
      </c>
      <c r="K1729" s="13" t="s">
        <v>48</v>
      </c>
      <c r="L1729" s="13" t="s">
        <v>35</v>
      </c>
      <c r="M1729" s="16">
        <v>42161</v>
      </c>
      <c r="N1729" s="16">
        <v>42162</v>
      </c>
      <c r="O1729" s="48">
        <f>'Calculated Metrics'!$N1729-'Calculated Metrics'!$M1729</f>
        <v>1</v>
      </c>
      <c r="P1729" s="16" t="str">
        <f>TEXT('Calculated Metrics'!$M1729,"mmmm")</f>
        <v>June</v>
      </c>
      <c r="Q1729" s="16" t="str">
        <f>TEXT('Calculated Metrics'!$M1729,"dddd")</f>
        <v>Saturday</v>
      </c>
      <c r="R1729" s="13" t="str">
        <f>_xlfn.XLOOKUP('Calculated Metrics'!$T1729,'Product Lookup'!A:A,'Product Lookup'!B:B, ,0)</f>
        <v>Paper</v>
      </c>
      <c r="S1729" s="13" t="s">
        <v>26</v>
      </c>
      <c r="T1729" s="13" t="s">
        <v>66</v>
      </c>
      <c r="U1729" s="13" t="s">
        <v>49</v>
      </c>
      <c r="V1729" s="13" t="s">
        <v>29</v>
      </c>
      <c r="W1729" s="13" t="s">
        <v>50</v>
      </c>
      <c r="X1729" s="13" t="s">
        <v>101</v>
      </c>
      <c r="Y1729" s="13" t="s">
        <v>887</v>
      </c>
      <c r="Z1729" s="13">
        <v>66048</v>
      </c>
      <c r="AA1729" s="1"/>
      <c r="AB1729" s="1"/>
      <c r="AC1729" s="1"/>
      <c r="AD1729" s="1"/>
      <c r="AE1729" s="1"/>
      <c r="AF1729" s="1"/>
    </row>
    <row r="1730" spans="1:32" x14ac:dyDescent="0.3">
      <c r="A1730" s="9">
        <v>24415</v>
      </c>
      <c r="B1730" s="9" t="s">
        <v>23</v>
      </c>
      <c r="C1730" s="9">
        <v>86103</v>
      </c>
      <c r="D1730" s="10">
        <v>120.98</v>
      </c>
      <c r="E1730" s="11">
        <v>0.1</v>
      </c>
      <c r="F1730" s="9">
        <v>2</v>
      </c>
      <c r="G1730" s="10">
        <f>'Calculated Metrics'!$D1730*'Calculated Metrics'!$F1730*(1-'Calculated Metrics'!$E1730)</f>
        <v>217.76400000000001</v>
      </c>
      <c r="H1730" s="9">
        <v>3046</v>
      </c>
      <c r="I1730" s="9" t="s">
        <v>2016</v>
      </c>
      <c r="J1730" s="9" t="str">
        <f t="shared" ref="J1730:J1793" si="27">IF(COUNTIF(I:I,I1730)&gt;1,"Returning Customer","New Customer")</f>
        <v>New Customer</v>
      </c>
      <c r="K1730" s="9" t="s">
        <v>48</v>
      </c>
      <c r="L1730" s="9" t="s">
        <v>25</v>
      </c>
      <c r="M1730" s="12">
        <v>42047</v>
      </c>
      <c r="N1730" s="12">
        <v>42049</v>
      </c>
      <c r="O1730" s="47">
        <f>'Calculated Metrics'!$N1730-'Calculated Metrics'!$M1730</f>
        <v>2</v>
      </c>
      <c r="P1730" s="12" t="str">
        <f>TEXT('Calculated Metrics'!$M1730,"mmmm")</f>
        <v>February</v>
      </c>
      <c r="Q1730" s="12" t="str">
        <f>TEXT('Calculated Metrics'!$M1730,"dddd")</f>
        <v>Thursday</v>
      </c>
      <c r="R1730" s="9" t="str">
        <f>_xlfn.XLOOKUP('Calculated Metrics'!$T1730,'Product Lookup'!A:A,'Product Lookup'!B:B, ,0)</f>
        <v>Chairs</v>
      </c>
      <c r="S1730" s="9" t="s">
        <v>36</v>
      </c>
      <c r="T1730" s="9" t="s">
        <v>37</v>
      </c>
      <c r="U1730" s="9" t="s">
        <v>38</v>
      </c>
      <c r="V1730" s="9" t="s">
        <v>29</v>
      </c>
      <c r="W1730" s="9" t="s">
        <v>30</v>
      </c>
      <c r="X1730" s="9" t="s">
        <v>101</v>
      </c>
      <c r="Y1730" s="9" t="s">
        <v>888</v>
      </c>
      <c r="Z1730" s="9">
        <v>66209</v>
      </c>
      <c r="AA1730" s="1"/>
      <c r="AB1730" s="1"/>
      <c r="AC1730" s="1"/>
      <c r="AD1730" s="1"/>
      <c r="AE1730" s="1"/>
      <c r="AF1730" s="1"/>
    </row>
    <row r="1731" spans="1:32" x14ac:dyDescent="0.3">
      <c r="A1731" s="13">
        <v>23188</v>
      </c>
      <c r="B1731" s="13" t="s">
        <v>23</v>
      </c>
      <c r="C1731" s="13">
        <v>89789</v>
      </c>
      <c r="D1731" s="14">
        <v>276.2</v>
      </c>
      <c r="E1731" s="15">
        <v>0.1</v>
      </c>
      <c r="F1731" s="13">
        <v>10</v>
      </c>
      <c r="G1731" s="14">
        <f>'Calculated Metrics'!$D1731*'Calculated Metrics'!$F1731*(1-'Calculated Metrics'!$E1731)</f>
        <v>2485.8000000000002</v>
      </c>
      <c r="H1731" s="13">
        <v>3048</v>
      </c>
      <c r="I1731" s="13" t="s">
        <v>2017</v>
      </c>
      <c r="J1731" s="13" t="str">
        <f t="shared" si="27"/>
        <v>New Customer</v>
      </c>
      <c r="K1731" s="13" t="s">
        <v>24</v>
      </c>
      <c r="L1731" s="13" t="s">
        <v>25</v>
      </c>
      <c r="M1731" s="16">
        <v>42068</v>
      </c>
      <c r="N1731" s="16">
        <v>42070</v>
      </c>
      <c r="O1731" s="48">
        <f>'Calculated Metrics'!$N1731-'Calculated Metrics'!$M1731</f>
        <v>2</v>
      </c>
      <c r="P1731" s="16" t="str">
        <f>TEXT('Calculated Metrics'!$M1731,"mmmm")</f>
        <v>March</v>
      </c>
      <c r="Q1731" s="16" t="str">
        <f>TEXT('Calculated Metrics'!$M1731,"dddd")</f>
        <v>Thursday</v>
      </c>
      <c r="R1731" s="13" t="str">
        <f>_xlfn.XLOOKUP('Calculated Metrics'!$T1731,'Product Lookup'!A:A,'Product Lookup'!B:B, ,0)</f>
        <v>Chairs</v>
      </c>
      <c r="S1731" s="13" t="s">
        <v>36</v>
      </c>
      <c r="T1731" s="13" t="s">
        <v>37</v>
      </c>
      <c r="U1731" s="13" t="s">
        <v>124</v>
      </c>
      <c r="V1731" s="13" t="s">
        <v>29</v>
      </c>
      <c r="W1731" s="13" t="s">
        <v>81</v>
      </c>
      <c r="X1731" s="13" t="s">
        <v>39</v>
      </c>
      <c r="Y1731" s="13" t="s">
        <v>889</v>
      </c>
      <c r="Z1731" s="13">
        <v>94704</v>
      </c>
      <c r="AA1731" s="1"/>
      <c r="AB1731" s="1"/>
      <c r="AC1731" s="1"/>
      <c r="AD1731" s="1"/>
      <c r="AE1731" s="1"/>
      <c r="AF1731" s="1"/>
    </row>
    <row r="1732" spans="1:32" x14ac:dyDescent="0.3">
      <c r="A1732" s="9">
        <v>25904</v>
      </c>
      <c r="B1732" s="9" t="s">
        <v>47</v>
      </c>
      <c r="C1732" s="9">
        <v>86662</v>
      </c>
      <c r="D1732" s="10">
        <v>125.99</v>
      </c>
      <c r="E1732" s="11">
        <v>0.1</v>
      </c>
      <c r="F1732" s="9">
        <v>11</v>
      </c>
      <c r="G1732" s="10">
        <f>'Calculated Metrics'!$D1732*'Calculated Metrics'!$F1732*(1-'Calculated Metrics'!$E1732)</f>
        <v>1247.3009999999999</v>
      </c>
      <c r="H1732" s="9">
        <v>3053</v>
      </c>
      <c r="I1732" s="9" t="s">
        <v>2018</v>
      </c>
      <c r="J1732" s="9" t="str">
        <f t="shared" si="27"/>
        <v>New Customer</v>
      </c>
      <c r="K1732" s="9" t="s">
        <v>24</v>
      </c>
      <c r="L1732" s="9" t="s">
        <v>35</v>
      </c>
      <c r="M1732" s="12">
        <v>42038</v>
      </c>
      <c r="N1732" s="12">
        <v>42040</v>
      </c>
      <c r="O1732" s="47">
        <f>'Calculated Metrics'!$N1732-'Calculated Metrics'!$M1732</f>
        <v>2</v>
      </c>
      <c r="P1732" s="12" t="str">
        <f>TEXT('Calculated Metrics'!$M1732,"mmmm")</f>
        <v>February</v>
      </c>
      <c r="Q1732" s="12" t="str">
        <f>TEXT('Calculated Metrics'!$M1732,"dddd")</f>
        <v>Tuesday</v>
      </c>
      <c r="R1732" s="9" t="str">
        <f>_xlfn.XLOOKUP('Calculated Metrics'!$T1732,'Product Lookup'!A:A,'Product Lookup'!B:B, ,0)</f>
        <v>Telephones</v>
      </c>
      <c r="S1732" s="9" t="s">
        <v>58</v>
      </c>
      <c r="T1732" s="9" t="s">
        <v>59</v>
      </c>
      <c r="U1732" s="9" t="s">
        <v>49</v>
      </c>
      <c r="V1732" s="9" t="s">
        <v>29</v>
      </c>
      <c r="W1732" s="9" t="s">
        <v>30</v>
      </c>
      <c r="X1732" s="9" t="s">
        <v>244</v>
      </c>
      <c r="Y1732" s="9" t="s">
        <v>149</v>
      </c>
      <c r="Z1732" s="9">
        <v>42071</v>
      </c>
      <c r="AA1732" s="1"/>
      <c r="AB1732" s="1"/>
      <c r="AC1732" s="1"/>
      <c r="AD1732" s="1"/>
      <c r="AE1732" s="1"/>
      <c r="AF1732" s="1"/>
    </row>
    <row r="1733" spans="1:32" x14ac:dyDescent="0.3">
      <c r="A1733" s="13">
        <v>20516</v>
      </c>
      <c r="B1733" s="13" t="s">
        <v>47</v>
      </c>
      <c r="C1733" s="13">
        <v>88447</v>
      </c>
      <c r="D1733" s="14">
        <v>8.33</v>
      </c>
      <c r="E1733" s="15">
        <v>0.05</v>
      </c>
      <c r="F1733" s="13">
        <v>6</v>
      </c>
      <c r="G1733" s="14">
        <f>'Calculated Metrics'!$D1733*'Calculated Metrics'!$F1733*(1-'Calculated Metrics'!$E1733)</f>
        <v>47.481000000000002</v>
      </c>
      <c r="H1733" s="13">
        <v>3063</v>
      </c>
      <c r="I1733" s="13" t="s">
        <v>2019</v>
      </c>
      <c r="J1733" s="13" t="str">
        <f t="shared" si="27"/>
        <v>Returning Customer</v>
      </c>
      <c r="K1733" s="13" t="s">
        <v>74</v>
      </c>
      <c r="L1733" s="13" t="s">
        <v>35</v>
      </c>
      <c r="M1733" s="16">
        <v>42061</v>
      </c>
      <c r="N1733" s="16">
        <v>42063</v>
      </c>
      <c r="O1733" s="48">
        <f>'Calculated Metrics'!$N1733-'Calculated Metrics'!$M1733</f>
        <v>2</v>
      </c>
      <c r="P1733" s="16" t="str">
        <f>TEXT('Calculated Metrics'!$M1733,"mmmm")</f>
        <v>February</v>
      </c>
      <c r="Q1733" s="16" t="str">
        <f>TEXT('Calculated Metrics'!$M1733,"dddd")</f>
        <v>Thursday</v>
      </c>
      <c r="R1733" s="13" t="str">
        <f>_xlfn.XLOOKUP('Calculated Metrics'!$T1733,'Product Lookup'!A:A,'Product Lookup'!B:B, ,0)</f>
        <v>Computer Peripherals</v>
      </c>
      <c r="S1733" s="13" t="s">
        <v>58</v>
      </c>
      <c r="T1733" s="13" t="s">
        <v>100</v>
      </c>
      <c r="U1733" s="13" t="s">
        <v>43</v>
      </c>
      <c r="V1733" s="13" t="s">
        <v>29</v>
      </c>
      <c r="W1733" s="13" t="s">
        <v>30</v>
      </c>
      <c r="X1733" s="13" t="s">
        <v>31</v>
      </c>
      <c r="Y1733" s="13" t="s">
        <v>890</v>
      </c>
      <c r="Z1733" s="13">
        <v>98034</v>
      </c>
      <c r="AA1733" s="1"/>
      <c r="AB1733" s="1"/>
      <c r="AC1733" s="1"/>
      <c r="AD1733" s="1"/>
      <c r="AE1733" s="1"/>
      <c r="AF1733" s="1"/>
    </row>
    <row r="1734" spans="1:32" x14ac:dyDescent="0.3">
      <c r="A1734" s="9">
        <v>20517</v>
      </c>
      <c r="B1734" s="9" t="s">
        <v>47</v>
      </c>
      <c r="C1734" s="9">
        <v>88447</v>
      </c>
      <c r="D1734" s="10">
        <v>499.99</v>
      </c>
      <c r="E1734" s="11">
        <v>0.1</v>
      </c>
      <c r="F1734" s="9">
        <v>5</v>
      </c>
      <c r="G1734" s="10">
        <f>'Calculated Metrics'!$D1734*'Calculated Metrics'!$F1734*(1-'Calculated Metrics'!$E1734)</f>
        <v>2249.9549999999999</v>
      </c>
      <c r="H1734" s="9">
        <v>3063</v>
      </c>
      <c r="I1734" s="9" t="s">
        <v>2019</v>
      </c>
      <c r="J1734" s="9" t="str">
        <f t="shared" si="27"/>
        <v>Returning Customer</v>
      </c>
      <c r="K1734" s="9" t="s">
        <v>74</v>
      </c>
      <c r="L1734" s="9" t="s">
        <v>35</v>
      </c>
      <c r="M1734" s="12">
        <v>42061</v>
      </c>
      <c r="N1734" s="12">
        <v>42062</v>
      </c>
      <c r="O1734" s="47">
        <f>'Calculated Metrics'!$N1734-'Calculated Metrics'!$M1734</f>
        <v>1</v>
      </c>
      <c r="P1734" s="12" t="str">
        <f>TEXT('Calculated Metrics'!$M1734,"mmmm")</f>
        <v>February</v>
      </c>
      <c r="Q1734" s="12" t="str">
        <f>TEXT('Calculated Metrics'!$M1734,"dddd")</f>
        <v>Thursday</v>
      </c>
      <c r="R1734" s="9" t="str">
        <f>_xlfn.XLOOKUP('Calculated Metrics'!$T1734,'Product Lookup'!A:A,'Product Lookup'!B:B, ,0)</f>
        <v>Copiers</v>
      </c>
      <c r="S1734" s="9" t="s">
        <v>58</v>
      </c>
      <c r="T1734" s="9" t="s">
        <v>238</v>
      </c>
      <c r="U1734" s="9" t="s">
        <v>124</v>
      </c>
      <c r="V1734" s="9" t="s">
        <v>29</v>
      </c>
      <c r="W1734" s="9" t="s">
        <v>30</v>
      </c>
      <c r="X1734" s="9" t="s">
        <v>31</v>
      </c>
      <c r="Y1734" s="9" t="s">
        <v>890</v>
      </c>
      <c r="Z1734" s="9">
        <v>98034</v>
      </c>
      <c r="AA1734" s="1"/>
      <c r="AB1734" s="1"/>
      <c r="AC1734" s="1"/>
      <c r="AD1734" s="1"/>
      <c r="AE1734" s="1"/>
      <c r="AF1734" s="1"/>
    </row>
    <row r="1735" spans="1:32" x14ac:dyDescent="0.3">
      <c r="A1735" s="13">
        <v>19652</v>
      </c>
      <c r="B1735" s="13" t="s">
        <v>33</v>
      </c>
      <c r="C1735" s="13">
        <v>88449</v>
      </c>
      <c r="D1735" s="14">
        <v>20.99</v>
      </c>
      <c r="E1735" s="15">
        <v>0.05</v>
      </c>
      <c r="F1735" s="13">
        <v>9</v>
      </c>
      <c r="G1735" s="14">
        <f>'Calculated Metrics'!$D1735*'Calculated Metrics'!$F1735*(1-'Calculated Metrics'!$E1735)</f>
        <v>179.46449999999999</v>
      </c>
      <c r="H1735" s="13">
        <v>3063</v>
      </c>
      <c r="I1735" s="13" t="s">
        <v>2019</v>
      </c>
      <c r="J1735" s="13" t="str">
        <f t="shared" si="27"/>
        <v>Returning Customer</v>
      </c>
      <c r="K1735" s="13" t="s">
        <v>74</v>
      </c>
      <c r="L1735" s="13" t="s">
        <v>35</v>
      </c>
      <c r="M1735" s="16">
        <v>42148</v>
      </c>
      <c r="N1735" s="16">
        <v>42150</v>
      </c>
      <c r="O1735" s="48">
        <f>'Calculated Metrics'!$N1735-'Calculated Metrics'!$M1735</f>
        <v>2</v>
      </c>
      <c r="P1735" s="16" t="str">
        <f>TEXT('Calculated Metrics'!$M1735,"mmmm")</f>
        <v>May</v>
      </c>
      <c r="Q1735" s="16" t="str">
        <f>TEXT('Calculated Metrics'!$M1735,"dddd")</f>
        <v>Sunday</v>
      </c>
      <c r="R1735" s="13" t="str">
        <f>_xlfn.XLOOKUP('Calculated Metrics'!$T1735,'Product Lookup'!A:A,'Product Lookup'!B:B, ,0)</f>
        <v>Telephones</v>
      </c>
      <c r="S1735" s="13" t="s">
        <v>58</v>
      </c>
      <c r="T1735" s="13" t="s">
        <v>59</v>
      </c>
      <c r="U1735" s="13" t="s">
        <v>28</v>
      </c>
      <c r="V1735" s="13" t="s">
        <v>29</v>
      </c>
      <c r="W1735" s="13" t="s">
        <v>30</v>
      </c>
      <c r="X1735" s="13" t="s">
        <v>31</v>
      </c>
      <c r="Y1735" s="13" t="s">
        <v>890</v>
      </c>
      <c r="Z1735" s="13">
        <v>98034</v>
      </c>
      <c r="AA1735" s="1"/>
      <c r="AB1735" s="1"/>
      <c r="AC1735" s="1"/>
      <c r="AD1735" s="1"/>
      <c r="AE1735" s="1"/>
      <c r="AF1735" s="1"/>
    </row>
    <row r="1736" spans="1:32" x14ac:dyDescent="0.3">
      <c r="A1736" s="9">
        <v>23811</v>
      </c>
      <c r="B1736" s="9" t="s">
        <v>71</v>
      </c>
      <c r="C1736" s="9">
        <v>88448</v>
      </c>
      <c r="D1736" s="10">
        <v>6.45</v>
      </c>
      <c r="E1736" s="11">
        <v>0.05</v>
      </c>
      <c r="F1736" s="9">
        <v>9</v>
      </c>
      <c r="G1736" s="10">
        <f>'Calculated Metrics'!$D1736*'Calculated Metrics'!$F1736*(1-'Calculated Metrics'!$E1736)</f>
        <v>55.147500000000001</v>
      </c>
      <c r="H1736" s="9">
        <v>3064</v>
      </c>
      <c r="I1736" s="9" t="s">
        <v>2020</v>
      </c>
      <c r="J1736" s="9" t="str">
        <f t="shared" si="27"/>
        <v>New Customer</v>
      </c>
      <c r="K1736" s="9" t="s">
        <v>74</v>
      </c>
      <c r="L1736" s="9" t="s">
        <v>35</v>
      </c>
      <c r="M1736" s="12">
        <v>42018</v>
      </c>
      <c r="N1736" s="12">
        <v>42023</v>
      </c>
      <c r="O1736" s="47">
        <f>'Calculated Metrics'!$N1736-'Calculated Metrics'!$M1736</f>
        <v>5</v>
      </c>
      <c r="P1736" s="12" t="str">
        <f>TEXT('Calculated Metrics'!$M1736,"mmmm")</f>
        <v>January</v>
      </c>
      <c r="Q1736" s="12" t="str">
        <f>TEXT('Calculated Metrics'!$M1736,"dddd")</f>
        <v>Wednesday</v>
      </c>
      <c r="R1736" s="9" t="str">
        <f>_xlfn.XLOOKUP('Calculated Metrics'!$T1736,'Product Lookup'!A:A,'Product Lookup'!B:B, ,0)</f>
        <v>Paper</v>
      </c>
      <c r="S1736" s="9" t="s">
        <v>26</v>
      </c>
      <c r="T1736" s="9" t="s">
        <v>66</v>
      </c>
      <c r="U1736" s="9" t="s">
        <v>28</v>
      </c>
      <c r="V1736" s="9" t="s">
        <v>29</v>
      </c>
      <c r="W1736" s="9" t="s">
        <v>44</v>
      </c>
      <c r="X1736" s="9" t="s">
        <v>31</v>
      </c>
      <c r="Y1736" s="9" t="s">
        <v>891</v>
      </c>
      <c r="Z1736" s="9">
        <v>98503</v>
      </c>
      <c r="AA1736" s="1"/>
      <c r="AB1736" s="1"/>
      <c r="AC1736" s="1"/>
      <c r="AD1736" s="1"/>
      <c r="AE1736" s="1"/>
      <c r="AF1736" s="1"/>
    </row>
    <row r="1737" spans="1:32" x14ac:dyDescent="0.3">
      <c r="A1737" s="13">
        <v>25239</v>
      </c>
      <c r="B1737" s="13" t="s">
        <v>33</v>
      </c>
      <c r="C1737" s="13">
        <v>91376</v>
      </c>
      <c r="D1737" s="14">
        <v>355.98</v>
      </c>
      <c r="E1737" s="15">
        <v>0.1</v>
      </c>
      <c r="F1737" s="13">
        <v>14</v>
      </c>
      <c r="G1737" s="14">
        <f>'Calculated Metrics'!$D1737*'Calculated Metrics'!$F1737*(1-'Calculated Metrics'!$E1737)</f>
        <v>4485.348</v>
      </c>
      <c r="H1737" s="13">
        <v>3067</v>
      </c>
      <c r="I1737" s="13" t="s">
        <v>2021</v>
      </c>
      <c r="J1737" s="13" t="str">
        <f t="shared" si="27"/>
        <v>New Customer</v>
      </c>
      <c r="K1737" s="13" t="s">
        <v>74</v>
      </c>
      <c r="L1737" s="13" t="s">
        <v>25</v>
      </c>
      <c r="M1737" s="16">
        <v>42065</v>
      </c>
      <c r="N1737" s="16">
        <v>42066</v>
      </c>
      <c r="O1737" s="48">
        <f>'Calculated Metrics'!$N1737-'Calculated Metrics'!$M1737</f>
        <v>1</v>
      </c>
      <c r="P1737" s="16" t="str">
        <f>TEXT('Calculated Metrics'!$M1737,"mmmm")</f>
        <v>March</v>
      </c>
      <c r="Q1737" s="16" t="str">
        <f>TEXT('Calculated Metrics'!$M1737,"dddd")</f>
        <v>Monday</v>
      </c>
      <c r="R1737" s="13" t="str">
        <f>_xlfn.XLOOKUP('Calculated Metrics'!$T1737,'Product Lookup'!A:A,'Product Lookup'!B:B, ,0)</f>
        <v>Chairs</v>
      </c>
      <c r="S1737" s="13" t="s">
        <v>36</v>
      </c>
      <c r="T1737" s="13" t="s">
        <v>37</v>
      </c>
      <c r="U1737" s="13" t="s">
        <v>38</v>
      </c>
      <c r="V1737" s="13" t="s">
        <v>29</v>
      </c>
      <c r="W1737" s="13" t="s">
        <v>50</v>
      </c>
      <c r="X1737" s="13" t="s">
        <v>90</v>
      </c>
      <c r="Y1737" s="13" t="s">
        <v>892</v>
      </c>
      <c r="Z1737" s="13">
        <v>44515</v>
      </c>
      <c r="AA1737" s="1"/>
      <c r="AB1737" s="1"/>
      <c r="AC1737" s="1"/>
      <c r="AD1737" s="1"/>
      <c r="AE1737" s="1"/>
      <c r="AF1737" s="1"/>
    </row>
    <row r="1738" spans="1:32" x14ac:dyDescent="0.3">
      <c r="A1738" s="9">
        <v>21027</v>
      </c>
      <c r="B1738" s="9" t="s">
        <v>23</v>
      </c>
      <c r="C1738" s="9">
        <v>88191</v>
      </c>
      <c r="D1738" s="10">
        <v>120.98</v>
      </c>
      <c r="E1738" s="11">
        <v>0.1</v>
      </c>
      <c r="F1738" s="9">
        <v>15</v>
      </c>
      <c r="G1738" s="10">
        <f>'Calculated Metrics'!$D1738*'Calculated Metrics'!$F1738*(1-'Calculated Metrics'!$E1738)</f>
        <v>1633.23</v>
      </c>
      <c r="H1738" s="9">
        <v>3069</v>
      </c>
      <c r="I1738" s="9" t="s">
        <v>2022</v>
      </c>
      <c r="J1738" s="9" t="str">
        <f t="shared" si="27"/>
        <v>Returning Customer</v>
      </c>
      <c r="K1738" s="9" t="s">
        <v>74</v>
      </c>
      <c r="L1738" s="9" t="s">
        <v>25</v>
      </c>
      <c r="M1738" s="12">
        <v>42156</v>
      </c>
      <c r="N1738" s="12">
        <v>42158</v>
      </c>
      <c r="O1738" s="47">
        <f>'Calculated Metrics'!$N1738-'Calculated Metrics'!$M1738</f>
        <v>2</v>
      </c>
      <c r="P1738" s="12" t="str">
        <f>TEXT('Calculated Metrics'!$M1738,"mmmm")</f>
        <v>June</v>
      </c>
      <c r="Q1738" s="12" t="str">
        <f>TEXT('Calculated Metrics'!$M1738,"dddd")</f>
        <v>Monday</v>
      </c>
      <c r="R1738" s="9" t="str">
        <f>_xlfn.XLOOKUP('Calculated Metrics'!$T1738,'Product Lookup'!A:A,'Product Lookup'!B:B, ,0)</f>
        <v>Chairs</v>
      </c>
      <c r="S1738" s="9" t="s">
        <v>36</v>
      </c>
      <c r="T1738" s="9" t="s">
        <v>37</v>
      </c>
      <c r="U1738" s="9" t="s">
        <v>38</v>
      </c>
      <c r="V1738" s="9" t="s">
        <v>29</v>
      </c>
      <c r="W1738" s="9" t="s">
        <v>50</v>
      </c>
      <c r="X1738" s="9" t="s">
        <v>51</v>
      </c>
      <c r="Y1738" s="9" t="s">
        <v>893</v>
      </c>
      <c r="Z1738" s="9">
        <v>55128</v>
      </c>
      <c r="AA1738" s="1"/>
      <c r="AB1738" s="1"/>
      <c r="AC1738" s="1"/>
      <c r="AD1738" s="1"/>
      <c r="AE1738" s="1"/>
      <c r="AF1738" s="1"/>
    </row>
    <row r="1739" spans="1:32" x14ac:dyDescent="0.3">
      <c r="A1739" s="13">
        <v>21028</v>
      </c>
      <c r="B1739" s="13" t="s">
        <v>23</v>
      </c>
      <c r="C1739" s="13">
        <v>88191</v>
      </c>
      <c r="D1739" s="14">
        <v>15.68</v>
      </c>
      <c r="E1739" s="15">
        <v>0.05</v>
      </c>
      <c r="F1739" s="13">
        <v>12</v>
      </c>
      <c r="G1739" s="14">
        <f>'Calculated Metrics'!$D1739*'Calculated Metrics'!$F1739*(1-'Calculated Metrics'!$E1739)</f>
        <v>178.75199999999998</v>
      </c>
      <c r="H1739" s="13">
        <v>3069</v>
      </c>
      <c r="I1739" s="13" t="s">
        <v>2022</v>
      </c>
      <c r="J1739" s="13" t="str">
        <f t="shared" si="27"/>
        <v>Returning Customer</v>
      </c>
      <c r="K1739" s="13" t="s">
        <v>74</v>
      </c>
      <c r="L1739" s="13" t="s">
        <v>35</v>
      </c>
      <c r="M1739" s="16">
        <v>42156</v>
      </c>
      <c r="N1739" s="16">
        <v>42158</v>
      </c>
      <c r="O1739" s="48">
        <f>'Calculated Metrics'!$N1739-'Calculated Metrics'!$M1739</f>
        <v>2</v>
      </c>
      <c r="P1739" s="16" t="str">
        <f>TEXT('Calculated Metrics'!$M1739,"mmmm")</f>
        <v>June</v>
      </c>
      <c r="Q1739" s="16" t="str">
        <f>TEXT('Calculated Metrics'!$M1739,"dddd")</f>
        <v>Monday</v>
      </c>
      <c r="R1739" s="13" t="str">
        <f>_xlfn.XLOOKUP('Calculated Metrics'!$T1739,'Product Lookup'!A:A,'Product Lookup'!B:B, ,0)</f>
        <v>Furnishings</v>
      </c>
      <c r="S1739" s="13" t="s">
        <v>36</v>
      </c>
      <c r="T1739" s="13" t="s">
        <v>42</v>
      </c>
      <c r="U1739" s="13" t="s">
        <v>43</v>
      </c>
      <c r="V1739" s="13" t="s">
        <v>29</v>
      </c>
      <c r="W1739" s="13" t="s">
        <v>50</v>
      </c>
      <c r="X1739" s="13" t="s">
        <v>51</v>
      </c>
      <c r="Y1739" s="13" t="s">
        <v>893</v>
      </c>
      <c r="Z1739" s="13">
        <v>55128</v>
      </c>
      <c r="AA1739" s="1"/>
      <c r="AB1739" s="1"/>
      <c r="AC1739" s="1"/>
      <c r="AD1739" s="1"/>
      <c r="AE1739" s="1"/>
      <c r="AF1739" s="1"/>
    </row>
    <row r="1740" spans="1:32" x14ac:dyDescent="0.3">
      <c r="A1740" s="9">
        <v>22213</v>
      </c>
      <c r="B1740" s="9" t="s">
        <v>41</v>
      </c>
      <c r="C1740" s="9">
        <v>88192</v>
      </c>
      <c r="D1740" s="10">
        <v>1.82</v>
      </c>
      <c r="E1740" s="11">
        <v>0.05</v>
      </c>
      <c r="F1740" s="9">
        <v>22</v>
      </c>
      <c r="G1740" s="10">
        <f>'Calculated Metrics'!$D1740*'Calculated Metrics'!$F1740*(1-'Calculated Metrics'!$E1740)</f>
        <v>38.037999999999997</v>
      </c>
      <c r="H1740" s="9">
        <v>3069</v>
      </c>
      <c r="I1740" s="9" t="s">
        <v>2022</v>
      </c>
      <c r="J1740" s="9" t="str">
        <f t="shared" si="27"/>
        <v>Returning Customer</v>
      </c>
      <c r="K1740" s="9" t="s">
        <v>74</v>
      </c>
      <c r="L1740" s="9" t="s">
        <v>35</v>
      </c>
      <c r="M1740" s="12">
        <v>42049</v>
      </c>
      <c r="N1740" s="12">
        <v>42050</v>
      </c>
      <c r="O1740" s="47">
        <f>'Calculated Metrics'!$N1740-'Calculated Metrics'!$M1740</f>
        <v>1</v>
      </c>
      <c r="P1740" s="12" t="str">
        <f>TEXT('Calculated Metrics'!$M1740,"mmmm")</f>
        <v>February</v>
      </c>
      <c r="Q1740" s="12" t="str">
        <f>TEXT('Calculated Metrics'!$M1740,"dddd")</f>
        <v>Saturday</v>
      </c>
      <c r="R1740" s="9" t="str">
        <f>_xlfn.XLOOKUP('Calculated Metrics'!$T1740,'Product Lookup'!A:A,'Product Lookup'!B:B, ,0)</f>
        <v>Pens</v>
      </c>
      <c r="S1740" s="9" t="s">
        <v>26</v>
      </c>
      <c r="T1740" s="9" t="s">
        <v>27</v>
      </c>
      <c r="U1740" s="9" t="s">
        <v>28</v>
      </c>
      <c r="V1740" s="9" t="s">
        <v>29</v>
      </c>
      <c r="W1740" s="9" t="s">
        <v>30</v>
      </c>
      <c r="X1740" s="9" t="s">
        <v>51</v>
      </c>
      <c r="Y1740" s="9" t="s">
        <v>893</v>
      </c>
      <c r="Z1740" s="9">
        <v>55128</v>
      </c>
      <c r="AA1740" s="1"/>
      <c r="AB1740" s="1"/>
      <c r="AC1740" s="1"/>
      <c r="AD1740" s="1"/>
      <c r="AE1740" s="1"/>
      <c r="AF1740" s="1"/>
    </row>
    <row r="1741" spans="1:32" x14ac:dyDescent="0.3">
      <c r="A1741" s="13">
        <v>2063</v>
      </c>
      <c r="B1741" s="13" t="s">
        <v>71</v>
      </c>
      <c r="C1741" s="13">
        <v>14756</v>
      </c>
      <c r="D1741" s="14">
        <v>19.23</v>
      </c>
      <c r="E1741" s="15">
        <v>0.05</v>
      </c>
      <c r="F1741" s="13">
        <v>4</v>
      </c>
      <c r="G1741" s="14">
        <f>'Calculated Metrics'!$D1741*'Calculated Metrics'!$F1741*(1-'Calculated Metrics'!$E1741)</f>
        <v>73.073999999999998</v>
      </c>
      <c r="H1741" s="13">
        <v>3075</v>
      </c>
      <c r="I1741" s="13" t="s">
        <v>2023</v>
      </c>
      <c r="J1741" s="13" t="str">
        <f t="shared" si="27"/>
        <v>New Customer</v>
      </c>
      <c r="K1741" s="13" t="s">
        <v>24</v>
      </c>
      <c r="L1741" s="13" t="s">
        <v>35</v>
      </c>
      <c r="M1741" s="16">
        <v>42063</v>
      </c>
      <c r="N1741" s="16">
        <v>42063</v>
      </c>
      <c r="O1741" s="48">
        <f>'Calculated Metrics'!$N1741-'Calculated Metrics'!$M1741</f>
        <v>0</v>
      </c>
      <c r="P1741" s="16" t="str">
        <f>TEXT('Calculated Metrics'!$M1741,"mmmm")</f>
        <v>February</v>
      </c>
      <c r="Q1741" s="16" t="str">
        <f>TEXT('Calculated Metrics'!$M1741,"dddd")</f>
        <v>Saturday</v>
      </c>
      <c r="R1741" s="13" t="str">
        <f>_xlfn.XLOOKUP('Calculated Metrics'!$T1741,'Product Lookup'!A:A,'Product Lookup'!B:B, ,0)</f>
        <v>Furnishings</v>
      </c>
      <c r="S1741" s="13" t="s">
        <v>36</v>
      </c>
      <c r="T1741" s="13" t="s">
        <v>42</v>
      </c>
      <c r="U1741" s="13" t="s">
        <v>43</v>
      </c>
      <c r="V1741" s="13" t="s">
        <v>29</v>
      </c>
      <c r="W1741" s="13" t="s">
        <v>44</v>
      </c>
      <c r="X1741" s="13" t="s">
        <v>39</v>
      </c>
      <c r="Y1741" s="13" t="s">
        <v>257</v>
      </c>
      <c r="Z1741" s="13">
        <v>90061</v>
      </c>
      <c r="AA1741" s="1"/>
      <c r="AB1741" s="1"/>
      <c r="AC1741" s="1"/>
      <c r="AD1741" s="1"/>
      <c r="AE1741" s="1"/>
      <c r="AF1741" s="1"/>
    </row>
    <row r="1742" spans="1:32" x14ac:dyDescent="0.3">
      <c r="A1742" s="9">
        <v>19739</v>
      </c>
      <c r="B1742" s="9" t="s">
        <v>47</v>
      </c>
      <c r="C1742" s="9">
        <v>88241</v>
      </c>
      <c r="D1742" s="10">
        <v>137.47999999999999</v>
      </c>
      <c r="E1742" s="11">
        <v>0.1</v>
      </c>
      <c r="F1742" s="9">
        <v>2</v>
      </c>
      <c r="G1742" s="10">
        <f>'Calculated Metrics'!$D1742*'Calculated Metrics'!$F1742*(1-'Calculated Metrics'!$E1742)</f>
        <v>247.464</v>
      </c>
      <c r="H1742" s="9">
        <v>3076</v>
      </c>
      <c r="I1742" s="9" t="s">
        <v>2024</v>
      </c>
      <c r="J1742" s="9" t="str">
        <f t="shared" si="27"/>
        <v>New Customer</v>
      </c>
      <c r="K1742" s="9" t="s">
        <v>48</v>
      </c>
      <c r="L1742" s="9" t="s">
        <v>25</v>
      </c>
      <c r="M1742" s="12">
        <v>42011</v>
      </c>
      <c r="N1742" s="12">
        <v>42012</v>
      </c>
      <c r="O1742" s="47">
        <f>'Calculated Metrics'!$N1742-'Calculated Metrics'!$M1742</f>
        <v>1</v>
      </c>
      <c r="P1742" s="12" t="str">
        <f>TEXT('Calculated Metrics'!$M1742,"mmmm")</f>
        <v>January</v>
      </c>
      <c r="Q1742" s="12" t="str">
        <f>TEXT('Calculated Metrics'!$M1742,"dddd")</f>
        <v>Wednesday</v>
      </c>
      <c r="R1742" s="9" t="str">
        <f>_xlfn.XLOOKUP('Calculated Metrics'!$T1742,'Product Lookup'!A:A,'Product Lookup'!B:B, ,0)</f>
        <v>Bookcases</v>
      </c>
      <c r="S1742" s="9" t="s">
        <v>36</v>
      </c>
      <c r="T1742" s="9" t="s">
        <v>105</v>
      </c>
      <c r="U1742" s="9" t="s">
        <v>77</v>
      </c>
      <c r="V1742" s="9" t="s">
        <v>29</v>
      </c>
      <c r="W1742" s="9" t="s">
        <v>44</v>
      </c>
      <c r="X1742" s="9" t="s">
        <v>90</v>
      </c>
      <c r="Y1742" s="9" t="s">
        <v>894</v>
      </c>
      <c r="Z1742" s="9">
        <v>44224</v>
      </c>
      <c r="AA1742" s="1"/>
      <c r="AB1742" s="1"/>
      <c r="AC1742" s="1"/>
      <c r="AD1742" s="1"/>
      <c r="AE1742" s="1"/>
      <c r="AF1742" s="1"/>
    </row>
    <row r="1743" spans="1:32" x14ac:dyDescent="0.3">
      <c r="A1743" s="13">
        <v>23816</v>
      </c>
      <c r="B1743" s="13" t="s">
        <v>47</v>
      </c>
      <c r="C1743" s="13">
        <v>88239</v>
      </c>
      <c r="D1743" s="14">
        <v>300.97000000000003</v>
      </c>
      <c r="E1743" s="15">
        <v>0.1</v>
      </c>
      <c r="F1743" s="13">
        <v>2</v>
      </c>
      <c r="G1743" s="14">
        <f>'Calculated Metrics'!$D1743*'Calculated Metrics'!$F1743*(1-'Calculated Metrics'!$E1743)</f>
        <v>541.74600000000009</v>
      </c>
      <c r="H1743" s="13">
        <v>3077</v>
      </c>
      <c r="I1743" s="13" t="s">
        <v>2025</v>
      </c>
      <c r="J1743" s="13" t="str">
        <f t="shared" si="27"/>
        <v>New Customer</v>
      </c>
      <c r="K1743" s="13" t="s">
        <v>48</v>
      </c>
      <c r="L1743" s="13" t="s">
        <v>35</v>
      </c>
      <c r="M1743" s="16">
        <v>42131</v>
      </c>
      <c r="N1743" s="16">
        <v>42133</v>
      </c>
      <c r="O1743" s="48">
        <f>'Calculated Metrics'!$N1743-'Calculated Metrics'!$M1743</f>
        <v>2</v>
      </c>
      <c r="P1743" s="16" t="str">
        <f>TEXT('Calculated Metrics'!$M1743,"mmmm")</f>
        <v>May</v>
      </c>
      <c r="Q1743" s="16" t="str">
        <f>TEXT('Calculated Metrics'!$M1743,"dddd")</f>
        <v>Thursday</v>
      </c>
      <c r="R1743" s="13" t="str">
        <f>_xlfn.XLOOKUP('Calculated Metrics'!$T1743,'Product Lookup'!A:A,'Product Lookup'!B:B, ,0)</f>
        <v>Computer Peripherals</v>
      </c>
      <c r="S1743" s="13" t="s">
        <v>58</v>
      </c>
      <c r="T1743" s="13" t="s">
        <v>100</v>
      </c>
      <c r="U1743" s="13" t="s">
        <v>49</v>
      </c>
      <c r="V1743" s="13" t="s">
        <v>29</v>
      </c>
      <c r="W1743" s="13" t="s">
        <v>44</v>
      </c>
      <c r="X1743" s="13" t="s">
        <v>90</v>
      </c>
      <c r="Y1743" s="13" t="s">
        <v>895</v>
      </c>
      <c r="Z1743" s="13">
        <v>44136</v>
      </c>
      <c r="AA1743" s="1"/>
      <c r="AB1743" s="1"/>
      <c r="AC1743" s="1"/>
      <c r="AD1743" s="1"/>
      <c r="AE1743" s="1"/>
      <c r="AF1743" s="1"/>
    </row>
    <row r="1744" spans="1:32" x14ac:dyDescent="0.3">
      <c r="A1744" s="9">
        <v>25489</v>
      </c>
      <c r="B1744" s="9" t="s">
        <v>33</v>
      </c>
      <c r="C1744" s="9">
        <v>88240</v>
      </c>
      <c r="D1744" s="10">
        <v>35.44</v>
      </c>
      <c r="E1744" s="11">
        <v>0.05</v>
      </c>
      <c r="F1744" s="9">
        <v>5</v>
      </c>
      <c r="G1744" s="10">
        <f>'Calculated Metrics'!$D1744*'Calculated Metrics'!$F1744*(1-'Calculated Metrics'!$E1744)</f>
        <v>168.33999999999997</v>
      </c>
      <c r="H1744" s="9">
        <v>3078</v>
      </c>
      <c r="I1744" s="9" t="s">
        <v>2026</v>
      </c>
      <c r="J1744" s="9" t="str">
        <f t="shared" si="27"/>
        <v>Returning Customer</v>
      </c>
      <c r="K1744" s="9" t="s">
        <v>48</v>
      </c>
      <c r="L1744" s="9" t="s">
        <v>35</v>
      </c>
      <c r="M1744" s="12">
        <v>42166</v>
      </c>
      <c r="N1744" s="12">
        <v>42166</v>
      </c>
      <c r="O1744" s="47">
        <f>'Calculated Metrics'!$N1744-'Calculated Metrics'!$M1744</f>
        <v>0</v>
      </c>
      <c r="P1744" s="12" t="str">
        <f>TEXT('Calculated Metrics'!$M1744,"mmmm")</f>
        <v>June</v>
      </c>
      <c r="Q1744" s="12" t="str">
        <f>TEXT('Calculated Metrics'!$M1744,"dddd")</f>
        <v>Thursday</v>
      </c>
      <c r="R1744" s="9" t="str">
        <f>_xlfn.XLOOKUP('Calculated Metrics'!$T1744,'Product Lookup'!A:A,'Product Lookup'!B:B, ,0)</f>
        <v>Paper</v>
      </c>
      <c r="S1744" s="9" t="s">
        <v>26</v>
      </c>
      <c r="T1744" s="9" t="s">
        <v>66</v>
      </c>
      <c r="U1744" s="9" t="s">
        <v>49</v>
      </c>
      <c r="V1744" s="9" t="s">
        <v>29</v>
      </c>
      <c r="W1744" s="9" t="s">
        <v>44</v>
      </c>
      <c r="X1744" s="9" t="s">
        <v>90</v>
      </c>
      <c r="Y1744" s="9" t="s">
        <v>896</v>
      </c>
      <c r="Z1744" s="9">
        <v>43615</v>
      </c>
      <c r="AA1744" s="1"/>
      <c r="AB1744" s="1"/>
      <c r="AC1744" s="1"/>
      <c r="AD1744" s="1"/>
      <c r="AE1744" s="1"/>
      <c r="AF1744" s="1"/>
    </row>
    <row r="1745" spans="1:32" x14ac:dyDescent="0.3">
      <c r="A1745" s="13">
        <v>25490</v>
      </c>
      <c r="B1745" s="13" t="s">
        <v>33</v>
      </c>
      <c r="C1745" s="13">
        <v>88240</v>
      </c>
      <c r="D1745" s="14">
        <v>3.98</v>
      </c>
      <c r="E1745" s="15">
        <v>0.05</v>
      </c>
      <c r="F1745" s="13">
        <v>9</v>
      </c>
      <c r="G1745" s="14">
        <f>'Calculated Metrics'!$D1745*'Calculated Metrics'!$F1745*(1-'Calculated Metrics'!$E1745)</f>
        <v>34.028999999999996</v>
      </c>
      <c r="H1745" s="13">
        <v>3078</v>
      </c>
      <c r="I1745" s="13" t="s">
        <v>2026</v>
      </c>
      <c r="J1745" s="13" t="str">
        <f t="shared" si="27"/>
        <v>Returning Customer</v>
      </c>
      <c r="K1745" s="13" t="s">
        <v>48</v>
      </c>
      <c r="L1745" s="13" t="s">
        <v>35</v>
      </c>
      <c r="M1745" s="16">
        <v>42166</v>
      </c>
      <c r="N1745" s="16">
        <v>42169</v>
      </c>
      <c r="O1745" s="48">
        <f>'Calculated Metrics'!$N1745-'Calculated Metrics'!$M1745</f>
        <v>3</v>
      </c>
      <c r="P1745" s="16" t="str">
        <f>TEXT('Calculated Metrics'!$M1745,"mmmm")</f>
        <v>June</v>
      </c>
      <c r="Q1745" s="16" t="str">
        <f>TEXT('Calculated Metrics'!$M1745,"dddd")</f>
        <v>Thursday</v>
      </c>
      <c r="R1745" s="13" t="str">
        <f>_xlfn.XLOOKUP('Calculated Metrics'!$T1745,'Product Lookup'!A:A,'Product Lookup'!B:B, ,0)</f>
        <v>Pens</v>
      </c>
      <c r="S1745" s="13" t="s">
        <v>26</v>
      </c>
      <c r="T1745" s="13" t="s">
        <v>27</v>
      </c>
      <c r="U1745" s="13" t="s">
        <v>28</v>
      </c>
      <c r="V1745" s="13" t="s">
        <v>29</v>
      </c>
      <c r="W1745" s="13" t="s">
        <v>44</v>
      </c>
      <c r="X1745" s="13" t="s">
        <v>90</v>
      </c>
      <c r="Y1745" s="13" t="s">
        <v>896</v>
      </c>
      <c r="Z1745" s="13">
        <v>43615</v>
      </c>
      <c r="AA1745" s="1"/>
      <c r="AB1745" s="1"/>
      <c r="AC1745" s="1"/>
      <c r="AD1745" s="1"/>
      <c r="AE1745" s="1"/>
      <c r="AF1745" s="1"/>
    </row>
    <row r="1746" spans="1:32" x14ac:dyDescent="0.3">
      <c r="A1746" s="9">
        <v>5816</v>
      </c>
      <c r="B1746" s="9" t="s">
        <v>47</v>
      </c>
      <c r="C1746" s="9">
        <v>41253</v>
      </c>
      <c r="D1746" s="10">
        <v>300.97000000000003</v>
      </c>
      <c r="E1746" s="11">
        <v>0.1</v>
      </c>
      <c r="F1746" s="9">
        <v>7</v>
      </c>
      <c r="G1746" s="10">
        <f>'Calculated Metrics'!$D1746*'Calculated Metrics'!$F1746*(1-'Calculated Metrics'!$E1746)</f>
        <v>1896.1110000000001</v>
      </c>
      <c r="H1746" s="9">
        <v>3079</v>
      </c>
      <c r="I1746" s="9" t="s">
        <v>2027</v>
      </c>
      <c r="J1746" s="9" t="str">
        <f t="shared" si="27"/>
        <v>Returning Customer</v>
      </c>
      <c r="K1746" s="9" t="s">
        <v>48</v>
      </c>
      <c r="L1746" s="9" t="s">
        <v>35</v>
      </c>
      <c r="M1746" s="12">
        <v>42131</v>
      </c>
      <c r="N1746" s="12">
        <v>42133</v>
      </c>
      <c r="O1746" s="47">
        <f>'Calculated Metrics'!$N1746-'Calculated Metrics'!$M1746</f>
        <v>2</v>
      </c>
      <c r="P1746" s="12" t="str">
        <f>TEXT('Calculated Metrics'!$M1746,"mmmm")</f>
        <v>May</v>
      </c>
      <c r="Q1746" s="12" t="str">
        <f>TEXT('Calculated Metrics'!$M1746,"dddd")</f>
        <v>Thursday</v>
      </c>
      <c r="R1746" s="9" t="str">
        <f>_xlfn.XLOOKUP('Calculated Metrics'!$T1746,'Product Lookup'!A:A,'Product Lookup'!B:B, ,0)</f>
        <v>Computer Peripherals</v>
      </c>
      <c r="S1746" s="9" t="s">
        <v>58</v>
      </c>
      <c r="T1746" s="9" t="s">
        <v>100</v>
      </c>
      <c r="U1746" s="9" t="s">
        <v>49</v>
      </c>
      <c r="V1746" s="9" t="s">
        <v>29</v>
      </c>
      <c r="W1746" s="9" t="s">
        <v>44</v>
      </c>
      <c r="X1746" s="9" t="s">
        <v>122</v>
      </c>
      <c r="Y1746" s="9" t="s">
        <v>440</v>
      </c>
      <c r="Z1746" s="9">
        <v>19112</v>
      </c>
      <c r="AA1746" s="1"/>
      <c r="AB1746" s="1"/>
      <c r="AC1746" s="1"/>
      <c r="AD1746" s="1"/>
      <c r="AE1746" s="1"/>
      <c r="AF1746" s="1"/>
    </row>
    <row r="1747" spans="1:32" x14ac:dyDescent="0.3">
      <c r="A1747" s="13">
        <v>7489</v>
      </c>
      <c r="B1747" s="13" t="s">
        <v>33</v>
      </c>
      <c r="C1747" s="13">
        <v>53476</v>
      </c>
      <c r="D1747" s="14">
        <v>35.44</v>
      </c>
      <c r="E1747" s="15">
        <v>0.05</v>
      </c>
      <c r="F1747" s="13">
        <v>21</v>
      </c>
      <c r="G1747" s="14">
        <f>'Calculated Metrics'!$D1747*'Calculated Metrics'!$F1747*(1-'Calculated Metrics'!$E1747)</f>
        <v>707.02800000000002</v>
      </c>
      <c r="H1747" s="13">
        <v>3079</v>
      </c>
      <c r="I1747" s="13" t="s">
        <v>2027</v>
      </c>
      <c r="J1747" s="13" t="str">
        <f t="shared" si="27"/>
        <v>Returning Customer</v>
      </c>
      <c r="K1747" s="13" t="s">
        <v>48</v>
      </c>
      <c r="L1747" s="13" t="s">
        <v>35</v>
      </c>
      <c r="M1747" s="16">
        <v>42166</v>
      </c>
      <c r="N1747" s="16">
        <v>42166</v>
      </c>
      <c r="O1747" s="48">
        <f>'Calculated Metrics'!$N1747-'Calculated Metrics'!$M1747</f>
        <v>0</v>
      </c>
      <c r="P1747" s="16" t="str">
        <f>TEXT('Calculated Metrics'!$M1747,"mmmm")</f>
        <v>June</v>
      </c>
      <c r="Q1747" s="16" t="str">
        <f>TEXT('Calculated Metrics'!$M1747,"dddd")</f>
        <v>Thursday</v>
      </c>
      <c r="R1747" s="13" t="str">
        <f>_xlfn.XLOOKUP('Calculated Metrics'!$T1747,'Product Lookup'!A:A,'Product Lookup'!B:B, ,0)</f>
        <v>Paper</v>
      </c>
      <c r="S1747" s="13" t="s">
        <v>26</v>
      </c>
      <c r="T1747" s="13" t="s">
        <v>66</v>
      </c>
      <c r="U1747" s="13" t="s">
        <v>49</v>
      </c>
      <c r="V1747" s="13" t="s">
        <v>29</v>
      </c>
      <c r="W1747" s="13" t="s">
        <v>44</v>
      </c>
      <c r="X1747" s="13" t="s">
        <v>122</v>
      </c>
      <c r="Y1747" s="13" t="s">
        <v>440</v>
      </c>
      <c r="Z1747" s="13">
        <v>19112</v>
      </c>
      <c r="AA1747" s="1"/>
      <c r="AB1747" s="1"/>
      <c r="AC1747" s="1"/>
      <c r="AD1747" s="1"/>
      <c r="AE1747" s="1"/>
      <c r="AF1747" s="1"/>
    </row>
    <row r="1748" spans="1:32" x14ac:dyDescent="0.3">
      <c r="A1748" s="9">
        <v>7490</v>
      </c>
      <c r="B1748" s="9" t="s">
        <v>33</v>
      </c>
      <c r="C1748" s="9">
        <v>53476</v>
      </c>
      <c r="D1748" s="10">
        <v>3.98</v>
      </c>
      <c r="E1748" s="11">
        <v>0.05</v>
      </c>
      <c r="F1748" s="9">
        <v>36</v>
      </c>
      <c r="G1748" s="10">
        <f>'Calculated Metrics'!$D1748*'Calculated Metrics'!$F1748*(1-'Calculated Metrics'!$E1748)</f>
        <v>136.11599999999999</v>
      </c>
      <c r="H1748" s="9">
        <v>3079</v>
      </c>
      <c r="I1748" s="9" t="s">
        <v>2027</v>
      </c>
      <c r="J1748" s="9" t="str">
        <f t="shared" si="27"/>
        <v>Returning Customer</v>
      </c>
      <c r="K1748" s="9" t="s">
        <v>48</v>
      </c>
      <c r="L1748" s="9" t="s">
        <v>35</v>
      </c>
      <c r="M1748" s="12">
        <v>42166</v>
      </c>
      <c r="N1748" s="12">
        <v>42169</v>
      </c>
      <c r="O1748" s="47">
        <f>'Calculated Metrics'!$N1748-'Calculated Metrics'!$M1748</f>
        <v>3</v>
      </c>
      <c r="P1748" s="12" t="str">
        <f>TEXT('Calculated Metrics'!$M1748,"mmmm")</f>
        <v>June</v>
      </c>
      <c r="Q1748" s="12" t="str">
        <f>TEXT('Calculated Metrics'!$M1748,"dddd")</f>
        <v>Thursday</v>
      </c>
      <c r="R1748" s="9" t="str">
        <f>_xlfn.XLOOKUP('Calculated Metrics'!$T1748,'Product Lookup'!A:A,'Product Lookup'!B:B, ,0)</f>
        <v>Pens</v>
      </c>
      <c r="S1748" s="9" t="s">
        <v>26</v>
      </c>
      <c r="T1748" s="9" t="s">
        <v>27</v>
      </c>
      <c r="U1748" s="9" t="s">
        <v>28</v>
      </c>
      <c r="V1748" s="9" t="s">
        <v>29</v>
      </c>
      <c r="W1748" s="9" t="s">
        <v>44</v>
      </c>
      <c r="X1748" s="9" t="s">
        <v>122</v>
      </c>
      <c r="Y1748" s="9" t="s">
        <v>440</v>
      </c>
      <c r="Z1748" s="9">
        <v>19112</v>
      </c>
      <c r="AA1748" s="1"/>
      <c r="AB1748" s="1"/>
      <c r="AC1748" s="1"/>
      <c r="AD1748" s="1"/>
      <c r="AE1748" s="1"/>
      <c r="AF1748" s="1"/>
    </row>
    <row r="1749" spans="1:32" x14ac:dyDescent="0.3">
      <c r="A1749" s="13">
        <v>7491</v>
      </c>
      <c r="B1749" s="13" t="s">
        <v>33</v>
      </c>
      <c r="C1749" s="13">
        <v>53476</v>
      </c>
      <c r="D1749" s="14">
        <v>1.76</v>
      </c>
      <c r="E1749" s="15">
        <v>0.05</v>
      </c>
      <c r="F1749" s="13">
        <v>71</v>
      </c>
      <c r="G1749" s="14">
        <f>'Calculated Metrics'!$D1749*'Calculated Metrics'!$F1749*(1-'Calculated Metrics'!$E1749)</f>
        <v>118.71199999999999</v>
      </c>
      <c r="H1749" s="13">
        <v>3079</v>
      </c>
      <c r="I1749" s="13" t="s">
        <v>2027</v>
      </c>
      <c r="J1749" s="13" t="str">
        <f t="shared" si="27"/>
        <v>Returning Customer</v>
      </c>
      <c r="K1749" s="13" t="s">
        <v>48</v>
      </c>
      <c r="L1749" s="13" t="s">
        <v>35</v>
      </c>
      <c r="M1749" s="16">
        <v>42166</v>
      </c>
      <c r="N1749" s="16">
        <v>42167</v>
      </c>
      <c r="O1749" s="48">
        <f>'Calculated Metrics'!$N1749-'Calculated Metrics'!$M1749</f>
        <v>1</v>
      </c>
      <c r="P1749" s="16" t="str">
        <f>TEXT('Calculated Metrics'!$M1749,"mmmm")</f>
        <v>June</v>
      </c>
      <c r="Q1749" s="16" t="str">
        <f>TEXT('Calculated Metrics'!$M1749,"dddd")</f>
        <v>Thursday</v>
      </c>
      <c r="R1749" s="13" t="str">
        <f>_xlfn.XLOOKUP('Calculated Metrics'!$T1749,'Product Lookup'!A:A,'Product Lookup'!B:B, ,0)</f>
        <v>Pens</v>
      </c>
      <c r="S1749" s="13" t="s">
        <v>26</v>
      </c>
      <c r="T1749" s="13" t="s">
        <v>27</v>
      </c>
      <c r="U1749" s="13" t="s">
        <v>28</v>
      </c>
      <c r="V1749" s="13" t="s">
        <v>29</v>
      </c>
      <c r="W1749" s="13" t="s">
        <v>44</v>
      </c>
      <c r="X1749" s="13" t="s">
        <v>122</v>
      </c>
      <c r="Y1749" s="13" t="s">
        <v>440</v>
      </c>
      <c r="Z1749" s="13">
        <v>19112</v>
      </c>
      <c r="AA1749" s="1"/>
      <c r="AB1749" s="1"/>
      <c r="AC1749" s="1"/>
      <c r="AD1749" s="1"/>
      <c r="AE1749" s="1"/>
      <c r="AF1749" s="1"/>
    </row>
    <row r="1750" spans="1:32" x14ac:dyDescent="0.3">
      <c r="A1750" s="9">
        <v>7492</v>
      </c>
      <c r="B1750" s="9" t="s">
        <v>33</v>
      </c>
      <c r="C1750" s="9">
        <v>53476</v>
      </c>
      <c r="D1750" s="10">
        <v>193.17</v>
      </c>
      <c r="E1750" s="11">
        <v>0.1</v>
      </c>
      <c r="F1750" s="9">
        <v>63</v>
      </c>
      <c r="G1750" s="10">
        <f>'Calculated Metrics'!$D1750*'Calculated Metrics'!$F1750*(1-'Calculated Metrics'!$E1750)</f>
        <v>10952.739</v>
      </c>
      <c r="H1750" s="9">
        <v>3079</v>
      </c>
      <c r="I1750" s="9" t="s">
        <v>2027</v>
      </c>
      <c r="J1750" s="9" t="str">
        <f t="shared" si="27"/>
        <v>Returning Customer</v>
      </c>
      <c r="K1750" s="9" t="s">
        <v>48</v>
      </c>
      <c r="L1750" s="9" t="s">
        <v>25</v>
      </c>
      <c r="M1750" s="12">
        <v>42166</v>
      </c>
      <c r="N1750" s="12">
        <v>42166</v>
      </c>
      <c r="O1750" s="47">
        <f>'Calculated Metrics'!$N1750-'Calculated Metrics'!$M1750</f>
        <v>0</v>
      </c>
      <c r="P1750" s="12" t="str">
        <f>TEXT('Calculated Metrics'!$M1750,"mmmm")</f>
        <v>June</v>
      </c>
      <c r="Q1750" s="12" t="str">
        <f>TEXT('Calculated Metrics'!$M1750,"dddd")</f>
        <v>Thursday</v>
      </c>
      <c r="R1750" s="9" t="str">
        <f>_xlfn.XLOOKUP('Calculated Metrics'!$T1750,'Product Lookup'!A:A,'Product Lookup'!B:B, ,0)</f>
        <v>Storage</v>
      </c>
      <c r="S1750" s="9" t="s">
        <v>26</v>
      </c>
      <c r="T1750" s="9" t="s">
        <v>85</v>
      </c>
      <c r="U1750" s="9" t="s">
        <v>49</v>
      </c>
      <c r="V1750" s="9" t="s">
        <v>29</v>
      </c>
      <c r="W1750" s="9" t="s">
        <v>44</v>
      </c>
      <c r="X1750" s="9" t="s">
        <v>122</v>
      </c>
      <c r="Y1750" s="9" t="s">
        <v>440</v>
      </c>
      <c r="Z1750" s="9">
        <v>19112</v>
      </c>
      <c r="AA1750" s="1"/>
      <c r="AB1750" s="1"/>
      <c r="AC1750" s="1"/>
      <c r="AD1750" s="1"/>
      <c r="AE1750" s="1"/>
      <c r="AF1750" s="1"/>
    </row>
    <row r="1751" spans="1:32" x14ac:dyDescent="0.3">
      <c r="A1751" s="13">
        <v>1739</v>
      </c>
      <c r="B1751" s="13" t="s">
        <v>47</v>
      </c>
      <c r="C1751" s="13">
        <v>12480</v>
      </c>
      <c r="D1751" s="14">
        <v>137.47999999999999</v>
      </c>
      <c r="E1751" s="15">
        <v>0.1</v>
      </c>
      <c r="F1751" s="13">
        <v>10</v>
      </c>
      <c r="G1751" s="14">
        <f>'Calculated Metrics'!$D1751*'Calculated Metrics'!$F1751*(1-'Calculated Metrics'!$E1751)</f>
        <v>1237.32</v>
      </c>
      <c r="H1751" s="13">
        <v>3079</v>
      </c>
      <c r="I1751" s="13" t="s">
        <v>2027</v>
      </c>
      <c r="J1751" s="13" t="str">
        <f t="shared" si="27"/>
        <v>Returning Customer</v>
      </c>
      <c r="K1751" s="13" t="s">
        <v>48</v>
      </c>
      <c r="L1751" s="13" t="s">
        <v>25</v>
      </c>
      <c r="M1751" s="16">
        <v>42011</v>
      </c>
      <c r="N1751" s="16">
        <v>42012</v>
      </c>
      <c r="O1751" s="48">
        <f>'Calculated Metrics'!$N1751-'Calculated Metrics'!$M1751</f>
        <v>1</v>
      </c>
      <c r="P1751" s="16" t="str">
        <f>TEXT('Calculated Metrics'!$M1751,"mmmm")</f>
        <v>January</v>
      </c>
      <c r="Q1751" s="16" t="str">
        <f>TEXT('Calculated Metrics'!$M1751,"dddd")</f>
        <v>Wednesday</v>
      </c>
      <c r="R1751" s="13" t="str">
        <f>_xlfn.XLOOKUP('Calculated Metrics'!$T1751,'Product Lookup'!A:A,'Product Lookup'!B:B, ,0)</f>
        <v>Bookcases</v>
      </c>
      <c r="S1751" s="13" t="s">
        <v>36</v>
      </c>
      <c r="T1751" s="13" t="s">
        <v>105</v>
      </c>
      <c r="U1751" s="13" t="s">
        <v>77</v>
      </c>
      <c r="V1751" s="13" t="s">
        <v>29</v>
      </c>
      <c r="W1751" s="13" t="s">
        <v>44</v>
      </c>
      <c r="X1751" s="13" t="s">
        <v>122</v>
      </c>
      <c r="Y1751" s="13" t="s">
        <v>440</v>
      </c>
      <c r="Z1751" s="13">
        <v>19112</v>
      </c>
      <c r="AA1751" s="1"/>
      <c r="AB1751" s="1"/>
      <c r="AC1751" s="1"/>
      <c r="AD1751" s="1"/>
      <c r="AE1751" s="1"/>
      <c r="AF1751" s="1"/>
    </row>
    <row r="1752" spans="1:32" x14ac:dyDescent="0.3">
      <c r="A1752" s="9">
        <v>6807</v>
      </c>
      <c r="B1752" s="9" t="s">
        <v>41</v>
      </c>
      <c r="C1752" s="9">
        <v>48483</v>
      </c>
      <c r="D1752" s="10">
        <v>2.21</v>
      </c>
      <c r="E1752" s="11">
        <v>0.05</v>
      </c>
      <c r="F1752" s="9">
        <v>33</v>
      </c>
      <c r="G1752" s="10">
        <f>'Calculated Metrics'!$D1752*'Calculated Metrics'!$F1752*(1-'Calculated Metrics'!$E1752)</f>
        <v>69.283499999999989</v>
      </c>
      <c r="H1752" s="9">
        <v>3079</v>
      </c>
      <c r="I1752" s="9" t="s">
        <v>2027</v>
      </c>
      <c r="J1752" s="9" t="str">
        <f t="shared" si="27"/>
        <v>Returning Customer</v>
      </c>
      <c r="K1752" s="9" t="s">
        <v>48</v>
      </c>
      <c r="L1752" s="9" t="s">
        <v>25</v>
      </c>
      <c r="M1752" s="12">
        <v>42165</v>
      </c>
      <c r="N1752" s="12">
        <v>42166</v>
      </c>
      <c r="O1752" s="47">
        <f>'Calculated Metrics'!$N1752-'Calculated Metrics'!$M1752</f>
        <v>1</v>
      </c>
      <c r="P1752" s="12" t="str">
        <f>TEXT('Calculated Metrics'!$M1752,"mmmm")</f>
        <v>June</v>
      </c>
      <c r="Q1752" s="12" t="str">
        <f>TEXT('Calculated Metrics'!$M1752,"dddd")</f>
        <v>Wednesday</v>
      </c>
      <c r="R1752" s="9" t="str">
        <f>_xlfn.XLOOKUP('Calculated Metrics'!$T1752,'Product Lookup'!A:A,'Product Lookup'!B:B, ,0)</f>
        <v>Pens</v>
      </c>
      <c r="S1752" s="9" t="s">
        <v>26</v>
      </c>
      <c r="T1752" s="9" t="s">
        <v>27</v>
      </c>
      <c r="U1752" s="9" t="s">
        <v>28</v>
      </c>
      <c r="V1752" s="9" t="s">
        <v>29</v>
      </c>
      <c r="W1752" s="9" t="s">
        <v>30</v>
      </c>
      <c r="X1752" s="9" t="s">
        <v>122</v>
      </c>
      <c r="Y1752" s="9" t="s">
        <v>440</v>
      </c>
      <c r="Z1752" s="9">
        <v>19112</v>
      </c>
      <c r="AA1752" s="1"/>
      <c r="AB1752" s="1"/>
      <c r="AC1752" s="1"/>
      <c r="AD1752" s="1"/>
      <c r="AE1752" s="1"/>
      <c r="AF1752" s="1"/>
    </row>
    <row r="1753" spans="1:32" x14ac:dyDescent="0.3">
      <c r="A1753" s="13">
        <v>19756</v>
      </c>
      <c r="B1753" s="13" t="s">
        <v>23</v>
      </c>
      <c r="C1753" s="13">
        <v>89879</v>
      </c>
      <c r="D1753" s="14">
        <v>65.989999999999995</v>
      </c>
      <c r="E1753" s="15">
        <v>0.05</v>
      </c>
      <c r="F1753" s="13">
        <v>14</v>
      </c>
      <c r="G1753" s="14">
        <f>'Calculated Metrics'!$D1753*'Calculated Metrics'!$F1753*(1-'Calculated Metrics'!$E1753)</f>
        <v>877.66699999999992</v>
      </c>
      <c r="H1753" s="13">
        <v>3084</v>
      </c>
      <c r="I1753" s="13" t="s">
        <v>2028</v>
      </c>
      <c r="J1753" s="13" t="str">
        <f t="shared" si="27"/>
        <v>Returning Customer</v>
      </c>
      <c r="K1753" s="13" t="s">
        <v>48</v>
      </c>
      <c r="L1753" s="13" t="s">
        <v>25</v>
      </c>
      <c r="M1753" s="16">
        <v>42114</v>
      </c>
      <c r="N1753" s="16">
        <v>42116</v>
      </c>
      <c r="O1753" s="48">
        <f>'Calculated Metrics'!$N1753-'Calculated Metrics'!$M1753</f>
        <v>2</v>
      </c>
      <c r="P1753" s="16" t="str">
        <f>TEXT('Calculated Metrics'!$M1753,"mmmm")</f>
        <v>April</v>
      </c>
      <c r="Q1753" s="16" t="str">
        <f>TEXT('Calculated Metrics'!$M1753,"dddd")</f>
        <v>Monday</v>
      </c>
      <c r="R1753" s="13" t="str">
        <f>_xlfn.XLOOKUP('Calculated Metrics'!$T1753,'Product Lookup'!A:A,'Product Lookup'!B:B, ,0)</f>
        <v>Telephones</v>
      </c>
      <c r="S1753" s="13" t="s">
        <v>58</v>
      </c>
      <c r="T1753" s="13" t="s">
        <v>59</v>
      </c>
      <c r="U1753" s="13" t="s">
        <v>49</v>
      </c>
      <c r="V1753" s="13" t="s">
        <v>29</v>
      </c>
      <c r="W1753" s="13" t="s">
        <v>30</v>
      </c>
      <c r="X1753" s="13" t="s">
        <v>31</v>
      </c>
      <c r="Y1753" s="13" t="s">
        <v>891</v>
      </c>
      <c r="Z1753" s="13">
        <v>98503</v>
      </c>
      <c r="AA1753" s="1"/>
      <c r="AB1753" s="1"/>
      <c r="AC1753" s="1"/>
      <c r="AD1753" s="1"/>
      <c r="AE1753" s="1"/>
      <c r="AF1753" s="1"/>
    </row>
    <row r="1754" spans="1:32" x14ac:dyDescent="0.3">
      <c r="A1754" s="9">
        <v>20589</v>
      </c>
      <c r="B1754" s="9" t="s">
        <v>33</v>
      </c>
      <c r="C1754" s="9">
        <v>89880</v>
      </c>
      <c r="D1754" s="10">
        <v>7.1</v>
      </c>
      <c r="E1754" s="11">
        <v>0.05</v>
      </c>
      <c r="F1754" s="9">
        <v>18</v>
      </c>
      <c r="G1754" s="10">
        <f>'Calculated Metrics'!$D1754*'Calculated Metrics'!$F1754*(1-'Calculated Metrics'!$E1754)</f>
        <v>121.41</v>
      </c>
      <c r="H1754" s="9">
        <v>3084</v>
      </c>
      <c r="I1754" s="9" t="s">
        <v>2028</v>
      </c>
      <c r="J1754" s="9" t="str">
        <f t="shared" si="27"/>
        <v>Returning Customer</v>
      </c>
      <c r="K1754" s="9" t="s">
        <v>48</v>
      </c>
      <c r="L1754" s="9" t="s">
        <v>35</v>
      </c>
      <c r="M1754" s="12">
        <v>42179</v>
      </c>
      <c r="N1754" s="12">
        <v>42180</v>
      </c>
      <c r="O1754" s="47">
        <f>'Calculated Metrics'!$N1754-'Calculated Metrics'!$M1754</f>
        <v>1</v>
      </c>
      <c r="P1754" s="12" t="str">
        <f>TEXT('Calculated Metrics'!$M1754,"mmmm")</f>
        <v>June</v>
      </c>
      <c r="Q1754" s="12" t="str">
        <f>TEXT('Calculated Metrics'!$M1754,"dddd")</f>
        <v>Wednesday</v>
      </c>
      <c r="R1754" s="9" t="str">
        <f>_xlfn.XLOOKUP('Calculated Metrics'!$T1754,'Product Lookup'!A:A,'Product Lookup'!B:B, ,0)</f>
        <v>Binders</v>
      </c>
      <c r="S1754" s="9" t="s">
        <v>26</v>
      </c>
      <c r="T1754" s="9" t="s">
        <v>72</v>
      </c>
      <c r="U1754" s="9" t="s">
        <v>49</v>
      </c>
      <c r="V1754" s="9" t="s">
        <v>29</v>
      </c>
      <c r="W1754" s="9" t="s">
        <v>30</v>
      </c>
      <c r="X1754" s="9" t="s">
        <v>31</v>
      </c>
      <c r="Y1754" s="9" t="s">
        <v>891</v>
      </c>
      <c r="Z1754" s="9">
        <v>98503</v>
      </c>
      <c r="AA1754" s="1"/>
      <c r="AB1754" s="1"/>
      <c r="AC1754" s="1"/>
      <c r="AD1754" s="1"/>
      <c r="AE1754" s="1"/>
      <c r="AF1754" s="1"/>
    </row>
    <row r="1755" spans="1:32" x14ac:dyDescent="0.3">
      <c r="A1755" s="13">
        <v>20590</v>
      </c>
      <c r="B1755" s="13" t="s">
        <v>33</v>
      </c>
      <c r="C1755" s="13">
        <v>89880</v>
      </c>
      <c r="D1755" s="14">
        <v>18.97</v>
      </c>
      <c r="E1755" s="15">
        <v>0.05</v>
      </c>
      <c r="F1755" s="13">
        <v>5</v>
      </c>
      <c r="G1755" s="14">
        <f>'Calculated Metrics'!$D1755*'Calculated Metrics'!$F1755*(1-'Calculated Metrics'!$E1755)</f>
        <v>90.107499999999987</v>
      </c>
      <c r="H1755" s="13">
        <v>3084</v>
      </c>
      <c r="I1755" s="13" t="s">
        <v>2028</v>
      </c>
      <c r="J1755" s="13" t="str">
        <f t="shared" si="27"/>
        <v>Returning Customer</v>
      </c>
      <c r="K1755" s="13" t="s">
        <v>48</v>
      </c>
      <c r="L1755" s="13" t="s">
        <v>35</v>
      </c>
      <c r="M1755" s="16">
        <v>42179</v>
      </c>
      <c r="N1755" s="16">
        <v>42180</v>
      </c>
      <c r="O1755" s="48">
        <f>'Calculated Metrics'!$N1755-'Calculated Metrics'!$M1755</f>
        <v>1</v>
      </c>
      <c r="P1755" s="16" t="str">
        <f>TEXT('Calculated Metrics'!$M1755,"mmmm")</f>
        <v>June</v>
      </c>
      <c r="Q1755" s="16" t="str">
        <f>TEXT('Calculated Metrics'!$M1755,"dddd")</f>
        <v>Wednesday</v>
      </c>
      <c r="R1755" s="13" t="str">
        <f>_xlfn.XLOOKUP('Calculated Metrics'!$T1755,'Product Lookup'!A:A,'Product Lookup'!B:B, ,0)</f>
        <v>Paper</v>
      </c>
      <c r="S1755" s="13" t="s">
        <v>26</v>
      </c>
      <c r="T1755" s="13" t="s">
        <v>66</v>
      </c>
      <c r="U1755" s="13" t="s">
        <v>49</v>
      </c>
      <c r="V1755" s="13" t="s">
        <v>29</v>
      </c>
      <c r="W1755" s="13" t="s">
        <v>81</v>
      </c>
      <c r="X1755" s="13" t="s">
        <v>31</v>
      </c>
      <c r="Y1755" s="13" t="s">
        <v>891</v>
      </c>
      <c r="Z1755" s="13">
        <v>98503</v>
      </c>
      <c r="AA1755" s="1"/>
      <c r="AB1755" s="1"/>
      <c r="AC1755" s="1"/>
      <c r="AD1755" s="1"/>
      <c r="AE1755" s="1"/>
      <c r="AF1755" s="1"/>
    </row>
    <row r="1756" spans="1:32" x14ac:dyDescent="0.3">
      <c r="A1756" s="9">
        <v>20008</v>
      </c>
      <c r="B1756" s="9" t="s">
        <v>23</v>
      </c>
      <c r="C1756" s="9">
        <v>88380</v>
      </c>
      <c r="D1756" s="10">
        <v>39.99</v>
      </c>
      <c r="E1756" s="11">
        <v>0.05</v>
      </c>
      <c r="F1756" s="9">
        <v>3</v>
      </c>
      <c r="G1756" s="10">
        <f>'Calculated Metrics'!$D1756*'Calculated Metrics'!$F1756*(1-'Calculated Metrics'!$E1756)</f>
        <v>113.97149999999999</v>
      </c>
      <c r="H1756" s="9">
        <v>3086</v>
      </c>
      <c r="I1756" s="9" t="s">
        <v>2029</v>
      </c>
      <c r="J1756" s="9" t="str">
        <f t="shared" si="27"/>
        <v>New Customer</v>
      </c>
      <c r="K1756" s="9" t="s">
        <v>74</v>
      </c>
      <c r="L1756" s="9" t="s">
        <v>25</v>
      </c>
      <c r="M1756" s="12">
        <v>42142</v>
      </c>
      <c r="N1756" s="12">
        <v>42143</v>
      </c>
      <c r="O1756" s="47">
        <f>'Calculated Metrics'!$N1756-'Calculated Metrics'!$M1756</f>
        <v>1</v>
      </c>
      <c r="P1756" s="12" t="str">
        <f>TEXT('Calculated Metrics'!$M1756,"mmmm")</f>
        <v>May</v>
      </c>
      <c r="Q1756" s="12" t="str">
        <f>TEXT('Calculated Metrics'!$M1756,"dddd")</f>
        <v>Monday</v>
      </c>
      <c r="R1756" s="9" t="str">
        <f>_xlfn.XLOOKUP('Calculated Metrics'!$T1756,'Product Lookup'!A:A,'Product Lookup'!B:B, ,0)</f>
        <v>Computer Peripherals</v>
      </c>
      <c r="S1756" s="9" t="s">
        <v>58</v>
      </c>
      <c r="T1756" s="9" t="s">
        <v>100</v>
      </c>
      <c r="U1756" s="9" t="s">
        <v>49</v>
      </c>
      <c r="V1756" s="9" t="s">
        <v>29</v>
      </c>
      <c r="W1756" s="9" t="s">
        <v>50</v>
      </c>
      <c r="X1756" s="9" t="s">
        <v>162</v>
      </c>
      <c r="Y1756" s="9" t="s">
        <v>1003</v>
      </c>
      <c r="Z1756" s="9">
        <v>34287</v>
      </c>
      <c r="AA1756" s="1"/>
      <c r="AB1756" s="1"/>
      <c r="AC1756" s="1"/>
      <c r="AD1756" s="1"/>
      <c r="AE1756" s="1"/>
      <c r="AF1756" s="1"/>
    </row>
    <row r="1757" spans="1:32" x14ac:dyDescent="0.3">
      <c r="A1757" s="13">
        <v>21085</v>
      </c>
      <c r="B1757" s="13" t="s">
        <v>71</v>
      </c>
      <c r="C1757" s="13">
        <v>91219</v>
      </c>
      <c r="D1757" s="14">
        <v>49.43</v>
      </c>
      <c r="E1757" s="15">
        <v>0.05</v>
      </c>
      <c r="F1757" s="13">
        <v>6</v>
      </c>
      <c r="G1757" s="14">
        <f>'Calculated Metrics'!$D1757*'Calculated Metrics'!$F1757*(1-'Calculated Metrics'!$E1757)</f>
        <v>281.75099999999998</v>
      </c>
      <c r="H1757" s="13">
        <v>3089</v>
      </c>
      <c r="I1757" s="13" t="s">
        <v>2030</v>
      </c>
      <c r="J1757" s="13" t="str">
        <f t="shared" si="27"/>
        <v>New Customer</v>
      </c>
      <c r="K1757" s="13" t="s">
        <v>24</v>
      </c>
      <c r="L1757" s="13" t="s">
        <v>35</v>
      </c>
      <c r="M1757" s="16">
        <v>42028</v>
      </c>
      <c r="N1757" s="16">
        <v>42033</v>
      </c>
      <c r="O1757" s="48">
        <f>'Calculated Metrics'!$N1757-'Calculated Metrics'!$M1757</f>
        <v>5</v>
      </c>
      <c r="P1757" s="16" t="str">
        <f>TEXT('Calculated Metrics'!$M1757,"mmmm")</f>
        <v>January</v>
      </c>
      <c r="Q1757" s="16" t="str">
        <f>TEXT('Calculated Metrics'!$M1757,"dddd")</f>
        <v>Saturday</v>
      </c>
      <c r="R1757" s="13" t="str">
        <f>_xlfn.XLOOKUP('Calculated Metrics'!$T1757,'Product Lookup'!A:A,'Product Lookup'!B:B, ,0)</f>
        <v>Appliances</v>
      </c>
      <c r="S1757" s="13" t="s">
        <v>26</v>
      </c>
      <c r="T1757" s="13" t="s">
        <v>131</v>
      </c>
      <c r="U1757" s="13" t="s">
        <v>49</v>
      </c>
      <c r="V1757" s="13" t="s">
        <v>29</v>
      </c>
      <c r="W1757" s="13" t="s">
        <v>44</v>
      </c>
      <c r="X1757" s="13" t="s">
        <v>101</v>
      </c>
      <c r="Y1757" s="13" t="s">
        <v>888</v>
      </c>
      <c r="Z1757" s="13">
        <v>66209</v>
      </c>
      <c r="AA1757" s="1"/>
      <c r="AB1757" s="1"/>
      <c r="AC1757" s="1"/>
      <c r="AD1757" s="1"/>
      <c r="AE1757" s="1"/>
      <c r="AF1757" s="1"/>
    </row>
    <row r="1758" spans="1:32" x14ac:dyDescent="0.3">
      <c r="A1758" s="9">
        <v>20357</v>
      </c>
      <c r="B1758" s="9" t="s">
        <v>41</v>
      </c>
      <c r="C1758" s="9">
        <v>86220</v>
      </c>
      <c r="D1758" s="10">
        <v>207.48</v>
      </c>
      <c r="E1758" s="11">
        <v>0.1</v>
      </c>
      <c r="F1758" s="9">
        <v>5</v>
      </c>
      <c r="G1758" s="10">
        <f>'Calculated Metrics'!$D1758*'Calculated Metrics'!$F1758*(1-'Calculated Metrics'!$E1758)</f>
        <v>933.65999999999985</v>
      </c>
      <c r="H1758" s="9">
        <v>3095</v>
      </c>
      <c r="I1758" s="9" t="s">
        <v>2031</v>
      </c>
      <c r="J1758" s="9" t="str">
        <f t="shared" si="27"/>
        <v>New Customer</v>
      </c>
      <c r="K1758" s="9" t="s">
        <v>74</v>
      </c>
      <c r="L1758" s="9" t="s">
        <v>35</v>
      </c>
      <c r="M1758" s="12">
        <v>42023</v>
      </c>
      <c r="N1758" s="12">
        <v>42025</v>
      </c>
      <c r="O1758" s="47">
        <f>'Calculated Metrics'!$N1758-'Calculated Metrics'!$M1758</f>
        <v>2</v>
      </c>
      <c r="P1758" s="12" t="str">
        <f>TEXT('Calculated Metrics'!$M1758,"mmmm")</f>
        <v>January</v>
      </c>
      <c r="Q1758" s="12" t="str">
        <f>TEXT('Calculated Metrics'!$M1758,"dddd")</f>
        <v>Monday</v>
      </c>
      <c r="R1758" s="9" t="str">
        <f>_xlfn.XLOOKUP('Calculated Metrics'!$T1758,'Product Lookup'!A:A,'Product Lookup'!B:B, ,0)</f>
        <v>Appliances</v>
      </c>
      <c r="S1758" s="9" t="s">
        <v>26</v>
      </c>
      <c r="T1758" s="9" t="s">
        <v>131</v>
      </c>
      <c r="U1758" s="9" t="s">
        <v>49</v>
      </c>
      <c r="V1758" s="9" t="s">
        <v>29</v>
      </c>
      <c r="W1758" s="9" t="s">
        <v>44</v>
      </c>
      <c r="X1758" s="9" t="s">
        <v>90</v>
      </c>
      <c r="Y1758" s="9" t="s">
        <v>897</v>
      </c>
      <c r="Z1758" s="9">
        <v>45011</v>
      </c>
      <c r="AA1758" s="1"/>
      <c r="AB1758" s="1"/>
      <c r="AC1758" s="1"/>
      <c r="AD1758" s="1"/>
      <c r="AE1758" s="1"/>
      <c r="AF1758" s="1"/>
    </row>
    <row r="1759" spans="1:32" x14ac:dyDescent="0.3">
      <c r="A1759" s="13">
        <v>21235</v>
      </c>
      <c r="B1759" s="13" t="s">
        <v>23</v>
      </c>
      <c r="C1759" s="13">
        <v>86221</v>
      </c>
      <c r="D1759" s="14">
        <v>40.98</v>
      </c>
      <c r="E1759" s="15">
        <v>0.05</v>
      </c>
      <c r="F1759" s="13">
        <v>3</v>
      </c>
      <c r="G1759" s="14">
        <f>'Calculated Metrics'!$D1759*'Calculated Metrics'!$F1759*(1-'Calculated Metrics'!$E1759)</f>
        <v>116.79299999999999</v>
      </c>
      <c r="H1759" s="13">
        <v>3096</v>
      </c>
      <c r="I1759" s="13" t="s">
        <v>2032</v>
      </c>
      <c r="J1759" s="13" t="str">
        <f t="shared" si="27"/>
        <v>Returning Customer</v>
      </c>
      <c r="K1759" s="13" t="s">
        <v>74</v>
      </c>
      <c r="L1759" s="13" t="s">
        <v>25</v>
      </c>
      <c r="M1759" s="16">
        <v>42148</v>
      </c>
      <c r="N1759" s="16">
        <v>42149</v>
      </c>
      <c r="O1759" s="48">
        <f>'Calculated Metrics'!$N1759-'Calculated Metrics'!$M1759</f>
        <v>1</v>
      </c>
      <c r="P1759" s="16" t="str">
        <f>TEXT('Calculated Metrics'!$M1759,"mmmm")</f>
        <v>May</v>
      </c>
      <c r="Q1759" s="16" t="str">
        <f>TEXT('Calculated Metrics'!$M1759,"dddd")</f>
        <v>Sunday</v>
      </c>
      <c r="R1759" s="13" t="str">
        <f>_xlfn.XLOOKUP('Calculated Metrics'!$T1759,'Product Lookup'!A:A,'Product Lookup'!B:B, ,0)</f>
        <v>Appliances</v>
      </c>
      <c r="S1759" s="13" t="s">
        <v>26</v>
      </c>
      <c r="T1759" s="13" t="s">
        <v>131</v>
      </c>
      <c r="U1759" s="13" t="s">
        <v>49</v>
      </c>
      <c r="V1759" s="13" t="s">
        <v>29</v>
      </c>
      <c r="W1759" s="13" t="s">
        <v>44</v>
      </c>
      <c r="X1759" s="13" t="s">
        <v>90</v>
      </c>
      <c r="Y1759" s="13" t="s">
        <v>563</v>
      </c>
      <c r="Z1759" s="13">
        <v>43026</v>
      </c>
      <c r="AA1759" s="1"/>
      <c r="AB1759" s="1"/>
      <c r="AC1759" s="1"/>
      <c r="AD1759" s="1"/>
      <c r="AE1759" s="1"/>
      <c r="AF1759" s="1"/>
    </row>
    <row r="1760" spans="1:32" x14ac:dyDescent="0.3">
      <c r="A1760" s="9">
        <v>21236</v>
      </c>
      <c r="B1760" s="9" t="s">
        <v>23</v>
      </c>
      <c r="C1760" s="9">
        <v>86221</v>
      </c>
      <c r="D1760" s="10">
        <v>8.1199999999999992</v>
      </c>
      <c r="E1760" s="11">
        <v>0.05</v>
      </c>
      <c r="F1760" s="9">
        <v>12</v>
      </c>
      <c r="G1760" s="10">
        <f>'Calculated Metrics'!$D1760*'Calculated Metrics'!$F1760*(1-'Calculated Metrics'!$E1760)</f>
        <v>92.567999999999998</v>
      </c>
      <c r="H1760" s="9">
        <v>3096</v>
      </c>
      <c r="I1760" s="9" t="s">
        <v>2032</v>
      </c>
      <c r="J1760" s="9" t="str">
        <f t="shared" si="27"/>
        <v>Returning Customer</v>
      </c>
      <c r="K1760" s="9" t="s">
        <v>74</v>
      </c>
      <c r="L1760" s="9" t="s">
        <v>25</v>
      </c>
      <c r="M1760" s="12">
        <v>42148</v>
      </c>
      <c r="N1760" s="12">
        <v>42149</v>
      </c>
      <c r="O1760" s="47">
        <f>'Calculated Metrics'!$N1760-'Calculated Metrics'!$M1760</f>
        <v>1</v>
      </c>
      <c r="P1760" s="12" t="str">
        <f>TEXT('Calculated Metrics'!$M1760,"mmmm")</f>
        <v>May</v>
      </c>
      <c r="Q1760" s="12" t="str">
        <f>TEXT('Calculated Metrics'!$M1760,"dddd")</f>
        <v>Sunday</v>
      </c>
      <c r="R1760" s="9" t="str">
        <f>_xlfn.XLOOKUP('Calculated Metrics'!$T1760,'Product Lookup'!A:A,'Product Lookup'!B:B, ,0)</f>
        <v>Computer Peripherals</v>
      </c>
      <c r="S1760" s="9" t="s">
        <v>58</v>
      </c>
      <c r="T1760" s="9" t="s">
        <v>100</v>
      </c>
      <c r="U1760" s="9" t="s">
        <v>43</v>
      </c>
      <c r="V1760" s="9" t="s">
        <v>29</v>
      </c>
      <c r="W1760" s="9" t="s">
        <v>44</v>
      </c>
      <c r="X1760" s="9" t="s">
        <v>90</v>
      </c>
      <c r="Y1760" s="9" t="s">
        <v>563</v>
      </c>
      <c r="Z1760" s="9">
        <v>43026</v>
      </c>
      <c r="AA1760" s="1"/>
      <c r="AB1760" s="1"/>
      <c r="AC1760" s="1"/>
      <c r="AD1760" s="1"/>
      <c r="AE1760" s="1"/>
      <c r="AF1760" s="1"/>
    </row>
    <row r="1761" spans="1:32" x14ac:dyDescent="0.3">
      <c r="A1761" s="13">
        <v>21237</v>
      </c>
      <c r="B1761" s="13" t="s">
        <v>23</v>
      </c>
      <c r="C1761" s="13">
        <v>86221</v>
      </c>
      <c r="D1761" s="14">
        <v>262.11</v>
      </c>
      <c r="E1761" s="15">
        <v>0.1</v>
      </c>
      <c r="F1761" s="13">
        <v>9</v>
      </c>
      <c r="G1761" s="14">
        <f>'Calculated Metrics'!$D1761*'Calculated Metrics'!$F1761*(1-'Calculated Metrics'!$E1761)</f>
        <v>2123.0910000000003</v>
      </c>
      <c r="H1761" s="13">
        <v>3096</v>
      </c>
      <c r="I1761" s="13" t="s">
        <v>2032</v>
      </c>
      <c r="J1761" s="13" t="str">
        <f t="shared" si="27"/>
        <v>Returning Customer</v>
      </c>
      <c r="K1761" s="13" t="s">
        <v>74</v>
      </c>
      <c r="L1761" s="13" t="s">
        <v>25</v>
      </c>
      <c r="M1761" s="16">
        <v>42148</v>
      </c>
      <c r="N1761" s="16">
        <v>42149</v>
      </c>
      <c r="O1761" s="48">
        <f>'Calculated Metrics'!$N1761-'Calculated Metrics'!$M1761</f>
        <v>1</v>
      </c>
      <c r="P1761" s="16" t="str">
        <f>TEXT('Calculated Metrics'!$M1761,"mmmm")</f>
        <v>May</v>
      </c>
      <c r="Q1761" s="16" t="str">
        <f>TEXT('Calculated Metrics'!$M1761,"dddd")</f>
        <v>Sunday</v>
      </c>
      <c r="R1761" s="13" t="str">
        <f>_xlfn.XLOOKUP('Calculated Metrics'!$T1761,'Product Lookup'!A:A,'Product Lookup'!B:B, ,0)</f>
        <v>Tables</v>
      </c>
      <c r="S1761" s="13" t="s">
        <v>36</v>
      </c>
      <c r="T1761" s="13" t="s">
        <v>89</v>
      </c>
      <c r="U1761" s="13" t="s">
        <v>77</v>
      </c>
      <c r="V1761" s="13" t="s">
        <v>29</v>
      </c>
      <c r="W1761" s="13" t="s">
        <v>44</v>
      </c>
      <c r="X1761" s="13" t="s">
        <v>90</v>
      </c>
      <c r="Y1761" s="13" t="s">
        <v>563</v>
      </c>
      <c r="Z1761" s="13">
        <v>43026</v>
      </c>
      <c r="AA1761" s="1"/>
      <c r="AB1761" s="1"/>
      <c r="AC1761" s="1"/>
      <c r="AD1761" s="1"/>
      <c r="AE1761" s="1"/>
      <c r="AF1761" s="1"/>
    </row>
    <row r="1762" spans="1:32" x14ac:dyDescent="0.3">
      <c r="A1762" s="9">
        <v>25999</v>
      </c>
      <c r="B1762" s="9" t="s">
        <v>41</v>
      </c>
      <c r="C1762" s="9">
        <v>86222</v>
      </c>
      <c r="D1762" s="10">
        <v>33.89</v>
      </c>
      <c r="E1762" s="11">
        <v>0.05</v>
      </c>
      <c r="F1762" s="9">
        <v>6</v>
      </c>
      <c r="G1762" s="10">
        <f>'Calculated Metrics'!$D1762*'Calculated Metrics'!$F1762*(1-'Calculated Metrics'!$E1762)</f>
        <v>193.173</v>
      </c>
      <c r="H1762" s="9">
        <v>3096</v>
      </c>
      <c r="I1762" s="9" t="s">
        <v>2032</v>
      </c>
      <c r="J1762" s="9" t="str">
        <f t="shared" si="27"/>
        <v>Returning Customer</v>
      </c>
      <c r="K1762" s="9" t="s">
        <v>74</v>
      </c>
      <c r="L1762" s="9" t="s">
        <v>25</v>
      </c>
      <c r="M1762" s="12">
        <v>42172</v>
      </c>
      <c r="N1762" s="12">
        <v>42173</v>
      </c>
      <c r="O1762" s="47">
        <f>'Calculated Metrics'!$N1762-'Calculated Metrics'!$M1762</f>
        <v>1</v>
      </c>
      <c r="P1762" s="12" t="str">
        <f>TEXT('Calculated Metrics'!$M1762,"mmmm")</f>
        <v>June</v>
      </c>
      <c r="Q1762" s="12" t="str">
        <f>TEXT('Calculated Metrics'!$M1762,"dddd")</f>
        <v>Wednesday</v>
      </c>
      <c r="R1762" s="9" t="str">
        <f>_xlfn.XLOOKUP('Calculated Metrics'!$T1762,'Product Lookup'!A:A,'Product Lookup'!B:B, ,0)</f>
        <v>Storage</v>
      </c>
      <c r="S1762" s="9" t="s">
        <v>26</v>
      </c>
      <c r="T1762" s="9" t="s">
        <v>85</v>
      </c>
      <c r="U1762" s="9" t="s">
        <v>49</v>
      </c>
      <c r="V1762" s="9" t="s">
        <v>29</v>
      </c>
      <c r="W1762" s="9" t="s">
        <v>44</v>
      </c>
      <c r="X1762" s="9" t="s">
        <v>90</v>
      </c>
      <c r="Y1762" s="9" t="s">
        <v>563</v>
      </c>
      <c r="Z1762" s="9">
        <v>43026</v>
      </c>
      <c r="AA1762" s="1"/>
      <c r="AB1762" s="1"/>
      <c r="AC1762" s="1"/>
      <c r="AD1762" s="1"/>
      <c r="AE1762" s="1"/>
      <c r="AF1762" s="1"/>
    </row>
    <row r="1763" spans="1:32" x14ac:dyDescent="0.3">
      <c r="A1763" s="13">
        <v>19816</v>
      </c>
      <c r="B1763" s="13" t="s">
        <v>41</v>
      </c>
      <c r="C1763" s="13">
        <v>89314</v>
      </c>
      <c r="D1763" s="14">
        <v>35.44</v>
      </c>
      <c r="E1763" s="15">
        <v>0.05</v>
      </c>
      <c r="F1763" s="13">
        <v>10</v>
      </c>
      <c r="G1763" s="14">
        <f>'Calculated Metrics'!$D1763*'Calculated Metrics'!$F1763*(1-'Calculated Metrics'!$E1763)</f>
        <v>336.67999999999995</v>
      </c>
      <c r="H1763" s="13">
        <v>3098</v>
      </c>
      <c r="I1763" s="13" t="s">
        <v>2033</v>
      </c>
      <c r="J1763" s="13" t="str">
        <f t="shared" si="27"/>
        <v>Returning Customer</v>
      </c>
      <c r="K1763" s="13" t="s">
        <v>74</v>
      </c>
      <c r="L1763" s="13" t="s">
        <v>35</v>
      </c>
      <c r="M1763" s="16">
        <v>42102</v>
      </c>
      <c r="N1763" s="16">
        <v>42103</v>
      </c>
      <c r="O1763" s="48">
        <f>'Calculated Metrics'!$N1763-'Calculated Metrics'!$M1763</f>
        <v>1</v>
      </c>
      <c r="P1763" s="16" t="str">
        <f>TEXT('Calculated Metrics'!$M1763,"mmmm")</f>
        <v>April</v>
      </c>
      <c r="Q1763" s="16" t="str">
        <f>TEXT('Calculated Metrics'!$M1763,"dddd")</f>
        <v>Wednesday</v>
      </c>
      <c r="R1763" s="13" t="str">
        <f>_xlfn.XLOOKUP('Calculated Metrics'!$T1763,'Product Lookup'!A:A,'Product Lookup'!B:B, ,0)</f>
        <v>Paper</v>
      </c>
      <c r="S1763" s="13" t="s">
        <v>26</v>
      </c>
      <c r="T1763" s="13" t="s">
        <v>66</v>
      </c>
      <c r="U1763" s="13" t="s">
        <v>49</v>
      </c>
      <c r="V1763" s="13" t="s">
        <v>29</v>
      </c>
      <c r="W1763" s="13" t="s">
        <v>44</v>
      </c>
      <c r="X1763" s="13" t="s">
        <v>55</v>
      </c>
      <c r="Y1763" s="13" t="s">
        <v>898</v>
      </c>
      <c r="Z1763" s="13">
        <v>11967</v>
      </c>
      <c r="AA1763" s="1"/>
      <c r="AB1763" s="1"/>
      <c r="AC1763" s="1"/>
      <c r="AD1763" s="1"/>
      <c r="AE1763" s="1"/>
      <c r="AF1763" s="1"/>
    </row>
    <row r="1764" spans="1:32" x14ac:dyDescent="0.3">
      <c r="A1764" s="9">
        <v>22503</v>
      </c>
      <c r="B1764" s="9" t="s">
        <v>71</v>
      </c>
      <c r="C1764" s="9">
        <v>89315</v>
      </c>
      <c r="D1764" s="10">
        <v>11.7</v>
      </c>
      <c r="E1764" s="11">
        <v>0.05</v>
      </c>
      <c r="F1764" s="9">
        <v>10</v>
      </c>
      <c r="G1764" s="10">
        <f>'Calculated Metrics'!$D1764*'Calculated Metrics'!$F1764*(1-'Calculated Metrics'!$E1764)</f>
        <v>111.14999999999999</v>
      </c>
      <c r="H1764" s="9">
        <v>3098</v>
      </c>
      <c r="I1764" s="9" t="s">
        <v>2033</v>
      </c>
      <c r="J1764" s="9" t="str">
        <f t="shared" si="27"/>
        <v>Returning Customer</v>
      </c>
      <c r="K1764" s="9" t="s">
        <v>74</v>
      </c>
      <c r="L1764" s="9" t="s">
        <v>25</v>
      </c>
      <c r="M1764" s="12">
        <v>42172</v>
      </c>
      <c r="N1764" s="12">
        <v>42174</v>
      </c>
      <c r="O1764" s="47">
        <f>'Calculated Metrics'!$N1764-'Calculated Metrics'!$M1764</f>
        <v>2</v>
      </c>
      <c r="P1764" s="12" t="str">
        <f>TEXT('Calculated Metrics'!$M1764,"mmmm")</f>
        <v>June</v>
      </c>
      <c r="Q1764" s="12" t="str">
        <f>TEXT('Calculated Metrics'!$M1764,"dddd")</f>
        <v>Wednesday</v>
      </c>
      <c r="R1764" s="9" t="str">
        <f>_xlfn.XLOOKUP('Calculated Metrics'!$T1764,'Product Lookup'!A:A,'Product Lookup'!B:B, ,0)</f>
        <v>Appliances</v>
      </c>
      <c r="S1764" s="9" t="s">
        <v>26</v>
      </c>
      <c r="T1764" s="9" t="s">
        <v>131</v>
      </c>
      <c r="U1764" s="9" t="s">
        <v>63</v>
      </c>
      <c r="V1764" s="9" t="s">
        <v>29</v>
      </c>
      <c r="W1764" s="9" t="s">
        <v>44</v>
      </c>
      <c r="X1764" s="9" t="s">
        <v>55</v>
      </c>
      <c r="Y1764" s="9" t="s">
        <v>898</v>
      </c>
      <c r="Z1764" s="9">
        <v>11967</v>
      </c>
      <c r="AA1764" s="1"/>
      <c r="AB1764" s="1"/>
      <c r="AC1764" s="1"/>
      <c r="AD1764" s="1"/>
      <c r="AE1764" s="1"/>
      <c r="AF1764" s="1"/>
    </row>
    <row r="1765" spans="1:32" x14ac:dyDescent="0.3">
      <c r="A1765" s="13">
        <v>18930</v>
      </c>
      <c r="B1765" s="13" t="s">
        <v>71</v>
      </c>
      <c r="C1765" s="13">
        <v>89316</v>
      </c>
      <c r="D1765" s="14">
        <v>2.89</v>
      </c>
      <c r="E1765" s="15">
        <v>0.05</v>
      </c>
      <c r="F1765" s="13">
        <v>5</v>
      </c>
      <c r="G1765" s="14">
        <f>'Calculated Metrics'!$D1765*'Calculated Metrics'!$F1765*(1-'Calculated Metrics'!$E1765)</f>
        <v>13.727500000000001</v>
      </c>
      <c r="H1765" s="13">
        <v>3098</v>
      </c>
      <c r="I1765" s="13" t="s">
        <v>2033</v>
      </c>
      <c r="J1765" s="13" t="str">
        <f t="shared" si="27"/>
        <v>Returning Customer</v>
      </c>
      <c r="K1765" s="13" t="s">
        <v>74</v>
      </c>
      <c r="L1765" s="13" t="s">
        <v>35</v>
      </c>
      <c r="M1765" s="16">
        <v>42063</v>
      </c>
      <c r="N1765" s="16">
        <v>42063</v>
      </c>
      <c r="O1765" s="48">
        <f>'Calculated Metrics'!$N1765-'Calculated Metrics'!$M1765</f>
        <v>0</v>
      </c>
      <c r="P1765" s="16" t="str">
        <f>TEXT('Calculated Metrics'!$M1765,"mmmm")</f>
        <v>February</v>
      </c>
      <c r="Q1765" s="16" t="str">
        <f>TEXT('Calculated Metrics'!$M1765,"dddd")</f>
        <v>Saturday</v>
      </c>
      <c r="R1765" s="13" t="str">
        <f>_xlfn.XLOOKUP('Calculated Metrics'!$T1765,'Product Lookup'!A:A,'Product Lookup'!B:B, ,0)</f>
        <v>Labels</v>
      </c>
      <c r="S1765" s="13" t="s">
        <v>26</v>
      </c>
      <c r="T1765" s="13" t="s">
        <v>82</v>
      </c>
      <c r="U1765" s="13" t="s">
        <v>49</v>
      </c>
      <c r="V1765" s="13" t="s">
        <v>29</v>
      </c>
      <c r="W1765" s="13" t="s">
        <v>81</v>
      </c>
      <c r="X1765" s="13" t="s">
        <v>55</v>
      </c>
      <c r="Y1765" s="13" t="s">
        <v>898</v>
      </c>
      <c r="Z1765" s="13">
        <v>11967</v>
      </c>
      <c r="AA1765" s="1"/>
      <c r="AB1765" s="1"/>
      <c r="AC1765" s="1"/>
      <c r="AD1765" s="1"/>
      <c r="AE1765" s="1"/>
      <c r="AF1765" s="1"/>
    </row>
    <row r="1766" spans="1:32" x14ac:dyDescent="0.3">
      <c r="A1766" s="9">
        <v>19805</v>
      </c>
      <c r="B1766" s="9" t="s">
        <v>41</v>
      </c>
      <c r="C1766" s="9">
        <v>89988</v>
      </c>
      <c r="D1766" s="10">
        <v>35.99</v>
      </c>
      <c r="E1766" s="11">
        <v>0.05</v>
      </c>
      <c r="F1766" s="9">
        <v>1</v>
      </c>
      <c r="G1766" s="10">
        <f>'Calculated Metrics'!$D1766*'Calculated Metrics'!$F1766*(1-'Calculated Metrics'!$E1766)</f>
        <v>34.1905</v>
      </c>
      <c r="H1766" s="9">
        <v>3100</v>
      </c>
      <c r="I1766" s="9" t="s">
        <v>2034</v>
      </c>
      <c r="J1766" s="9" t="str">
        <f t="shared" si="27"/>
        <v>New Customer</v>
      </c>
      <c r="K1766" s="9" t="s">
        <v>74</v>
      </c>
      <c r="L1766" s="9" t="s">
        <v>35</v>
      </c>
      <c r="M1766" s="12">
        <v>42088</v>
      </c>
      <c r="N1766" s="12">
        <v>42090</v>
      </c>
      <c r="O1766" s="47">
        <f>'Calculated Metrics'!$N1766-'Calculated Metrics'!$M1766</f>
        <v>2</v>
      </c>
      <c r="P1766" s="12" t="str">
        <f>TEXT('Calculated Metrics'!$M1766,"mmmm")</f>
        <v>March</v>
      </c>
      <c r="Q1766" s="12" t="str">
        <f>TEXT('Calculated Metrics'!$M1766,"dddd")</f>
        <v>Wednesday</v>
      </c>
      <c r="R1766" s="9" t="str">
        <f>_xlfn.XLOOKUP('Calculated Metrics'!$T1766,'Product Lookup'!A:A,'Product Lookup'!B:B, ,0)</f>
        <v>Telephones</v>
      </c>
      <c r="S1766" s="9" t="s">
        <v>58</v>
      </c>
      <c r="T1766" s="9" t="s">
        <v>59</v>
      </c>
      <c r="U1766" s="9" t="s">
        <v>28</v>
      </c>
      <c r="V1766" s="9" t="s">
        <v>29</v>
      </c>
      <c r="W1766" s="9" t="s">
        <v>81</v>
      </c>
      <c r="X1766" s="9" t="s">
        <v>162</v>
      </c>
      <c r="Y1766" s="9" t="s">
        <v>899</v>
      </c>
      <c r="Z1766" s="9">
        <v>33334</v>
      </c>
      <c r="AA1766" s="1"/>
      <c r="AB1766" s="1"/>
      <c r="AC1766" s="1"/>
      <c r="AD1766" s="1"/>
      <c r="AE1766" s="1"/>
      <c r="AF1766" s="1"/>
    </row>
    <row r="1767" spans="1:32" x14ac:dyDescent="0.3">
      <c r="A1767" s="13">
        <v>18087</v>
      </c>
      <c r="B1767" s="13" t="s">
        <v>41</v>
      </c>
      <c r="C1767" s="13">
        <v>86327</v>
      </c>
      <c r="D1767" s="14">
        <v>3.08</v>
      </c>
      <c r="E1767" s="15">
        <v>0.05</v>
      </c>
      <c r="F1767" s="13">
        <v>19</v>
      </c>
      <c r="G1767" s="14">
        <f>'Calculated Metrics'!$D1767*'Calculated Metrics'!$F1767*(1-'Calculated Metrics'!$E1767)</f>
        <v>55.594000000000001</v>
      </c>
      <c r="H1767" s="13">
        <v>3105</v>
      </c>
      <c r="I1767" s="13" t="s">
        <v>2035</v>
      </c>
      <c r="J1767" s="13" t="str">
        <f t="shared" si="27"/>
        <v>Returning Customer</v>
      </c>
      <c r="K1767" s="13" t="s">
        <v>34</v>
      </c>
      <c r="L1767" s="13" t="s">
        <v>35</v>
      </c>
      <c r="M1767" s="16">
        <v>42083</v>
      </c>
      <c r="N1767" s="16">
        <v>42084</v>
      </c>
      <c r="O1767" s="48">
        <f>'Calculated Metrics'!$N1767-'Calculated Metrics'!$M1767</f>
        <v>1</v>
      </c>
      <c r="P1767" s="16" t="str">
        <f>TEXT('Calculated Metrics'!$M1767,"mmmm")</f>
        <v>March</v>
      </c>
      <c r="Q1767" s="16" t="str">
        <f>TEXT('Calculated Metrics'!$M1767,"dddd")</f>
        <v>Friday</v>
      </c>
      <c r="R1767" s="13" t="str">
        <f>_xlfn.XLOOKUP('Calculated Metrics'!$T1767,'Product Lookup'!A:A,'Product Lookup'!B:B, ,0)</f>
        <v>Labels</v>
      </c>
      <c r="S1767" s="13" t="s">
        <v>26</v>
      </c>
      <c r="T1767" s="13" t="s">
        <v>82</v>
      </c>
      <c r="U1767" s="13" t="s">
        <v>49</v>
      </c>
      <c r="V1767" s="13" t="s">
        <v>29</v>
      </c>
      <c r="W1767" s="13" t="s">
        <v>81</v>
      </c>
      <c r="X1767" s="13" t="s">
        <v>244</v>
      </c>
      <c r="Y1767" s="13" t="s">
        <v>149</v>
      </c>
      <c r="Z1767" s="13">
        <v>42071</v>
      </c>
      <c r="AA1767" s="1"/>
      <c r="AB1767" s="1"/>
      <c r="AC1767" s="1"/>
      <c r="AD1767" s="1"/>
      <c r="AE1767" s="1"/>
      <c r="AF1767" s="1"/>
    </row>
    <row r="1768" spans="1:32" x14ac:dyDescent="0.3">
      <c r="A1768" s="9">
        <v>18088</v>
      </c>
      <c r="B1768" s="9" t="s">
        <v>41</v>
      </c>
      <c r="C1768" s="9">
        <v>86327</v>
      </c>
      <c r="D1768" s="10">
        <v>6.48</v>
      </c>
      <c r="E1768" s="11">
        <v>0.05</v>
      </c>
      <c r="F1768" s="9">
        <v>13</v>
      </c>
      <c r="G1768" s="10">
        <f>'Calculated Metrics'!$D1768*'Calculated Metrics'!$F1768*(1-'Calculated Metrics'!$E1768)</f>
        <v>80.028000000000006</v>
      </c>
      <c r="H1768" s="9">
        <v>3105</v>
      </c>
      <c r="I1768" s="9" t="s">
        <v>2035</v>
      </c>
      <c r="J1768" s="9" t="str">
        <f t="shared" si="27"/>
        <v>Returning Customer</v>
      </c>
      <c r="K1768" s="9" t="s">
        <v>34</v>
      </c>
      <c r="L1768" s="9" t="s">
        <v>35</v>
      </c>
      <c r="M1768" s="12">
        <v>42083</v>
      </c>
      <c r="N1768" s="12">
        <v>42084</v>
      </c>
      <c r="O1768" s="47">
        <f>'Calculated Metrics'!$N1768-'Calculated Metrics'!$M1768</f>
        <v>1</v>
      </c>
      <c r="P1768" s="12" t="str">
        <f>TEXT('Calculated Metrics'!$M1768,"mmmm")</f>
        <v>March</v>
      </c>
      <c r="Q1768" s="12" t="str">
        <f>TEXT('Calculated Metrics'!$M1768,"dddd")</f>
        <v>Friday</v>
      </c>
      <c r="R1768" s="9" t="str">
        <f>_xlfn.XLOOKUP('Calculated Metrics'!$T1768,'Product Lookup'!A:A,'Product Lookup'!B:B, ,0)</f>
        <v>Paper</v>
      </c>
      <c r="S1768" s="9" t="s">
        <v>26</v>
      </c>
      <c r="T1768" s="9" t="s">
        <v>66</v>
      </c>
      <c r="U1768" s="9" t="s">
        <v>49</v>
      </c>
      <c r="V1768" s="9" t="s">
        <v>29</v>
      </c>
      <c r="W1768" s="9" t="s">
        <v>81</v>
      </c>
      <c r="X1768" s="9" t="s">
        <v>244</v>
      </c>
      <c r="Y1768" s="9" t="s">
        <v>149</v>
      </c>
      <c r="Z1768" s="9">
        <v>42071</v>
      </c>
      <c r="AA1768" s="1"/>
      <c r="AB1768" s="1"/>
      <c r="AC1768" s="1"/>
      <c r="AD1768" s="1"/>
      <c r="AE1768" s="1"/>
      <c r="AF1768" s="1"/>
    </row>
    <row r="1769" spans="1:32" x14ac:dyDescent="0.3">
      <c r="A1769" s="13">
        <v>18089</v>
      </c>
      <c r="B1769" s="13" t="s">
        <v>41</v>
      </c>
      <c r="C1769" s="13">
        <v>86327</v>
      </c>
      <c r="D1769" s="14">
        <v>125.99</v>
      </c>
      <c r="E1769" s="15">
        <v>0.1</v>
      </c>
      <c r="F1769" s="13">
        <v>12</v>
      </c>
      <c r="G1769" s="14">
        <f>'Calculated Metrics'!$D1769*'Calculated Metrics'!$F1769*(1-'Calculated Metrics'!$E1769)</f>
        <v>1360.692</v>
      </c>
      <c r="H1769" s="13">
        <v>3105</v>
      </c>
      <c r="I1769" s="13" t="s">
        <v>2035</v>
      </c>
      <c r="J1769" s="13" t="str">
        <f t="shared" si="27"/>
        <v>Returning Customer</v>
      </c>
      <c r="K1769" s="13" t="s">
        <v>34</v>
      </c>
      <c r="L1769" s="13" t="s">
        <v>35</v>
      </c>
      <c r="M1769" s="16">
        <v>42083</v>
      </c>
      <c r="N1769" s="16">
        <v>42085</v>
      </c>
      <c r="O1769" s="48">
        <f>'Calculated Metrics'!$N1769-'Calculated Metrics'!$M1769</f>
        <v>2</v>
      </c>
      <c r="P1769" s="16" t="str">
        <f>TEXT('Calculated Metrics'!$M1769,"mmmm")</f>
        <v>March</v>
      </c>
      <c r="Q1769" s="16" t="str">
        <f>TEXT('Calculated Metrics'!$M1769,"dddd")</f>
        <v>Friday</v>
      </c>
      <c r="R1769" s="13" t="str">
        <f>_xlfn.XLOOKUP('Calculated Metrics'!$T1769,'Product Lookup'!A:A,'Product Lookup'!B:B, ,0)</f>
        <v>Telephones</v>
      </c>
      <c r="S1769" s="13" t="s">
        <v>58</v>
      </c>
      <c r="T1769" s="13" t="s">
        <v>59</v>
      </c>
      <c r="U1769" s="13" t="s">
        <v>49</v>
      </c>
      <c r="V1769" s="13" t="s">
        <v>29</v>
      </c>
      <c r="W1769" s="13" t="s">
        <v>50</v>
      </c>
      <c r="X1769" s="13" t="s">
        <v>244</v>
      </c>
      <c r="Y1769" s="13" t="s">
        <v>149</v>
      </c>
      <c r="Z1769" s="13">
        <v>42071</v>
      </c>
      <c r="AA1769" s="1"/>
      <c r="AB1769" s="1"/>
      <c r="AC1769" s="1"/>
      <c r="AD1769" s="1"/>
      <c r="AE1769" s="1"/>
      <c r="AF1769" s="1"/>
    </row>
    <row r="1770" spans="1:32" x14ac:dyDescent="0.3">
      <c r="A1770" s="9">
        <v>87</v>
      </c>
      <c r="B1770" s="9" t="s">
        <v>41</v>
      </c>
      <c r="C1770" s="9">
        <v>548</v>
      </c>
      <c r="D1770" s="10">
        <v>3.08</v>
      </c>
      <c r="E1770" s="11">
        <v>0.05</v>
      </c>
      <c r="F1770" s="9">
        <v>75</v>
      </c>
      <c r="G1770" s="10">
        <f>'Calculated Metrics'!$D1770*'Calculated Metrics'!$F1770*(1-'Calculated Metrics'!$E1770)</f>
        <v>219.45</v>
      </c>
      <c r="H1770" s="9">
        <v>3106</v>
      </c>
      <c r="I1770" s="9" t="s">
        <v>2036</v>
      </c>
      <c r="J1770" s="9" t="str">
        <f t="shared" si="27"/>
        <v>Returning Customer</v>
      </c>
      <c r="K1770" s="9" t="s">
        <v>34</v>
      </c>
      <c r="L1770" s="9" t="s">
        <v>35</v>
      </c>
      <c r="M1770" s="12">
        <v>42083</v>
      </c>
      <c r="N1770" s="12">
        <v>42084</v>
      </c>
      <c r="O1770" s="47">
        <f>'Calculated Metrics'!$N1770-'Calculated Metrics'!$M1770</f>
        <v>1</v>
      </c>
      <c r="P1770" s="12" t="str">
        <f>TEXT('Calculated Metrics'!$M1770,"mmmm")</f>
        <v>March</v>
      </c>
      <c r="Q1770" s="12" t="str">
        <f>TEXT('Calculated Metrics'!$M1770,"dddd")</f>
        <v>Friday</v>
      </c>
      <c r="R1770" s="9" t="str">
        <f>_xlfn.XLOOKUP('Calculated Metrics'!$T1770,'Product Lookup'!A:A,'Product Lookup'!B:B, ,0)</f>
        <v>Labels</v>
      </c>
      <c r="S1770" s="9" t="s">
        <v>26</v>
      </c>
      <c r="T1770" s="9" t="s">
        <v>82</v>
      </c>
      <c r="U1770" s="9" t="s">
        <v>49</v>
      </c>
      <c r="V1770" s="9" t="s">
        <v>29</v>
      </c>
      <c r="W1770" s="9" t="s">
        <v>50</v>
      </c>
      <c r="X1770" s="9" t="s">
        <v>79</v>
      </c>
      <c r="Y1770" s="9" t="s">
        <v>698</v>
      </c>
      <c r="Z1770" s="9">
        <v>77041</v>
      </c>
      <c r="AA1770" s="1"/>
      <c r="AB1770" s="1"/>
      <c r="AC1770" s="1"/>
      <c r="AD1770" s="1"/>
      <c r="AE1770" s="1"/>
      <c r="AF1770" s="1"/>
    </row>
    <row r="1771" spans="1:32" x14ac:dyDescent="0.3">
      <c r="A1771" s="13">
        <v>88</v>
      </c>
      <c r="B1771" s="13" t="s">
        <v>41</v>
      </c>
      <c r="C1771" s="13">
        <v>548</v>
      </c>
      <c r="D1771" s="14">
        <v>6.48</v>
      </c>
      <c r="E1771" s="15">
        <v>0.05</v>
      </c>
      <c r="F1771" s="13">
        <v>53</v>
      </c>
      <c r="G1771" s="14">
        <f>'Calculated Metrics'!$D1771*'Calculated Metrics'!$F1771*(1-'Calculated Metrics'!$E1771)</f>
        <v>326.26799999999997</v>
      </c>
      <c r="H1771" s="13">
        <v>3106</v>
      </c>
      <c r="I1771" s="13" t="s">
        <v>2036</v>
      </c>
      <c r="J1771" s="13" t="str">
        <f t="shared" si="27"/>
        <v>Returning Customer</v>
      </c>
      <c r="K1771" s="13" t="s">
        <v>34</v>
      </c>
      <c r="L1771" s="13" t="s">
        <v>35</v>
      </c>
      <c r="M1771" s="16">
        <v>42083</v>
      </c>
      <c r="N1771" s="16">
        <v>42084</v>
      </c>
      <c r="O1771" s="48">
        <f>'Calculated Metrics'!$N1771-'Calculated Metrics'!$M1771</f>
        <v>1</v>
      </c>
      <c r="P1771" s="16" t="str">
        <f>TEXT('Calculated Metrics'!$M1771,"mmmm")</f>
        <v>March</v>
      </c>
      <c r="Q1771" s="16" t="str">
        <f>TEXT('Calculated Metrics'!$M1771,"dddd")</f>
        <v>Friday</v>
      </c>
      <c r="R1771" s="13" t="str">
        <f>_xlfn.XLOOKUP('Calculated Metrics'!$T1771,'Product Lookup'!A:A,'Product Lookup'!B:B, ,0)</f>
        <v>Paper</v>
      </c>
      <c r="S1771" s="13" t="s">
        <v>26</v>
      </c>
      <c r="T1771" s="13" t="s">
        <v>66</v>
      </c>
      <c r="U1771" s="13" t="s">
        <v>49</v>
      </c>
      <c r="V1771" s="13" t="s">
        <v>29</v>
      </c>
      <c r="W1771" s="13" t="s">
        <v>50</v>
      </c>
      <c r="X1771" s="13" t="s">
        <v>79</v>
      </c>
      <c r="Y1771" s="13" t="s">
        <v>698</v>
      </c>
      <c r="Z1771" s="13">
        <v>77041</v>
      </c>
      <c r="AA1771" s="1"/>
      <c r="AB1771" s="1"/>
      <c r="AC1771" s="1"/>
      <c r="AD1771" s="1"/>
      <c r="AE1771" s="1"/>
      <c r="AF1771" s="1"/>
    </row>
    <row r="1772" spans="1:32" x14ac:dyDescent="0.3">
      <c r="A1772" s="9">
        <v>89</v>
      </c>
      <c r="B1772" s="9" t="s">
        <v>41</v>
      </c>
      <c r="C1772" s="9">
        <v>548</v>
      </c>
      <c r="D1772" s="10">
        <v>125.99</v>
      </c>
      <c r="E1772" s="11">
        <v>0.1</v>
      </c>
      <c r="F1772" s="9">
        <v>47</v>
      </c>
      <c r="G1772" s="10">
        <f>'Calculated Metrics'!$D1772*'Calculated Metrics'!$F1772*(1-'Calculated Metrics'!$E1772)</f>
        <v>5329.3769999999995</v>
      </c>
      <c r="H1772" s="9">
        <v>3106</v>
      </c>
      <c r="I1772" s="9" t="s">
        <v>2036</v>
      </c>
      <c r="J1772" s="9" t="str">
        <f t="shared" si="27"/>
        <v>Returning Customer</v>
      </c>
      <c r="K1772" s="9" t="s">
        <v>34</v>
      </c>
      <c r="L1772" s="9" t="s">
        <v>35</v>
      </c>
      <c r="M1772" s="12">
        <v>42083</v>
      </c>
      <c r="N1772" s="12">
        <v>42085</v>
      </c>
      <c r="O1772" s="47">
        <f>'Calculated Metrics'!$N1772-'Calculated Metrics'!$M1772</f>
        <v>2</v>
      </c>
      <c r="P1772" s="12" t="str">
        <f>TEXT('Calculated Metrics'!$M1772,"mmmm")</f>
        <v>March</v>
      </c>
      <c r="Q1772" s="12" t="str">
        <f>TEXT('Calculated Metrics'!$M1772,"dddd")</f>
        <v>Friday</v>
      </c>
      <c r="R1772" s="9" t="str">
        <f>_xlfn.XLOOKUP('Calculated Metrics'!$T1772,'Product Lookup'!A:A,'Product Lookup'!B:B, ,0)</f>
        <v>Telephones</v>
      </c>
      <c r="S1772" s="9" t="s">
        <v>58</v>
      </c>
      <c r="T1772" s="9" t="s">
        <v>59</v>
      </c>
      <c r="U1772" s="9" t="s">
        <v>49</v>
      </c>
      <c r="V1772" s="9" t="s">
        <v>29</v>
      </c>
      <c r="W1772" s="9" t="s">
        <v>81</v>
      </c>
      <c r="X1772" s="9" t="s">
        <v>79</v>
      </c>
      <c r="Y1772" s="9" t="s">
        <v>698</v>
      </c>
      <c r="Z1772" s="9">
        <v>77041</v>
      </c>
      <c r="AA1772" s="1"/>
      <c r="AB1772" s="1"/>
      <c r="AC1772" s="1"/>
      <c r="AD1772" s="1"/>
      <c r="AE1772" s="1"/>
      <c r="AF1772" s="1"/>
    </row>
    <row r="1773" spans="1:32" x14ac:dyDescent="0.3">
      <c r="A1773" s="13">
        <v>21120</v>
      </c>
      <c r="B1773" s="13" t="s">
        <v>33</v>
      </c>
      <c r="C1773" s="13">
        <v>86860</v>
      </c>
      <c r="D1773" s="14">
        <v>34.54</v>
      </c>
      <c r="E1773" s="15">
        <v>0.05</v>
      </c>
      <c r="F1773" s="13">
        <v>17</v>
      </c>
      <c r="G1773" s="14">
        <f>'Calculated Metrics'!$D1773*'Calculated Metrics'!$F1773*(1-'Calculated Metrics'!$E1773)</f>
        <v>557.82099999999991</v>
      </c>
      <c r="H1773" s="13">
        <v>3113</v>
      </c>
      <c r="I1773" s="13" t="s">
        <v>2037</v>
      </c>
      <c r="J1773" s="13" t="str">
        <f t="shared" si="27"/>
        <v>Returning Customer</v>
      </c>
      <c r="K1773" s="13" t="s">
        <v>24</v>
      </c>
      <c r="L1773" s="13" t="s">
        <v>35</v>
      </c>
      <c r="M1773" s="16">
        <v>42141</v>
      </c>
      <c r="N1773" s="16">
        <v>42142</v>
      </c>
      <c r="O1773" s="48">
        <f>'Calculated Metrics'!$N1773-'Calculated Metrics'!$M1773</f>
        <v>1</v>
      </c>
      <c r="P1773" s="16" t="str">
        <f>TEXT('Calculated Metrics'!$M1773,"mmmm")</f>
        <v>May</v>
      </c>
      <c r="Q1773" s="16" t="str">
        <f>TEXT('Calculated Metrics'!$M1773,"dddd")</f>
        <v>Sunday</v>
      </c>
      <c r="R1773" s="13" t="str">
        <f>_xlfn.XLOOKUP('Calculated Metrics'!$T1773,'Product Lookup'!A:A,'Product Lookup'!B:B, ,0)</f>
        <v>Binders</v>
      </c>
      <c r="S1773" s="13" t="s">
        <v>26</v>
      </c>
      <c r="T1773" s="13" t="s">
        <v>72</v>
      </c>
      <c r="U1773" s="13" t="s">
        <v>49</v>
      </c>
      <c r="V1773" s="13" t="s">
        <v>29</v>
      </c>
      <c r="W1773" s="13" t="s">
        <v>81</v>
      </c>
      <c r="X1773" s="13" t="s">
        <v>95</v>
      </c>
      <c r="Y1773" s="13" t="s">
        <v>900</v>
      </c>
      <c r="Z1773" s="13">
        <v>70560</v>
      </c>
      <c r="AA1773" s="1"/>
      <c r="AB1773" s="1"/>
      <c r="AC1773" s="1"/>
      <c r="AD1773" s="1"/>
      <c r="AE1773" s="1"/>
      <c r="AF1773" s="1"/>
    </row>
    <row r="1774" spans="1:32" x14ac:dyDescent="0.3">
      <c r="A1774" s="9">
        <v>21121</v>
      </c>
      <c r="B1774" s="9" t="s">
        <v>33</v>
      </c>
      <c r="C1774" s="9">
        <v>86860</v>
      </c>
      <c r="D1774" s="10">
        <v>12.28</v>
      </c>
      <c r="E1774" s="11">
        <v>0.05</v>
      </c>
      <c r="F1774" s="9">
        <v>9</v>
      </c>
      <c r="G1774" s="10">
        <f>'Calculated Metrics'!$D1774*'Calculated Metrics'!$F1774*(1-'Calculated Metrics'!$E1774)</f>
        <v>104.99399999999999</v>
      </c>
      <c r="H1774" s="9">
        <v>3113</v>
      </c>
      <c r="I1774" s="9" t="s">
        <v>2037</v>
      </c>
      <c r="J1774" s="9" t="str">
        <f t="shared" si="27"/>
        <v>Returning Customer</v>
      </c>
      <c r="K1774" s="9" t="s">
        <v>24</v>
      </c>
      <c r="L1774" s="9" t="s">
        <v>35</v>
      </c>
      <c r="M1774" s="12">
        <v>42141</v>
      </c>
      <c r="N1774" s="12">
        <v>42141</v>
      </c>
      <c r="O1774" s="47">
        <f>'Calculated Metrics'!$N1774-'Calculated Metrics'!$M1774</f>
        <v>0</v>
      </c>
      <c r="P1774" s="12" t="str">
        <f>TEXT('Calculated Metrics'!$M1774,"mmmm")</f>
        <v>May</v>
      </c>
      <c r="Q1774" s="12" t="str">
        <f>TEXT('Calculated Metrics'!$M1774,"dddd")</f>
        <v>Sunday</v>
      </c>
      <c r="R1774" s="9" t="str">
        <f>_xlfn.XLOOKUP('Calculated Metrics'!$T1774,'Product Lookup'!A:A,'Product Lookup'!B:B, ,0)</f>
        <v>Paper</v>
      </c>
      <c r="S1774" s="9" t="s">
        <v>26</v>
      </c>
      <c r="T1774" s="9" t="s">
        <v>66</v>
      </c>
      <c r="U1774" s="9" t="s">
        <v>49</v>
      </c>
      <c r="V1774" s="9" t="s">
        <v>29</v>
      </c>
      <c r="W1774" s="9" t="s">
        <v>81</v>
      </c>
      <c r="X1774" s="9" t="s">
        <v>95</v>
      </c>
      <c r="Y1774" s="9" t="s">
        <v>900</v>
      </c>
      <c r="Z1774" s="9">
        <v>70560</v>
      </c>
      <c r="AA1774" s="1"/>
      <c r="AB1774" s="1"/>
      <c r="AC1774" s="1"/>
      <c r="AD1774" s="1"/>
      <c r="AE1774" s="1"/>
      <c r="AF1774" s="1"/>
    </row>
    <row r="1775" spans="1:32" x14ac:dyDescent="0.3">
      <c r="A1775" s="13">
        <v>21122</v>
      </c>
      <c r="B1775" s="13" t="s">
        <v>33</v>
      </c>
      <c r="C1775" s="13">
        <v>86860</v>
      </c>
      <c r="D1775" s="14">
        <v>34.58</v>
      </c>
      <c r="E1775" s="15">
        <v>0.05</v>
      </c>
      <c r="F1775" s="13">
        <v>13</v>
      </c>
      <c r="G1775" s="14">
        <f>'Calculated Metrics'!$D1775*'Calculated Metrics'!$F1775*(1-'Calculated Metrics'!$E1775)</f>
        <v>427.06299999999993</v>
      </c>
      <c r="H1775" s="13">
        <v>3113</v>
      </c>
      <c r="I1775" s="13" t="s">
        <v>2037</v>
      </c>
      <c r="J1775" s="13" t="str">
        <f t="shared" si="27"/>
        <v>Returning Customer</v>
      </c>
      <c r="K1775" s="13" t="s">
        <v>24</v>
      </c>
      <c r="L1775" s="13" t="s">
        <v>25</v>
      </c>
      <c r="M1775" s="16">
        <v>42141</v>
      </c>
      <c r="N1775" s="16">
        <v>42143</v>
      </c>
      <c r="O1775" s="48">
        <f>'Calculated Metrics'!$N1775-'Calculated Metrics'!$M1775</f>
        <v>2</v>
      </c>
      <c r="P1775" s="16" t="str">
        <f>TEXT('Calculated Metrics'!$M1775,"mmmm")</f>
        <v>May</v>
      </c>
      <c r="Q1775" s="16" t="str">
        <f>TEXT('Calculated Metrics'!$M1775,"dddd")</f>
        <v>Sunday</v>
      </c>
      <c r="R1775" s="13" t="str">
        <f>_xlfn.XLOOKUP('Calculated Metrics'!$T1775,'Product Lookup'!A:A,'Product Lookup'!B:B, ,0)</f>
        <v>Pens</v>
      </c>
      <c r="S1775" s="13" t="s">
        <v>26</v>
      </c>
      <c r="T1775" s="13" t="s">
        <v>27</v>
      </c>
      <c r="U1775" s="13" t="s">
        <v>43</v>
      </c>
      <c r="V1775" s="13" t="s">
        <v>29</v>
      </c>
      <c r="W1775" s="13" t="s">
        <v>81</v>
      </c>
      <c r="X1775" s="13" t="s">
        <v>95</v>
      </c>
      <c r="Y1775" s="13" t="s">
        <v>900</v>
      </c>
      <c r="Z1775" s="13">
        <v>70560</v>
      </c>
      <c r="AA1775" s="1"/>
      <c r="AB1775" s="1"/>
      <c r="AC1775" s="1"/>
      <c r="AD1775" s="1"/>
      <c r="AE1775" s="1"/>
      <c r="AF1775" s="1"/>
    </row>
    <row r="1776" spans="1:32" x14ac:dyDescent="0.3">
      <c r="A1776" s="9">
        <v>20795</v>
      </c>
      <c r="B1776" s="9" t="s">
        <v>41</v>
      </c>
      <c r="C1776" s="9">
        <v>86432</v>
      </c>
      <c r="D1776" s="10">
        <v>349.45</v>
      </c>
      <c r="E1776" s="11">
        <v>0.1</v>
      </c>
      <c r="F1776" s="9">
        <v>11</v>
      </c>
      <c r="G1776" s="10">
        <f>'Calculated Metrics'!$D1776*'Calculated Metrics'!$F1776*(1-'Calculated Metrics'!$E1776)</f>
        <v>3459.5549999999998</v>
      </c>
      <c r="H1776" s="9">
        <v>3119</v>
      </c>
      <c r="I1776" s="9" t="s">
        <v>2038</v>
      </c>
      <c r="J1776" s="9" t="str">
        <f t="shared" si="27"/>
        <v>New Customer</v>
      </c>
      <c r="K1776" s="9" t="s">
        <v>24</v>
      </c>
      <c r="L1776" s="9" t="s">
        <v>25</v>
      </c>
      <c r="M1776" s="12">
        <v>42185</v>
      </c>
      <c r="N1776" s="12">
        <v>42187</v>
      </c>
      <c r="O1776" s="47">
        <f>'Calculated Metrics'!$N1776-'Calculated Metrics'!$M1776</f>
        <v>2</v>
      </c>
      <c r="P1776" s="12" t="str">
        <f>TEXT('Calculated Metrics'!$M1776,"mmmm")</f>
        <v>June</v>
      </c>
      <c r="Q1776" s="12" t="str">
        <f>TEXT('Calculated Metrics'!$M1776,"dddd")</f>
        <v>Tuesday</v>
      </c>
      <c r="R1776" s="9" t="str">
        <f>_xlfn.XLOOKUP('Calculated Metrics'!$T1776,'Product Lookup'!A:A,'Product Lookup'!B:B, ,0)</f>
        <v>Tables</v>
      </c>
      <c r="S1776" s="9" t="s">
        <v>36</v>
      </c>
      <c r="T1776" s="9" t="s">
        <v>89</v>
      </c>
      <c r="U1776" s="9" t="s">
        <v>38</v>
      </c>
      <c r="V1776" s="9" t="s">
        <v>29</v>
      </c>
      <c r="W1776" s="9" t="s">
        <v>81</v>
      </c>
      <c r="X1776" s="9" t="s">
        <v>162</v>
      </c>
      <c r="Y1776" s="9" t="s">
        <v>901</v>
      </c>
      <c r="Z1776" s="9">
        <v>32839</v>
      </c>
      <c r="AA1776" s="1"/>
      <c r="AB1776" s="1"/>
      <c r="AC1776" s="1"/>
      <c r="AD1776" s="1"/>
      <c r="AE1776" s="1"/>
      <c r="AF1776" s="1"/>
    </row>
    <row r="1777" spans="1:32" x14ac:dyDescent="0.3">
      <c r="A1777" s="13">
        <v>25473</v>
      </c>
      <c r="B1777" s="13" t="s">
        <v>33</v>
      </c>
      <c r="C1777" s="13">
        <v>90160</v>
      </c>
      <c r="D1777" s="14">
        <v>315.98</v>
      </c>
      <c r="E1777" s="15">
        <v>0.1</v>
      </c>
      <c r="F1777" s="13">
        <v>9</v>
      </c>
      <c r="G1777" s="14">
        <f>'Calculated Metrics'!$D1777*'Calculated Metrics'!$F1777*(1-'Calculated Metrics'!$E1777)</f>
        <v>2559.4380000000001</v>
      </c>
      <c r="H1777" s="13">
        <v>3120</v>
      </c>
      <c r="I1777" s="13" t="s">
        <v>2039</v>
      </c>
      <c r="J1777" s="13" t="str">
        <f t="shared" si="27"/>
        <v>New Customer</v>
      </c>
      <c r="K1777" s="13" t="s">
        <v>34</v>
      </c>
      <c r="L1777" s="13" t="s">
        <v>35</v>
      </c>
      <c r="M1777" s="16">
        <v>42169</v>
      </c>
      <c r="N1777" s="16">
        <v>42169</v>
      </c>
      <c r="O1777" s="48">
        <f>'Calculated Metrics'!$N1777-'Calculated Metrics'!$M1777</f>
        <v>0</v>
      </c>
      <c r="P1777" s="16" t="str">
        <f>TEXT('Calculated Metrics'!$M1777,"mmmm")</f>
        <v>June</v>
      </c>
      <c r="Q1777" s="16" t="str">
        <f>TEXT('Calculated Metrics'!$M1777,"dddd")</f>
        <v>Sunday</v>
      </c>
      <c r="R1777" s="13" t="str">
        <f>_xlfn.XLOOKUP('Calculated Metrics'!$T1777,'Product Lookup'!A:A,'Product Lookup'!B:B, ,0)</f>
        <v>Binders</v>
      </c>
      <c r="S1777" s="13" t="s">
        <v>26</v>
      </c>
      <c r="T1777" s="13" t="s">
        <v>72</v>
      </c>
      <c r="U1777" s="13" t="s">
        <v>49</v>
      </c>
      <c r="V1777" s="13" t="s">
        <v>29</v>
      </c>
      <c r="W1777" s="13" t="s">
        <v>50</v>
      </c>
      <c r="X1777" s="13" t="s">
        <v>95</v>
      </c>
      <c r="Y1777" s="13" t="s">
        <v>902</v>
      </c>
      <c r="Z1777" s="13">
        <v>70117</v>
      </c>
      <c r="AA1777" s="1"/>
      <c r="AB1777" s="1"/>
      <c r="AC1777" s="1"/>
      <c r="AD1777" s="1"/>
      <c r="AE1777" s="1"/>
      <c r="AF1777" s="1"/>
    </row>
    <row r="1778" spans="1:32" x14ac:dyDescent="0.3">
      <c r="A1778" s="9">
        <v>23764</v>
      </c>
      <c r="B1778" s="9" t="s">
        <v>71</v>
      </c>
      <c r="C1778" s="9">
        <v>87287</v>
      </c>
      <c r="D1778" s="10">
        <v>7.1</v>
      </c>
      <c r="E1778" s="11">
        <v>0.05</v>
      </c>
      <c r="F1778" s="9">
        <v>8</v>
      </c>
      <c r="G1778" s="10">
        <f>'Calculated Metrics'!$D1778*'Calculated Metrics'!$F1778*(1-'Calculated Metrics'!$E1778)</f>
        <v>53.959999999999994</v>
      </c>
      <c r="H1778" s="9">
        <v>3123</v>
      </c>
      <c r="I1778" s="9" t="s">
        <v>2040</v>
      </c>
      <c r="J1778" s="9" t="str">
        <f t="shared" si="27"/>
        <v>New Customer</v>
      </c>
      <c r="K1778" s="9" t="s">
        <v>34</v>
      </c>
      <c r="L1778" s="9" t="s">
        <v>35</v>
      </c>
      <c r="M1778" s="12">
        <v>42011</v>
      </c>
      <c r="N1778" s="12">
        <v>42013</v>
      </c>
      <c r="O1778" s="47">
        <f>'Calculated Metrics'!$N1778-'Calculated Metrics'!$M1778</f>
        <v>2</v>
      </c>
      <c r="P1778" s="12" t="str">
        <f>TEXT('Calculated Metrics'!$M1778,"mmmm")</f>
        <v>January</v>
      </c>
      <c r="Q1778" s="12" t="str">
        <f>TEXT('Calculated Metrics'!$M1778,"dddd")</f>
        <v>Wednesday</v>
      </c>
      <c r="R1778" s="9" t="str">
        <f>_xlfn.XLOOKUP('Calculated Metrics'!$T1778,'Product Lookup'!A:A,'Product Lookup'!B:B, ,0)</f>
        <v>Binders</v>
      </c>
      <c r="S1778" s="9" t="s">
        <v>26</v>
      </c>
      <c r="T1778" s="9" t="s">
        <v>72</v>
      </c>
      <c r="U1778" s="9" t="s">
        <v>49</v>
      </c>
      <c r="V1778" s="9" t="s">
        <v>29</v>
      </c>
      <c r="W1778" s="9" t="s">
        <v>50</v>
      </c>
      <c r="X1778" s="9" t="s">
        <v>98</v>
      </c>
      <c r="Y1778" s="9" t="s">
        <v>903</v>
      </c>
      <c r="Z1778" s="9">
        <v>60160</v>
      </c>
      <c r="AA1778" s="1"/>
      <c r="AB1778" s="1"/>
      <c r="AC1778" s="1"/>
      <c r="AD1778" s="1"/>
      <c r="AE1778" s="1"/>
      <c r="AF1778" s="1"/>
    </row>
    <row r="1779" spans="1:32" x14ac:dyDescent="0.3">
      <c r="A1779" s="13">
        <v>25060</v>
      </c>
      <c r="B1779" s="13" t="s">
        <v>33</v>
      </c>
      <c r="C1779" s="13">
        <v>87286</v>
      </c>
      <c r="D1779" s="14">
        <v>120.98</v>
      </c>
      <c r="E1779" s="15">
        <v>0.1</v>
      </c>
      <c r="F1779" s="13">
        <v>11</v>
      </c>
      <c r="G1779" s="14">
        <f>'Calculated Metrics'!$D1779*'Calculated Metrics'!$F1779*(1-'Calculated Metrics'!$E1779)</f>
        <v>1197.702</v>
      </c>
      <c r="H1779" s="13">
        <v>3124</v>
      </c>
      <c r="I1779" s="13" t="s">
        <v>2041</v>
      </c>
      <c r="J1779" s="13" t="str">
        <f t="shared" si="27"/>
        <v>New Customer</v>
      </c>
      <c r="K1779" s="13" t="s">
        <v>34</v>
      </c>
      <c r="L1779" s="13" t="s">
        <v>35</v>
      </c>
      <c r="M1779" s="16">
        <v>42154</v>
      </c>
      <c r="N1779" s="16">
        <v>42155</v>
      </c>
      <c r="O1779" s="48">
        <f>'Calculated Metrics'!$N1779-'Calculated Metrics'!$M1779</f>
        <v>1</v>
      </c>
      <c r="P1779" s="16" t="str">
        <f>TEXT('Calculated Metrics'!$M1779,"mmmm")</f>
        <v>May</v>
      </c>
      <c r="Q1779" s="16" t="str">
        <f>TEXT('Calculated Metrics'!$M1779,"dddd")</f>
        <v>Saturday</v>
      </c>
      <c r="R1779" s="13" t="str">
        <f>_xlfn.XLOOKUP('Calculated Metrics'!$T1779,'Product Lookup'!A:A,'Product Lookup'!B:B, ,0)</f>
        <v>Binders</v>
      </c>
      <c r="S1779" s="13" t="s">
        <v>26</v>
      </c>
      <c r="T1779" s="13" t="s">
        <v>72</v>
      </c>
      <c r="U1779" s="13" t="s">
        <v>49</v>
      </c>
      <c r="V1779" s="13" t="s">
        <v>29</v>
      </c>
      <c r="W1779" s="13" t="s">
        <v>50</v>
      </c>
      <c r="X1779" s="13" t="s">
        <v>98</v>
      </c>
      <c r="Y1779" s="13" t="s">
        <v>904</v>
      </c>
      <c r="Z1779" s="13">
        <v>61265</v>
      </c>
      <c r="AA1779" s="1"/>
      <c r="AB1779" s="1"/>
      <c r="AC1779" s="1"/>
      <c r="AD1779" s="1"/>
      <c r="AE1779" s="1"/>
      <c r="AF1779" s="1"/>
    </row>
    <row r="1780" spans="1:32" x14ac:dyDescent="0.3">
      <c r="A1780" s="9">
        <v>25352</v>
      </c>
      <c r="B1780" s="9" t="s">
        <v>23</v>
      </c>
      <c r="C1780" s="9">
        <v>87285</v>
      </c>
      <c r="D1780" s="10">
        <v>120.97</v>
      </c>
      <c r="E1780" s="11">
        <v>0.1</v>
      </c>
      <c r="F1780" s="9">
        <v>2</v>
      </c>
      <c r="G1780" s="10">
        <f>'Calculated Metrics'!$D1780*'Calculated Metrics'!$F1780*(1-'Calculated Metrics'!$E1780)</f>
        <v>217.74600000000001</v>
      </c>
      <c r="H1780" s="9">
        <v>3125</v>
      </c>
      <c r="I1780" s="9" t="s">
        <v>2042</v>
      </c>
      <c r="J1780" s="9" t="str">
        <f t="shared" si="27"/>
        <v>New Customer</v>
      </c>
      <c r="K1780" s="9" t="s">
        <v>34</v>
      </c>
      <c r="L1780" s="9" t="s">
        <v>25</v>
      </c>
      <c r="M1780" s="12">
        <v>42009</v>
      </c>
      <c r="N1780" s="12">
        <v>42011</v>
      </c>
      <c r="O1780" s="47">
        <f>'Calculated Metrics'!$N1780-'Calculated Metrics'!$M1780</f>
        <v>2</v>
      </c>
      <c r="P1780" s="12" t="str">
        <f>TEXT('Calculated Metrics'!$M1780,"mmmm")</f>
        <v>January</v>
      </c>
      <c r="Q1780" s="12" t="str">
        <f>TEXT('Calculated Metrics'!$M1780,"dddd")</f>
        <v>Monday</v>
      </c>
      <c r="R1780" s="9" t="str">
        <f>_xlfn.XLOOKUP('Calculated Metrics'!$T1780,'Product Lookup'!A:A,'Product Lookup'!B:B, ,0)</f>
        <v>Office Machines</v>
      </c>
      <c r="S1780" s="9" t="s">
        <v>58</v>
      </c>
      <c r="T1780" s="9" t="s">
        <v>62</v>
      </c>
      <c r="U1780" s="9" t="s">
        <v>38</v>
      </c>
      <c r="V1780" s="9" t="s">
        <v>29</v>
      </c>
      <c r="W1780" s="9" t="s">
        <v>81</v>
      </c>
      <c r="X1780" s="9" t="s">
        <v>98</v>
      </c>
      <c r="Y1780" s="9" t="s">
        <v>905</v>
      </c>
      <c r="Z1780" s="9">
        <v>60056</v>
      </c>
      <c r="AA1780" s="1"/>
      <c r="AB1780" s="1"/>
      <c r="AC1780" s="1"/>
      <c r="AD1780" s="1"/>
      <c r="AE1780" s="1"/>
      <c r="AF1780" s="1"/>
    </row>
    <row r="1781" spans="1:32" x14ac:dyDescent="0.3">
      <c r="A1781" s="13">
        <v>24457</v>
      </c>
      <c r="B1781" s="13" t="s">
        <v>71</v>
      </c>
      <c r="C1781" s="13">
        <v>89810</v>
      </c>
      <c r="D1781" s="14">
        <v>3.69</v>
      </c>
      <c r="E1781" s="15">
        <v>0.05</v>
      </c>
      <c r="F1781" s="13">
        <v>9</v>
      </c>
      <c r="G1781" s="14">
        <f>'Calculated Metrics'!$D1781*'Calculated Metrics'!$F1781*(1-'Calculated Metrics'!$E1781)</f>
        <v>31.549499999999998</v>
      </c>
      <c r="H1781" s="13">
        <v>3128</v>
      </c>
      <c r="I1781" s="13" t="s">
        <v>2043</v>
      </c>
      <c r="J1781" s="13" t="str">
        <f t="shared" si="27"/>
        <v>New Customer</v>
      </c>
      <c r="K1781" s="13" t="s">
        <v>48</v>
      </c>
      <c r="L1781" s="13" t="s">
        <v>35</v>
      </c>
      <c r="M1781" s="16">
        <v>42180</v>
      </c>
      <c r="N1781" s="16">
        <v>42185</v>
      </c>
      <c r="O1781" s="48">
        <f>'Calculated Metrics'!$N1781-'Calculated Metrics'!$M1781</f>
        <v>5</v>
      </c>
      <c r="P1781" s="16" t="str">
        <f>TEXT('Calculated Metrics'!$M1781,"mmmm")</f>
        <v>June</v>
      </c>
      <c r="Q1781" s="16" t="str">
        <f>TEXT('Calculated Metrics'!$M1781,"dddd")</f>
        <v>Thursday</v>
      </c>
      <c r="R1781" s="13" t="str">
        <f>_xlfn.XLOOKUP('Calculated Metrics'!$T1781,'Product Lookup'!A:A,'Product Lookup'!B:B, ,0)</f>
        <v>Envelopes</v>
      </c>
      <c r="S1781" s="13" t="s">
        <v>26</v>
      </c>
      <c r="T1781" s="13" t="s">
        <v>54</v>
      </c>
      <c r="U1781" s="13" t="s">
        <v>49</v>
      </c>
      <c r="V1781" s="13" t="s">
        <v>29</v>
      </c>
      <c r="W1781" s="13" t="s">
        <v>50</v>
      </c>
      <c r="X1781" s="13" t="s">
        <v>95</v>
      </c>
      <c r="Y1781" s="13" t="s">
        <v>906</v>
      </c>
      <c r="Z1781" s="13">
        <v>71109</v>
      </c>
      <c r="AA1781" s="1"/>
      <c r="AB1781" s="1"/>
      <c r="AC1781" s="1"/>
      <c r="AD1781" s="1"/>
      <c r="AE1781" s="1"/>
      <c r="AF1781" s="1"/>
    </row>
    <row r="1782" spans="1:32" x14ac:dyDescent="0.3">
      <c r="A1782" s="9">
        <v>20483</v>
      </c>
      <c r="B1782" s="9" t="s">
        <v>23</v>
      </c>
      <c r="C1782" s="9">
        <v>86790</v>
      </c>
      <c r="D1782" s="10">
        <v>180.98</v>
      </c>
      <c r="E1782" s="11">
        <v>0.1</v>
      </c>
      <c r="F1782" s="9">
        <v>3</v>
      </c>
      <c r="G1782" s="10">
        <f>'Calculated Metrics'!$D1782*'Calculated Metrics'!$F1782*(1-'Calculated Metrics'!$E1782)</f>
        <v>488.64599999999996</v>
      </c>
      <c r="H1782" s="9">
        <v>3132</v>
      </c>
      <c r="I1782" s="9" t="s">
        <v>2044</v>
      </c>
      <c r="J1782" s="9" t="str">
        <f t="shared" si="27"/>
        <v>Returning Customer</v>
      </c>
      <c r="K1782" s="9" t="s">
        <v>24</v>
      </c>
      <c r="L1782" s="9" t="s">
        <v>25</v>
      </c>
      <c r="M1782" s="12">
        <v>42177</v>
      </c>
      <c r="N1782" s="12">
        <v>42178</v>
      </c>
      <c r="O1782" s="47">
        <f>'Calculated Metrics'!$N1782-'Calculated Metrics'!$M1782</f>
        <v>1</v>
      </c>
      <c r="P1782" s="12" t="str">
        <f>TEXT('Calculated Metrics'!$M1782,"mmmm")</f>
        <v>June</v>
      </c>
      <c r="Q1782" s="12" t="str">
        <f>TEXT('Calculated Metrics'!$M1782,"dddd")</f>
        <v>Monday</v>
      </c>
      <c r="R1782" s="9" t="str">
        <f>_xlfn.XLOOKUP('Calculated Metrics'!$T1782,'Product Lookup'!A:A,'Product Lookup'!B:B, ,0)</f>
        <v>Chairs</v>
      </c>
      <c r="S1782" s="9" t="s">
        <v>36</v>
      </c>
      <c r="T1782" s="9" t="s">
        <v>37</v>
      </c>
      <c r="U1782" s="9" t="s">
        <v>38</v>
      </c>
      <c r="V1782" s="9" t="s">
        <v>29</v>
      </c>
      <c r="W1782" s="9" t="s">
        <v>50</v>
      </c>
      <c r="X1782" s="9" t="s">
        <v>98</v>
      </c>
      <c r="Y1782" s="9" t="s">
        <v>907</v>
      </c>
      <c r="Z1782" s="9">
        <v>60060</v>
      </c>
      <c r="AA1782" s="1"/>
      <c r="AB1782" s="1"/>
      <c r="AC1782" s="1"/>
      <c r="AD1782" s="1"/>
      <c r="AE1782" s="1"/>
      <c r="AF1782" s="1"/>
    </row>
    <row r="1783" spans="1:32" x14ac:dyDescent="0.3">
      <c r="A1783" s="13">
        <v>19258</v>
      </c>
      <c r="B1783" s="13" t="s">
        <v>47</v>
      </c>
      <c r="C1783" s="13">
        <v>86794</v>
      </c>
      <c r="D1783" s="14">
        <v>62.05</v>
      </c>
      <c r="E1783" s="15">
        <v>0.05</v>
      </c>
      <c r="F1783" s="13">
        <v>40</v>
      </c>
      <c r="G1783" s="14">
        <f>'Calculated Metrics'!$D1783*'Calculated Metrics'!$F1783*(1-'Calculated Metrics'!$E1783)</f>
        <v>2357.9</v>
      </c>
      <c r="H1783" s="13">
        <v>3132</v>
      </c>
      <c r="I1783" s="13" t="s">
        <v>2044</v>
      </c>
      <c r="J1783" s="13" t="str">
        <f t="shared" si="27"/>
        <v>Returning Customer</v>
      </c>
      <c r="K1783" s="13" t="s">
        <v>24</v>
      </c>
      <c r="L1783" s="13" t="s">
        <v>35</v>
      </c>
      <c r="M1783" s="16">
        <v>42141</v>
      </c>
      <c r="N1783" s="16">
        <v>42142</v>
      </c>
      <c r="O1783" s="48">
        <f>'Calculated Metrics'!$N1783-'Calculated Metrics'!$M1783</f>
        <v>1</v>
      </c>
      <c r="P1783" s="16" t="str">
        <f>TEXT('Calculated Metrics'!$M1783,"mmmm")</f>
        <v>May</v>
      </c>
      <c r="Q1783" s="16" t="str">
        <f>TEXT('Calculated Metrics'!$M1783,"dddd")</f>
        <v>Sunday</v>
      </c>
      <c r="R1783" s="13" t="str">
        <f>_xlfn.XLOOKUP('Calculated Metrics'!$T1783,'Product Lookup'!A:A,'Product Lookup'!B:B, ,0)</f>
        <v>Appliances</v>
      </c>
      <c r="S1783" s="13" t="s">
        <v>26</v>
      </c>
      <c r="T1783" s="13" t="s">
        <v>131</v>
      </c>
      <c r="U1783" s="13" t="s">
        <v>49</v>
      </c>
      <c r="V1783" s="13" t="s">
        <v>29</v>
      </c>
      <c r="W1783" s="13" t="s">
        <v>50</v>
      </c>
      <c r="X1783" s="13" t="s">
        <v>98</v>
      </c>
      <c r="Y1783" s="13" t="s">
        <v>907</v>
      </c>
      <c r="Z1783" s="13">
        <v>60060</v>
      </c>
      <c r="AA1783" s="1"/>
      <c r="AB1783" s="1"/>
      <c r="AC1783" s="1"/>
      <c r="AD1783" s="1"/>
      <c r="AE1783" s="1"/>
      <c r="AF1783" s="1"/>
    </row>
    <row r="1784" spans="1:32" x14ac:dyDescent="0.3">
      <c r="A1784" s="9">
        <v>22459</v>
      </c>
      <c r="B1784" s="9" t="s">
        <v>47</v>
      </c>
      <c r="C1784" s="9">
        <v>86789</v>
      </c>
      <c r="D1784" s="10">
        <v>5.81</v>
      </c>
      <c r="E1784" s="11">
        <v>0.05</v>
      </c>
      <c r="F1784" s="9">
        <v>12</v>
      </c>
      <c r="G1784" s="10">
        <f>'Calculated Metrics'!$D1784*'Calculated Metrics'!$F1784*(1-'Calculated Metrics'!$E1784)</f>
        <v>66.233999999999995</v>
      </c>
      <c r="H1784" s="9">
        <v>3133</v>
      </c>
      <c r="I1784" s="9" t="s">
        <v>2045</v>
      </c>
      <c r="J1784" s="9" t="str">
        <f t="shared" si="27"/>
        <v>Returning Customer</v>
      </c>
      <c r="K1784" s="9" t="s">
        <v>24</v>
      </c>
      <c r="L1784" s="9" t="s">
        <v>35</v>
      </c>
      <c r="M1784" s="12">
        <v>42020</v>
      </c>
      <c r="N1784" s="12">
        <v>42021</v>
      </c>
      <c r="O1784" s="47">
        <f>'Calculated Metrics'!$N1784-'Calculated Metrics'!$M1784</f>
        <v>1</v>
      </c>
      <c r="P1784" s="12" t="str">
        <f>TEXT('Calculated Metrics'!$M1784,"mmmm")</f>
        <v>January</v>
      </c>
      <c r="Q1784" s="12" t="str">
        <f>TEXT('Calculated Metrics'!$M1784,"dddd")</f>
        <v>Friday</v>
      </c>
      <c r="R1784" s="9" t="str">
        <f>_xlfn.XLOOKUP('Calculated Metrics'!$T1784,'Product Lookup'!A:A,'Product Lookup'!B:B, ,0)</f>
        <v>Binders</v>
      </c>
      <c r="S1784" s="9" t="s">
        <v>26</v>
      </c>
      <c r="T1784" s="9" t="s">
        <v>72</v>
      </c>
      <c r="U1784" s="9" t="s">
        <v>49</v>
      </c>
      <c r="V1784" s="9" t="s">
        <v>29</v>
      </c>
      <c r="W1784" s="9" t="s">
        <v>50</v>
      </c>
      <c r="X1784" s="9" t="s">
        <v>98</v>
      </c>
      <c r="Y1784" s="9" t="s">
        <v>908</v>
      </c>
      <c r="Z1784" s="9">
        <v>60540</v>
      </c>
      <c r="AA1784" s="1"/>
      <c r="AB1784" s="1"/>
      <c r="AC1784" s="1"/>
      <c r="AD1784" s="1"/>
      <c r="AE1784" s="1"/>
      <c r="AF1784" s="1"/>
    </row>
    <row r="1785" spans="1:32" x14ac:dyDescent="0.3">
      <c r="A1785" s="13">
        <v>22460</v>
      </c>
      <c r="B1785" s="13" t="s">
        <v>47</v>
      </c>
      <c r="C1785" s="13">
        <v>86789</v>
      </c>
      <c r="D1785" s="14">
        <v>1.81</v>
      </c>
      <c r="E1785" s="15">
        <v>0.05</v>
      </c>
      <c r="F1785" s="13">
        <v>10</v>
      </c>
      <c r="G1785" s="14">
        <f>'Calculated Metrics'!$D1785*'Calculated Metrics'!$F1785*(1-'Calculated Metrics'!$E1785)</f>
        <v>17.195</v>
      </c>
      <c r="H1785" s="13">
        <v>3133</v>
      </c>
      <c r="I1785" s="13" t="s">
        <v>2045</v>
      </c>
      <c r="J1785" s="13" t="str">
        <f t="shared" si="27"/>
        <v>Returning Customer</v>
      </c>
      <c r="K1785" s="13" t="s">
        <v>24</v>
      </c>
      <c r="L1785" s="13" t="s">
        <v>35</v>
      </c>
      <c r="M1785" s="16">
        <v>42020</v>
      </c>
      <c r="N1785" s="16">
        <v>42021</v>
      </c>
      <c r="O1785" s="48">
        <f>'Calculated Metrics'!$N1785-'Calculated Metrics'!$M1785</f>
        <v>1</v>
      </c>
      <c r="P1785" s="16" t="str">
        <f>TEXT('Calculated Metrics'!$M1785,"mmmm")</f>
        <v>January</v>
      </c>
      <c r="Q1785" s="16" t="str">
        <f>TEXT('Calculated Metrics'!$M1785,"dddd")</f>
        <v>Friday</v>
      </c>
      <c r="R1785" s="13" t="str">
        <f>_xlfn.XLOOKUP('Calculated Metrics'!$T1785,'Product Lookup'!A:A,'Product Lookup'!B:B, ,0)</f>
        <v>Rubber Bands</v>
      </c>
      <c r="S1785" s="13" t="s">
        <v>26</v>
      </c>
      <c r="T1785" s="13" t="s">
        <v>53</v>
      </c>
      <c r="U1785" s="13" t="s">
        <v>28</v>
      </c>
      <c r="V1785" s="13" t="s">
        <v>29</v>
      </c>
      <c r="W1785" s="13" t="s">
        <v>50</v>
      </c>
      <c r="X1785" s="13" t="s">
        <v>98</v>
      </c>
      <c r="Y1785" s="13" t="s">
        <v>908</v>
      </c>
      <c r="Z1785" s="13">
        <v>60540</v>
      </c>
      <c r="AA1785" s="1"/>
      <c r="AB1785" s="1"/>
      <c r="AC1785" s="1"/>
      <c r="AD1785" s="1"/>
      <c r="AE1785" s="1"/>
      <c r="AF1785" s="1"/>
    </row>
    <row r="1786" spans="1:32" x14ac:dyDescent="0.3">
      <c r="A1786" s="9">
        <v>21719</v>
      </c>
      <c r="B1786" s="9" t="s">
        <v>41</v>
      </c>
      <c r="C1786" s="9">
        <v>86792</v>
      </c>
      <c r="D1786" s="10">
        <v>5.4</v>
      </c>
      <c r="E1786" s="11">
        <v>0.05</v>
      </c>
      <c r="F1786" s="9">
        <v>4</v>
      </c>
      <c r="G1786" s="10">
        <f>'Calculated Metrics'!$D1786*'Calculated Metrics'!$F1786*(1-'Calculated Metrics'!$E1786)</f>
        <v>20.52</v>
      </c>
      <c r="H1786" s="9">
        <v>3133</v>
      </c>
      <c r="I1786" s="9" t="s">
        <v>2045</v>
      </c>
      <c r="J1786" s="9" t="str">
        <f t="shared" si="27"/>
        <v>Returning Customer</v>
      </c>
      <c r="K1786" s="9" t="s">
        <v>24</v>
      </c>
      <c r="L1786" s="9" t="s">
        <v>35</v>
      </c>
      <c r="M1786" s="12">
        <v>42067</v>
      </c>
      <c r="N1786" s="12">
        <v>42067</v>
      </c>
      <c r="O1786" s="47">
        <f>'Calculated Metrics'!$N1786-'Calculated Metrics'!$M1786</f>
        <v>0</v>
      </c>
      <c r="P1786" s="12" t="str">
        <f>TEXT('Calculated Metrics'!$M1786,"mmmm")</f>
        <v>March</v>
      </c>
      <c r="Q1786" s="12" t="str">
        <f>TEXT('Calculated Metrics'!$M1786,"dddd")</f>
        <v>Wednesday</v>
      </c>
      <c r="R1786" s="9" t="str">
        <f>_xlfn.XLOOKUP('Calculated Metrics'!$T1786,'Product Lookup'!A:A,'Product Lookup'!B:B, ,0)</f>
        <v>Binders</v>
      </c>
      <c r="S1786" s="9" t="s">
        <v>26</v>
      </c>
      <c r="T1786" s="9" t="s">
        <v>72</v>
      </c>
      <c r="U1786" s="9" t="s">
        <v>49</v>
      </c>
      <c r="V1786" s="9" t="s">
        <v>29</v>
      </c>
      <c r="W1786" s="9" t="s">
        <v>50</v>
      </c>
      <c r="X1786" s="9" t="s">
        <v>98</v>
      </c>
      <c r="Y1786" s="9" t="s">
        <v>908</v>
      </c>
      <c r="Z1786" s="9">
        <v>60540</v>
      </c>
      <c r="AA1786" s="1"/>
      <c r="AB1786" s="1"/>
      <c r="AC1786" s="1"/>
      <c r="AD1786" s="1"/>
      <c r="AE1786" s="1"/>
      <c r="AF1786" s="1"/>
    </row>
    <row r="1787" spans="1:32" x14ac:dyDescent="0.3">
      <c r="A1787" s="13">
        <v>21720</v>
      </c>
      <c r="B1787" s="13" t="s">
        <v>41</v>
      </c>
      <c r="C1787" s="13">
        <v>86792</v>
      </c>
      <c r="D1787" s="14">
        <v>8.4600000000000009</v>
      </c>
      <c r="E1787" s="15">
        <v>0.05</v>
      </c>
      <c r="F1787" s="13">
        <v>5</v>
      </c>
      <c r="G1787" s="14">
        <f>'Calculated Metrics'!$D1787*'Calculated Metrics'!$F1787*(1-'Calculated Metrics'!$E1787)</f>
        <v>40.185000000000002</v>
      </c>
      <c r="H1787" s="13">
        <v>3133</v>
      </c>
      <c r="I1787" s="13" t="s">
        <v>2045</v>
      </c>
      <c r="J1787" s="13" t="str">
        <f t="shared" si="27"/>
        <v>Returning Customer</v>
      </c>
      <c r="K1787" s="13" t="s">
        <v>24</v>
      </c>
      <c r="L1787" s="13" t="s">
        <v>25</v>
      </c>
      <c r="M1787" s="16">
        <v>42067</v>
      </c>
      <c r="N1787" s="16">
        <v>42070</v>
      </c>
      <c r="O1787" s="48">
        <f>'Calculated Metrics'!$N1787-'Calculated Metrics'!$M1787</f>
        <v>3</v>
      </c>
      <c r="P1787" s="16" t="str">
        <f>TEXT('Calculated Metrics'!$M1787,"mmmm")</f>
        <v>March</v>
      </c>
      <c r="Q1787" s="16" t="str">
        <f>TEXT('Calculated Metrics'!$M1787,"dddd")</f>
        <v>Wednesday</v>
      </c>
      <c r="R1787" s="13" t="str">
        <f>_xlfn.XLOOKUP('Calculated Metrics'!$T1787,'Product Lookup'!A:A,'Product Lookup'!B:B, ,0)</f>
        <v>Computer Peripherals</v>
      </c>
      <c r="S1787" s="13" t="s">
        <v>58</v>
      </c>
      <c r="T1787" s="13" t="s">
        <v>100</v>
      </c>
      <c r="U1787" s="13" t="s">
        <v>43</v>
      </c>
      <c r="V1787" s="13" t="s">
        <v>29</v>
      </c>
      <c r="W1787" s="13" t="s">
        <v>50</v>
      </c>
      <c r="X1787" s="13" t="s">
        <v>98</v>
      </c>
      <c r="Y1787" s="13" t="s">
        <v>908</v>
      </c>
      <c r="Z1787" s="13">
        <v>60540</v>
      </c>
      <c r="AA1787" s="1"/>
      <c r="AB1787" s="1"/>
      <c r="AC1787" s="1"/>
      <c r="AD1787" s="1"/>
      <c r="AE1787" s="1"/>
      <c r="AF1787" s="1"/>
    </row>
    <row r="1788" spans="1:32" x14ac:dyDescent="0.3">
      <c r="A1788" s="9">
        <v>21721</v>
      </c>
      <c r="B1788" s="9" t="s">
        <v>41</v>
      </c>
      <c r="C1788" s="9">
        <v>86792</v>
      </c>
      <c r="D1788" s="10">
        <v>14.98</v>
      </c>
      <c r="E1788" s="11">
        <v>0.05</v>
      </c>
      <c r="F1788" s="9">
        <v>10</v>
      </c>
      <c r="G1788" s="10">
        <f>'Calculated Metrics'!$D1788*'Calculated Metrics'!$F1788*(1-'Calculated Metrics'!$E1788)</f>
        <v>142.31</v>
      </c>
      <c r="H1788" s="9">
        <v>3133</v>
      </c>
      <c r="I1788" s="9" t="s">
        <v>2045</v>
      </c>
      <c r="J1788" s="9" t="str">
        <f t="shared" si="27"/>
        <v>Returning Customer</v>
      </c>
      <c r="K1788" s="9" t="s">
        <v>24</v>
      </c>
      <c r="L1788" s="9" t="s">
        <v>35</v>
      </c>
      <c r="M1788" s="12">
        <v>42067</v>
      </c>
      <c r="N1788" s="12">
        <v>42068</v>
      </c>
      <c r="O1788" s="47">
        <f>'Calculated Metrics'!$N1788-'Calculated Metrics'!$M1788</f>
        <v>1</v>
      </c>
      <c r="P1788" s="12" t="str">
        <f>TEXT('Calculated Metrics'!$M1788,"mmmm")</f>
        <v>March</v>
      </c>
      <c r="Q1788" s="12" t="str">
        <f>TEXT('Calculated Metrics'!$M1788,"dddd")</f>
        <v>Wednesday</v>
      </c>
      <c r="R1788" s="9" t="str">
        <f>_xlfn.XLOOKUP('Calculated Metrics'!$T1788,'Product Lookup'!A:A,'Product Lookup'!B:B, ,0)</f>
        <v>Furnishings</v>
      </c>
      <c r="S1788" s="9" t="s">
        <v>36</v>
      </c>
      <c r="T1788" s="9" t="s">
        <v>42</v>
      </c>
      <c r="U1788" s="9" t="s">
        <v>43</v>
      </c>
      <c r="V1788" s="9" t="s">
        <v>29</v>
      </c>
      <c r="W1788" s="9" t="s">
        <v>50</v>
      </c>
      <c r="X1788" s="9" t="s">
        <v>98</v>
      </c>
      <c r="Y1788" s="9" t="s">
        <v>908</v>
      </c>
      <c r="Z1788" s="9">
        <v>60540</v>
      </c>
      <c r="AA1788" s="1"/>
      <c r="AB1788" s="1"/>
      <c r="AC1788" s="1"/>
      <c r="AD1788" s="1"/>
      <c r="AE1788" s="1"/>
      <c r="AF1788" s="1"/>
    </row>
    <row r="1789" spans="1:32" x14ac:dyDescent="0.3">
      <c r="A1789" s="13">
        <v>21722</v>
      </c>
      <c r="B1789" s="13" t="s">
        <v>41</v>
      </c>
      <c r="C1789" s="13">
        <v>86792</v>
      </c>
      <c r="D1789" s="14">
        <v>155.99</v>
      </c>
      <c r="E1789" s="15">
        <v>0.1</v>
      </c>
      <c r="F1789" s="13">
        <v>22</v>
      </c>
      <c r="G1789" s="14">
        <f>'Calculated Metrics'!$D1789*'Calculated Metrics'!$F1789*(1-'Calculated Metrics'!$E1789)</f>
        <v>3088.6020000000003</v>
      </c>
      <c r="H1789" s="13">
        <v>3133</v>
      </c>
      <c r="I1789" s="13" t="s">
        <v>2045</v>
      </c>
      <c r="J1789" s="13" t="str">
        <f t="shared" si="27"/>
        <v>Returning Customer</v>
      </c>
      <c r="K1789" s="13" t="s">
        <v>24</v>
      </c>
      <c r="L1789" s="13" t="s">
        <v>35</v>
      </c>
      <c r="M1789" s="16">
        <v>42067</v>
      </c>
      <c r="N1789" s="16">
        <v>42068</v>
      </c>
      <c r="O1789" s="48">
        <f>'Calculated Metrics'!$N1789-'Calculated Metrics'!$M1789</f>
        <v>1</v>
      </c>
      <c r="P1789" s="16" t="str">
        <f>TEXT('Calculated Metrics'!$M1789,"mmmm")</f>
        <v>March</v>
      </c>
      <c r="Q1789" s="16" t="str">
        <f>TEXT('Calculated Metrics'!$M1789,"dddd")</f>
        <v>Wednesday</v>
      </c>
      <c r="R1789" s="13" t="str">
        <f>_xlfn.XLOOKUP('Calculated Metrics'!$T1789,'Product Lookup'!A:A,'Product Lookup'!B:B, ,0)</f>
        <v>Telephones</v>
      </c>
      <c r="S1789" s="13" t="s">
        <v>58</v>
      </c>
      <c r="T1789" s="13" t="s">
        <v>59</v>
      </c>
      <c r="U1789" s="13" t="s">
        <v>49</v>
      </c>
      <c r="V1789" s="13" t="s">
        <v>29</v>
      </c>
      <c r="W1789" s="13" t="s">
        <v>44</v>
      </c>
      <c r="X1789" s="13" t="s">
        <v>98</v>
      </c>
      <c r="Y1789" s="13" t="s">
        <v>908</v>
      </c>
      <c r="Z1789" s="13">
        <v>60540</v>
      </c>
      <c r="AA1789" s="1"/>
      <c r="AB1789" s="1"/>
      <c r="AC1789" s="1"/>
      <c r="AD1789" s="1"/>
      <c r="AE1789" s="1"/>
      <c r="AF1789" s="1"/>
    </row>
    <row r="1790" spans="1:32" x14ac:dyDescent="0.3">
      <c r="A1790" s="9">
        <v>23898</v>
      </c>
      <c r="B1790" s="9" t="s">
        <v>41</v>
      </c>
      <c r="C1790" s="9">
        <v>86791</v>
      </c>
      <c r="D1790" s="10">
        <v>150.88999999999999</v>
      </c>
      <c r="E1790" s="11">
        <v>0.1</v>
      </c>
      <c r="F1790" s="9">
        <v>23</v>
      </c>
      <c r="G1790" s="10">
        <f>'Calculated Metrics'!$D1790*'Calculated Metrics'!$F1790*(1-'Calculated Metrics'!$E1790)</f>
        <v>3123.4229999999998</v>
      </c>
      <c r="H1790" s="9">
        <v>3136</v>
      </c>
      <c r="I1790" s="9" t="s">
        <v>2046</v>
      </c>
      <c r="J1790" s="9" t="str">
        <f t="shared" si="27"/>
        <v>New Customer</v>
      </c>
      <c r="K1790" s="9" t="s">
        <v>74</v>
      </c>
      <c r="L1790" s="9" t="s">
        <v>25</v>
      </c>
      <c r="M1790" s="12">
        <v>42057</v>
      </c>
      <c r="N1790" s="12">
        <v>42057</v>
      </c>
      <c r="O1790" s="47">
        <f>'Calculated Metrics'!$N1790-'Calculated Metrics'!$M1790</f>
        <v>0</v>
      </c>
      <c r="P1790" s="12" t="str">
        <f>TEXT('Calculated Metrics'!$M1790,"mmmm")</f>
        <v>February</v>
      </c>
      <c r="Q1790" s="12" t="str">
        <f>TEXT('Calculated Metrics'!$M1790,"dddd")</f>
        <v>Sunday</v>
      </c>
      <c r="R1790" s="9" t="str">
        <f>_xlfn.XLOOKUP('Calculated Metrics'!$T1790,'Product Lookup'!A:A,'Product Lookup'!B:B, ,0)</f>
        <v>Chairs</v>
      </c>
      <c r="S1790" s="9" t="s">
        <v>36</v>
      </c>
      <c r="T1790" s="9" t="s">
        <v>37</v>
      </c>
      <c r="U1790" s="9" t="s">
        <v>38</v>
      </c>
      <c r="V1790" s="9" t="s">
        <v>29</v>
      </c>
      <c r="W1790" s="9" t="s">
        <v>44</v>
      </c>
      <c r="X1790" s="9" t="s">
        <v>103</v>
      </c>
      <c r="Y1790" s="9" t="s">
        <v>187</v>
      </c>
      <c r="Z1790" s="9">
        <v>4073</v>
      </c>
      <c r="AA1790" s="1"/>
      <c r="AB1790" s="1"/>
      <c r="AC1790" s="1"/>
      <c r="AD1790" s="1"/>
      <c r="AE1790" s="1"/>
      <c r="AF1790" s="1"/>
    </row>
    <row r="1791" spans="1:32" x14ac:dyDescent="0.3">
      <c r="A1791" s="13">
        <v>24691</v>
      </c>
      <c r="B1791" s="13" t="s">
        <v>33</v>
      </c>
      <c r="C1791" s="13">
        <v>86795</v>
      </c>
      <c r="D1791" s="14">
        <v>304.99</v>
      </c>
      <c r="E1791" s="15">
        <v>0.1</v>
      </c>
      <c r="F1791" s="13">
        <v>8</v>
      </c>
      <c r="G1791" s="14">
        <f>'Calculated Metrics'!$D1791*'Calculated Metrics'!$F1791*(1-'Calculated Metrics'!$E1791)</f>
        <v>2195.9280000000003</v>
      </c>
      <c r="H1791" s="13">
        <v>3137</v>
      </c>
      <c r="I1791" s="13" t="s">
        <v>2047</v>
      </c>
      <c r="J1791" s="13" t="str">
        <f t="shared" si="27"/>
        <v>New Customer</v>
      </c>
      <c r="K1791" s="13" t="s">
        <v>24</v>
      </c>
      <c r="L1791" s="13" t="s">
        <v>35</v>
      </c>
      <c r="M1791" s="16">
        <v>42163</v>
      </c>
      <c r="N1791" s="16">
        <v>42164</v>
      </c>
      <c r="O1791" s="48">
        <f>'Calculated Metrics'!$N1791-'Calculated Metrics'!$M1791</f>
        <v>1</v>
      </c>
      <c r="P1791" s="16" t="str">
        <f>TEXT('Calculated Metrics'!$M1791,"mmmm")</f>
        <v>June</v>
      </c>
      <c r="Q1791" s="16" t="str">
        <f>TEXT('Calculated Metrics'!$M1791,"dddd")</f>
        <v>Monday</v>
      </c>
      <c r="R1791" s="13" t="str">
        <f>_xlfn.XLOOKUP('Calculated Metrics'!$T1791,'Product Lookup'!A:A,'Product Lookup'!B:B, ,0)</f>
        <v>Binders</v>
      </c>
      <c r="S1791" s="13" t="s">
        <v>26</v>
      </c>
      <c r="T1791" s="13" t="s">
        <v>72</v>
      </c>
      <c r="U1791" s="13" t="s">
        <v>49</v>
      </c>
      <c r="V1791" s="13" t="s">
        <v>29</v>
      </c>
      <c r="W1791" s="13" t="s">
        <v>44</v>
      </c>
      <c r="X1791" s="13" t="s">
        <v>108</v>
      </c>
      <c r="Y1791" s="13" t="s">
        <v>909</v>
      </c>
      <c r="Z1791" s="13">
        <v>3246</v>
      </c>
      <c r="AA1791" s="1"/>
      <c r="AB1791" s="1"/>
      <c r="AC1791" s="1"/>
      <c r="AD1791" s="1"/>
      <c r="AE1791" s="1"/>
      <c r="AF1791" s="1"/>
    </row>
    <row r="1792" spans="1:32" x14ac:dyDescent="0.3">
      <c r="A1792" s="9">
        <v>23706</v>
      </c>
      <c r="B1792" s="9" t="s">
        <v>33</v>
      </c>
      <c r="C1792" s="9">
        <v>86796</v>
      </c>
      <c r="D1792" s="10">
        <v>4.0599999999999996</v>
      </c>
      <c r="E1792" s="11">
        <v>0.05</v>
      </c>
      <c r="F1792" s="9">
        <v>22</v>
      </c>
      <c r="G1792" s="10">
        <f>'Calculated Metrics'!$D1792*'Calculated Metrics'!$F1792*(1-'Calculated Metrics'!$E1792)</f>
        <v>84.853999999999985</v>
      </c>
      <c r="H1792" s="9">
        <v>3138</v>
      </c>
      <c r="I1792" s="9" t="s">
        <v>2048</v>
      </c>
      <c r="J1792" s="9" t="str">
        <f t="shared" si="27"/>
        <v>New Customer</v>
      </c>
      <c r="K1792" s="9" t="s">
        <v>24</v>
      </c>
      <c r="L1792" s="9" t="s">
        <v>25</v>
      </c>
      <c r="M1792" s="12">
        <v>42174</v>
      </c>
      <c r="N1792" s="12">
        <v>42176</v>
      </c>
      <c r="O1792" s="47">
        <f>'Calculated Metrics'!$N1792-'Calculated Metrics'!$M1792</f>
        <v>2</v>
      </c>
      <c r="P1792" s="12" t="str">
        <f>TEXT('Calculated Metrics'!$M1792,"mmmm")</f>
        <v>June</v>
      </c>
      <c r="Q1792" s="12" t="str">
        <f>TEXT('Calculated Metrics'!$M1792,"dddd")</f>
        <v>Friday</v>
      </c>
      <c r="R1792" s="9" t="str">
        <f>_xlfn.XLOOKUP('Calculated Metrics'!$T1792,'Product Lookup'!A:A,'Product Lookup'!B:B, ,0)</f>
        <v>Appliances</v>
      </c>
      <c r="S1792" s="9" t="s">
        <v>26</v>
      </c>
      <c r="T1792" s="9" t="s">
        <v>131</v>
      </c>
      <c r="U1792" s="9" t="s">
        <v>49</v>
      </c>
      <c r="V1792" s="9" t="s">
        <v>29</v>
      </c>
      <c r="W1792" s="9" t="s">
        <v>44</v>
      </c>
      <c r="X1792" s="9" t="s">
        <v>108</v>
      </c>
      <c r="Y1792" s="9" t="s">
        <v>910</v>
      </c>
      <c r="Z1792" s="9">
        <v>3053</v>
      </c>
      <c r="AA1792" s="1"/>
      <c r="AB1792" s="1"/>
      <c r="AC1792" s="1"/>
      <c r="AD1792" s="1"/>
      <c r="AE1792" s="1"/>
      <c r="AF1792" s="1"/>
    </row>
    <row r="1793" spans="1:32" x14ac:dyDescent="0.3">
      <c r="A1793" s="13">
        <v>23427</v>
      </c>
      <c r="B1793" s="13" t="s">
        <v>41</v>
      </c>
      <c r="C1793" s="13">
        <v>86793</v>
      </c>
      <c r="D1793" s="14">
        <v>280.98</v>
      </c>
      <c r="E1793" s="15">
        <v>0.1</v>
      </c>
      <c r="F1793" s="13">
        <v>31</v>
      </c>
      <c r="G1793" s="14">
        <f>'Calculated Metrics'!$D1793*'Calculated Metrics'!$F1793*(1-'Calculated Metrics'!$E1793)</f>
        <v>7839.3420000000015</v>
      </c>
      <c r="H1793" s="13">
        <v>3139</v>
      </c>
      <c r="I1793" s="13" t="s">
        <v>2049</v>
      </c>
      <c r="J1793" s="13" t="str">
        <f t="shared" si="27"/>
        <v>New Customer</v>
      </c>
      <c r="K1793" s="13" t="s">
        <v>34</v>
      </c>
      <c r="L1793" s="13" t="s">
        <v>25</v>
      </c>
      <c r="M1793" s="16">
        <v>42126</v>
      </c>
      <c r="N1793" s="16">
        <v>42129</v>
      </c>
      <c r="O1793" s="48">
        <f>'Calculated Metrics'!$N1793-'Calculated Metrics'!$M1793</f>
        <v>3</v>
      </c>
      <c r="P1793" s="16" t="str">
        <f>TEXT('Calculated Metrics'!$M1793,"mmmm")</f>
        <v>May</v>
      </c>
      <c r="Q1793" s="16" t="str">
        <f>TEXT('Calculated Metrics'!$M1793,"dddd")</f>
        <v>Saturday</v>
      </c>
      <c r="R1793" s="13" t="str">
        <f>_xlfn.XLOOKUP('Calculated Metrics'!$T1793,'Product Lookup'!A:A,'Product Lookup'!B:B, ,0)</f>
        <v>Chairs</v>
      </c>
      <c r="S1793" s="13" t="s">
        <v>36</v>
      </c>
      <c r="T1793" s="13" t="s">
        <v>37</v>
      </c>
      <c r="U1793" s="13" t="s">
        <v>38</v>
      </c>
      <c r="V1793" s="13" t="s">
        <v>29</v>
      </c>
      <c r="W1793" s="13" t="s">
        <v>50</v>
      </c>
      <c r="X1793" s="13" t="s">
        <v>45</v>
      </c>
      <c r="Y1793" s="13" t="s">
        <v>312</v>
      </c>
      <c r="Z1793" s="13">
        <v>7016</v>
      </c>
      <c r="AA1793" s="1"/>
      <c r="AB1793" s="1"/>
      <c r="AC1793" s="1"/>
      <c r="AD1793" s="1"/>
      <c r="AE1793" s="1"/>
      <c r="AF1793" s="1"/>
    </row>
    <row r="1794" spans="1:32" x14ac:dyDescent="0.3">
      <c r="A1794" s="9">
        <v>18917</v>
      </c>
      <c r="B1794" s="9" t="s">
        <v>71</v>
      </c>
      <c r="C1794" s="9">
        <v>86369</v>
      </c>
      <c r="D1794" s="10">
        <v>6.84</v>
      </c>
      <c r="E1794" s="11">
        <v>0.05</v>
      </c>
      <c r="F1794" s="9">
        <v>13</v>
      </c>
      <c r="G1794" s="10">
        <f>'Calculated Metrics'!$D1794*'Calculated Metrics'!$F1794*(1-'Calculated Metrics'!$E1794)</f>
        <v>84.474000000000004</v>
      </c>
      <c r="H1794" s="9">
        <v>3141</v>
      </c>
      <c r="I1794" s="9" t="s">
        <v>2050</v>
      </c>
      <c r="J1794" s="9" t="str">
        <f t="shared" ref="J1794:J1857" si="28">IF(COUNTIF(I:I,I1794)&gt;1,"Returning Customer","New Customer")</f>
        <v>Returning Customer</v>
      </c>
      <c r="K1794" s="9" t="s">
        <v>74</v>
      </c>
      <c r="L1794" s="9" t="s">
        <v>35</v>
      </c>
      <c r="M1794" s="12">
        <v>42156</v>
      </c>
      <c r="N1794" s="12">
        <v>42163</v>
      </c>
      <c r="O1794" s="47">
        <f>'Calculated Metrics'!$N1794-'Calculated Metrics'!$M1794</f>
        <v>7</v>
      </c>
      <c r="P1794" s="12" t="str">
        <f>TEXT('Calculated Metrics'!$M1794,"mmmm")</f>
        <v>June</v>
      </c>
      <c r="Q1794" s="12" t="str">
        <f>TEXT('Calculated Metrics'!$M1794,"dddd")</f>
        <v>Monday</v>
      </c>
      <c r="R1794" s="9" t="str">
        <f>_xlfn.XLOOKUP('Calculated Metrics'!$T1794,'Product Lookup'!A:A,'Product Lookup'!B:B, ,0)</f>
        <v>Scissors</v>
      </c>
      <c r="S1794" s="9" t="s">
        <v>26</v>
      </c>
      <c r="T1794" s="9" t="s">
        <v>97</v>
      </c>
      <c r="U1794" s="9" t="s">
        <v>43</v>
      </c>
      <c r="V1794" s="9" t="s">
        <v>29</v>
      </c>
      <c r="W1794" s="9" t="s">
        <v>50</v>
      </c>
      <c r="X1794" s="9" t="s">
        <v>79</v>
      </c>
      <c r="Y1794" s="9" t="s">
        <v>667</v>
      </c>
      <c r="Z1794" s="9">
        <v>77506</v>
      </c>
      <c r="AA1794" s="1"/>
      <c r="AB1794" s="1"/>
      <c r="AC1794" s="1"/>
      <c r="AD1794" s="1"/>
      <c r="AE1794" s="1"/>
      <c r="AF1794" s="1"/>
    </row>
    <row r="1795" spans="1:32" x14ac:dyDescent="0.3">
      <c r="A1795" s="13">
        <v>18918</v>
      </c>
      <c r="B1795" s="13" t="s">
        <v>71</v>
      </c>
      <c r="C1795" s="13">
        <v>86369</v>
      </c>
      <c r="D1795" s="14">
        <v>48.91</v>
      </c>
      <c r="E1795" s="15">
        <v>0.05</v>
      </c>
      <c r="F1795" s="13">
        <v>15</v>
      </c>
      <c r="G1795" s="14">
        <f>'Calculated Metrics'!$D1795*'Calculated Metrics'!$F1795*(1-'Calculated Metrics'!$E1795)</f>
        <v>696.96749999999997</v>
      </c>
      <c r="H1795" s="13">
        <v>3141</v>
      </c>
      <c r="I1795" s="13" t="s">
        <v>2050</v>
      </c>
      <c r="J1795" s="13" t="str">
        <f t="shared" si="28"/>
        <v>Returning Customer</v>
      </c>
      <c r="K1795" s="13" t="s">
        <v>74</v>
      </c>
      <c r="L1795" s="13" t="s">
        <v>25</v>
      </c>
      <c r="M1795" s="16">
        <v>42156</v>
      </c>
      <c r="N1795" s="16">
        <v>42158</v>
      </c>
      <c r="O1795" s="48">
        <f>'Calculated Metrics'!$N1795-'Calculated Metrics'!$M1795</f>
        <v>2</v>
      </c>
      <c r="P1795" s="16" t="str">
        <f>TEXT('Calculated Metrics'!$M1795,"mmmm")</f>
        <v>June</v>
      </c>
      <c r="Q1795" s="16" t="str">
        <f>TEXT('Calculated Metrics'!$M1795,"dddd")</f>
        <v>Monday</v>
      </c>
      <c r="R1795" s="13" t="str">
        <f>_xlfn.XLOOKUP('Calculated Metrics'!$T1795,'Product Lookup'!A:A,'Product Lookup'!B:B, ,0)</f>
        <v>Storage</v>
      </c>
      <c r="S1795" s="13" t="s">
        <v>26</v>
      </c>
      <c r="T1795" s="13" t="s">
        <v>85</v>
      </c>
      <c r="U1795" s="13" t="s">
        <v>124</v>
      </c>
      <c r="V1795" s="13" t="s">
        <v>29</v>
      </c>
      <c r="W1795" s="13" t="s">
        <v>50</v>
      </c>
      <c r="X1795" s="13" t="s">
        <v>79</v>
      </c>
      <c r="Y1795" s="13" t="s">
        <v>667</v>
      </c>
      <c r="Z1795" s="13">
        <v>77506</v>
      </c>
      <c r="AA1795" s="1"/>
      <c r="AB1795" s="1"/>
      <c r="AC1795" s="1"/>
      <c r="AD1795" s="1"/>
      <c r="AE1795" s="1"/>
      <c r="AF1795" s="1"/>
    </row>
    <row r="1796" spans="1:32" x14ac:dyDescent="0.3">
      <c r="A1796" s="9">
        <v>26039</v>
      </c>
      <c r="B1796" s="9" t="s">
        <v>47</v>
      </c>
      <c r="C1796" s="9">
        <v>86368</v>
      </c>
      <c r="D1796" s="10">
        <v>15.42</v>
      </c>
      <c r="E1796" s="11">
        <v>0.05</v>
      </c>
      <c r="F1796" s="9">
        <v>2</v>
      </c>
      <c r="G1796" s="10">
        <f>'Calculated Metrics'!$D1796*'Calculated Metrics'!$F1796*(1-'Calculated Metrics'!$E1796)</f>
        <v>29.297999999999998</v>
      </c>
      <c r="H1796" s="9">
        <v>3143</v>
      </c>
      <c r="I1796" s="9" t="s">
        <v>2051</v>
      </c>
      <c r="J1796" s="9" t="str">
        <f t="shared" si="28"/>
        <v>New Customer</v>
      </c>
      <c r="K1796" s="9" t="s">
        <v>74</v>
      </c>
      <c r="L1796" s="9" t="s">
        <v>35</v>
      </c>
      <c r="M1796" s="12">
        <v>42087</v>
      </c>
      <c r="N1796" s="12">
        <v>42088</v>
      </c>
      <c r="O1796" s="47">
        <f>'Calculated Metrics'!$N1796-'Calculated Metrics'!$M1796</f>
        <v>1</v>
      </c>
      <c r="P1796" s="12" t="str">
        <f>TEXT('Calculated Metrics'!$M1796,"mmmm")</f>
        <v>March</v>
      </c>
      <c r="Q1796" s="12" t="str">
        <f>TEXT('Calculated Metrics'!$M1796,"dddd")</f>
        <v>Tuesday</v>
      </c>
      <c r="R1796" s="9" t="str">
        <f>_xlfn.XLOOKUP('Calculated Metrics'!$T1796,'Product Lookup'!A:A,'Product Lookup'!B:B, ,0)</f>
        <v>Storage</v>
      </c>
      <c r="S1796" s="9" t="s">
        <v>26</v>
      </c>
      <c r="T1796" s="9" t="s">
        <v>85</v>
      </c>
      <c r="U1796" s="9" t="s">
        <v>49</v>
      </c>
      <c r="V1796" s="9" t="s">
        <v>29</v>
      </c>
      <c r="W1796" s="9" t="s">
        <v>50</v>
      </c>
      <c r="X1796" s="9" t="s">
        <v>79</v>
      </c>
      <c r="Y1796" s="9" t="s">
        <v>911</v>
      </c>
      <c r="Z1796" s="9">
        <v>78660</v>
      </c>
      <c r="AA1796" s="1"/>
      <c r="AB1796" s="1"/>
      <c r="AC1796" s="1"/>
      <c r="AD1796" s="1"/>
      <c r="AE1796" s="1"/>
      <c r="AF1796" s="1"/>
    </row>
    <row r="1797" spans="1:32" x14ac:dyDescent="0.3">
      <c r="A1797" s="13">
        <v>19193</v>
      </c>
      <c r="B1797" s="13" t="s">
        <v>41</v>
      </c>
      <c r="C1797" s="13">
        <v>85850</v>
      </c>
      <c r="D1797" s="14">
        <v>3.36</v>
      </c>
      <c r="E1797" s="15">
        <v>0.05</v>
      </c>
      <c r="F1797" s="13">
        <v>4</v>
      </c>
      <c r="G1797" s="14">
        <f>'Calculated Metrics'!$D1797*'Calculated Metrics'!$F1797*(1-'Calculated Metrics'!$E1797)</f>
        <v>12.767999999999999</v>
      </c>
      <c r="H1797" s="13">
        <v>3146</v>
      </c>
      <c r="I1797" s="13" t="s">
        <v>2052</v>
      </c>
      <c r="J1797" s="13" t="str">
        <f t="shared" si="28"/>
        <v>Returning Customer</v>
      </c>
      <c r="K1797" s="13" t="s">
        <v>24</v>
      </c>
      <c r="L1797" s="13" t="s">
        <v>35</v>
      </c>
      <c r="M1797" s="16">
        <v>42008</v>
      </c>
      <c r="N1797" s="16">
        <v>42009</v>
      </c>
      <c r="O1797" s="48">
        <f>'Calculated Metrics'!$N1797-'Calculated Metrics'!$M1797</f>
        <v>1</v>
      </c>
      <c r="P1797" s="16" t="str">
        <f>TEXT('Calculated Metrics'!$M1797,"mmmm")</f>
        <v>January</v>
      </c>
      <c r="Q1797" s="16" t="str">
        <f>TEXT('Calculated Metrics'!$M1797,"dddd")</f>
        <v>Sunday</v>
      </c>
      <c r="R1797" s="13" t="str">
        <f>_xlfn.XLOOKUP('Calculated Metrics'!$T1797,'Product Lookup'!A:A,'Product Lookup'!B:B, ,0)</f>
        <v>Binders</v>
      </c>
      <c r="S1797" s="13" t="s">
        <v>26</v>
      </c>
      <c r="T1797" s="13" t="s">
        <v>72</v>
      </c>
      <c r="U1797" s="13" t="s">
        <v>49</v>
      </c>
      <c r="V1797" s="13" t="s">
        <v>29</v>
      </c>
      <c r="W1797" s="13" t="s">
        <v>50</v>
      </c>
      <c r="X1797" s="13" t="s">
        <v>79</v>
      </c>
      <c r="Y1797" s="13" t="s">
        <v>912</v>
      </c>
      <c r="Z1797" s="13">
        <v>78577</v>
      </c>
      <c r="AA1797" s="1"/>
      <c r="AB1797" s="1"/>
      <c r="AC1797" s="1"/>
      <c r="AD1797" s="1"/>
      <c r="AE1797" s="1"/>
      <c r="AF1797" s="1"/>
    </row>
    <row r="1798" spans="1:32" x14ac:dyDescent="0.3">
      <c r="A1798" s="9">
        <v>19194</v>
      </c>
      <c r="B1798" s="9" t="s">
        <v>41</v>
      </c>
      <c r="C1798" s="9">
        <v>85850</v>
      </c>
      <c r="D1798" s="10">
        <v>3.71</v>
      </c>
      <c r="E1798" s="11">
        <v>0.05</v>
      </c>
      <c r="F1798" s="9">
        <v>11</v>
      </c>
      <c r="G1798" s="10">
        <f>'Calculated Metrics'!$D1798*'Calculated Metrics'!$F1798*(1-'Calculated Metrics'!$E1798)</f>
        <v>38.769500000000001</v>
      </c>
      <c r="H1798" s="9">
        <v>3146</v>
      </c>
      <c r="I1798" s="9" t="s">
        <v>2052</v>
      </c>
      <c r="J1798" s="9" t="str">
        <f t="shared" si="28"/>
        <v>Returning Customer</v>
      </c>
      <c r="K1798" s="9" t="s">
        <v>24</v>
      </c>
      <c r="L1798" s="9" t="s">
        <v>25</v>
      </c>
      <c r="M1798" s="12">
        <v>42008</v>
      </c>
      <c r="N1798" s="12">
        <v>42010</v>
      </c>
      <c r="O1798" s="47">
        <f>'Calculated Metrics'!$N1798-'Calculated Metrics'!$M1798</f>
        <v>2</v>
      </c>
      <c r="P1798" s="12" t="str">
        <f>TEXT('Calculated Metrics'!$M1798,"mmmm")</f>
        <v>January</v>
      </c>
      <c r="Q1798" s="12" t="str">
        <f>TEXT('Calculated Metrics'!$M1798,"dddd")</f>
        <v>Sunday</v>
      </c>
      <c r="R1798" s="9" t="str">
        <f>_xlfn.XLOOKUP('Calculated Metrics'!$T1798,'Product Lookup'!A:A,'Product Lookup'!B:B, ,0)</f>
        <v>Paper</v>
      </c>
      <c r="S1798" s="9" t="s">
        <v>26</v>
      </c>
      <c r="T1798" s="9" t="s">
        <v>66</v>
      </c>
      <c r="U1798" s="9" t="s">
        <v>28</v>
      </c>
      <c r="V1798" s="9" t="s">
        <v>29</v>
      </c>
      <c r="W1798" s="9" t="s">
        <v>30</v>
      </c>
      <c r="X1798" s="9" t="s">
        <v>79</v>
      </c>
      <c r="Y1798" s="9" t="s">
        <v>912</v>
      </c>
      <c r="Z1798" s="9">
        <v>78577</v>
      </c>
      <c r="AA1798" s="1"/>
      <c r="AB1798" s="1"/>
      <c r="AC1798" s="1"/>
      <c r="AD1798" s="1"/>
      <c r="AE1798" s="1"/>
      <c r="AF1798" s="1"/>
    </row>
    <row r="1799" spans="1:32" x14ac:dyDescent="0.3">
      <c r="A1799" s="13">
        <v>24200</v>
      </c>
      <c r="B1799" s="13" t="s">
        <v>47</v>
      </c>
      <c r="C1799" s="13">
        <v>89716</v>
      </c>
      <c r="D1799" s="14">
        <v>19.989999999999998</v>
      </c>
      <c r="E1799" s="15">
        <v>0.05</v>
      </c>
      <c r="F1799" s="13">
        <v>7</v>
      </c>
      <c r="G1799" s="14">
        <f>'Calculated Metrics'!$D1799*'Calculated Metrics'!$F1799*(1-'Calculated Metrics'!$E1799)</f>
        <v>132.93349999999998</v>
      </c>
      <c r="H1799" s="13">
        <v>3148</v>
      </c>
      <c r="I1799" s="13" t="s">
        <v>2053</v>
      </c>
      <c r="J1799" s="13" t="str">
        <f t="shared" si="28"/>
        <v>New Customer</v>
      </c>
      <c r="K1799" s="13" t="s">
        <v>24</v>
      </c>
      <c r="L1799" s="13" t="s">
        <v>35</v>
      </c>
      <c r="M1799" s="16">
        <v>42018</v>
      </c>
      <c r="N1799" s="16">
        <v>42018</v>
      </c>
      <c r="O1799" s="48">
        <f>'Calculated Metrics'!$N1799-'Calculated Metrics'!$M1799</f>
        <v>0</v>
      </c>
      <c r="P1799" s="16" t="str">
        <f>TEXT('Calculated Metrics'!$M1799,"mmmm")</f>
        <v>January</v>
      </c>
      <c r="Q1799" s="16" t="str">
        <f>TEXT('Calculated Metrics'!$M1799,"dddd")</f>
        <v>Wednesday</v>
      </c>
      <c r="R1799" s="13" t="str">
        <f>_xlfn.XLOOKUP('Calculated Metrics'!$T1799,'Product Lookup'!A:A,'Product Lookup'!B:B, ,0)</f>
        <v>Furnishings</v>
      </c>
      <c r="S1799" s="13" t="s">
        <v>36</v>
      </c>
      <c r="T1799" s="13" t="s">
        <v>42</v>
      </c>
      <c r="U1799" s="13" t="s">
        <v>124</v>
      </c>
      <c r="V1799" s="13" t="s">
        <v>29</v>
      </c>
      <c r="W1799" s="13" t="s">
        <v>30</v>
      </c>
      <c r="X1799" s="13" t="s">
        <v>566</v>
      </c>
      <c r="Y1799" s="13" t="s">
        <v>913</v>
      </c>
      <c r="Z1799" s="13">
        <v>83854</v>
      </c>
      <c r="AA1799" s="1"/>
      <c r="AB1799" s="1"/>
      <c r="AC1799" s="1"/>
      <c r="AD1799" s="1"/>
      <c r="AE1799" s="1"/>
      <c r="AF1799" s="1"/>
    </row>
    <row r="1800" spans="1:32" x14ac:dyDescent="0.3">
      <c r="A1800" s="9">
        <v>24202</v>
      </c>
      <c r="B1800" s="9" t="s">
        <v>47</v>
      </c>
      <c r="C1800" s="9">
        <v>89716</v>
      </c>
      <c r="D1800" s="10">
        <v>320.98</v>
      </c>
      <c r="E1800" s="11">
        <v>0.1</v>
      </c>
      <c r="F1800" s="9">
        <v>6</v>
      </c>
      <c r="G1800" s="10">
        <f>'Calculated Metrics'!$D1800*'Calculated Metrics'!$F1800*(1-'Calculated Metrics'!$E1800)</f>
        <v>1733.2920000000001</v>
      </c>
      <c r="H1800" s="9">
        <v>3149</v>
      </c>
      <c r="I1800" s="9" t="s">
        <v>2054</v>
      </c>
      <c r="J1800" s="9" t="str">
        <f t="shared" si="28"/>
        <v>New Customer</v>
      </c>
      <c r="K1800" s="9" t="s">
        <v>24</v>
      </c>
      <c r="L1800" s="9" t="s">
        <v>25</v>
      </c>
      <c r="M1800" s="12">
        <v>42018</v>
      </c>
      <c r="N1800" s="12">
        <v>42020</v>
      </c>
      <c r="O1800" s="47">
        <f>'Calculated Metrics'!$N1800-'Calculated Metrics'!$M1800</f>
        <v>2</v>
      </c>
      <c r="P1800" s="12" t="str">
        <f>TEXT('Calculated Metrics'!$M1800,"mmmm")</f>
        <v>January</v>
      </c>
      <c r="Q1800" s="12" t="str">
        <f>TEXT('Calculated Metrics'!$M1800,"dddd")</f>
        <v>Wednesday</v>
      </c>
      <c r="R1800" s="9" t="str">
        <f>_xlfn.XLOOKUP('Calculated Metrics'!$T1800,'Product Lookup'!A:A,'Product Lookup'!B:B, ,0)</f>
        <v>Chairs</v>
      </c>
      <c r="S1800" s="9" t="s">
        <v>36</v>
      </c>
      <c r="T1800" s="9" t="s">
        <v>37</v>
      </c>
      <c r="U1800" s="9" t="s">
        <v>38</v>
      </c>
      <c r="V1800" s="9" t="s">
        <v>29</v>
      </c>
      <c r="W1800" s="9" t="s">
        <v>30</v>
      </c>
      <c r="X1800" s="9" t="s">
        <v>566</v>
      </c>
      <c r="Y1800" s="9" t="s">
        <v>914</v>
      </c>
      <c r="Z1800" s="9">
        <v>83440</v>
      </c>
      <c r="AA1800" s="1"/>
      <c r="AB1800" s="1"/>
      <c r="AC1800" s="1"/>
      <c r="AD1800" s="1"/>
      <c r="AE1800" s="1"/>
      <c r="AF1800" s="1"/>
    </row>
    <row r="1801" spans="1:32" x14ac:dyDescent="0.3">
      <c r="A1801" s="13">
        <v>19625</v>
      </c>
      <c r="B1801" s="13" t="s">
        <v>33</v>
      </c>
      <c r="C1801" s="13">
        <v>88543</v>
      </c>
      <c r="D1801" s="14">
        <v>145.97999999999999</v>
      </c>
      <c r="E1801" s="15">
        <v>0.1</v>
      </c>
      <c r="F1801" s="13">
        <v>9</v>
      </c>
      <c r="G1801" s="14">
        <f>'Calculated Metrics'!$D1801*'Calculated Metrics'!$F1801*(1-'Calculated Metrics'!$E1801)</f>
        <v>1182.4379999999999</v>
      </c>
      <c r="H1801" s="13">
        <v>3151</v>
      </c>
      <c r="I1801" s="13" t="s">
        <v>2055</v>
      </c>
      <c r="J1801" s="13" t="str">
        <f t="shared" si="28"/>
        <v>Returning Customer</v>
      </c>
      <c r="K1801" s="13" t="s">
        <v>24</v>
      </c>
      <c r="L1801" s="13" t="s">
        <v>25</v>
      </c>
      <c r="M1801" s="16">
        <v>42158</v>
      </c>
      <c r="N1801" s="16">
        <v>42158</v>
      </c>
      <c r="O1801" s="48">
        <f>'Calculated Metrics'!$N1801-'Calculated Metrics'!$M1801</f>
        <v>0</v>
      </c>
      <c r="P1801" s="16" t="str">
        <f>TEXT('Calculated Metrics'!$M1801,"mmmm")</f>
        <v>June</v>
      </c>
      <c r="Q1801" s="16" t="str">
        <f>TEXT('Calculated Metrics'!$M1801,"dddd")</f>
        <v>Wednesday</v>
      </c>
      <c r="R1801" s="13" t="str">
        <f>_xlfn.XLOOKUP('Calculated Metrics'!$T1801,'Product Lookup'!A:A,'Product Lookup'!B:B, ,0)</f>
        <v>Tables</v>
      </c>
      <c r="S1801" s="13" t="s">
        <v>36</v>
      </c>
      <c r="T1801" s="13" t="s">
        <v>89</v>
      </c>
      <c r="U1801" s="13" t="s">
        <v>77</v>
      </c>
      <c r="V1801" s="13" t="s">
        <v>29</v>
      </c>
      <c r="W1801" s="13" t="s">
        <v>30</v>
      </c>
      <c r="X1801" s="13" t="s">
        <v>39</v>
      </c>
      <c r="Y1801" s="13" t="s">
        <v>915</v>
      </c>
      <c r="Z1801" s="13">
        <v>92277</v>
      </c>
      <c r="AA1801" s="1"/>
      <c r="AB1801" s="1"/>
      <c r="AC1801" s="1"/>
      <c r="AD1801" s="1"/>
      <c r="AE1801" s="1"/>
      <c r="AF1801" s="1"/>
    </row>
    <row r="1802" spans="1:32" x14ac:dyDescent="0.3">
      <c r="A1802" s="9">
        <v>19618</v>
      </c>
      <c r="B1802" s="9" t="s">
        <v>41</v>
      </c>
      <c r="C1802" s="9">
        <v>88544</v>
      </c>
      <c r="D1802" s="10">
        <v>3502.14</v>
      </c>
      <c r="E1802" s="11">
        <v>0.15</v>
      </c>
      <c r="F1802" s="9">
        <v>1</v>
      </c>
      <c r="G1802" s="10">
        <f>'Calculated Metrics'!$D1802*'Calculated Metrics'!$F1802*(1-'Calculated Metrics'!$E1802)</f>
        <v>2976.819</v>
      </c>
      <c r="H1802" s="9">
        <v>3151</v>
      </c>
      <c r="I1802" s="9" t="s">
        <v>2055</v>
      </c>
      <c r="J1802" s="9" t="str">
        <f t="shared" si="28"/>
        <v>Returning Customer</v>
      </c>
      <c r="K1802" s="9" t="s">
        <v>24</v>
      </c>
      <c r="L1802" s="9" t="s">
        <v>25</v>
      </c>
      <c r="M1802" s="12">
        <v>42039</v>
      </c>
      <c r="N1802" s="12">
        <v>42040</v>
      </c>
      <c r="O1802" s="47">
        <f>'Calculated Metrics'!$N1802-'Calculated Metrics'!$M1802</f>
        <v>1</v>
      </c>
      <c r="P1802" s="12" t="str">
        <f>TEXT('Calculated Metrics'!$M1802,"mmmm")</f>
        <v>February</v>
      </c>
      <c r="Q1802" s="12" t="str">
        <f>TEXT('Calculated Metrics'!$M1802,"dddd")</f>
        <v>Wednesday</v>
      </c>
      <c r="R1802" s="9" t="str">
        <f>_xlfn.XLOOKUP('Calculated Metrics'!$T1802,'Product Lookup'!A:A,'Product Lookup'!B:B, ,0)</f>
        <v>Office Machines</v>
      </c>
      <c r="S1802" s="9" t="s">
        <v>58</v>
      </c>
      <c r="T1802" s="9" t="s">
        <v>62</v>
      </c>
      <c r="U1802" s="9" t="s">
        <v>77</v>
      </c>
      <c r="V1802" s="9" t="s">
        <v>29</v>
      </c>
      <c r="W1802" s="9" t="s">
        <v>30</v>
      </c>
      <c r="X1802" s="9" t="s">
        <v>39</v>
      </c>
      <c r="Y1802" s="9" t="s">
        <v>915</v>
      </c>
      <c r="Z1802" s="9">
        <v>92277</v>
      </c>
      <c r="AA1802" s="1"/>
      <c r="AB1802" s="1"/>
      <c r="AC1802" s="1"/>
      <c r="AD1802" s="1"/>
      <c r="AE1802" s="1"/>
      <c r="AF1802" s="1"/>
    </row>
    <row r="1803" spans="1:32" x14ac:dyDescent="0.3">
      <c r="A1803" s="13">
        <v>19619</v>
      </c>
      <c r="B1803" s="13" t="s">
        <v>41</v>
      </c>
      <c r="C1803" s="13">
        <v>88544</v>
      </c>
      <c r="D1803" s="14">
        <v>15.73</v>
      </c>
      <c r="E1803" s="15">
        <v>0.05</v>
      </c>
      <c r="F1803" s="13">
        <v>4</v>
      </c>
      <c r="G1803" s="14">
        <f>'Calculated Metrics'!$D1803*'Calculated Metrics'!$F1803*(1-'Calculated Metrics'!$E1803)</f>
        <v>59.774000000000001</v>
      </c>
      <c r="H1803" s="13">
        <v>3151</v>
      </c>
      <c r="I1803" s="13" t="s">
        <v>2055</v>
      </c>
      <c r="J1803" s="13" t="str">
        <f t="shared" si="28"/>
        <v>Returning Customer</v>
      </c>
      <c r="K1803" s="13" t="s">
        <v>24</v>
      </c>
      <c r="L1803" s="13" t="s">
        <v>35</v>
      </c>
      <c r="M1803" s="16">
        <v>42039</v>
      </c>
      <c r="N1803" s="16">
        <v>42040</v>
      </c>
      <c r="O1803" s="48">
        <f>'Calculated Metrics'!$N1803-'Calculated Metrics'!$M1803</f>
        <v>1</v>
      </c>
      <c r="P1803" s="16" t="str">
        <f>TEXT('Calculated Metrics'!$M1803,"mmmm")</f>
        <v>February</v>
      </c>
      <c r="Q1803" s="16" t="str">
        <f>TEXT('Calculated Metrics'!$M1803,"dddd")</f>
        <v>Wednesday</v>
      </c>
      <c r="R1803" s="13" t="str">
        <f>_xlfn.XLOOKUP('Calculated Metrics'!$T1803,'Product Lookup'!A:A,'Product Lookup'!B:B, ,0)</f>
        <v>Scissors</v>
      </c>
      <c r="S1803" s="13" t="s">
        <v>26</v>
      </c>
      <c r="T1803" s="13" t="s">
        <v>97</v>
      </c>
      <c r="U1803" s="13" t="s">
        <v>43</v>
      </c>
      <c r="V1803" s="13" t="s">
        <v>29</v>
      </c>
      <c r="W1803" s="13" t="s">
        <v>30</v>
      </c>
      <c r="X1803" s="13" t="s">
        <v>39</v>
      </c>
      <c r="Y1803" s="13" t="s">
        <v>915</v>
      </c>
      <c r="Z1803" s="13">
        <v>92277</v>
      </c>
      <c r="AA1803" s="1"/>
      <c r="AB1803" s="1"/>
      <c r="AC1803" s="1"/>
      <c r="AD1803" s="1"/>
      <c r="AE1803" s="1"/>
      <c r="AF1803" s="1"/>
    </row>
    <row r="1804" spans="1:32" x14ac:dyDescent="0.3">
      <c r="A1804" s="9">
        <v>23322</v>
      </c>
      <c r="B1804" s="9" t="s">
        <v>33</v>
      </c>
      <c r="C1804" s="9">
        <v>88545</v>
      </c>
      <c r="D1804" s="10">
        <v>25.99</v>
      </c>
      <c r="E1804" s="11">
        <v>0.05</v>
      </c>
      <c r="F1804" s="9">
        <v>18</v>
      </c>
      <c r="G1804" s="10">
        <f>'Calculated Metrics'!$D1804*'Calculated Metrics'!$F1804*(1-'Calculated Metrics'!$E1804)</f>
        <v>444.42899999999997</v>
      </c>
      <c r="H1804" s="9">
        <v>3151</v>
      </c>
      <c r="I1804" s="9" t="s">
        <v>2055</v>
      </c>
      <c r="J1804" s="9" t="str">
        <f t="shared" si="28"/>
        <v>Returning Customer</v>
      </c>
      <c r="K1804" s="9" t="s">
        <v>24</v>
      </c>
      <c r="L1804" s="9" t="s">
        <v>25</v>
      </c>
      <c r="M1804" s="12">
        <v>42051</v>
      </c>
      <c r="N1804" s="12">
        <v>42053</v>
      </c>
      <c r="O1804" s="47">
        <f>'Calculated Metrics'!$N1804-'Calculated Metrics'!$M1804</f>
        <v>2</v>
      </c>
      <c r="P1804" s="12" t="str">
        <f>TEXT('Calculated Metrics'!$M1804,"mmmm")</f>
        <v>February</v>
      </c>
      <c r="Q1804" s="12" t="str">
        <f>TEXT('Calculated Metrics'!$M1804,"dddd")</f>
        <v>Monday</v>
      </c>
      <c r="R1804" s="9" t="str">
        <f>_xlfn.XLOOKUP('Calculated Metrics'!$T1804,'Product Lookup'!A:A,'Product Lookup'!B:B, ,0)</f>
        <v>Pens</v>
      </c>
      <c r="S1804" s="9" t="s">
        <v>26</v>
      </c>
      <c r="T1804" s="9" t="s">
        <v>27</v>
      </c>
      <c r="U1804" s="9" t="s">
        <v>49</v>
      </c>
      <c r="V1804" s="9" t="s">
        <v>29</v>
      </c>
      <c r="W1804" s="9" t="s">
        <v>30</v>
      </c>
      <c r="X1804" s="9" t="s">
        <v>39</v>
      </c>
      <c r="Y1804" s="9" t="s">
        <v>915</v>
      </c>
      <c r="Z1804" s="9">
        <v>92277</v>
      </c>
      <c r="AA1804" s="1"/>
      <c r="AB1804" s="1"/>
      <c r="AC1804" s="1"/>
      <c r="AD1804" s="1"/>
      <c r="AE1804" s="1"/>
      <c r="AF1804" s="1"/>
    </row>
    <row r="1805" spans="1:32" x14ac:dyDescent="0.3">
      <c r="A1805" s="13">
        <v>24723</v>
      </c>
      <c r="B1805" s="13" t="s">
        <v>47</v>
      </c>
      <c r="C1805" s="13">
        <v>88546</v>
      </c>
      <c r="D1805" s="14">
        <v>17.239999999999998</v>
      </c>
      <c r="E1805" s="15">
        <v>0.05</v>
      </c>
      <c r="F1805" s="13">
        <v>7</v>
      </c>
      <c r="G1805" s="14">
        <f>'Calculated Metrics'!$D1805*'Calculated Metrics'!$F1805*(1-'Calculated Metrics'!$E1805)</f>
        <v>114.64599999999999</v>
      </c>
      <c r="H1805" s="13">
        <v>3151</v>
      </c>
      <c r="I1805" s="13" t="s">
        <v>2055</v>
      </c>
      <c r="J1805" s="13" t="str">
        <f t="shared" si="28"/>
        <v>Returning Customer</v>
      </c>
      <c r="K1805" s="13" t="s">
        <v>34</v>
      </c>
      <c r="L1805" s="13" t="s">
        <v>35</v>
      </c>
      <c r="M1805" s="16">
        <v>42063</v>
      </c>
      <c r="N1805" s="16">
        <v>42063</v>
      </c>
      <c r="O1805" s="48">
        <f>'Calculated Metrics'!$N1805-'Calculated Metrics'!$M1805</f>
        <v>0</v>
      </c>
      <c r="P1805" s="16" t="str">
        <f>TEXT('Calculated Metrics'!$M1805,"mmmm")</f>
        <v>February</v>
      </c>
      <c r="Q1805" s="16" t="str">
        <f>TEXT('Calculated Metrics'!$M1805,"dddd")</f>
        <v>Saturday</v>
      </c>
      <c r="R1805" s="13" t="str">
        <f>_xlfn.XLOOKUP('Calculated Metrics'!$T1805,'Product Lookup'!A:A,'Product Lookup'!B:B, ,0)</f>
        <v>Scissors</v>
      </c>
      <c r="S1805" s="13" t="s">
        <v>26</v>
      </c>
      <c r="T1805" s="13" t="s">
        <v>97</v>
      </c>
      <c r="U1805" s="13" t="s">
        <v>43</v>
      </c>
      <c r="V1805" s="13" t="s">
        <v>29</v>
      </c>
      <c r="W1805" s="13" t="s">
        <v>30</v>
      </c>
      <c r="X1805" s="13" t="s">
        <v>39</v>
      </c>
      <c r="Y1805" s="13" t="s">
        <v>915</v>
      </c>
      <c r="Z1805" s="13">
        <v>92277</v>
      </c>
      <c r="AA1805" s="1"/>
      <c r="AB1805" s="1"/>
      <c r="AC1805" s="1"/>
      <c r="AD1805" s="1"/>
      <c r="AE1805" s="1"/>
      <c r="AF1805" s="1"/>
    </row>
    <row r="1806" spans="1:32" x14ac:dyDescent="0.3">
      <c r="A1806" s="9">
        <v>24329</v>
      </c>
      <c r="B1806" s="9" t="s">
        <v>47</v>
      </c>
      <c r="C1806" s="9">
        <v>88547</v>
      </c>
      <c r="D1806" s="10">
        <v>5.98</v>
      </c>
      <c r="E1806" s="11">
        <v>0.05</v>
      </c>
      <c r="F1806" s="9">
        <v>10</v>
      </c>
      <c r="G1806" s="10">
        <f>'Calculated Metrics'!$D1806*'Calculated Metrics'!$F1806*(1-'Calculated Metrics'!$E1806)</f>
        <v>56.81</v>
      </c>
      <c r="H1806" s="9">
        <v>3151</v>
      </c>
      <c r="I1806" s="9" t="s">
        <v>2055</v>
      </c>
      <c r="J1806" s="9" t="str">
        <f t="shared" si="28"/>
        <v>Returning Customer</v>
      </c>
      <c r="K1806" s="9" t="s">
        <v>24</v>
      </c>
      <c r="L1806" s="9" t="s">
        <v>35</v>
      </c>
      <c r="M1806" s="12">
        <v>42074</v>
      </c>
      <c r="N1806" s="12">
        <v>42075</v>
      </c>
      <c r="O1806" s="47">
        <f>'Calculated Metrics'!$N1806-'Calculated Metrics'!$M1806</f>
        <v>1</v>
      </c>
      <c r="P1806" s="12" t="str">
        <f>TEXT('Calculated Metrics'!$M1806,"mmmm")</f>
        <v>March</v>
      </c>
      <c r="Q1806" s="12" t="str">
        <f>TEXT('Calculated Metrics'!$M1806,"dddd")</f>
        <v>Wednesday</v>
      </c>
      <c r="R1806" s="9" t="str">
        <f>_xlfn.XLOOKUP('Calculated Metrics'!$T1806,'Product Lookup'!A:A,'Product Lookup'!B:B, ,0)</f>
        <v>Binders</v>
      </c>
      <c r="S1806" s="9" t="s">
        <v>26</v>
      </c>
      <c r="T1806" s="9" t="s">
        <v>72</v>
      </c>
      <c r="U1806" s="9" t="s">
        <v>49</v>
      </c>
      <c r="V1806" s="9" t="s">
        <v>29</v>
      </c>
      <c r="W1806" s="9" t="s">
        <v>30</v>
      </c>
      <c r="X1806" s="9" t="s">
        <v>39</v>
      </c>
      <c r="Y1806" s="9" t="s">
        <v>915</v>
      </c>
      <c r="Z1806" s="9">
        <v>92277</v>
      </c>
      <c r="AA1806" s="1"/>
      <c r="AB1806" s="1"/>
      <c r="AC1806" s="1"/>
      <c r="AD1806" s="1"/>
      <c r="AE1806" s="1"/>
      <c r="AF1806" s="1"/>
    </row>
    <row r="1807" spans="1:32" x14ac:dyDescent="0.3">
      <c r="A1807" s="13">
        <v>21734</v>
      </c>
      <c r="B1807" s="13" t="s">
        <v>23</v>
      </c>
      <c r="C1807" s="13">
        <v>88548</v>
      </c>
      <c r="D1807" s="14">
        <v>99.23</v>
      </c>
      <c r="E1807" s="15">
        <v>0.05</v>
      </c>
      <c r="F1807" s="13">
        <v>1</v>
      </c>
      <c r="G1807" s="14">
        <f>'Calculated Metrics'!$D1807*'Calculated Metrics'!$F1807*(1-'Calculated Metrics'!$E1807)</f>
        <v>94.268500000000003</v>
      </c>
      <c r="H1807" s="13">
        <v>3151</v>
      </c>
      <c r="I1807" s="13" t="s">
        <v>2055</v>
      </c>
      <c r="J1807" s="13" t="str">
        <f t="shared" si="28"/>
        <v>Returning Customer</v>
      </c>
      <c r="K1807" s="13" t="s">
        <v>24</v>
      </c>
      <c r="L1807" s="13" t="s">
        <v>35</v>
      </c>
      <c r="M1807" s="16">
        <v>42092</v>
      </c>
      <c r="N1807" s="16">
        <v>42096</v>
      </c>
      <c r="O1807" s="48">
        <f>'Calculated Metrics'!$N1807-'Calculated Metrics'!$M1807</f>
        <v>4</v>
      </c>
      <c r="P1807" s="16" t="str">
        <f>TEXT('Calculated Metrics'!$M1807,"mmmm")</f>
        <v>March</v>
      </c>
      <c r="Q1807" s="16" t="str">
        <f>TEXT('Calculated Metrics'!$M1807,"dddd")</f>
        <v>Sunday</v>
      </c>
      <c r="R1807" s="13" t="str">
        <f>_xlfn.XLOOKUP('Calculated Metrics'!$T1807,'Product Lookup'!A:A,'Product Lookup'!B:B, ,0)</f>
        <v>Furnishings</v>
      </c>
      <c r="S1807" s="13" t="s">
        <v>36</v>
      </c>
      <c r="T1807" s="13" t="s">
        <v>42</v>
      </c>
      <c r="U1807" s="13" t="s">
        <v>43</v>
      </c>
      <c r="V1807" s="13" t="s">
        <v>29</v>
      </c>
      <c r="W1807" s="13" t="s">
        <v>81</v>
      </c>
      <c r="X1807" s="13" t="s">
        <v>39</v>
      </c>
      <c r="Y1807" s="13" t="s">
        <v>915</v>
      </c>
      <c r="Z1807" s="13">
        <v>92277</v>
      </c>
      <c r="AA1807" s="1"/>
      <c r="AB1807" s="1"/>
      <c r="AC1807" s="1"/>
      <c r="AD1807" s="1"/>
      <c r="AE1807" s="1"/>
      <c r="AF1807" s="1"/>
    </row>
    <row r="1808" spans="1:32" x14ac:dyDescent="0.3">
      <c r="A1808" s="9">
        <v>21436</v>
      </c>
      <c r="B1808" s="9" t="s">
        <v>23</v>
      </c>
      <c r="C1808" s="9">
        <v>86899</v>
      </c>
      <c r="D1808" s="10">
        <v>150.97999999999999</v>
      </c>
      <c r="E1808" s="11">
        <v>0.1</v>
      </c>
      <c r="F1808" s="9">
        <v>8</v>
      </c>
      <c r="G1808" s="10">
        <f>'Calculated Metrics'!$D1808*'Calculated Metrics'!$F1808*(1-'Calculated Metrics'!$E1808)</f>
        <v>1087.056</v>
      </c>
      <c r="H1808" s="9">
        <v>3154</v>
      </c>
      <c r="I1808" s="9" t="s">
        <v>2056</v>
      </c>
      <c r="J1808" s="9" t="str">
        <f t="shared" si="28"/>
        <v>Returning Customer</v>
      </c>
      <c r="K1808" s="9" t="s">
        <v>24</v>
      </c>
      <c r="L1808" s="9" t="s">
        <v>25</v>
      </c>
      <c r="M1808" s="12">
        <v>42030</v>
      </c>
      <c r="N1808" s="12">
        <v>42031</v>
      </c>
      <c r="O1808" s="47">
        <f>'Calculated Metrics'!$N1808-'Calculated Metrics'!$M1808</f>
        <v>1</v>
      </c>
      <c r="P1808" s="12" t="str">
        <f>TEXT('Calculated Metrics'!$M1808,"mmmm")</f>
        <v>January</v>
      </c>
      <c r="Q1808" s="12" t="str">
        <f>TEXT('Calculated Metrics'!$M1808,"dddd")</f>
        <v>Monday</v>
      </c>
      <c r="R1808" s="9" t="str">
        <f>_xlfn.XLOOKUP('Calculated Metrics'!$T1808,'Product Lookup'!A:A,'Product Lookup'!B:B, ,0)</f>
        <v>Office Machines</v>
      </c>
      <c r="S1808" s="9" t="s">
        <v>58</v>
      </c>
      <c r="T1808" s="9" t="s">
        <v>62</v>
      </c>
      <c r="U1808" s="9" t="s">
        <v>63</v>
      </c>
      <c r="V1808" s="9" t="s">
        <v>29</v>
      </c>
      <c r="W1808" s="9" t="s">
        <v>81</v>
      </c>
      <c r="X1808" s="9" t="s">
        <v>162</v>
      </c>
      <c r="Y1808" s="9" t="s">
        <v>916</v>
      </c>
      <c r="Z1808" s="9">
        <v>33710</v>
      </c>
      <c r="AA1808" s="1"/>
      <c r="AB1808" s="1"/>
      <c r="AC1808" s="1"/>
      <c r="AD1808" s="1"/>
      <c r="AE1808" s="1"/>
      <c r="AF1808" s="1"/>
    </row>
    <row r="1809" spans="1:32" x14ac:dyDescent="0.3">
      <c r="A1809" s="13">
        <v>20253</v>
      </c>
      <c r="B1809" s="13" t="s">
        <v>41</v>
      </c>
      <c r="C1809" s="13">
        <v>86900</v>
      </c>
      <c r="D1809" s="14">
        <v>17.7</v>
      </c>
      <c r="E1809" s="15">
        <v>0.05</v>
      </c>
      <c r="F1809" s="13">
        <v>11</v>
      </c>
      <c r="G1809" s="14">
        <f>'Calculated Metrics'!$D1809*'Calculated Metrics'!$F1809*(1-'Calculated Metrics'!$E1809)</f>
        <v>184.96499999999997</v>
      </c>
      <c r="H1809" s="13">
        <v>3154</v>
      </c>
      <c r="I1809" s="13" t="s">
        <v>2056</v>
      </c>
      <c r="J1809" s="13" t="str">
        <f t="shared" si="28"/>
        <v>Returning Customer</v>
      </c>
      <c r="K1809" s="13" t="s">
        <v>74</v>
      </c>
      <c r="L1809" s="13" t="s">
        <v>35</v>
      </c>
      <c r="M1809" s="16">
        <v>42152</v>
      </c>
      <c r="N1809" s="16">
        <v>42154</v>
      </c>
      <c r="O1809" s="48">
        <f>'Calculated Metrics'!$N1809-'Calculated Metrics'!$M1809</f>
        <v>2</v>
      </c>
      <c r="P1809" s="16" t="str">
        <f>TEXT('Calculated Metrics'!$M1809,"mmmm")</f>
        <v>May</v>
      </c>
      <c r="Q1809" s="16" t="str">
        <f>TEXT('Calculated Metrics'!$M1809,"dddd")</f>
        <v>Thursday</v>
      </c>
      <c r="R1809" s="13" t="str">
        <f>_xlfn.XLOOKUP('Calculated Metrics'!$T1809,'Product Lookup'!A:A,'Product Lookup'!B:B, ,0)</f>
        <v>Storage</v>
      </c>
      <c r="S1809" s="13" t="s">
        <v>26</v>
      </c>
      <c r="T1809" s="13" t="s">
        <v>85</v>
      </c>
      <c r="U1809" s="13" t="s">
        <v>49</v>
      </c>
      <c r="V1809" s="13" t="s">
        <v>29</v>
      </c>
      <c r="W1809" s="13" t="s">
        <v>81</v>
      </c>
      <c r="X1809" s="13" t="s">
        <v>162</v>
      </c>
      <c r="Y1809" s="13" t="s">
        <v>916</v>
      </c>
      <c r="Z1809" s="13">
        <v>33710</v>
      </c>
      <c r="AA1809" s="1"/>
      <c r="AB1809" s="1"/>
      <c r="AC1809" s="1"/>
      <c r="AD1809" s="1"/>
      <c r="AE1809" s="1"/>
      <c r="AF1809" s="1"/>
    </row>
    <row r="1810" spans="1:32" x14ac:dyDescent="0.3">
      <c r="A1810" s="9">
        <v>18635</v>
      </c>
      <c r="B1810" s="9" t="s">
        <v>41</v>
      </c>
      <c r="C1810" s="9">
        <v>86901</v>
      </c>
      <c r="D1810" s="10">
        <v>21.38</v>
      </c>
      <c r="E1810" s="11">
        <v>0.05</v>
      </c>
      <c r="F1810" s="9">
        <v>21</v>
      </c>
      <c r="G1810" s="10">
        <f>'Calculated Metrics'!$D1810*'Calculated Metrics'!$F1810*(1-'Calculated Metrics'!$E1810)</f>
        <v>426.53099999999995</v>
      </c>
      <c r="H1810" s="9">
        <v>3154</v>
      </c>
      <c r="I1810" s="9" t="s">
        <v>2056</v>
      </c>
      <c r="J1810" s="9" t="str">
        <f t="shared" si="28"/>
        <v>Returning Customer</v>
      </c>
      <c r="K1810" s="9" t="s">
        <v>24</v>
      </c>
      <c r="L1810" s="9" t="s">
        <v>35</v>
      </c>
      <c r="M1810" s="12">
        <v>42093</v>
      </c>
      <c r="N1810" s="12">
        <v>42093</v>
      </c>
      <c r="O1810" s="47">
        <f>'Calculated Metrics'!$N1810-'Calculated Metrics'!$M1810</f>
        <v>0</v>
      </c>
      <c r="P1810" s="12" t="str">
        <f>TEXT('Calculated Metrics'!$M1810,"mmmm")</f>
        <v>March</v>
      </c>
      <c r="Q1810" s="12" t="str">
        <f>TEXT('Calculated Metrics'!$M1810,"dddd")</f>
        <v>Monday</v>
      </c>
      <c r="R1810" s="9" t="str">
        <f>_xlfn.XLOOKUP('Calculated Metrics'!$T1810,'Product Lookup'!A:A,'Product Lookup'!B:B, ,0)</f>
        <v>Pens</v>
      </c>
      <c r="S1810" s="9" t="s">
        <v>26</v>
      </c>
      <c r="T1810" s="9" t="s">
        <v>27</v>
      </c>
      <c r="U1810" s="9" t="s">
        <v>43</v>
      </c>
      <c r="V1810" s="9" t="s">
        <v>29</v>
      </c>
      <c r="W1810" s="9" t="s">
        <v>81</v>
      </c>
      <c r="X1810" s="9" t="s">
        <v>162</v>
      </c>
      <c r="Y1810" s="9" t="s">
        <v>916</v>
      </c>
      <c r="Z1810" s="9">
        <v>33710</v>
      </c>
      <c r="AA1810" s="1"/>
      <c r="AB1810" s="1"/>
      <c r="AC1810" s="1"/>
      <c r="AD1810" s="1"/>
      <c r="AE1810" s="1"/>
      <c r="AF1810" s="1"/>
    </row>
    <row r="1811" spans="1:32" x14ac:dyDescent="0.3">
      <c r="A1811" s="13">
        <v>23392</v>
      </c>
      <c r="B1811" s="13" t="s">
        <v>41</v>
      </c>
      <c r="C1811" s="13">
        <v>86898</v>
      </c>
      <c r="D1811" s="14">
        <v>60.22</v>
      </c>
      <c r="E1811" s="15">
        <v>0.05</v>
      </c>
      <c r="F1811" s="13">
        <v>9</v>
      </c>
      <c r="G1811" s="14">
        <f>'Calculated Metrics'!$D1811*'Calculated Metrics'!$F1811*(1-'Calculated Metrics'!$E1811)</f>
        <v>514.88099999999997</v>
      </c>
      <c r="H1811" s="13">
        <v>3155</v>
      </c>
      <c r="I1811" s="13" t="s">
        <v>2057</v>
      </c>
      <c r="J1811" s="13" t="str">
        <f t="shared" si="28"/>
        <v>Returning Customer</v>
      </c>
      <c r="K1811" s="13" t="s">
        <v>24</v>
      </c>
      <c r="L1811" s="13" t="s">
        <v>35</v>
      </c>
      <c r="M1811" s="16">
        <v>42024</v>
      </c>
      <c r="N1811" s="16">
        <v>42025</v>
      </c>
      <c r="O1811" s="48">
        <f>'Calculated Metrics'!$N1811-'Calculated Metrics'!$M1811</f>
        <v>1</v>
      </c>
      <c r="P1811" s="16" t="str">
        <f>TEXT('Calculated Metrics'!$M1811,"mmmm")</f>
        <v>January</v>
      </c>
      <c r="Q1811" s="16" t="str">
        <f>TEXT('Calculated Metrics'!$M1811,"dddd")</f>
        <v>Tuesday</v>
      </c>
      <c r="R1811" s="13" t="str">
        <f>_xlfn.XLOOKUP('Calculated Metrics'!$T1811,'Product Lookup'!A:A,'Product Lookup'!B:B, ,0)</f>
        <v>Appliances</v>
      </c>
      <c r="S1811" s="13" t="s">
        <v>26</v>
      </c>
      <c r="T1811" s="13" t="s">
        <v>131</v>
      </c>
      <c r="U1811" s="13" t="s">
        <v>49</v>
      </c>
      <c r="V1811" s="13" t="s">
        <v>29</v>
      </c>
      <c r="W1811" s="13" t="s">
        <v>81</v>
      </c>
      <c r="X1811" s="13" t="s">
        <v>162</v>
      </c>
      <c r="Y1811" s="13" t="s">
        <v>187</v>
      </c>
      <c r="Z1811" s="13">
        <v>32771</v>
      </c>
      <c r="AA1811" s="1"/>
      <c r="AB1811" s="1"/>
      <c r="AC1811" s="1"/>
      <c r="AD1811" s="1"/>
      <c r="AE1811" s="1"/>
      <c r="AF1811" s="1"/>
    </row>
    <row r="1812" spans="1:32" x14ac:dyDescent="0.3">
      <c r="A1812" s="9">
        <v>21437</v>
      </c>
      <c r="B1812" s="9" t="s">
        <v>23</v>
      </c>
      <c r="C1812" s="9">
        <v>86899</v>
      </c>
      <c r="D1812" s="10">
        <v>25.98</v>
      </c>
      <c r="E1812" s="11">
        <v>0.05</v>
      </c>
      <c r="F1812" s="9">
        <v>4</v>
      </c>
      <c r="G1812" s="10">
        <f>'Calculated Metrics'!$D1812*'Calculated Metrics'!$F1812*(1-'Calculated Metrics'!$E1812)</f>
        <v>98.724000000000004</v>
      </c>
      <c r="H1812" s="9">
        <v>3155</v>
      </c>
      <c r="I1812" s="9" t="s">
        <v>2057</v>
      </c>
      <c r="J1812" s="9" t="str">
        <f t="shared" si="28"/>
        <v>Returning Customer</v>
      </c>
      <c r="K1812" s="9" t="s">
        <v>24</v>
      </c>
      <c r="L1812" s="9" t="s">
        <v>25</v>
      </c>
      <c r="M1812" s="12">
        <v>42030</v>
      </c>
      <c r="N1812" s="12">
        <v>42031</v>
      </c>
      <c r="O1812" s="47">
        <f>'Calculated Metrics'!$N1812-'Calculated Metrics'!$M1812</f>
        <v>1</v>
      </c>
      <c r="P1812" s="12" t="str">
        <f>TEXT('Calculated Metrics'!$M1812,"mmmm")</f>
        <v>January</v>
      </c>
      <c r="Q1812" s="12" t="str">
        <f>TEXT('Calculated Metrics'!$M1812,"dddd")</f>
        <v>Monday</v>
      </c>
      <c r="R1812" s="9" t="str">
        <f>_xlfn.XLOOKUP('Calculated Metrics'!$T1812,'Product Lookup'!A:A,'Product Lookup'!B:B, ,0)</f>
        <v>Chairs</v>
      </c>
      <c r="S1812" s="9" t="s">
        <v>36</v>
      </c>
      <c r="T1812" s="9" t="s">
        <v>37</v>
      </c>
      <c r="U1812" s="9" t="s">
        <v>38</v>
      </c>
      <c r="V1812" s="9" t="s">
        <v>29</v>
      </c>
      <c r="W1812" s="9" t="s">
        <v>81</v>
      </c>
      <c r="X1812" s="9" t="s">
        <v>162</v>
      </c>
      <c r="Y1812" s="9" t="s">
        <v>187</v>
      </c>
      <c r="Z1812" s="9">
        <v>32771</v>
      </c>
      <c r="AA1812" s="1"/>
      <c r="AB1812" s="1"/>
      <c r="AC1812" s="1"/>
      <c r="AD1812" s="1"/>
      <c r="AE1812" s="1"/>
      <c r="AF1812" s="1"/>
    </row>
    <row r="1813" spans="1:32" x14ac:dyDescent="0.3">
      <c r="A1813" s="13">
        <v>21438</v>
      </c>
      <c r="B1813" s="13" t="s">
        <v>23</v>
      </c>
      <c r="C1813" s="13">
        <v>86899</v>
      </c>
      <c r="D1813" s="14">
        <v>32.479999999999997</v>
      </c>
      <c r="E1813" s="15">
        <v>0.05</v>
      </c>
      <c r="F1813" s="13">
        <v>10</v>
      </c>
      <c r="G1813" s="14">
        <f>'Calculated Metrics'!$D1813*'Calculated Metrics'!$F1813*(1-'Calculated Metrics'!$E1813)</f>
        <v>308.55999999999995</v>
      </c>
      <c r="H1813" s="13">
        <v>3155</v>
      </c>
      <c r="I1813" s="13" t="s">
        <v>2057</v>
      </c>
      <c r="J1813" s="13" t="str">
        <f t="shared" si="28"/>
        <v>Returning Customer</v>
      </c>
      <c r="K1813" s="13" t="s">
        <v>24</v>
      </c>
      <c r="L1813" s="13" t="s">
        <v>35</v>
      </c>
      <c r="M1813" s="16">
        <v>42030</v>
      </c>
      <c r="N1813" s="16">
        <v>42031</v>
      </c>
      <c r="O1813" s="48">
        <f>'Calculated Metrics'!$N1813-'Calculated Metrics'!$M1813</f>
        <v>1</v>
      </c>
      <c r="P1813" s="16" t="str">
        <f>TEXT('Calculated Metrics'!$M1813,"mmmm")</f>
        <v>January</v>
      </c>
      <c r="Q1813" s="16" t="str">
        <f>TEXT('Calculated Metrics'!$M1813,"dddd")</f>
        <v>Monday</v>
      </c>
      <c r="R1813" s="13" t="str">
        <f>_xlfn.XLOOKUP('Calculated Metrics'!$T1813,'Product Lookup'!A:A,'Product Lookup'!B:B, ,0)</f>
        <v>Storage</v>
      </c>
      <c r="S1813" s="13" t="s">
        <v>26</v>
      </c>
      <c r="T1813" s="13" t="s">
        <v>85</v>
      </c>
      <c r="U1813" s="13" t="s">
        <v>124</v>
      </c>
      <c r="V1813" s="13" t="s">
        <v>29</v>
      </c>
      <c r="W1813" s="13" t="s">
        <v>81</v>
      </c>
      <c r="X1813" s="13" t="s">
        <v>162</v>
      </c>
      <c r="Y1813" s="13" t="s">
        <v>187</v>
      </c>
      <c r="Z1813" s="13">
        <v>32771</v>
      </c>
      <c r="AA1813" s="1"/>
      <c r="AB1813" s="1"/>
      <c r="AC1813" s="1"/>
      <c r="AD1813" s="1"/>
      <c r="AE1813" s="1"/>
      <c r="AF1813" s="1"/>
    </row>
    <row r="1814" spans="1:32" x14ac:dyDescent="0.3">
      <c r="A1814" s="9">
        <v>22015</v>
      </c>
      <c r="B1814" s="9" t="s">
        <v>41</v>
      </c>
      <c r="C1814" s="9">
        <v>86902</v>
      </c>
      <c r="D1814" s="10">
        <v>159.99</v>
      </c>
      <c r="E1814" s="11">
        <v>0.1</v>
      </c>
      <c r="F1814" s="9">
        <v>23</v>
      </c>
      <c r="G1814" s="10">
        <f>'Calculated Metrics'!$D1814*'Calculated Metrics'!$F1814*(1-'Calculated Metrics'!$E1814)</f>
        <v>3311.7930000000006</v>
      </c>
      <c r="H1814" s="9">
        <v>3155</v>
      </c>
      <c r="I1814" s="9" t="s">
        <v>2057</v>
      </c>
      <c r="J1814" s="9" t="str">
        <f t="shared" si="28"/>
        <v>Returning Customer</v>
      </c>
      <c r="K1814" s="9" t="s">
        <v>74</v>
      </c>
      <c r="L1814" s="9" t="s">
        <v>35</v>
      </c>
      <c r="M1814" s="12">
        <v>42113</v>
      </c>
      <c r="N1814" s="12">
        <v>42115</v>
      </c>
      <c r="O1814" s="47">
        <f>'Calculated Metrics'!$N1814-'Calculated Metrics'!$M1814</f>
        <v>2</v>
      </c>
      <c r="P1814" s="12" t="str">
        <f>TEXT('Calculated Metrics'!$M1814,"mmmm")</f>
        <v>April</v>
      </c>
      <c r="Q1814" s="12" t="str">
        <f>TEXT('Calculated Metrics'!$M1814,"dddd")</f>
        <v>Sunday</v>
      </c>
      <c r="R1814" s="9" t="str">
        <f>_xlfn.XLOOKUP('Calculated Metrics'!$T1814,'Product Lookup'!A:A,'Product Lookup'!B:B, ,0)</f>
        <v>Computer Peripherals</v>
      </c>
      <c r="S1814" s="9" t="s">
        <v>58</v>
      </c>
      <c r="T1814" s="9" t="s">
        <v>100</v>
      </c>
      <c r="U1814" s="9" t="s">
        <v>49</v>
      </c>
      <c r="V1814" s="9" t="s">
        <v>29</v>
      </c>
      <c r="W1814" s="9" t="s">
        <v>81</v>
      </c>
      <c r="X1814" s="9" t="s">
        <v>162</v>
      </c>
      <c r="Y1814" s="9" t="s">
        <v>187</v>
      </c>
      <c r="Z1814" s="9">
        <v>32771</v>
      </c>
      <c r="AA1814" s="1"/>
      <c r="AB1814" s="1"/>
      <c r="AC1814" s="1"/>
      <c r="AD1814" s="1"/>
      <c r="AE1814" s="1"/>
      <c r="AF1814" s="1"/>
    </row>
    <row r="1815" spans="1:32" x14ac:dyDescent="0.3">
      <c r="A1815" s="13">
        <v>19374</v>
      </c>
      <c r="B1815" s="13" t="s">
        <v>33</v>
      </c>
      <c r="C1815" s="13">
        <v>86491</v>
      </c>
      <c r="D1815" s="14">
        <v>280.98</v>
      </c>
      <c r="E1815" s="15">
        <v>0.1</v>
      </c>
      <c r="F1815" s="13">
        <v>14</v>
      </c>
      <c r="G1815" s="14">
        <f>'Calculated Metrics'!$D1815*'Calculated Metrics'!$F1815*(1-'Calculated Metrics'!$E1815)</f>
        <v>3540.3480000000004</v>
      </c>
      <c r="H1815" s="13">
        <v>3167</v>
      </c>
      <c r="I1815" s="13" t="s">
        <v>2058</v>
      </c>
      <c r="J1815" s="13" t="str">
        <f t="shared" si="28"/>
        <v>Returning Customer</v>
      </c>
      <c r="K1815" s="13" t="s">
        <v>24</v>
      </c>
      <c r="L1815" s="13" t="s">
        <v>25</v>
      </c>
      <c r="M1815" s="16">
        <v>42174</v>
      </c>
      <c r="N1815" s="16">
        <v>42175</v>
      </c>
      <c r="O1815" s="48">
        <f>'Calculated Metrics'!$N1815-'Calculated Metrics'!$M1815</f>
        <v>1</v>
      </c>
      <c r="P1815" s="16" t="str">
        <f>TEXT('Calculated Metrics'!$M1815,"mmmm")</f>
        <v>June</v>
      </c>
      <c r="Q1815" s="16" t="str">
        <f>TEXT('Calculated Metrics'!$M1815,"dddd")</f>
        <v>Friday</v>
      </c>
      <c r="R1815" s="13" t="str">
        <f>_xlfn.XLOOKUP('Calculated Metrics'!$T1815,'Product Lookup'!A:A,'Product Lookup'!B:B, ,0)</f>
        <v>Chairs</v>
      </c>
      <c r="S1815" s="13" t="s">
        <v>36</v>
      </c>
      <c r="T1815" s="13" t="s">
        <v>37</v>
      </c>
      <c r="U1815" s="13" t="s">
        <v>38</v>
      </c>
      <c r="V1815" s="13" t="s">
        <v>29</v>
      </c>
      <c r="W1815" s="13" t="s">
        <v>81</v>
      </c>
      <c r="X1815" s="13" t="s">
        <v>162</v>
      </c>
      <c r="Y1815" s="13" t="s">
        <v>917</v>
      </c>
      <c r="Z1815" s="13">
        <v>32004</v>
      </c>
      <c r="AA1815" s="1"/>
      <c r="AB1815" s="1"/>
      <c r="AC1815" s="1"/>
      <c r="AD1815" s="1"/>
      <c r="AE1815" s="1"/>
      <c r="AF1815" s="1"/>
    </row>
    <row r="1816" spans="1:32" x14ac:dyDescent="0.3">
      <c r="A1816" s="9">
        <v>19375</v>
      </c>
      <c r="B1816" s="9" t="s">
        <v>33</v>
      </c>
      <c r="C1816" s="9">
        <v>86491</v>
      </c>
      <c r="D1816" s="10">
        <v>4.9800000000000004</v>
      </c>
      <c r="E1816" s="11">
        <v>0.05</v>
      </c>
      <c r="F1816" s="9">
        <v>15</v>
      </c>
      <c r="G1816" s="10">
        <f>'Calculated Metrics'!$D1816*'Calculated Metrics'!$F1816*(1-'Calculated Metrics'!$E1816)</f>
        <v>70.965000000000003</v>
      </c>
      <c r="H1816" s="9">
        <v>3167</v>
      </c>
      <c r="I1816" s="9" t="s">
        <v>2058</v>
      </c>
      <c r="J1816" s="9" t="str">
        <f t="shared" si="28"/>
        <v>Returning Customer</v>
      </c>
      <c r="K1816" s="9" t="s">
        <v>24</v>
      </c>
      <c r="L1816" s="9" t="s">
        <v>35</v>
      </c>
      <c r="M1816" s="12">
        <v>42174</v>
      </c>
      <c r="N1816" s="12">
        <v>42176</v>
      </c>
      <c r="O1816" s="47">
        <f>'Calculated Metrics'!$N1816-'Calculated Metrics'!$M1816</f>
        <v>2</v>
      </c>
      <c r="P1816" s="12" t="str">
        <f>TEXT('Calculated Metrics'!$M1816,"mmmm")</f>
        <v>June</v>
      </c>
      <c r="Q1816" s="12" t="str">
        <f>TEXT('Calculated Metrics'!$M1816,"dddd")</f>
        <v>Friday</v>
      </c>
      <c r="R1816" s="9" t="str">
        <f>_xlfn.XLOOKUP('Calculated Metrics'!$T1816,'Product Lookup'!A:A,'Product Lookup'!B:B, ,0)</f>
        <v>Paper</v>
      </c>
      <c r="S1816" s="9" t="s">
        <v>26</v>
      </c>
      <c r="T1816" s="9" t="s">
        <v>66</v>
      </c>
      <c r="U1816" s="9" t="s">
        <v>49</v>
      </c>
      <c r="V1816" s="9" t="s">
        <v>29</v>
      </c>
      <c r="W1816" s="9" t="s">
        <v>81</v>
      </c>
      <c r="X1816" s="9" t="s">
        <v>162</v>
      </c>
      <c r="Y1816" s="9" t="s">
        <v>917</v>
      </c>
      <c r="Z1816" s="9">
        <v>32004</v>
      </c>
      <c r="AA1816" s="1"/>
      <c r="AB1816" s="1"/>
      <c r="AC1816" s="1"/>
      <c r="AD1816" s="1"/>
      <c r="AE1816" s="1"/>
      <c r="AF1816" s="1"/>
    </row>
    <row r="1817" spans="1:32" x14ac:dyDescent="0.3">
      <c r="A1817" s="13">
        <v>19376</v>
      </c>
      <c r="B1817" s="13" t="s">
        <v>33</v>
      </c>
      <c r="C1817" s="13">
        <v>86491</v>
      </c>
      <c r="D1817" s="14">
        <v>3.98</v>
      </c>
      <c r="E1817" s="15">
        <v>0.05</v>
      </c>
      <c r="F1817" s="13">
        <v>11</v>
      </c>
      <c r="G1817" s="14">
        <f>'Calculated Metrics'!$D1817*'Calculated Metrics'!$F1817*(1-'Calculated Metrics'!$E1817)</f>
        <v>41.591000000000001</v>
      </c>
      <c r="H1817" s="13">
        <v>3167</v>
      </c>
      <c r="I1817" s="13" t="s">
        <v>2058</v>
      </c>
      <c r="J1817" s="13" t="str">
        <f t="shared" si="28"/>
        <v>Returning Customer</v>
      </c>
      <c r="K1817" s="13" t="s">
        <v>24</v>
      </c>
      <c r="L1817" s="13" t="s">
        <v>35</v>
      </c>
      <c r="M1817" s="16">
        <v>42174</v>
      </c>
      <c r="N1817" s="16">
        <v>42176</v>
      </c>
      <c r="O1817" s="48">
        <f>'Calculated Metrics'!$N1817-'Calculated Metrics'!$M1817</f>
        <v>2</v>
      </c>
      <c r="P1817" s="16" t="str">
        <f>TEXT('Calculated Metrics'!$M1817,"mmmm")</f>
        <v>June</v>
      </c>
      <c r="Q1817" s="16" t="str">
        <f>TEXT('Calculated Metrics'!$M1817,"dddd")</f>
        <v>Friday</v>
      </c>
      <c r="R1817" s="13" t="str">
        <f>_xlfn.XLOOKUP('Calculated Metrics'!$T1817,'Product Lookup'!A:A,'Product Lookup'!B:B, ,0)</f>
        <v>Pens</v>
      </c>
      <c r="S1817" s="13" t="s">
        <v>26</v>
      </c>
      <c r="T1817" s="13" t="s">
        <v>27</v>
      </c>
      <c r="U1817" s="13" t="s">
        <v>28</v>
      </c>
      <c r="V1817" s="13" t="s">
        <v>29</v>
      </c>
      <c r="W1817" s="13" t="s">
        <v>81</v>
      </c>
      <c r="X1817" s="13" t="s">
        <v>162</v>
      </c>
      <c r="Y1817" s="13" t="s">
        <v>917</v>
      </c>
      <c r="Z1817" s="13">
        <v>32004</v>
      </c>
      <c r="AA1817" s="1"/>
      <c r="AB1817" s="1"/>
      <c r="AC1817" s="1"/>
      <c r="AD1817" s="1"/>
      <c r="AE1817" s="1"/>
      <c r="AF1817" s="1"/>
    </row>
    <row r="1818" spans="1:32" x14ac:dyDescent="0.3">
      <c r="A1818" s="9">
        <v>25683</v>
      </c>
      <c r="B1818" s="9" t="s">
        <v>41</v>
      </c>
      <c r="C1818" s="9">
        <v>86490</v>
      </c>
      <c r="D1818" s="10">
        <v>7.28</v>
      </c>
      <c r="E1818" s="11">
        <v>0.05</v>
      </c>
      <c r="F1818" s="9">
        <v>1</v>
      </c>
      <c r="G1818" s="10">
        <f>'Calculated Metrics'!$D1818*'Calculated Metrics'!$F1818*(1-'Calculated Metrics'!$E1818)</f>
        <v>6.9159999999999995</v>
      </c>
      <c r="H1818" s="9">
        <v>3169</v>
      </c>
      <c r="I1818" s="9" t="s">
        <v>2059</v>
      </c>
      <c r="J1818" s="9" t="str">
        <f t="shared" si="28"/>
        <v>New Customer</v>
      </c>
      <c r="K1818" s="9" t="s">
        <v>48</v>
      </c>
      <c r="L1818" s="9" t="s">
        <v>25</v>
      </c>
      <c r="M1818" s="12">
        <v>42107</v>
      </c>
      <c r="N1818" s="12">
        <v>42108</v>
      </c>
      <c r="O1818" s="47">
        <f>'Calculated Metrics'!$N1818-'Calculated Metrics'!$M1818</f>
        <v>1</v>
      </c>
      <c r="P1818" s="12" t="str">
        <f>TEXT('Calculated Metrics'!$M1818,"mmmm")</f>
        <v>April</v>
      </c>
      <c r="Q1818" s="12" t="str">
        <f>TEXT('Calculated Metrics'!$M1818,"dddd")</f>
        <v>Monday</v>
      </c>
      <c r="R1818" s="9" t="str">
        <f>_xlfn.XLOOKUP('Calculated Metrics'!$T1818,'Product Lookup'!A:A,'Product Lookup'!B:B, ,0)</f>
        <v>Paper</v>
      </c>
      <c r="S1818" s="9" t="s">
        <v>26</v>
      </c>
      <c r="T1818" s="9" t="s">
        <v>66</v>
      </c>
      <c r="U1818" s="9" t="s">
        <v>49</v>
      </c>
      <c r="V1818" s="9" t="s">
        <v>29</v>
      </c>
      <c r="W1818" s="9" t="s">
        <v>81</v>
      </c>
      <c r="X1818" s="9" t="s">
        <v>162</v>
      </c>
      <c r="Y1818" s="9" t="s">
        <v>918</v>
      </c>
      <c r="Z1818" s="9">
        <v>32127</v>
      </c>
      <c r="AA1818" s="1"/>
      <c r="AB1818" s="1"/>
      <c r="AC1818" s="1"/>
      <c r="AD1818" s="1"/>
      <c r="AE1818" s="1"/>
      <c r="AF1818" s="1"/>
    </row>
    <row r="1819" spans="1:32" x14ac:dyDescent="0.3">
      <c r="A1819" s="13">
        <v>26055</v>
      </c>
      <c r="B1819" s="13" t="s">
        <v>47</v>
      </c>
      <c r="C1819" s="13">
        <v>86489</v>
      </c>
      <c r="D1819" s="14">
        <v>7.28</v>
      </c>
      <c r="E1819" s="15">
        <v>0.05</v>
      </c>
      <c r="F1819" s="13">
        <v>12</v>
      </c>
      <c r="G1819" s="14">
        <f>'Calculated Metrics'!$D1819*'Calculated Metrics'!$F1819*(1-'Calculated Metrics'!$E1819)</f>
        <v>82.99199999999999</v>
      </c>
      <c r="H1819" s="13">
        <v>3170</v>
      </c>
      <c r="I1819" s="13" t="s">
        <v>2060</v>
      </c>
      <c r="J1819" s="13" t="str">
        <f t="shared" si="28"/>
        <v>New Customer</v>
      </c>
      <c r="K1819" s="13" t="s">
        <v>24</v>
      </c>
      <c r="L1819" s="13" t="s">
        <v>35</v>
      </c>
      <c r="M1819" s="16">
        <v>42048</v>
      </c>
      <c r="N1819" s="16">
        <v>42048</v>
      </c>
      <c r="O1819" s="48">
        <f>'Calculated Metrics'!$N1819-'Calculated Metrics'!$M1819</f>
        <v>0</v>
      </c>
      <c r="P1819" s="16" t="str">
        <f>TEXT('Calculated Metrics'!$M1819,"mmmm")</f>
        <v>February</v>
      </c>
      <c r="Q1819" s="16" t="str">
        <f>TEXT('Calculated Metrics'!$M1819,"dddd")</f>
        <v>Friday</v>
      </c>
      <c r="R1819" s="13" t="str">
        <f>_xlfn.XLOOKUP('Calculated Metrics'!$T1819,'Product Lookup'!A:A,'Product Lookup'!B:B, ,0)</f>
        <v>Paper</v>
      </c>
      <c r="S1819" s="13" t="s">
        <v>26</v>
      </c>
      <c r="T1819" s="13" t="s">
        <v>66</v>
      </c>
      <c r="U1819" s="13" t="s">
        <v>49</v>
      </c>
      <c r="V1819" s="13" t="s">
        <v>29</v>
      </c>
      <c r="W1819" s="13" t="s">
        <v>81</v>
      </c>
      <c r="X1819" s="13" t="s">
        <v>162</v>
      </c>
      <c r="Y1819" s="13" t="s">
        <v>919</v>
      </c>
      <c r="Z1819" s="13">
        <v>34952</v>
      </c>
      <c r="AA1819" s="1"/>
      <c r="AB1819" s="1"/>
      <c r="AC1819" s="1"/>
      <c r="AD1819" s="1"/>
      <c r="AE1819" s="1"/>
      <c r="AF1819" s="1"/>
    </row>
    <row r="1820" spans="1:32" x14ac:dyDescent="0.3">
      <c r="A1820" s="9">
        <v>21961</v>
      </c>
      <c r="B1820" s="9" t="s">
        <v>23</v>
      </c>
      <c r="C1820" s="9">
        <v>90820</v>
      </c>
      <c r="D1820" s="10">
        <v>10.97</v>
      </c>
      <c r="E1820" s="11">
        <v>0.05</v>
      </c>
      <c r="F1820" s="9">
        <v>19</v>
      </c>
      <c r="G1820" s="10">
        <f>'Calculated Metrics'!$D1820*'Calculated Metrics'!$F1820*(1-'Calculated Metrics'!$E1820)</f>
        <v>198.0085</v>
      </c>
      <c r="H1820" s="9">
        <v>3176</v>
      </c>
      <c r="I1820" s="9" t="s">
        <v>2061</v>
      </c>
      <c r="J1820" s="9" t="str">
        <f t="shared" si="28"/>
        <v>Returning Customer</v>
      </c>
      <c r="K1820" s="9" t="s">
        <v>74</v>
      </c>
      <c r="L1820" s="9" t="s">
        <v>35</v>
      </c>
      <c r="M1820" s="12">
        <v>42128</v>
      </c>
      <c r="N1820" s="12">
        <v>42130</v>
      </c>
      <c r="O1820" s="47">
        <f>'Calculated Metrics'!$N1820-'Calculated Metrics'!$M1820</f>
        <v>2</v>
      </c>
      <c r="P1820" s="12" t="str">
        <f>TEXT('Calculated Metrics'!$M1820,"mmmm")</f>
        <v>May</v>
      </c>
      <c r="Q1820" s="12" t="str">
        <f>TEXT('Calculated Metrics'!$M1820,"dddd")</f>
        <v>Monday</v>
      </c>
      <c r="R1820" s="9" t="str">
        <f>_xlfn.XLOOKUP('Calculated Metrics'!$T1820,'Product Lookup'!A:A,'Product Lookup'!B:B, ,0)</f>
        <v>Computer Peripherals</v>
      </c>
      <c r="S1820" s="9" t="s">
        <v>58</v>
      </c>
      <c r="T1820" s="9" t="s">
        <v>100</v>
      </c>
      <c r="U1820" s="9" t="s">
        <v>49</v>
      </c>
      <c r="V1820" s="9" t="s">
        <v>29</v>
      </c>
      <c r="W1820" s="9" t="s">
        <v>81</v>
      </c>
      <c r="X1820" s="9" t="s">
        <v>162</v>
      </c>
      <c r="Y1820" s="9" t="s">
        <v>920</v>
      </c>
      <c r="Z1820" s="9">
        <v>32216</v>
      </c>
      <c r="AA1820" s="1"/>
      <c r="AB1820" s="1"/>
      <c r="AC1820" s="1"/>
      <c r="AD1820" s="1"/>
      <c r="AE1820" s="1"/>
      <c r="AF1820" s="1"/>
    </row>
    <row r="1821" spans="1:32" x14ac:dyDescent="0.3">
      <c r="A1821" s="13">
        <v>20964</v>
      </c>
      <c r="B1821" s="13" t="s">
        <v>71</v>
      </c>
      <c r="C1821" s="13">
        <v>90821</v>
      </c>
      <c r="D1821" s="14">
        <v>58.14</v>
      </c>
      <c r="E1821" s="15">
        <v>0.05</v>
      </c>
      <c r="F1821" s="13">
        <v>22</v>
      </c>
      <c r="G1821" s="14">
        <f>'Calculated Metrics'!$D1821*'Calculated Metrics'!$F1821*(1-'Calculated Metrics'!$E1821)</f>
        <v>1215.126</v>
      </c>
      <c r="H1821" s="13">
        <v>3176</v>
      </c>
      <c r="I1821" s="13" t="s">
        <v>2061</v>
      </c>
      <c r="J1821" s="13" t="str">
        <f t="shared" si="28"/>
        <v>Returning Customer</v>
      </c>
      <c r="K1821" s="13" t="s">
        <v>74</v>
      </c>
      <c r="L1821" s="13" t="s">
        <v>25</v>
      </c>
      <c r="M1821" s="16">
        <v>42180</v>
      </c>
      <c r="N1821" s="16">
        <v>42186</v>
      </c>
      <c r="O1821" s="48">
        <f>'Calculated Metrics'!$N1821-'Calculated Metrics'!$M1821</f>
        <v>6</v>
      </c>
      <c r="P1821" s="16" t="str">
        <f>TEXT('Calculated Metrics'!$M1821,"mmmm")</f>
        <v>June</v>
      </c>
      <c r="Q1821" s="16" t="str">
        <f>TEXT('Calculated Metrics'!$M1821,"dddd")</f>
        <v>Thursday</v>
      </c>
      <c r="R1821" s="13" t="str">
        <f>_xlfn.XLOOKUP('Calculated Metrics'!$T1821,'Product Lookup'!A:A,'Product Lookup'!B:B, ,0)</f>
        <v>Bookcases</v>
      </c>
      <c r="S1821" s="13" t="s">
        <v>36</v>
      </c>
      <c r="T1821" s="13" t="s">
        <v>105</v>
      </c>
      <c r="U1821" s="13" t="s">
        <v>77</v>
      </c>
      <c r="V1821" s="13" t="s">
        <v>29</v>
      </c>
      <c r="W1821" s="13" t="s">
        <v>81</v>
      </c>
      <c r="X1821" s="13" t="s">
        <v>162</v>
      </c>
      <c r="Y1821" s="13" t="s">
        <v>920</v>
      </c>
      <c r="Z1821" s="13">
        <v>32216</v>
      </c>
      <c r="AA1821" s="1"/>
      <c r="AB1821" s="1"/>
      <c r="AC1821" s="1"/>
      <c r="AD1821" s="1"/>
      <c r="AE1821" s="1"/>
      <c r="AF1821" s="1"/>
    </row>
    <row r="1822" spans="1:32" x14ac:dyDescent="0.3">
      <c r="A1822" s="9">
        <v>20965</v>
      </c>
      <c r="B1822" s="9" t="s">
        <v>71</v>
      </c>
      <c r="C1822" s="9">
        <v>90821</v>
      </c>
      <c r="D1822" s="10">
        <v>15.57</v>
      </c>
      <c r="E1822" s="11">
        <v>0.05</v>
      </c>
      <c r="F1822" s="9">
        <v>22</v>
      </c>
      <c r="G1822" s="10">
        <f>'Calculated Metrics'!$D1822*'Calculated Metrics'!$F1822*(1-'Calculated Metrics'!$E1822)</f>
        <v>325.41300000000001</v>
      </c>
      <c r="H1822" s="9">
        <v>3176</v>
      </c>
      <c r="I1822" s="9" t="s">
        <v>2061</v>
      </c>
      <c r="J1822" s="9" t="str">
        <f t="shared" si="28"/>
        <v>Returning Customer</v>
      </c>
      <c r="K1822" s="9" t="s">
        <v>74</v>
      </c>
      <c r="L1822" s="9" t="s">
        <v>35</v>
      </c>
      <c r="M1822" s="12">
        <v>42180</v>
      </c>
      <c r="N1822" s="12">
        <v>42186</v>
      </c>
      <c r="O1822" s="47">
        <f>'Calculated Metrics'!$N1822-'Calculated Metrics'!$M1822</f>
        <v>6</v>
      </c>
      <c r="P1822" s="12" t="str">
        <f>TEXT('Calculated Metrics'!$M1822,"mmmm")</f>
        <v>June</v>
      </c>
      <c r="Q1822" s="12" t="str">
        <f>TEXT('Calculated Metrics'!$M1822,"dddd")</f>
        <v>Thursday</v>
      </c>
      <c r="R1822" s="9" t="str">
        <f>_xlfn.XLOOKUP('Calculated Metrics'!$T1822,'Product Lookup'!A:A,'Product Lookup'!B:B, ,0)</f>
        <v>Envelopes</v>
      </c>
      <c r="S1822" s="9" t="s">
        <v>26</v>
      </c>
      <c r="T1822" s="9" t="s">
        <v>54</v>
      </c>
      <c r="U1822" s="9" t="s">
        <v>49</v>
      </c>
      <c r="V1822" s="9" t="s">
        <v>29</v>
      </c>
      <c r="W1822" s="9" t="s">
        <v>81</v>
      </c>
      <c r="X1822" s="9" t="s">
        <v>162</v>
      </c>
      <c r="Y1822" s="9" t="s">
        <v>920</v>
      </c>
      <c r="Z1822" s="9">
        <v>32216</v>
      </c>
      <c r="AA1822" s="1"/>
      <c r="AB1822" s="1"/>
      <c r="AC1822" s="1"/>
      <c r="AD1822" s="1"/>
      <c r="AE1822" s="1"/>
      <c r="AF1822" s="1"/>
    </row>
    <row r="1823" spans="1:32" x14ac:dyDescent="0.3">
      <c r="A1823" s="13">
        <v>24493</v>
      </c>
      <c r="B1823" s="13" t="s">
        <v>33</v>
      </c>
      <c r="C1823" s="13">
        <v>90818</v>
      </c>
      <c r="D1823" s="14">
        <v>62.18</v>
      </c>
      <c r="E1823" s="15">
        <v>0.05</v>
      </c>
      <c r="F1823" s="13">
        <v>9</v>
      </c>
      <c r="G1823" s="14">
        <f>'Calculated Metrics'!$D1823*'Calculated Metrics'!$F1823*(1-'Calculated Metrics'!$E1823)</f>
        <v>531.63900000000001</v>
      </c>
      <c r="H1823" s="13">
        <v>3177</v>
      </c>
      <c r="I1823" s="13" t="s">
        <v>2062</v>
      </c>
      <c r="J1823" s="13" t="str">
        <f t="shared" si="28"/>
        <v>Returning Customer</v>
      </c>
      <c r="K1823" s="13" t="s">
        <v>74</v>
      </c>
      <c r="L1823" s="13" t="s">
        <v>35</v>
      </c>
      <c r="M1823" s="16">
        <v>42077</v>
      </c>
      <c r="N1823" s="16">
        <v>42079</v>
      </c>
      <c r="O1823" s="48">
        <f>'Calculated Metrics'!$N1823-'Calculated Metrics'!$M1823</f>
        <v>2</v>
      </c>
      <c r="P1823" s="16" t="str">
        <f>TEXT('Calculated Metrics'!$M1823,"mmmm")</f>
        <v>March</v>
      </c>
      <c r="Q1823" s="16" t="str">
        <f>TEXT('Calculated Metrics'!$M1823,"dddd")</f>
        <v>Saturday</v>
      </c>
      <c r="R1823" s="13" t="str">
        <f>_xlfn.XLOOKUP('Calculated Metrics'!$T1823,'Product Lookup'!A:A,'Product Lookup'!B:B, ,0)</f>
        <v>Furnishings</v>
      </c>
      <c r="S1823" s="13" t="s">
        <v>36</v>
      </c>
      <c r="T1823" s="13" t="s">
        <v>42</v>
      </c>
      <c r="U1823" s="13" t="s">
        <v>63</v>
      </c>
      <c r="V1823" s="13" t="s">
        <v>29</v>
      </c>
      <c r="W1823" s="13" t="s">
        <v>81</v>
      </c>
      <c r="X1823" s="13" t="s">
        <v>162</v>
      </c>
      <c r="Y1823" s="13" t="s">
        <v>921</v>
      </c>
      <c r="Z1823" s="13">
        <v>33458</v>
      </c>
      <c r="AA1823" s="1"/>
      <c r="AB1823" s="1"/>
      <c r="AC1823" s="1"/>
      <c r="AD1823" s="1"/>
      <c r="AE1823" s="1"/>
      <c r="AF1823" s="1"/>
    </row>
    <row r="1824" spans="1:32" x14ac:dyDescent="0.3">
      <c r="A1824" s="9">
        <v>22086</v>
      </c>
      <c r="B1824" s="9" t="s">
        <v>41</v>
      </c>
      <c r="C1824" s="9">
        <v>90819</v>
      </c>
      <c r="D1824" s="10">
        <v>1.68</v>
      </c>
      <c r="E1824" s="11">
        <v>0.05</v>
      </c>
      <c r="F1824" s="9">
        <v>5</v>
      </c>
      <c r="G1824" s="10">
        <f>'Calculated Metrics'!$D1824*'Calculated Metrics'!$F1824*(1-'Calculated Metrics'!$E1824)</f>
        <v>7.9799999999999995</v>
      </c>
      <c r="H1824" s="9">
        <v>3177</v>
      </c>
      <c r="I1824" s="9" t="s">
        <v>2062</v>
      </c>
      <c r="J1824" s="9" t="str">
        <f t="shared" si="28"/>
        <v>Returning Customer</v>
      </c>
      <c r="K1824" s="9" t="s">
        <v>74</v>
      </c>
      <c r="L1824" s="9" t="s">
        <v>35</v>
      </c>
      <c r="M1824" s="12">
        <v>42094</v>
      </c>
      <c r="N1824" s="12">
        <v>42096</v>
      </c>
      <c r="O1824" s="47">
        <f>'Calculated Metrics'!$N1824-'Calculated Metrics'!$M1824</f>
        <v>2</v>
      </c>
      <c r="P1824" s="12" t="str">
        <f>TEXT('Calculated Metrics'!$M1824,"mmmm")</f>
        <v>March</v>
      </c>
      <c r="Q1824" s="12" t="str">
        <f>TEXT('Calculated Metrics'!$M1824,"dddd")</f>
        <v>Tuesday</v>
      </c>
      <c r="R1824" s="9" t="str">
        <f>_xlfn.XLOOKUP('Calculated Metrics'!$T1824,'Product Lookup'!A:A,'Product Lookup'!B:B, ,0)</f>
        <v>Pens</v>
      </c>
      <c r="S1824" s="9" t="s">
        <v>26</v>
      </c>
      <c r="T1824" s="9" t="s">
        <v>27</v>
      </c>
      <c r="U1824" s="9" t="s">
        <v>28</v>
      </c>
      <c r="V1824" s="9" t="s">
        <v>29</v>
      </c>
      <c r="W1824" s="9" t="s">
        <v>50</v>
      </c>
      <c r="X1824" s="9" t="s">
        <v>162</v>
      </c>
      <c r="Y1824" s="9" t="s">
        <v>921</v>
      </c>
      <c r="Z1824" s="9">
        <v>33458</v>
      </c>
      <c r="AA1824" s="1"/>
      <c r="AB1824" s="1"/>
      <c r="AC1824" s="1"/>
      <c r="AD1824" s="1"/>
      <c r="AE1824" s="1"/>
      <c r="AF1824" s="1"/>
    </row>
    <row r="1825" spans="1:32" x14ac:dyDescent="0.3">
      <c r="A1825" s="13">
        <v>21554</v>
      </c>
      <c r="B1825" s="13" t="s">
        <v>71</v>
      </c>
      <c r="C1825" s="13">
        <v>86989</v>
      </c>
      <c r="D1825" s="14">
        <v>35.44</v>
      </c>
      <c r="E1825" s="15">
        <v>0.05</v>
      </c>
      <c r="F1825" s="13">
        <v>11</v>
      </c>
      <c r="G1825" s="14">
        <f>'Calculated Metrics'!$D1825*'Calculated Metrics'!$F1825*(1-'Calculated Metrics'!$E1825)</f>
        <v>370.34799999999996</v>
      </c>
      <c r="H1825" s="13">
        <v>3179</v>
      </c>
      <c r="I1825" s="13" t="s">
        <v>2063</v>
      </c>
      <c r="J1825" s="13" t="str">
        <f t="shared" si="28"/>
        <v>New Customer</v>
      </c>
      <c r="K1825" s="13" t="s">
        <v>24</v>
      </c>
      <c r="L1825" s="13" t="s">
        <v>35</v>
      </c>
      <c r="M1825" s="16">
        <v>42167</v>
      </c>
      <c r="N1825" s="16">
        <v>42174</v>
      </c>
      <c r="O1825" s="48">
        <f>'Calculated Metrics'!$N1825-'Calculated Metrics'!$M1825</f>
        <v>7</v>
      </c>
      <c r="P1825" s="16" t="str">
        <f>TEXT('Calculated Metrics'!$M1825,"mmmm")</f>
        <v>June</v>
      </c>
      <c r="Q1825" s="16" t="str">
        <f>TEXT('Calculated Metrics'!$M1825,"dddd")</f>
        <v>Friday</v>
      </c>
      <c r="R1825" s="13" t="str">
        <f>_xlfn.XLOOKUP('Calculated Metrics'!$T1825,'Product Lookup'!A:A,'Product Lookup'!B:B, ,0)</f>
        <v>Paper</v>
      </c>
      <c r="S1825" s="13" t="s">
        <v>26</v>
      </c>
      <c r="T1825" s="13" t="s">
        <v>66</v>
      </c>
      <c r="U1825" s="13" t="s">
        <v>49</v>
      </c>
      <c r="V1825" s="13" t="s">
        <v>29</v>
      </c>
      <c r="W1825" s="13" t="s">
        <v>81</v>
      </c>
      <c r="X1825" s="13" t="s">
        <v>51</v>
      </c>
      <c r="Y1825" s="13" t="s">
        <v>922</v>
      </c>
      <c r="Z1825" s="13">
        <v>55060</v>
      </c>
      <c r="AA1825" s="1"/>
      <c r="AB1825" s="1"/>
      <c r="AC1825" s="1"/>
      <c r="AD1825" s="1"/>
      <c r="AE1825" s="1"/>
      <c r="AF1825" s="1"/>
    </row>
    <row r="1826" spans="1:32" x14ac:dyDescent="0.3">
      <c r="A1826" s="9">
        <v>24464</v>
      </c>
      <c r="B1826" s="9" t="s">
        <v>23</v>
      </c>
      <c r="C1826" s="9">
        <v>89025</v>
      </c>
      <c r="D1826" s="10">
        <v>170.98</v>
      </c>
      <c r="E1826" s="11">
        <v>0.1</v>
      </c>
      <c r="F1826" s="9">
        <v>1</v>
      </c>
      <c r="G1826" s="10">
        <f>'Calculated Metrics'!$D1826*'Calculated Metrics'!$F1826*(1-'Calculated Metrics'!$E1826)</f>
        <v>153.88200000000001</v>
      </c>
      <c r="H1826" s="9">
        <v>3187</v>
      </c>
      <c r="I1826" s="9" t="s">
        <v>2064</v>
      </c>
      <c r="J1826" s="9" t="str">
        <f t="shared" si="28"/>
        <v>New Customer</v>
      </c>
      <c r="K1826" s="9" t="s">
        <v>48</v>
      </c>
      <c r="L1826" s="9" t="s">
        <v>25</v>
      </c>
      <c r="M1826" s="12">
        <v>42065</v>
      </c>
      <c r="N1826" s="12">
        <v>42067</v>
      </c>
      <c r="O1826" s="47">
        <f>'Calculated Metrics'!$N1826-'Calculated Metrics'!$M1826</f>
        <v>2</v>
      </c>
      <c r="P1826" s="12" t="str">
        <f>TEXT('Calculated Metrics'!$M1826,"mmmm")</f>
        <v>March</v>
      </c>
      <c r="Q1826" s="12" t="str">
        <f>TEXT('Calculated Metrics'!$M1826,"dddd")</f>
        <v>Monday</v>
      </c>
      <c r="R1826" s="9" t="str">
        <f>_xlfn.XLOOKUP('Calculated Metrics'!$T1826,'Product Lookup'!A:A,'Product Lookup'!B:B, ,0)</f>
        <v>Bookcases</v>
      </c>
      <c r="S1826" s="9" t="s">
        <v>36</v>
      </c>
      <c r="T1826" s="9" t="s">
        <v>105</v>
      </c>
      <c r="U1826" s="9" t="s">
        <v>77</v>
      </c>
      <c r="V1826" s="9" t="s">
        <v>29</v>
      </c>
      <c r="W1826" s="9" t="s">
        <v>50</v>
      </c>
      <c r="X1826" s="9" t="s">
        <v>162</v>
      </c>
      <c r="Y1826" s="9" t="s">
        <v>923</v>
      </c>
      <c r="Z1826" s="9">
        <v>33569</v>
      </c>
      <c r="AA1826" s="1"/>
      <c r="AB1826" s="1"/>
      <c r="AC1826" s="1"/>
      <c r="AD1826" s="1"/>
      <c r="AE1826" s="1"/>
      <c r="AF1826" s="1"/>
    </row>
    <row r="1827" spans="1:32" x14ac:dyDescent="0.3">
      <c r="A1827" s="13">
        <v>20127</v>
      </c>
      <c r="B1827" s="13" t="s">
        <v>41</v>
      </c>
      <c r="C1827" s="13">
        <v>86447</v>
      </c>
      <c r="D1827" s="14">
        <v>20.99</v>
      </c>
      <c r="E1827" s="15">
        <v>0.05</v>
      </c>
      <c r="F1827" s="13">
        <v>5</v>
      </c>
      <c r="G1827" s="14">
        <f>'Calculated Metrics'!$D1827*'Calculated Metrics'!$F1827*(1-'Calculated Metrics'!$E1827)</f>
        <v>99.702499999999986</v>
      </c>
      <c r="H1827" s="13">
        <v>3191</v>
      </c>
      <c r="I1827" s="13" t="s">
        <v>2065</v>
      </c>
      <c r="J1827" s="13" t="str">
        <f t="shared" si="28"/>
        <v>Returning Customer</v>
      </c>
      <c r="K1827" s="13" t="s">
        <v>24</v>
      </c>
      <c r="L1827" s="13" t="s">
        <v>35</v>
      </c>
      <c r="M1827" s="16">
        <v>42081</v>
      </c>
      <c r="N1827" s="16">
        <v>42081</v>
      </c>
      <c r="O1827" s="48">
        <f>'Calculated Metrics'!$N1827-'Calculated Metrics'!$M1827</f>
        <v>0</v>
      </c>
      <c r="P1827" s="16" t="str">
        <f>TEXT('Calculated Metrics'!$M1827,"mmmm")</f>
        <v>March</v>
      </c>
      <c r="Q1827" s="16" t="str">
        <f>TEXT('Calculated Metrics'!$M1827,"dddd")</f>
        <v>Wednesday</v>
      </c>
      <c r="R1827" s="13" t="str">
        <f>_xlfn.XLOOKUP('Calculated Metrics'!$T1827,'Product Lookup'!A:A,'Product Lookup'!B:B, ,0)</f>
        <v>Telephones</v>
      </c>
      <c r="S1827" s="13" t="s">
        <v>58</v>
      </c>
      <c r="T1827" s="13" t="s">
        <v>59</v>
      </c>
      <c r="U1827" s="13" t="s">
        <v>63</v>
      </c>
      <c r="V1827" s="13" t="s">
        <v>29</v>
      </c>
      <c r="W1827" s="13" t="s">
        <v>50</v>
      </c>
      <c r="X1827" s="13" t="s">
        <v>602</v>
      </c>
      <c r="Y1827" s="13" t="s">
        <v>924</v>
      </c>
      <c r="Z1827" s="13">
        <v>54481</v>
      </c>
      <c r="AA1827" s="1"/>
      <c r="AB1827" s="1"/>
      <c r="AC1827" s="1"/>
      <c r="AD1827" s="1"/>
      <c r="AE1827" s="1"/>
      <c r="AF1827" s="1"/>
    </row>
    <row r="1828" spans="1:32" x14ac:dyDescent="0.3">
      <c r="A1828" s="9">
        <v>20303</v>
      </c>
      <c r="B1828" s="9" t="s">
        <v>23</v>
      </c>
      <c r="C1828" s="9">
        <v>86448</v>
      </c>
      <c r="D1828" s="10">
        <v>35.94</v>
      </c>
      <c r="E1828" s="11">
        <v>0.05</v>
      </c>
      <c r="F1828" s="9">
        <v>9</v>
      </c>
      <c r="G1828" s="10">
        <f>'Calculated Metrics'!$D1828*'Calculated Metrics'!$F1828*(1-'Calculated Metrics'!$E1828)</f>
        <v>307.28699999999998</v>
      </c>
      <c r="H1828" s="9">
        <v>3191</v>
      </c>
      <c r="I1828" s="9" t="s">
        <v>2065</v>
      </c>
      <c r="J1828" s="9" t="str">
        <f t="shared" si="28"/>
        <v>Returning Customer</v>
      </c>
      <c r="K1828" s="9" t="s">
        <v>24</v>
      </c>
      <c r="L1828" s="9" t="s">
        <v>35</v>
      </c>
      <c r="M1828" s="12">
        <v>42104</v>
      </c>
      <c r="N1828" s="12">
        <v>42106</v>
      </c>
      <c r="O1828" s="47">
        <f>'Calculated Metrics'!$N1828-'Calculated Metrics'!$M1828</f>
        <v>2</v>
      </c>
      <c r="P1828" s="12" t="str">
        <f>TEXT('Calculated Metrics'!$M1828,"mmmm")</f>
        <v>April</v>
      </c>
      <c r="Q1828" s="12" t="str">
        <f>TEXT('Calculated Metrics'!$M1828,"dddd")</f>
        <v>Friday</v>
      </c>
      <c r="R1828" s="9" t="str">
        <f>_xlfn.XLOOKUP('Calculated Metrics'!$T1828,'Product Lookup'!A:A,'Product Lookup'!B:B, ,0)</f>
        <v>Envelopes</v>
      </c>
      <c r="S1828" s="9" t="s">
        <v>26</v>
      </c>
      <c r="T1828" s="9" t="s">
        <v>54</v>
      </c>
      <c r="U1828" s="9" t="s">
        <v>49</v>
      </c>
      <c r="V1828" s="9" t="s">
        <v>29</v>
      </c>
      <c r="W1828" s="9" t="s">
        <v>81</v>
      </c>
      <c r="X1828" s="9" t="s">
        <v>602</v>
      </c>
      <c r="Y1828" s="9" t="s">
        <v>924</v>
      </c>
      <c r="Z1828" s="9">
        <v>54481</v>
      </c>
      <c r="AA1828" s="1"/>
      <c r="AB1828" s="1"/>
      <c r="AC1828" s="1"/>
      <c r="AD1828" s="1"/>
      <c r="AE1828" s="1"/>
      <c r="AF1828" s="1"/>
    </row>
    <row r="1829" spans="1:32" x14ac:dyDescent="0.3">
      <c r="A1829" s="13">
        <v>22846</v>
      </c>
      <c r="B1829" s="13" t="s">
        <v>47</v>
      </c>
      <c r="C1829" s="13">
        <v>89805</v>
      </c>
      <c r="D1829" s="14">
        <v>4.9800000000000004</v>
      </c>
      <c r="E1829" s="15">
        <v>0.05</v>
      </c>
      <c r="F1829" s="13">
        <v>9</v>
      </c>
      <c r="G1829" s="14">
        <f>'Calculated Metrics'!$D1829*'Calculated Metrics'!$F1829*(1-'Calculated Metrics'!$E1829)</f>
        <v>42.579000000000008</v>
      </c>
      <c r="H1829" s="13">
        <v>3194</v>
      </c>
      <c r="I1829" s="13" t="s">
        <v>2066</v>
      </c>
      <c r="J1829" s="13" t="str">
        <f t="shared" si="28"/>
        <v>Returning Customer</v>
      </c>
      <c r="K1829" s="13" t="s">
        <v>74</v>
      </c>
      <c r="L1829" s="13" t="s">
        <v>35</v>
      </c>
      <c r="M1829" s="16">
        <v>42073</v>
      </c>
      <c r="N1829" s="16">
        <v>42074</v>
      </c>
      <c r="O1829" s="48">
        <f>'Calculated Metrics'!$N1829-'Calculated Metrics'!$M1829</f>
        <v>1</v>
      </c>
      <c r="P1829" s="16" t="str">
        <f>TEXT('Calculated Metrics'!$M1829,"mmmm")</f>
        <v>March</v>
      </c>
      <c r="Q1829" s="16" t="str">
        <f>TEXT('Calculated Metrics'!$M1829,"dddd")</f>
        <v>Tuesday</v>
      </c>
      <c r="R1829" s="13" t="str">
        <f>_xlfn.XLOOKUP('Calculated Metrics'!$T1829,'Product Lookup'!A:A,'Product Lookup'!B:B, ,0)</f>
        <v>Paper</v>
      </c>
      <c r="S1829" s="13" t="s">
        <v>26</v>
      </c>
      <c r="T1829" s="13" t="s">
        <v>66</v>
      </c>
      <c r="U1829" s="13" t="s">
        <v>49</v>
      </c>
      <c r="V1829" s="13" t="s">
        <v>29</v>
      </c>
      <c r="W1829" s="13" t="s">
        <v>81</v>
      </c>
      <c r="X1829" s="13" t="s">
        <v>162</v>
      </c>
      <c r="Y1829" s="13" t="s">
        <v>336</v>
      </c>
      <c r="Z1829" s="13">
        <v>34609</v>
      </c>
      <c r="AA1829" s="1"/>
      <c r="AB1829" s="1"/>
      <c r="AC1829" s="1"/>
      <c r="AD1829" s="1"/>
      <c r="AE1829" s="1"/>
      <c r="AF1829" s="1"/>
    </row>
    <row r="1830" spans="1:32" x14ac:dyDescent="0.3">
      <c r="A1830" s="9">
        <v>22847</v>
      </c>
      <c r="B1830" s="9" t="s">
        <v>47</v>
      </c>
      <c r="C1830" s="9">
        <v>89805</v>
      </c>
      <c r="D1830" s="10">
        <v>22.84</v>
      </c>
      <c r="E1830" s="11">
        <v>0.05</v>
      </c>
      <c r="F1830" s="9">
        <v>6</v>
      </c>
      <c r="G1830" s="10">
        <f>'Calculated Metrics'!$D1830*'Calculated Metrics'!$F1830*(1-'Calculated Metrics'!$E1830)</f>
        <v>130.18799999999999</v>
      </c>
      <c r="H1830" s="9">
        <v>3194</v>
      </c>
      <c r="I1830" s="9" t="s">
        <v>2066</v>
      </c>
      <c r="J1830" s="9" t="str">
        <f t="shared" si="28"/>
        <v>Returning Customer</v>
      </c>
      <c r="K1830" s="9" t="s">
        <v>74</v>
      </c>
      <c r="L1830" s="9" t="s">
        <v>35</v>
      </c>
      <c r="M1830" s="12">
        <v>42073</v>
      </c>
      <c r="N1830" s="12">
        <v>42075</v>
      </c>
      <c r="O1830" s="47">
        <f>'Calculated Metrics'!$N1830-'Calculated Metrics'!$M1830</f>
        <v>2</v>
      </c>
      <c r="P1830" s="12" t="str">
        <f>TEXT('Calculated Metrics'!$M1830,"mmmm")</f>
        <v>March</v>
      </c>
      <c r="Q1830" s="12" t="str">
        <f>TEXT('Calculated Metrics'!$M1830,"dddd")</f>
        <v>Tuesday</v>
      </c>
      <c r="R1830" s="9" t="str">
        <f>_xlfn.XLOOKUP('Calculated Metrics'!$T1830,'Product Lookup'!A:A,'Product Lookup'!B:B, ,0)</f>
        <v>Paper</v>
      </c>
      <c r="S1830" s="9" t="s">
        <v>26</v>
      </c>
      <c r="T1830" s="9" t="s">
        <v>66</v>
      </c>
      <c r="U1830" s="9" t="s">
        <v>49</v>
      </c>
      <c r="V1830" s="9" t="s">
        <v>29</v>
      </c>
      <c r="W1830" s="9" t="s">
        <v>30</v>
      </c>
      <c r="X1830" s="9" t="s">
        <v>162</v>
      </c>
      <c r="Y1830" s="9" t="s">
        <v>336</v>
      </c>
      <c r="Z1830" s="9">
        <v>34609</v>
      </c>
      <c r="AA1830" s="1"/>
      <c r="AB1830" s="1"/>
      <c r="AC1830" s="1"/>
      <c r="AD1830" s="1"/>
      <c r="AE1830" s="1"/>
      <c r="AF1830" s="1"/>
    </row>
    <row r="1831" spans="1:32" x14ac:dyDescent="0.3">
      <c r="A1831" s="13">
        <v>3406</v>
      </c>
      <c r="B1831" s="13" t="s">
        <v>33</v>
      </c>
      <c r="C1831" s="13">
        <v>24294</v>
      </c>
      <c r="D1831" s="14">
        <v>200.97</v>
      </c>
      <c r="E1831" s="15">
        <v>0.1</v>
      </c>
      <c r="F1831" s="13">
        <v>43</v>
      </c>
      <c r="G1831" s="14">
        <f>'Calculated Metrics'!$D1831*'Calculated Metrics'!$F1831*(1-'Calculated Metrics'!$E1831)</f>
        <v>7777.5389999999998</v>
      </c>
      <c r="H1831" s="13">
        <v>3196</v>
      </c>
      <c r="I1831" s="13" t="s">
        <v>2067</v>
      </c>
      <c r="J1831" s="13" t="str">
        <f t="shared" si="28"/>
        <v>New Customer</v>
      </c>
      <c r="K1831" s="13" t="s">
        <v>34</v>
      </c>
      <c r="L1831" s="13" t="s">
        <v>25</v>
      </c>
      <c r="M1831" s="16">
        <v>42037</v>
      </c>
      <c r="N1831" s="16">
        <v>42038</v>
      </c>
      <c r="O1831" s="48">
        <f>'Calculated Metrics'!$N1831-'Calculated Metrics'!$M1831</f>
        <v>1</v>
      </c>
      <c r="P1831" s="16" t="str">
        <f>TEXT('Calculated Metrics'!$M1831,"mmmm")</f>
        <v>February</v>
      </c>
      <c r="Q1831" s="16" t="str">
        <f>TEXT('Calculated Metrics'!$M1831,"dddd")</f>
        <v>Monday</v>
      </c>
      <c r="R1831" s="13" t="str">
        <f>_xlfn.XLOOKUP('Calculated Metrics'!$T1831,'Product Lookup'!A:A,'Product Lookup'!B:B, ,0)</f>
        <v>Office Machines</v>
      </c>
      <c r="S1831" s="13" t="s">
        <v>58</v>
      </c>
      <c r="T1831" s="13" t="s">
        <v>62</v>
      </c>
      <c r="U1831" s="13" t="s">
        <v>38</v>
      </c>
      <c r="V1831" s="13" t="s">
        <v>29</v>
      </c>
      <c r="W1831" s="13" t="s">
        <v>50</v>
      </c>
      <c r="X1831" s="13" t="s">
        <v>39</v>
      </c>
      <c r="Y1831" s="13" t="s">
        <v>136</v>
      </c>
      <c r="Z1831" s="13">
        <v>94109</v>
      </c>
      <c r="AA1831" s="1"/>
      <c r="AB1831" s="1"/>
      <c r="AC1831" s="1"/>
      <c r="AD1831" s="1"/>
      <c r="AE1831" s="1"/>
      <c r="AF1831" s="1"/>
    </row>
    <row r="1832" spans="1:32" x14ac:dyDescent="0.3">
      <c r="A1832" s="9">
        <v>21406</v>
      </c>
      <c r="B1832" s="9" t="s">
        <v>33</v>
      </c>
      <c r="C1832" s="9">
        <v>90850</v>
      </c>
      <c r="D1832" s="10">
        <v>200.97</v>
      </c>
      <c r="E1832" s="11">
        <v>0.1</v>
      </c>
      <c r="F1832" s="9">
        <v>11</v>
      </c>
      <c r="G1832" s="10">
        <f>'Calculated Metrics'!$D1832*'Calculated Metrics'!$F1832*(1-'Calculated Metrics'!$E1832)</f>
        <v>1989.6030000000001</v>
      </c>
      <c r="H1832" s="9">
        <v>3197</v>
      </c>
      <c r="I1832" s="9" t="s">
        <v>2068</v>
      </c>
      <c r="J1832" s="9" t="str">
        <f t="shared" si="28"/>
        <v>New Customer</v>
      </c>
      <c r="K1832" s="9" t="s">
        <v>34</v>
      </c>
      <c r="L1832" s="9" t="s">
        <v>25</v>
      </c>
      <c r="M1832" s="12">
        <v>42037</v>
      </c>
      <c r="N1832" s="12">
        <v>42038</v>
      </c>
      <c r="O1832" s="47">
        <f>'Calculated Metrics'!$N1832-'Calculated Metrics'!$M1832</f>
        <v>1</v>
      </c>
      <c r="P1832" s="12" t="str">
        <f>TEXT('Calculated Metrics'!$M1832,"mmmm")</f>
        <v>February</v>
      </c>
      <c r="Q1832" s="12" t="str">
        <f>TEXT('Calculated Metrics'!$M1832,"dddd")</f>
        <v>Monday</v>
      </c>
      <c r="R1832" s="9" t="str">
        <f>_xlfn.XLOOKUP('Calculated Metrics'!$T1832,'Product Lookup'!A:A,'Product Lookup'!B:B, ,0)</f>
        <v>Office Machines</v>
      </c>
      <c r="S1832" s="9" t="s">
        <v>58</v>
      </c>
      <c r="T1832" s="9" t="s">
        <v>62</v>
      </c>
      <c r="U1832" s="9" t="s">
        <v>38</v>
      </c>
      <c r="V1832" s="9" t="s">
        <v>29</v>
      </c>
      <c r="W1832" s="9" t="s">
        <v>30</v>
      </c>
      <c r="X1832" s="9" t="s">
        <v>98</v>
      </c>
      <c r="Y1832" s="9" t="s">
        <v>925</v>
      </c>
      <c r="Z1832" s="9">
        <v>60062</v>
      </c>
      <c r="AA1832" s="1"/>
      <c r="AB1832" s="1"/>
      <c r="AC1832" s="1"/>
      <c r="AD1832" s="1"/>
      <c r="AE1832" s="1"/>
      <c r="AF1832" s="1"/>
    </row>
    <row r="1833" spans="1:32" x14ac:dyDescent="0.3">
      <c r="A1833" s="13">
        <v>18437</v>
      </c>
      <c r="B1833" s="13" t="s">
        <v>71</v>
      </c>
      <c r="C1833" s="13">
        <v>87933</v>
      </c>
      <c r="D1833" s="14">
        <v>5.98</v>
      </c>
      <c r="E1833" s="15">
        <v>0.05</v>
      </c>
      <c r="F1833" s="13">
        <v>10</v>
      </c>
      <c r="G1833" s="14">
        <f>'Calculated Metrics'!$D1833*'Calculated Metrics'!$F1833*(1-'Calculated Metrics'!$E1833)</f>
        <v>56.81</v>
      </c>
      <c r="H1833" s="13">
        <v>3205</v>
      </c>
      <c r="I1833" s="13" t="s">
        <v>2069</v>
      </c>
      <c r="J1833" s="13" t="str">
        <f t="shared" si="28"/>
        <v>New Customer</v>
      </c>
      <c r="K1833" s="13" t="s">
        <v>74</v>
      </c>
      <c r="L1833" s="13" t="s">
        <v>35</v>
      </c>
      <c r="M1833" s="16">
        <v>42093</v>
      </c>
      <c r="N1833" s="16">
        <v>42097</v>
      </c>
      <c r="O1833" s="48">
        <f>'Calculated Metrics'!$N1833-'Calculated Metrics'!$M1833</f>
        <v>4</v>
      </c>
      <c r="P1833" s="16" t="str">
        <f>TEXT('Calculated Metrics'!$M1833,"mmmm")</f>
        <v>March</v>
      </c>
      <c r="Q1833" s="16" t="str">
        <f>TEXT('Calculated Metrics'!$M1833,"dddd")</f>
        <v>Monday</v>
      </c>
      <c r="R1833" s="13" t="str">
        <f>_xlfn.XLOOKUP('Calculated Metrics'!$T1833,'Product Lookup'!A:A,'Product Lookup'!B:B, ,0)</f>
        <v>Pens</v>
      </c>
      <c r="S1833" s="13" t="s">
        <v>26</v>
      </c>
      <c r="T1833" s="13" t="s">
        <v>27</v>
      </c>
      <c r="U1833" s="13" t="s">
        <v>28</v>
      </c>
      <c r="V1833" s="13" t="s">
        <v>29</v>
      </c>
      <c r="W1833" s="13" t="s">
        <v>30</v>
      </c>
      <c r="X1833" s="13" t="s">
        <v>566</v>
      </c>
      <c r="Y1833" s="13" t="s">
        <v>914</v>
      </c>
      <c r="Z1833" s="13">
        <v>83440</v>
      </c>
      <c r="AA1833" s="1"/>
      <c r="AB1833" s="1"/>
      <c r="AC1833" s="1"/>
      <c r="AD1833" s="1"/>
      <c r="AE1833" s="1"/>
      <c r="AF1833" s="1"/>
    </row>
    <row r="1834" spans="1:32" x14ac:dyDescent="0.3">
      <c r="A1834" s="9">
        <v>18438</v>
      </c>
      <c r="B1834" s="9" t="s">
        <v>71</v>
      </c>
      <c r="C1834" s="9">
        <v>87933</v>
      </c>
      <c r="D1834" s="10">
        <v>39.979999999999997</v>
      </c>
      <c r="E1834" s="11">
        <v>0.05</v>
      </c>
      <c r="F1834" s="9">
        <v>6</v>
      </c>
      <c r="G1834" s="10">
        <f>'Calculated Metrics'!$D1834*'Calculated Metrics'!$F1834*(1-'Calculated Metrics'!$E1834)</f>
        <v>227.886</v>
      </c>
      <c r="H1834" s="9">
        <v>3206</v>
      </c>
      <c r="I1834" s="9" t="s">
        <v>2070</v>
      </c>
      <c r="J1834" s="9" t="str">
        <f t="shared" si="28"/>
        <v>Returning Customer</v>
      </c>
      <c r="K1834" s="9" t="s">
        <v>74</v>
      </c>
      <c r="L1834" s="9" t="s">
        <v>35</v>
      </c>
      <c r="M1834" s="12">
        <v>42093</v>
      </c>
      <c r="N1834" s="12">
        <v>42098</v>
      </c>
      <c r="O1834" s="47">
        <f>'Calculated Metrics'!$N1834-'Calculated Metrics'!$M1834</f>
        <v>5</v>
      </c>
      <c r="P1834" s="12" t="str">
        <f>TEXT('Calculated Metrics'!$M1834,"mmmm")</f>
        <v>March</v>
      </c>
      <c r="Q1834" s="12" t="str">
        <f>TEXT('Calculated Metrics'!$M1834,"dddd")</f>
        <v>Monday</v>
      </c>
      <c r="R1834" s="9" t="str">
        <f>_xlfn.XLOOKUP('Calculated Metrics'!$T1834,'Product Lookup'!A:A,'Product Lookup'!B:B, ,0)</f>
        <v>Computer Peripherals</v>
      </c>
      <c r="S1834" s="9" t="s">
        <v>58</v>
      </c>
      <c r="T1834" s="9" t="s">
        <v>100</v>
      </c>
      <c r="U1834" s="9" t="s">
        <v>49</v>
      </c>
      <c r="V1834" s="9" t="s">
        <v>29</v>
      </c>
      <c r="W1834" s="9" t="s">
        <v>30</v>
      </c>
      <c r="X1834" s="9" t="s">
        <v>566</v>
      </c>
      <c r="Y1834" s="9" t="s">
        <v>926</v>
      </c>
      <c r="Z1834" s="9">
        <v>83301</v>
      </c>
      <c r="AA1834" s="1"/>
      <c r="AB1834" s="1"/>
      <c r="AC1834" s="1"/>
      <c r="AD1834" s="1"/>
      <c r="AE1834" s="1"/>
      <c r="AF1834" s="1"/>
    </row>
    <row r="1835" spans="1:32" x14ac:dyDescent="0.3">
      <c r="A1835" s="13">
        <v>21229</v>
      </c>
      <c r="B1835" s="13" t="s">
        <v>33</v>
      </c>
      <c r="C1835" s="13">
        <v>87934</v>
      </c>
      <c r="D1835" s="14">
        <v>218.08</v>
      </c>
      <c r="E1835" s="15">
        <v>0.1</v>
      </c>
      <c r="F1835" s="13">
        <v>7</v>
      </c>
      <c r="G1835" s="14">
        <f>'Calculated Metrics'!$D1835*'Calculated Metrics'!$F1835*(1-'Calculated Metrics'!$E1835)</f>
        <v>1373.9040000000002</v>
      </c>
      <c r="H1835" s="13">
        <v>3206</v>
      </c>
      <c r="I1835" s="13" t="s">
        <v>2070</v>
      </c>
      <c r="J1835" s="13" t="str">
        <f t="shared" si="28"/>
        <v>Returning Customer</v>
      </c>
      <c r="K1835" s="13" t="s">
        <v>74</v>
      </c>
      <c r="L1835" s="13" t="s">
        <v>25</v>
      </c>
      <c r="M1835" s="16">
        <v>42145</v>
      </c>
      <c r="N1835" s="16">
        <v>42147</v>
      </c>
      <c r="O1835" s="48">
        <f>'Calculated Metrics'!$N1835-'Calculated Metrics'!$M1835</f>
        <v>2</v>
      </c>
      <c r="P1835" s="16" t="str">
        <f>TEXT('Calculated Metrics'!$M1835,"mmmm")</f>
        <v>May</v>
      </c>
      <c r="Q1835" s="16" t="str">
        <f>TEXT('Calculated Metrics'!$M1835,"dddd")</f>
        <v>Thursday</v>
      </c>
      <c r="R1835" s="13" t="str">
        <f>_xlfn.XLOOKUP('Calculated Metrics'!$T1835,'Product Lookup'!A:A,'Product Lookup'!B:B, ,0)</f>
        <v>Chairs</v>
      </c>
      <c r="S1835" s="13" t="s">
        <v>36</v>
      </c>
      <c r="T1835" s="13" t="s">
        <v>37</v>
      </c>
      <c r="U1835" s="13" t="s">
        <v>124</v>
      </c>
      <c r="V1835" s="13" t="s">
        <v>29</v>
      </c>
      <c r="W1835" s="13" t="s">
        <v>30</v>
      </c>
      <c r="X1835" s="13" t="s">
        <v>566</v>
      </c>
      <c r="Y1835" s="13" t="s">
        <v>926</v>
      </c>
      <c r="Z1835" s="13">
        <v>83301</v>
      </c>
      <c r="AA1835" s="1"/>
      <c r="AB1835" s="1"/>
      <c r="AC1835" s="1"/>
      <c r="AD1835" s="1"/>
      <c r="AE1835" s="1"/>
      <c r="AF1835" s="1"/>
    </row>
    <row r="1836" spans="1:32" x14ac:dyDescent="0.3">
      <c r="A1836" s="9">
        <v>20156</v>
      </c>
      <c r="B1836" s="9" t="s">
        <v>33</v>
      </c>
      <c r="C1836" s="9">
        <v>87935</v>
      </c>
      <c r="D1836" s="10">
        <v>35.44</v>
      </c>
      <c r="E1836" s="11">
        <v>0.05</v>
      </c>
      <c r="F1836" s="9">
        <v>23</v>
      </c>
      <c r="G1836" s="10">
        <f>'Calculated Metrics'!$D1836*'Calculated Metrics'!$F1836*(1-'Calculated Metrics'!$E1836)</f>
        <v>774.36399999999981</v>
      </c>
      <c r="H1836" s="9">
        <v>3206</v>
      </c>
      <c r="I1836" s="9" t="s">
        <v>2070</v>
      </c>
      <c r="J1836" s="9" t="str">
        <f t="shared" si="28"/>
        <v>Returning Customer</v>
      </c>
      <c r="K1836" s="9" t="s">
        <v>74</v>
      </c>
      <c r="L1836" s="9" t="s">
        <v>35</v>
      </c>
      <c r="M1836" s="12">
        <v>42152</v>
      </c>
      <c r="N1836" s="12">
        <v>42153</v>
      </c>
      <c r="O1836" s="47">
        <f>'Calculated Metrics'!$N1836-'Calculated Metrics'!$M1836</f>
        <v>1</v>
      </c>
      <c r="P1836" s="12" t="str">
        <f>TEXT('Calculated Metrics'!$M1836,"mmmm")</f>
        <v>May</v>
      </c>
      <c r="Q1836" s="12" t="str">
        <f>TEXT('Calculated Metrics'!$M1836,"dddd")</f>
        <v>Thursday</v>
      </c>
      <c r="R1836" s="9" t="str">
        <f>_xlfn.XLOOKUP('Calculated Metrics'!$T1836,'Product Lookup'!A:A,'Product Lookup'!B:B, ,0)</f>
        <v>Paper</v>
      </c>
      <c r="S1836" s="9" t="s">
        <v>26</v>
      </c>
      <c r="T1836" s="9" t="s">
        <v>66</v>
      </c>
      <c r="U1836" s="9" t="s">
        <v>49</v>
      </c>
      <c r="V1836" s="9" t="s">
        <v>29</v>
      </c>
      <c r="W1836" s="9" t="s">
        <v>30</v>
      </c>
      <c r="X1836" s="9" t="s">
        <v>566</v>
      </c>
      <c r="Y1836" s="9" t="s">
        <v>926</v>
      </c>
      <c r="Z1836" s="9">
        <v>83301</v>
      </c>
      <c r="AA1836" s="1"/>
      <c r="AB1836" s="1"/>
      <c r="AC1836" s="1"/>
      <c r="AD1836" s="1"/>
      <c r="AE1836" s="1"/>
      <c r="AF1836" s="1"/>
    </row>
    <row r="1837" spans="1:32" x14ac:dyDescent="0.3">
      <c r="A1837" s="13">
        <v>24637</v>
      </c>
      <c r="B1837" s="13" t="s">
        <v>41</v>
      </c>
      <c r="C1837" s="13">
        <v>90739</v>
      </c>
      <c r="D1837" s="14">
        <v>4.9800000000000004</v>
      </c>
      <c r="E1837" s="15">
        <v>0.05</v>
      </c>
      <c r="F1837" s="13">
        <v>8</v>
      </c>
      <c r="G1837" s="14">
        <f>'Calculated Metrics'!$D1837*'Calculated Metrics'!$F1837*(1-'Calculated Metrics'!$E1837)</f>
        <v>37.847999999999999</v>
      </c>
      <c r="H1837" s="13">
        <v>3209</v>
      </c>
      <c r="I1837" s="13" t="s">
        <v>2071</v>
      </c>
      <c r="J1837" s="13" t="str">
        <f t="shared" si="28"/>
        <v>New Customer</v>
      </c>
      <c r="K1837" s="13" t="s">
        <v>24</v>
      </c>
      <c r="L1837" s="13" t="s">
        <v>25</v>
      </c>
      <c r="M1837" s="16">
        <v>42183</v>
      </c>
      <c r="N1837" s="16">
        <v>42184</v>
      </c>
      <c r="O1837" s="48">
        <f>'Calculated Metrics'!$N1837-'Calculated Metrics'!$M1837</f>
        <v>1</v>
      </c>
      <c r="P1837" s="16" t="str">
        <f>TEXT('Calculated Metrics'!$M1837,"mmmm")</f>
        <v>June</v>
      </c>
      <c r="Q1837" s="16" t="str">
        <f>TEXT('Calculated Metrics'!$M1837,"dddd")</f>
        <v>Sunday</v>
      </c>
      <c r="R1837" s="13" t="str">
        <f>_xlfn.XLOOKUP('Calculated Metrics'!$T1837,'Product Lookup'!A:A,'Product Lookup'!B:B, ,0)</f>
        <v>Computer Peripherals</v>
      </c>
      <c r="S1837" s="13" t="s">
        <v>58</v>
      </c>
      <c r="T1837" s="13" t="s">
        <v>100</v>
      </c>
      <c r="U1837" s="13" t="s">
        <v>43</v>
      </c>
      <c r="V1837" s="13" t="s">
        <v>29</v>
      </c>
      <c r="W1837" s="13" t="s">
        <v>50</v>
      </c>
      <c r="X1837" s="13" t="s">
        <v>39</v>
      </c>
      <c r="Y1837" s="13" t="s">
        <v>927</v>
      </c>
      <c r="Z1837" s="13">
        <v>90210</v>
      </c>
      <c r="AA1837" s="1"/>
      <c r="AB1837" s="1"/>
      <c r="AC1837" s="1"/>
      <c r="AD1837" s="1"/>
      <c r="AE1837" s="1"/>
      <c r="AF1837" s="1"/>
    </row>
    <row r="1838" spans="1:32" x14ac:dyDescent="0.3">
      <c r="A1838" s="9">
        <v>22804</v>
      </c>
      <c r="B1838" s="9" t="s">
        <v>23</v>
      </c>
      <c r="C1838" s="9">
        <v>91522</v>
      </c>
      <c r="D1838" s="10">
        <v>7.31</v>
      </c>
      <c r="E1838" s="11">
        <v>0.05</v>
      </c>
      <c r="F1838" s="9">
        <v>12</v>
      </c>
      <c r="G1838" s="10">
        <f>'Calculated Metrics'!$D1838*'Calculated Metrics'!$F1838*(1-'Calculated Metrics'!$E1838)</f>
        <v>83.333999999999989</v>
      </c>
      <c r="H1838" s="9">
        <v>3211</v>
      </c>
      <c r="I1838" s="9" t="s">
        <v>2072</v>
      </c>
      <c r="J1838" s="9" t="str">
        <f t="shared" si="28"/>
        <v>Returning Customer</v>
      </c>
      <c r="K1838" s="9" t="s">
        <v>24</v>
      </c>
      <c r="L1838" s="9" t="s">
        <v>35</v>
      </c>
      <c r="M1838" s="12">
        <v>42050</v>
      </c>
      <c r="N1838" s="12">
        <v>42051</v>
      </c>
      <c r="O1838" s="47">
        <f>'Calculated Metrics'!$N1838-'Calculated Metrics'!$M1838</f>
        <v>1</v>
      </c>
      <c r="P1838" s="12" t="str">
        <f>TEXT('Calculated Metrics'!$M1838,"mmmm")</f>
        <v>February</v>
      </c>
      <c r="Q1838" s="12" t="str">
        <f>TEXT('Calculated Metrics'!$M1838,"dddd")</f>
        <v>Sunday</v>
      </c>
      <c r="R1838" s="9" t="str">
        <f>_xlfn.XLOOKUP('Calculated Metrics'!$T1838,'Product Lookup'!A:A,'Product Lookup'!B:B, ,0)</f>
        <v>Labels</v>
      </c>
      <c r="S1838" s="9" t="s">
        <v>26</v>
      </c>
      <c r="T1838" s="9" t="s">
        <v>82</v>
      </c>
      <c r="U1838" s="9" t="s">
        <v>49</v>
      </c>
      <c r="V1838" s="9" t="s">
        <v>29</v>
      </c>
      <c r="W1838" s="9" t="s">
        <v>50</v>
      </c>
      <c r="X1838" s="9" t="s">
        <v>98</v>
      </c>
      <c r="Y1838" s="9" t="s">
        <v>928</v>
      </c>
      <c r="Z1838" s="9">
        <v>60101</v>
      </c>
      <c r="AA1838" s="1"/>
      <c r="AB1838" s="1"/>
      <c r="AC1838" s="1"/>
      <c r="AD1838" s="1"/>
      <c r="AE1838" s="1"/>
      <c r="AF1838" s="1"/>
    </row>
    <row r="1839" spans="1:32" x14ac:dyDescent="0.3">
      <c r="A1839" s="13">
        <v>22805</v>
      </c>
      <c r="B1839" s="13" t="s">
        <v>23</v>
      </c>
      <c r="C1839" s="13">
        <v>91522</v>
      </c>
      <c r="D1839" s="14">
        <v>20.99</v>
      </c>
      <c r="E1839" s="15">
        <v>0.05</v>
      </c>
      <c r="F1839" s="13">
        <v>23</v>
      </c>
      <c r="G1839" s="14">
        <f>'Calculated Metrics'!$D1839*'Calculated Metrics'!$F1839*(1-'Calculated Metrics'!$E1839)</f>
        <v>458.63149999999996</v>
      </c>
      <c r="H1839" s="13">
        <v>3211</v>
      </c>
      <c r="I1839" s="13" t="s">
        <v>2072</v>
      </c>
      <c r="J1839" s="13" t="str">
        <f t="shared" si="28"/>
        <v>Returning Customer</v>
      </c>
      <c r="K1839" s="13" t="s">
        <v>24</v>
      </c>
      <c r="L1839" s="13" t="s">
        <v>35</v>
      </c>
      <c r="M1839" s="16">
        <v>42050</v>
      </c>
      <c r="N1839" s="16">
        <v>42051</v>
      </c>
      <c r="O1839" s="48">
        <f>'Calculated Metrics'!$N1839-'Calculated Metrics'!$M1839</f>
        <v>1</v>
      </c>
      <c r="P1839" s="16" t="str">
        <f>TEXT('Calculated Metrics'!$M1839,"mmmm")</f>
        <v>February</v>
      </c>
      <c r="Q1839" s="16" t="str">
        <f>TEXT('Calculated Metrics'!$M1839,"dddd")</f>
        <v>Sunday</v>
      </c>
      <c r="R1839" s="13" t="str">
        <f>_xlfn.XLOOKUP('Calculated Metrics'!$T1839,'Product Lookup'!A:A,'Product Lookup'!B:B, ,0)</f>
        <v>Telephones</v>
      </c>
      <c r="S1839" s="13" t="s">
        <v>58</v>
      </c>
      <c r="T1839" s="13" t="s">
        <v>59</v>
      </c>
      <c r="U1839" s="13" t="s">
        <v>28</v>
      </c>
      <c r="V1839" s="13" t="s">
        <v>29</v>
      </c>
      <c r="W1839" s="13" t="s">
        <v>81</v>
      </c>
      <c r="X1839" s="13" t="s">
        <v>98</v>
      </c>
      <c r="Y1839" s="13" t="s">
        <v>928</v>
      </c>
      <c r="Z1839" s="13">
        <v>60101</v>
      </c>
      <c r="AA1839" s="1"/>
      <c r="AB1839" s="1"/>
      <c r="AC1839" s="1"/>
      <c r="AD1839" s="1"/>
      <c r="AE1839" s="1"/>
      <c r="AF1839" s="1"/>
    </row>
    <row r="1840" spans="1:32" x14ac:dyDescent="0.3">
      <c r="A1840" s="9">
        <v>23736</v>
      </c>
      <c r="B1840" s="9" t="s">
        <v>33</v>
      </c>
      <c r="C1840" s="9">
        <v>90815</v>
      </c>
      <c r="D1840" s="10">
        <v>6.68</v>
      </c>
      <c r="E1840" s="11">
        <v>0.05</v>
      </c>
      <c r="F1840" s="9">
        <v>7</v>
      </c>
      <c r="G1840" s="10">
        <f>'Calculated Metrics'!$D1840*'Calculated Metrics'!$F1840*(1-'Calculated Metrics'!$E1840)</f>
        <v>44.421999999999997</v>
      </c>
      <c r="H1840" s="9">
        <v>3221</v>
      </c>
      <c r="I1840" s="9" t="s">
        <v>2073</v>
      </c>
      <c r="J1840" s="9" t="str">
        <f t="shared" si="28"/>
        <v>New Customer</v>
      </c>
      <c r="K1840" s="9" t="s">
        <v>24</v>
      </c>
      <c r="L1840" s="9" t="s">
        <v>35</v>
      </c>
      <c r="M1840" s="12">
        <v>42106</v>
      </c>
      <c r="N1840" s="12">
        <v>42107</v>
      </c>
      <c r="O1840" s="47">
        <f>'Calculated Metrics'!$N1840-'Calculated Metrics'!$M1840</f>
        <v>1</v>
      </c>
      <c r="P1840" s="12" t="str">
        <f>TEXT('Calculated Metrics'!$M1840,"mmmm")</f>
        <v>April</v>
      </c>
      <c r="Q1840" s="12" t="str">
        <f>TEXT('Calculated Metrics'!$M1840,"dddd")</f>
        <v>Sunday</v>
      </c>
      <c r="R1840" s="9" t="str">
        <f>_xlfn.XLOOKUP('Calculated Metrics'!$T1840,'Product Lookup'!A:A,'Product Lookup'!B:B, ,0)</f>
        <v>Pens</v>
      </c>
      <c r="S1840" s="9" t="s">
        <v>26</v>
      </c>
      <c r="T1840" s="9" t="s">
        <v>27</v>
      </c>
      <c r="U1840" s="9" t="s">
        <v>28</v>
      </c>
      <c r="V1840" s="9" t="s">
        <v>29</v>
      </c>
      <c r="W1840" s="9" t="s">
        <v>81</v>
      </c>
      <c r="X1840" s="9" t="s">
        <v>162</v>
      </c>
      <c r="Y1840" s="9" t="s">
        <v>929</v>
      </c>
      <c r="Z1840" s="9">
        <v>33322</v>
      </c>
      <c r="AA1840" s="1"/>
      <c r="AB1840" s="1"/>
      <c r="AC1840" s="1"/>
      <c r="AD1840" s="1"/>
      <c r="AE1840" s="1"/>
      <c r="AF1840" s="1"/>
    </row>
    <row r="1841" spans="1:32" x14ac:dyDescent="0.3">
      <c r="A1841" s="13">
        <v>25605</v>
      </c>
      <c r="B1841" s="13" t="s">
        <v>23</v>
      </c>
      <c r="C1841" s="13">
        <v>90814</v>
      </c>
      <c r="D1841" s="14">
        <v>39.479999999999997</v>
      </c>
      <c r="E1841" s="15">
        <v>0.05</v>
      </c>
      <c r="F1841" s="13">
        <v>8</v>
      </c>
      <c r="G1841" s="14">
        <f>'Calculated Metrics'!$D1841*'Calculated Metrics'!$F1841*(1-'Calculated Metrics'!$E1841)</f>
        <v>300.04799999999994</v>
      </c>
      <c r="H1841" s="13">
        <v>3222</v>
      </c>
      <c r="I1841" s="13" t="s">
        <v>2074</v>
      </c>
      <c r="J1841" s="13" t="str">
        <f t="shared" si="28"/>
        <v>Returning Customer</v>
      </c>
      <c r="K1841" s="13" t="s">
        <v>24</v>
      </c>
      <c r="L1841" s="13" t="s">
        <v>25</v>
      </c>
      <c r="M1841" s="16">
        <v>42082</v>
      </c>
      <c r="N1841" s="16">
        <v>42082</v>
      </c>
      <c r="O1841" s="48">
        <f>'Calculated Metrics'!$N1841-'Calculated Metrics'!$M1841</f>
        <v>0</v>
      </c>
      <c r="P1841" s="16" t="str">
        <f>TEXT('Calculated Metrics'!$M1841,"mmmm")</f>
        <v>March</v>
      </c>
      <c r="Q1841" s="16" t="str">
        <f>TEXT('Calculated Metrics'!$M1841,"dddd")</f>
        <v>Thursday</v>
      </c>
      <c r="R1841" s="13" t="str">
        <f>_xlfn.XLOOKUP('Calculated Metrics'!$T1841,'Product Lookup'!A:A,'Product Lookup'!B:B, ,0)</f>
        <v>Computer Peripherals</v>
      </c>
      <c r="S1841" s="13" t="s">
        <v>58</v>
      </c>
      <c r="T1841" s="13" t="s">
        <v>100</v>
      </c>
      <c r="U1841" s="13" t="s">
        <v>43</v>
      </c>
      <c r="V1841" s="13" t="s">
        <v>29</v>
      </c>
      <c r="W1841" s="13" t="s">
        <v>81</v>
      </c>
      <c r="X1841" s="13" t="s">
        <v>162</v>
      </c>
      <c r="Y1841" s="13" t="s">
        <v>930</v>
      </c>
      <c r="Z1841" s="13">
        <v>32303</v>
      </c>
      <c r="AA1841" s="1"/>
      <c r="AB1841" s="1"/>
      <c r="AC1841" s="1"/>
      <c r="AD1841" s="1"/>
      <c r="AE1841" s="1"/>
      <c r="AF1841" s="1"/>
    </row>
    <row r="1842" spans="1:32" x14ac:dyDescent="0.3">
      <c r="A1842" s="9">
        <v>25606</v>
      </c>
      <c r="B1842" s="9" t="s">
        <v>23</v>
      </c>
      <c r="C1842" s="9">
        <v>90814</v>
      </c>
      <c r="D1842" s="10">
        <v>8.1199999999999992</v>
      </c>
      <c r="E1842" s="11">
        <v>0.05</v>
      </c>
      <c r="F1842" s="9">
        <v>17</v>
      </c>
      <c r="G1842" s="10">
        <f>'Calculated Metrics'!$D1842*'Calculated Metrics'!$F1842*(1-'Calculated Metrics'!$E1842)</f>
        <v>131.13799999999998</v>
      </c>
      <c r="H1842" s="9">
        <v>3222</v>
      </c>
      <c r="I1842" s="9" t="s">
        <v>2074</v>
      </c>
      <c r="J1842" s="9" t="str">
        <f t="shared" si="28"/>
        <v>Returning Customer</v>
      </c>
      <c r="K1842" s="9" t="s">
        <v>24</v>
      </c>
      <c r="L1842" s="9" t="s">
        <v>35</v>
      </c>
      <c r="M1842" s="12">
        <v>42082</v>
      </c>
      <c r="N1842" s="12">
        <v>42083</v>
      </c>
      <c r="O1842" s="47">
        <f>'Calculated Metrics'!$N1842-'Calculated Metrics'!$M1842</f>
        <v>1</v>
      </c>
      <c r="P1842" s="12" t="str">
        <f>TEXT('Calculated Metrics'!$M1842,"mmmm")</f>
        <v>March</v>
      </c>
      <c r="Q1842" s="12" t="str">
        <f>TEXT('Calculated Metrics'!$M1842,"dddd")</f>
        <v>Thursday</v>
      </c>
      <c r="R1842" s="9" t="str">
        <f>_xlfn.XLOOKUP('Calculated Metrics'!$T1842,'Product Lookup'!A:A,'Product Lookup'!B:B, ,0)</f>
        <v>Computer Peripherals</v>
      </c>
      <c r="S1842" s="9" t="s">
        <v>58</v>
      </c>
      <c r="T1842" s="9" t="s">
        <v>100</v>
      </c>
      <c r="U1842" s="9" t="s">
        <v>43</v>
      </c>
      <c r="V1842" s="9" t="s">
        <v>29</v>
      </c>
      <c r="W1842" s="9" t="s">
        <v>81</v>
      </c>
      <c r="X1842" s="9" t="s">
        <v>162</v>
      </c>
      <c r="Y1842" s="9" t="s">
        <v>930</v>
      </c>
      <c r="Z1842" s="9">
        <v>32303</v>
      </c>
      <c r="AA1842" s="1"/>
      <c r="AB1842" s="1"/>
      <c r="AC1842" s="1"/>
      <c r="AD1842" s="1"/>
      <c r="AE1842" s="1"/>
      <c r="AF1842" s="1"/>
    </row>
    <row r="1843" spans="1:32" x14ac:dyDescent="0.3">
      <c r="A1843" s="13">
        <v>19517</v>
      </c>
      <c r="B1843" s="13" t="s">
        <v>41</v>
      </c>
      <c r="C1843" s="13">
        <v>86508</v>
      </c>
      <c r="D1843" s="14">
        <v>60.98</v>
      </c>
      <c r="E1843" s="15">
        <v>0.05</v>
      </c>
      <c r="F1843" s="13">
        <v>2</v>
      </c>
      <c r="G1843" s="14">
        <f>'Calculated Metrics'!$D1843*'Calculated Metrics'!$F1843*(1-'Calculated Metrics'!$E1843)</f>
        <v>115.86199999999999</v>
      </c>
      <c r="H1843" s="13">
        <v>3224</v>
      </c>
      <c r="I1843" s="13" t="s">
        <v>2075</v>
      </c>
      <c r="J1843" s="13" t="str">
        <f t="shared" si="28"/>
        <v>New Customer</v>
      </c>
      <c r="K1843" s="13" t="s">
        <v>48</v>
      </c>
      <c r="L1843" s="13" t="s">
        <v>25</v>
      </c>
      <c r="M1843" s="16">
        <v>42095</v>
      </c>
      <c r="N1843" s="16">
        <v>42096</v>
      </c>
      <c r="O1843" s="48">
        <f>'Calculated Metrics'!$N1843-'Calculated Metrics'!$M1843</f>
        <v>1</v>
      </c>
      <c r="P1843" s="16" t="str">
        <f>TEXT('Calculated Metrics'!$M1843,"mmmm")</f>
        <v>April</v>
      </c>
      <c r="Q1843" s="16" t="str">
        <f>TEXT('Calculated Metrics'!$M1843,"dddd")</f>
        <v>Wednesday</v>
      </c>
      <c r="R1843" s="13" t="str">
        <f>_xlfn.XLOOKUP('Calculated Metrics'!$T1843,'Product Lookup'!A:A,'Product Lookup'!B:B, ,0)</f>
        <v>Chairs</v>
      </c>
      <c r="S1843" s="13" t="s">
        <v>36</v>
      </c>
      <c r="T1843" s="13" t="s">
        <v>37</v>
      </c>
      <c r="U1843" s="13" t="s">
        <v>38</v>
      </c>
      <c r="V1843" s="13" t="s">
        <v>29</v>
      </c>
      <c r="W1843" s="13" t="s">
        <v>81</v>
      </c>
      <c r="X1843" s="13" t="s">
        <v>126</v>
      </c>
      <c r="Y1843" s="13" t="s">
        <v>931</v>
      </c>
      <c r="Z1843" s="13">
        <v>37066</v>
      </c>
      <c r="AA1843" s="1"/>
      <c r="AB1843" s="1"/>
      <c r="AC1843" s="1"/>
      <c r="AD1843" s="1"/>
      <c r="AE1843" s="1"/>
      <c r="AF1843" s="1"/>
    </row>
    <row r="1844" spans="1:32" x14ac:dyDescent="0.3">
      <c r="A1844" s="9">
        <v>22291</v>
      </c>
      <c r="B1844" s="9" t="s">
        <v>33</v>
      </c>
      <c r="C1844" s="9">
        <v>86507</v>
      </c>
      <c r="D1844" s="10">
        <v>208.16</v>
      </c>
      <c r="E1844" s="11">
        <v>0.1</v>
      </c>
      <c r="F1844" s="9">
        <v>4</v>
      </c>
      <c r="G1844" s="10">
        <f>'Calculated Metrics'!$D1844*'Calculated Metrics'!$F1844*(1-'Calculated Metrics'!$E1844)</f>
        <v>749.37599999999998</v>
      </c>
      <c r="H1844" s="9">
        <v>3225</v>
      </c>
      <c r="I1844" s="9" t="s">
        <v>2076</v>
      </c>
      <c r="J1844" s="9" t="str">
        <f t="shared" si="28"/>
        <v>New Customer</v>
      </c>
      <c r="K1844" s="9" t="s">
        <v>48</v>
      </c>
      <c r="L1844" s="9" t="s">
        <v>25</v>
      </c>
      <c r="M1844" s="12">
        <v>42018</v>
      </c>
      <c r="N1844" s="12">
        <v>42018</v>
      </c>
      <c r="O1844" s="47">
        <f>'Calculated Metrics'!$N1844-'Calculated Metrics'!$M1844</f>
        <v>0</v>
      </c>
      <c r="P1844" s="12" t="str">
        <f>TEXT('Calculated Metrics'!$M1844,"mmmm")</f>
        <v>January</v>
      </c>
      <c r="Q1844" s="12" t="str">
        <f>TEXT('Calculated Metrics'!$M1844,"dddd")</f>
        <v>Wednesday</v>
      </c>
      <c r="R1844" s="9" t="str">
        <f>_xlfn.XLOOKUP('Calculated Metrics'!$T1844,'Product Lookup'!A:A,'Product Lookup'!B:B, ,0)</f>
        <v>Appliances</v>
      </c>
      <c r="S1844" s="9" t="s">
        <v>26</v>
      </c>
      <c r="T1844" s="9" t="s">
        <v>131</v>
      </c>
      <c r="U1844" s="9" t="s">
        <v>38</v>
      </c>
      <c r="V1844" s="9" t="s">
        <v>29</v>
      </c>
      <c r="W1844" s="9" t="s">
        <v>81</v>
      </c>
      <c r="X1844" s="9" t="s">
        <v>126</v>
      </c>
      <c r="Y1844" s="9" t="s">
        <v>932</v>
      </c>
      <c r="Z1844" s="9">
        <v>38138</v>
      </c>
      <c r="AA1844" s="1"/>
      <c r="AB1844" s="1"/>
      <c r="AC1844" s="1"/>
      <c r="AD1844" s="1"/>
      <c r="AE1844" s="1"/>
      <c r="AF1844" s="1"/>
    </row>
    <row r="1845" spans="1:32" x14ac:dyDescent="0.3">
      <c r="A1845" s="13">
        <v>22292</v>
      </c>
      <c r="B1845" s="13" t="s">
        <v>33</v>
      </c>
      <c r="C1845" s="13">
        <v>86507</v>
      </c>
      <c r="D1845" s="14">
        <v>90.48</v>
      </c>
      <c r="E1845" s="15">
        <v>0.05</v>
      </c>
      <c r="F1845" s="13">
        <v>2</v>
      </c>
      <c r="G1845" s="14">
        <f>'Calculated Metrics'!$D1845*'Calculated Metrics'!$F1845*(1-'Calculated Metrics'!$E1845)</f>
        <v>171.91200000000001</v>
      </c>
      <c r="H1845" s="13">
        <v>3226</v>
      </c>
      <c r="I1845" s="13" t="s">
        <v>2077</v>
      </c>
      <c r="J1845" s="13" t="str">
        <f t="shared" si="28"/>
        <v>Returning Customer</v>
      </c>
      <c r="K1845" s="13" t="s">
        <v>48</v>
      </c>
      <c r="L1845" s="13" t="s">
        <v>35</v>
      </c>
      <c r="M1845" s="16">
        <v>42018</v>
      </c>
      <c r="N1845" s="16">
        <v>42019</v>
      </c>
      <c r="O1845" s="48">
        <f>'Calculated Metrics'!$N1845-'Calculated Metrics'!$M1845</f>
        <v>1</v>
      </c>
      <c r="P1845" s="16" t="str">
        <f>TEXT('Calculated Metrics'!$M1845,"mmmm")</f>
        <v>January</v>
      </c>
      <c r="Q1845" s="16" t="str">
        <f>TEXT('Calculated Metrics'!$M1845,"dddd")</f>
        <v>Wednesday</v>
      </c>
      <c r="R1845" s="13" t="str">
        <f>_xlfn.XLOOKUP('Calculated Metrics'!$T1845,'Product Lookup'!A:A,'Product Lookup'!B:B, ,0)</f>
        <v>Envelopes</v>
      </c>
      <c r="S1845" s="13" t="s">
        <v>26</v>
      </c>
      <c r="T1845" s="13" t="s">
        <v>54</v>
      </c>
      <c r="U1845" s="13" t="s">
        <v>49</v>
      </c>
      <c r="V1845" s="13" t="s">
        <v>29</v>
      </c>
      <c r="W1845" s="13" t="s">
        <v>81</v>
      </c>
      <c r="X1845" s="13" t="s">
        <v>126</v>
      </c>
      <c r="Y1845" s="13" t="s">
        <v>933</v>
      </c>
      <c r="Z1845" s="13">
        <v>37075</v>
      </c>
      <c r="AA1845" s="1"/>
      <c r="AB1845" s="1"/>
      <c r="AC1845" s="1"/>
      <c r="AD1845" s="1"/>
      <c r="AE1845" s="1"/>
      <c r="AF1845" s="1"/>
    </row>
    <row r="1846" spans="1:32" x14ac:dyDescent="0.3">
      <c r="A1846" s="9">
        <v>22293</v>
      </c>
      <c r="B1846" s="9" t="s">
        <v>33</v>
      </c>
      <c r="C1846" s="9">
        <v>86507</v>
      </c>
      <c r="D1846" s="10">
        <v>9.48</v>
      </c>
      <c r="E1846" s="11">
        <v>0.05</v>
      </c>
      <c r="F1846" s="9">
        <v>1</v>
      </c>
      <c r="G1846" s="10">
        <f>'Calculated Metrics'!$D1846*'Calculated Metrics'!$F1846*(1-'Calculated Metrics'!$E1846)</f>
        <v>9.0060000000000002</v>
      </c>
      <c r="H1846" s="9">
        <v>3226</v>
      </c>
      <c r="I1846" s="9" t="s">
        <v>2077</v>
      </c>
      <c r="J1846" s="9" t="str">
        <f t="shared" si="28"/>
        <v>Returning Customer</v>
      </c>
      <c r="K1846" s="9" t="s">
        <v>48</v>
      </c>
      <c r="L1846" s="9" t="s">
        <v>25</v>
      </c>
      <c r="M1846" s="12">
        <v>42018</v>
      </c>
      <c r="N1846" s="12">
        <v>42020</v>
      </c>
      <c r="O1846" s="47">
        <f>'Calculated Metrics'!$N1846-'Calculated Metrics'!$M1846</f>
        <v>2</v>
      </c>
      <c r="P1846" s="12" t="str">
        <f>TEXT('Calculated Metrics'!$M1846,"mmmm")</f>
        <v>January</v>
      </c>
      <c r="Q1846" s="12" t="str">
        <f>TEXT('Calculated Metrics'!$M1846,"dddd")</f>
        <v>Wednesday</v>
      </c>
      <c r="R1846" s="9" t="str">
        <f>_xlfn.XLOOKUP('Calculated Metrics'!$T1846,'Product Lookup'!A:A,'Product Lookup'!B:B, ,0)</f>
        <v>Furnishings</v>
      </c>
      <c r="S1846" s="9" t="s">
        <v>36</v>
      </c>
      <c r="T1846" s="9" t="s">
        <v>42</v>
      </c>
      <c r="U1846" s="9" t="s">
        <v>43</v>
      </c>
      <c r="V1846" s="9" t="s">
        <v>29</v>
      </c>
      <c r="W1846" s="9" t="s">
        <v>81</v>
      </c>
      <c r="X1846" s="9" t="s">
        <v>126</v>
      </c>
      <c r="Y1846" s="9" t="s">
        <v>933</v>
      </c>
      <c r="Z1846" s="9">
        <v>37075</v>
      </c>
      <c r="AA1846" s="1"/>
      <c r="AB1846" s="1"/>
      <c r="AC1846" s="1"/>
      <c r="AD1846" s="1"/>
      <c r="AE1846" s="1"/>
      <c r="AF1846" s="1"/>
    </row>
    <row r="1847" spans="1:32" x14ac:dyDescent="0.3">
      <c r="A1847" s="13">
        <v>22294</v>
      </c>
      <c r="B1847" s="13" t="s">
        <v>33</v>
      </c>
      <c r="C1847" s="13">
        <v>86507</v>
      </c>
      <c r="D1847" s="14">
        <v>4.28</v>
      </c>
      <c r="E1847" s="15">
        <v>0.05</v>
      </c>
      <c r="F1847" s="13">
        <v>4</v>
      </c>
      <c r="G1847" s="14">
        <f>'Calculated Metrics'!$D1847*'Calculated Metrics'!$F1847*(1-'Calculated Metrics'!$E1847)</f>
        <v>16.263999999999999</v>
      </c>
      <c r="H1847" s="13">
        <v>3226</v>
      </c>
      <c r="I1847" s="13" t="s">
        <v>2077</v>
      </c>
      <c r="J1847" s="13" t="str">
        <f t="shared" si="28"/>
        <v>Returning Customer</v>
      </c>
      <c r="K1847" s="13" t="s">
        <v>48</v>
      </c>
      <c r="L1847" s="13" t="s">
        <v>35</v>
      </c>
      <c r="M1847" s="16">
        <v>42018</v>
      </c>
      <c r="N1847" s="16">
        <v>42019</v>
      </c>
      <c r="O1847" s="48">
        <f>'Calculated Metrics'!$N1847-'Calculated Metrics'!$M1847</f>
        <v>1</v>
      </c>
      <c r="P1847" s="16" t="str">
        <f>TEXT('Calculated Metrics'!$M1847,"mmmm")</f>
        <v>January</v>
      </c>
      <c r="Q1847" s="16" t="str">
        <f>TEXT('Calculated Metrics'!$M1847,"dddd")</f>
        <v>Wednesday</v>
      </c>
      <c r="R1847" s="13" t="str">
        <f>_xlfn.XLOOKUP('Calculated Metrics'!$T1847,'Product Lookup'!A:A,'Product Lookup'!B:B, ,0)</f>
        <v>Pens</v>
      </c>
      <c r="S1847" s="13" t="s">
        <v>26</v>
      </c>
      <c r="T1847" s="13" t="s">
        <v>27</v>
      </c>
      <c r="U1847" s="13" t="s">
        <v>28</v>
      </c>
      <c r="V1847" s="13" t="s">
        <v>29</v>
      </c>
      <c r="W1847" s="13" t="s">
        <v>81</v>
      </c>
      <c r="X1847" s="13" t="s">
        <v>126</v>
      </c>
      <c r="Y1847" s="13" t="s">
        <v>933</v>
      </c>
      <c r="Z1847" s="13">
        <v>37075</v>
      </c>
      <c r="AA1847" s="1"/>
      <c r="AB1847" s="1"/>
      <c r="AC1847" s="1"/>
      <c r="AD1847" s="1"/>
      <c r="AE1847" s="1"/>
      <c r="AF1847" s="1"/>
    </row>
    <row r="1848" spans="1:32" x14ac:dyDescent="0.3">
      <c r="A1848" s="9">
        <v>24343</v>
      </c>
      <c r="B1848" s="9" t="s">
        <v>47</v>
      </c>
      <c r="C1848" s="9">
        <v>86509</v>
      </c>
      <c r="D1848" s="10">
        <v>22.24</v>
      </c>
      <c r="E1848" s="11">
        <v>0.05</v>
      </c>
      <c r="F1848" s="9">
        <v>12</v>
      </c>
      <c r="G1848" s="10">
        <f>'Calculated Metrics'!$D1848*'Calculated Metrics'!$F1848*(1-'Calculated Metrics'!$E1848)</f>
        <v>253.53599999999997</v>
      </c>
      <c r="H1848" s="9">
        <v>3226</v>
      </c>
      <c r="I1848" s="9" t="s">
        <v>2077</v>
      </c>
      <c r="J1848" s="9" t="str">
        <f t="shared" si="28"/>
        <v>Returning Customer</v>
      </c>
      <c r="K1848" s="9" t="s">
        <v>48</v>
      </c>
      <c r="L1848" s="9" t="s">
        <v>35</v>
      </c>
      <c r="M1848" s="12">
        <v>42183</v>
      </c>
      <c r="N1848" s="12">
        <v>42185</v>
      </c>
      <c r="O1848" s="47">
        <f>'Calculated Metrics'!$N1848-'Calculated Metrics'!$M1848</f>
        <v>2</v>
      </c>
      <c r="P1848" s="12" t="str">
        <f>TEXT('Calculated Metrics'!$M1848,"mmmm")</f>
        <v>June</v>
      </c>
      <c r="Q1848" s="12" t="str">
        <f>TEXT('Calculated Metrics'!$M1848,"dddd")</f>
        <v>Sunday</v>
      </c>
      <c r="R1848" s="9" t="str">
        <f>_xlfn.XLOOKUP('Calculated Metrics'!$T1848,'Product Lookup'!A:A,'Product Lookup'!B:B, ,0)</f>
        <v>Computer Peripherals</v>
      </c>
      <c r="S1848" s="9" t="s">
        <v>58</v>
      </c>
      <c r="T1848" s="9" t="s">
        <v>100</v>
      </c>
      <c r="U1848" s="9" t="s">
        <v>43</v>
      </c>
      <c r="V1848" s="9" t="s">
        <v>29</v>
      </c>
      <c r="W1848" s="9" t="s">
        <v>50</v>
      </c>
      <c r="X1848" s="9" t="s">
        <v>126</v>
      </c>
      <c r="Y1848" s="9" t="s">
        <v>933</v>
      </c>
      <c r="Z1848" s="9">
        <v>37075</v>
      </c>
      <c r="AA1848" s="1"/>
      <c r="AB1848" s="1"/>
      <c r="AC1848" s="1"/>
      <c r="AD1848" s="1"/>
      <c r="AE1848" s="1"/>
      <c r="AF1848" s="1"/>
    </row>
    <row r="1849" spans="1:32" x14ac:dyDescent="0.3">
      <c r="A1849" s="13">
        <v>18940</v>
      </c>
      <c r="B1849" s="13" t="s">
        <v>33</v>
      </c>
      <c r="C1849" s="13">
        <v>87435</v>
      </c>
      <c r="D1849" s="14">
        <v>24.95</v>
      </c>
      <c r="E1849" s="15">
        <v>0.05</v>
      </c>
      <c r="F1849" s="13">
        <v>15</v>
      </c>
      <c r="G1849" s="14">
        <f>'Calculated Metrics'!$D1849*'Calculated Metrics'!$F1849*(1-'Calculated Metrics'!$E1849)</f>
        <v>355.53749999999997</v>
      </c>
      <c r="H1849" s="13">
        <v>3229</v>
      </c>
      <c r="I1849" s="13" t="s">
        <v>2078</v>
      </c>
      <c r="J1849" s="13" t="str">
        <f t="shared" si="28"/>
        <v>New Customer</v>
      </c>
      <c r="K1849" s="13" t="s">
        <v>48</v>
      </c>
      <c r="L1849" s="13" t="s">
        <v>35</v>
      </c>
      <c r="M1849" s="16">
        <v>42025</v>
      </c>
      <c r="N1849" s="16">
        <v>42026</v>
      </c>
      <c r="O1849" s="48">
        <f>'Calculated Metrics'!$N1849-'Calculated Metrics'!$M1849</f>
        <v>1</v>
      </c>
      <c r="P1849" s="16" t="str">
        <f>TEXT('Calculated Metrics'!$M1849,"mmmm")</f>
        <v>January</v>
      </c>
      <c r="Q1849" s="16" t="str">
        <f>TEXT('Calculated Metrics'!$M1849,"dddd")</f>
        <v>Wednesday</v>
      </c>
      <c r="R1849" s="13" t="str">
        <f>_xlfn.XLOOKUP('Calculated Metrics'!$T1849,'Product Lookup'!A:A,'Product Lookup'!B:B, ,0)</f>
        <v>Binders</v>
      </c>
      <c r="S1849" s="13" t="s">
        <v>26</v>
      </c>
      <c r="T1849" s="13" t="s">
        <v>72</v>
      </c>
      <c r="U1849" s="13" t="s">
        <v>49</v>
      </c>
      <c r="V1849" s="13" t="s">
        <v>29</v>
      </c>
      <c r="W1849" s="13" t="s">
        <v>50</v>
      </c>
      <c r="X1849" s="13" t="s">
        <v>602</v>
      </c>
      <c r="Y1849" s="13" t="s">
        <v>934</v>
      </c>
      <c r="Z1849" s="13">
        <v>54880</v>
      </c>
      <c r="AA1849" s="1"/>
      <c r="AB1849" s="1"/>
      <c r="AC1849" s="1"/>
      <c r="AD1849" s="1"/>
      <c r="AE1849" s="1"/>
      <c r="AF1849" s="1"/>
    </row>
    <row r="1850" spans="1:32" x14ac:dyDescent="0.3">
      <c r="A1850" s="9">
        <v>18941</v>
      </c>
      <c r="B1850" s="9" t="s">
        <v>33</v>
      </c>
      <c r="C1850" s="9">
        <v>87435</v>
      </c>
      <c r="D1850" s="10">
        <v>15.98</v>
      </c>
      <c r="E1850" s="11">
        <v>0.05</v>
      </c>
      <c r="F1850" s="9">
        <v>9</v>
      </c>
      <c r="G1850" s="10">
        <f>'Calculated Metrics'!$D1850*'Calculated Metrics'!$F1850*(1-'Calculated Metrics'!$E1850)</f>
        <v>136.62899999999999</v>
      </c>
      <c r="H1850" s="9">
        <v>3230</v>
      </c>
      <c r="I1850" s="9" t="s">
        <v>2079</v>
      </c>
      <c r="J1850" s="9" t="str">
        <f t="shared" si="28"/>
        <v>Returning Customer</v>
      </c>
      <c r="K1850" s="9" t="s">
        <v>48</v>
      </c>
      <c r="L1850" s="9" t="s">
        <v>35</v>
      </c>
      <c r="M1850" s="12">
        <v>42025</v>
      </c>
      <c r="N1850" s="12">
        <v>42027</v>
      </c>
      <c r="O1850" s="47">
        <f>'Calculated Metrics'!$N1850-'Calculated Metrics'!$M1850</f>
        <v>2</v>
      </c>
      <c r="P1850" s="12" t="str">
        <f>TEXT('Calculated Metrics'!$M1850,"mmmm")</f>
        <v>January</v>
      </c>
      <c r="Q1850" s="12" t="str">
        <f>TEXT('Calculated Metrics'!$M1850,"dddd")</f>
        <v>Wednesday</v>
      </c>
      <c r="R1850" s="9" t="str">
        <f>_xlfn.XLOOKUP('Calculated Metrics'!$T1850,'Product Lookup'!A:A,'Product Lookup'!B:B, ,0)</f>
        <v>Computer Peripherals</v>
      </c>
      <c r="S1850" s="9" t="s">
        <v>58</v>
      </c>
      <c r="T1850" s="9" t="s">
        <v>100</v>
      </c>
      <c r="U1850" s="9" t="s">
        <v>43</v>
      </c>
      <c r="V1850" s="9" t="s">
        <v>29</v>
      </c>
      <c r="W1850" s="9" t="s">
        <v>50</v>
      </c>
      <c r="X1850" s="9" t="s">
        <v>602</v>
      </c>
      <c r="Y1850" s="9" t="s">
        <v>935</v>
      </c>
      <c r="Z1850" s="9">
        <v>53186</v>
      </c>
      <c r="AA1850" s="1"/>
      <c r="AB1850" s="1"/>
      <c r="AC1850" s="1"/>
      <c r="AD1850" s="1"/>
      <c r="AE1850" s="1"/>
      <c r="AF1850" s="1"/>
    </row>
    <row r="1851" spans="1:32" x14ac:dyDescent="0.3">
      <c r="A1851" s="13">
        <v>19062</v>
      </c>
      <c r="B1851" s="13" t="s">
        <v>41</v>
      </c>
      <c r="C1851" s="13">
        <v>87436</v>
      </c>
      <c r="D1851" s="14">
        <v>4.91</v>
      </c>
      <c r="E1851" s="15">
        <v>0.05</v>
      </c>
      <c r="F1851" s="13">
        <v>10</v>
      </c>
      <c r="G1851" s="14">
        <f>'Calculated Metrics'!$D1851*'Calculated Metrics'!$F1851*(1-'Calculated Metrics'!$E1851)</f>
        <v>46.644999999999996</v>
      </c>
      <c r="H1851" s="13">
        <v>3230</v>
      </c>
      <c r="I1851" s="13" t="s">
        <v>2079</v>
      </c>
      <c r="J1851" s="13" t="str">
        <f t="shared" si="28"/>
        <v>Returning Customer</v>
      </c>
      <c r="K1851" s="13" t="s">
        <v>48</v>
      </c>
      <c r="L1851" s="13" t="s">
        <v>25</v>
      </c>
      <c r="M1851" s="16">
        <v>42168</v>
      </c>
      <c r="N1851" s="16">
        <v>42168</v>
      </c>
      <c r="O1851" s="48">
        <f>'Calculated Metrics'!$N1851-'Calculated Metrics'!$M1851</f>
        <v>0</v>
      </c>
      <c r="P1851" s="16" t="str">
        <f>TEXT('Calculated Metrics'!$M1851,"mmmm")</f>
        <v>June</v>
      </c>
      <c r="Q1851" s="16" t="str">
        <f>TEXT('Calculated Metrics'!$M1851,"dddd")</f>
        <v>Saturday</v>
      </c>
      <c r="R1851" s="13" t="str">
        <f>_xlfn.XLOOKUP('Calculated Metrics'!$T1851,'Product Lookup'!A:A,'Product Lookup'!B:B, ,0)</f>
        <v>Binders</v>
      </c>
      <c r="S1851" s="13" t="s">
        <v>26</v>
      </c>
      <c r="T1851" s="13" t="s">
        <v>72</v>
      </c>
      <c r="U1851" s="13" t="s">
        <v>49</v>
      </c>
      <c r="V1851" s="13" t="s">
        <v>29</v>
      </c>
      <c r="W1851" s="13" t="s">
        <v>50</v>
      </c>
      <c r="X1851" s="13" t="s">
        <v>602</v>
      </c>
      <c r="Y1851" s="13" t="s">
        <v>935</v>
      </c>
      <c r="Z1851" s="13">
        <v>53186</v>
      </c>
      <c r="AA1851" s="1"/>
      <c r="AB1851" s="1"/>
      <c r="AC1851" s="1"/>
      <c r="AD1851" s="1"/>
      <c r="AE1851" s="1"/>
      <c r="AF1851" s="1"/>
    </row>
    <row r="1852" spans="1:32" x14ac:dyDescent="0.3">
      <c r="A1852" s="9">
        <v>19063</v>
      </c>
      <c r="B1852" s="9" t="s">
        <v>41</v>
      </c>
      <c r="C1852" s="9">
        <v>87436</v>
      </c>
      <c r="D1852" s="10">
        <v>48.94</v>
      </c>
      <c r="E1852" s="11">
        <v>0.05</v>
      </c>
      <c r="F1852" s="9">
        <v>21</v>
      </c>
      <c r="G1852" s="10">
        <f>'Calculated Metrics'!$D1852*'Calculated Metrics'!$F1852*(1-'Calculated Metrics'!$E1852)</f>
        <v>976.35299999999995</v>
      </c>
      <c r="H1852" s="9">
        <v>3230</v>
      </c>
      <c r="I1852" s="9" t="s">
        <v>2079</v>
      </c>
      <c r="J1852" s="9" t="str">
        <f t="shared" si="28"/>
        <v>Returning Customer</v>
      </c>
      <c r="K1852" s="9" t="s">
        <v>48</v>
      </c>
      <c r="L1852" s="9" t="s">
        <v>25</v>
      </c>
      <c r="M1852" s="12">
        <v>42168</v>
      </c>
      <c r="N1852" s="12">
        <v>42169</v>
      </c>
      <c r="O1852" s="47">
        <f>'Calculated Metrics'!$N1852-'Calculated Metrics'!$M1852</f>
        <v>1</v>
      </c>
      <c r="P1852" s="12" t="str">
        <f>TEXT('Calculated Metrics'!$M1852,"mmmm")</f>
        <v>June</v>
      </c>
      <c r="Q1852" s="12" t="str">
        <f>TEXT('Calculated Metrics'!$M1852,"dddd")</f>
        <v>Saturday</v>
      </c>
      <c r="R1852" s="9" t="str">
        <f>_xlfn.XLOOKUP('Calculated Metrics'!$T1852,'Product Lookup'!A:A,'Product Lookup'!B:B, ,0)</f>
        <v>Paper</v>
      </c>
      <c r="S1852" s="9" t="s">
        <v>26</v>
      </c>
      <c r="T1852" s="9" t="s">
        <v>66</v>
      </c>
      <c r="U1852" s="9" t="s">
        <v>49</v>
      </c>
      <c r="V1852" s="9" t="s">
        <v>29</v>
      </c>
      <c r="W1852" s="9" t="s">
        <v>30</v>
      </c>
      <c r="X1852" s="9" t="s">
        <v>602</v>
      </c>
      <c r="Y1852" s="9" t="s">
        <v>935</v>
      </c>
      <c r="Z1852" s="9">
        <v>53186</v>
      </c>
      <c r="AA1852" s="1"/>
      <c r="AB1852" s="1"/>
      <c r="AC1852" s="1"/>
      <c r="AD1852" s="1"/>
      <c r="AE1852" s="1"/>
      <c r="AF1852" s="1"/>
    </row>
    <row r="1853" spans="1:32" x14ac:dyDescent="0.3">
      <c r="A1853" s="13">
        <v>19179</v>
      </c>
      <c r="B1853" s="13" t="s">
        <v>71</v>
      </c>
      <c r="C1853" s="13">
        <v>89564</v>
      </c>
      <c r="D1853" s="14">
        <v>115.99</v>
      </c>
      <c r="E1853" s="15">
        <v>0.1</v>
      </c>
      <c r="F1853" s="13">
        <v>5</v>
      </c>
      <c r="G1853" s="14">
        <f>'Calculated Metrics'!$D1853*'Calculated Metrics'!$F1853*(1-'Calculated Metrics'!$E1853)</f>
        <v>521.95499999999993</v>
      </c>
      <c r="H1853" s="13">
        <v>3238</v>
      </c>
      <c r="I1853" s="13" t="s">
        <v>2080</v>
      </c>
      <c r="J1853" s="13" t="str">
        <f t="shared" si="28"/>
        <v>New Customer</v>
      </c>
      <c r="K1853" s="13" t="s">
        <v>24</v>
      </c>
      <c r="L1853" s="13" t="s">
        <v>35</v>
      </c>
      <c r="M1853" s="16">
        <v>42159</v>
      </c>
      <c r="N1853" s="16">
        <v>42161</v>
      </c>
      <c r="O1853" s="48">
        <f>'Calculated Metrics'!$N1853-'Calculated Metrics'!$M1853</f>
        <v>2</v>
      </c>
      <c r="P1853" s="16" t="str">
        <f>TEXT('Calculated Metrics'!$M1853,"mmmm")</f>
        <v>June</v>
      </c>
      <c r="Q1853" s="16" t="str">
        <f>TEXT('Calculated Metrics'!$M1853,"dddd")</f>
        <v>Thursday</v>
      </c>
      <c r="R1853" s="13" t="str">
        <f>_xlfn.XLOOKUP('Calculated Metrics'!$T1853,'Product Lookup'!A:A,'Product Lookup'!B:B, ,0)</f>
        <v>Telephones</v>
      </c>
      <c r="S1853" s="13" t="s">
        <v>58</v>
      </c>
      <c r="T1853" s="13" t="s">
        <v>59</v>
      </c>
      <c r="U1853" s="13" t="s">
        <v>49</v>
      </c>
      <c r="V1853" s="13" t="s">
        <v>29</v>
      </c>
      <c r="W1853" s="13" t="s">
        <v>44</v>
      </c>
      <c r="X1853" s="13" t="s">
        <v>69</v>
      </c>
      <c r="Y1853" s="13" t="s">
        <v>936</v>
      </c>
      <c r="Z1853" s="13">
        <v>97330</v>
      </c>
      <c r="AA1853" s="1"/>
      <c r="AB1853" s="1"/>
      <c r="AC1853" s="1"/>
      <c r="AD1853" s="1"/>
      <c r="AE1853" s="1"/>
      <c r="AF1853" s="1"/>
    </row>
    <row r="1854" spans="1:32" x14ac:dyDescent="0.3">
      <c r="A1854" s="9">
        <v>23084</v>
      </c>
      <c r="B1854" s="9" t="s">
        <v>23</v>
      </c>
      <c r="C1854" s="9">
        <v>88329</v>
      </c>
      <c r="D1854" s="10">
        <v>7.28</v>
      </c>
      <c r="E1854" s="11">
        <v>0.05</v>
      </c>
      <c r="F1854" s="9">
        <v>3</v>
      </c>
      <c r="G1854" s="10">
        <f>'Calculated Metrics'!$D1854*'Calculated Metrics'!$F1854*(1-'Calculated Metrics'!$E1854)</f>
        <v>20.747999999999998</v>
      </c>
      <c r="H1854" s="9">
        <v>3243</v>
      </c>
      <c r="I1854" s="9" t="s">
        <v>2081</v>
      </c>
      <c r="J1854" s="9" t="str">
        <f t="shared" si="28"/>
        <v>New Customer</v>
      </c>
      <c r="K1854" s="9" t="s">
        <v>48</v>
      </c>
      <c r="L1854" s="9" t="s">
        <v>35</v>
      </c>
      <c r="M1854" s="12">
        <v>42165</v>
      </c>
      <c r="N1854" s="12">
        <v>42165</v>
      </c>
      <c r="O1854" s="47">
        <f>'Calculated Metrics'!$N1854-'Calculated Metrics'!$M1854</f>
        <v>0</v>
      </c>
      <c r="P1854" s="12" t="str">
        <f>TEXT('Calculated Metrics'!$M1854,"mmmm")</f>
        <v>June</v>
      </c>
      <c r="Q1854" s="12" t="str">
        <f>TEXT('Calculated Metrics'!$M1854,"dddd")</f>
        <v>Wednesday</v>
      </c>
      <c r="R1854" s="9" t="str">
        <f>_xlfn.XLOOKUP('Calculated Metrics'!$T1854,'Product Lookup'!A:A,'Product Lookup'!B:B, ,0)</f>
        <v>Computer Peripherals</v>
      </c>
      <c r="S1854" s="9" t="s">
        <v>58</v>
      </c>
      <c r="T1854" s="9" t="s">
        <v>100</v>
      </c>
      <c r="U1854" s="9" t="s">
        <v>43</v>
      </c>
      <c r="V1854" s="9" t="s">
        <v>29</v>
      </c>
      <c r="W1854" s="9" t="s">
        <v>44</v>
      </c>
      <c r="X1854" s="9" t="s">
        <v>119</v>
      </c>
      <c r="Y1854" s="9" t="s">
        <v>327</v>
      </c>
      <c r="Z1854" s="9">
        <v>6010</v>
      </c>
      <c r="AA1854" s="1"/>
      <c r="AB1854" s="1"/>
      <c r="AC1854" s="1"/>
      <c r="AD1854" s="1"/>
      <c r="AE1854" s="1"/>
      <c r="AF1854" s="1"/>
    </row>
    <row r="1855" spans="1:32" x14ac:dyDescent="0.3">
      <c r="A1855" s="13">
        <v>23267</v>
      </c>
      <c r="B1855" s="13" t="s">
        <v>71</v>
      </c>
      <c r="C1855" s="13">
        <v>88330</v>
      </c>
      <c r="D1855" s="14">
        <v>5.18</v>
      </c>
      <c r="E1855" s="15">
        <v>0.05</v>
      </c>
      <c r="F1855" s="13">
        <v>4</v>
      </c>
      <c r="G1855" s="14">
        <f>'Calculated Metrics'!$D1855*'Calculated Metrics'!$F1855*(1-'Calculated Metrics'!$E1855)</f>
        <v>19.683999999999997</v>
      </c>
      <c r="H1855" s="13">
        <v>3246</v>
      </c>
      <c r="I1855" s="13" t="s">
        <v>2082</v>
      </c>
      <c r="J1855" s="13" t="str">
        <f t="shared" si="28"/>
        <v>New Customer</v>
      </c>
      <c r="K1855" s="13" t="s">
        <v>48</v>
      </c>
      <c r="L1855" s="13" t="s">
        <v>35</v>
      </c>
      <c r="M1855" s="16">
        <v>42095</v>
      </c>
      <c r="N1855" s="16">
        <v>42095</v>
      </c>
      <c r="O1855" s="48">
        <f>'Calculated Metrics'!$N1855-'Calculated Metrics'!$M1855</f>
        <v>0</v>
      </c>
      <c r="P1855" s="16" t="str">
        <f>TEXT('Calculated Metrics'!$M1855,"mmmm")</f>
        <v>April</v>
      </c>
      <c r="Q1855" s="16" t="str">
        <f>TEXT('Calculated Metrics'!$M1855,"dddd")</f>
        <v>Wednesday</v>
      </c>
      <c r="R1855" s="13" t="str">
        <f>_xlfn.XLOOKUP('Calculated Metrics'!$T1855,'Product Lookup'!A:A,'Product Lookup'!B:B, ,0)</f>
        <v>Paper</v>
      </c>
      <c r="S1855" s="13" t="s">
        <v>26</v>
      </c>
      <c r="T1855" s="13" t="s">
        <v>66</v>
      </c>
      <c r="U1855" s="13" t="s">
        <v>28</v>
      </c>
      <c r="V1855" s="13" t="s">
        <v>29</v>
      </c>
      <c r="W1855" s="13" t="s">
        <v>81</v>
      </c>
      <c r="X1855" s="13" t="s">
        <v>108</v>
      </c>
      <c r="Y1855" s="13" t="s">
        <v>937</v>
      </c>
      <c r="Z1855" s="13">
        <v>3051</v>
      </c>
      <c r="AA1855" s="1"/>
      <c r="AB1855" s="1"/>
      <c r="AC1855" s="1"/>
      <c r="AD1855" s="1"/>
      <c r="AE1855" s="1"/>
      <c r="AF1855" s="1"/>
    </row>
    <row r="1856" spans="1:32" x14ac:dyDescent="0.3">
      <c r="A1856" s="9">
        <v>18265</v>
      </c>
      <c r="B1856" s="9" t="s">
        <v>23</v>
      </c>
      <c r="C1856" s="9">
        <v>87297</v>
      </c>
      <c r="D1856" s="10">
        <v>2.78</v>
      </c>
      <c r="E1856" s="11">
        <v>0.05</v>
      </c>
      <c r="F1856" s="9">
        <v>17</v>
      </c>
      <c r="G1856" s="10">
        <f>'Calculated Metrics'!$D1856*'Calculated Metrics'!$F1856*(1-'Calculated Metrics'!$E1856)</f>
        <v>44.896999999999998</v>
      </c>
      <c r="H1856" s="9">
        <v>3248</v>
      </c>
      <c r="I1856" s="9" t="s">
        <v>2083</v>
      </c>
      <c r="J1856" s="9" t="str">
        <f t="shared" si="28"/>
        <v>New Customer</v>
      </c>
      <c r="K1856" s="9" t="s">
        <v>48</v>
      </c>
      <c r="L1856" s="9" t="s">
        <v>35</v>
      </c>
      <c r="M1856" s="12">
        <v>42131</v>
      </c>
      <c r="N1856" s="12">
        <v>42132</v>
      </c>
      <c r="O1856" s="47">
        <f>'Calculated Metrics'!$N1856-'Calculated Metrics'!$M1856</f>
        <v>1</v>
      </c>
      <c r="P1856" s="12" t="str">
        <f>TEXT('Calculated Metrics'!$M1856,"mmmm")</f>
        <v>May</v>
      </c>
      <c r="Q1856" s="12" t="str">
        <f>TEXT('Calculated Metrics'!$M1856,"dddd")</f>
        <v>Thursday</v>
      </c>
      <c r="R1856" s="9" t="str">
        <f>_xlfn.XLOOKUP('Calculated Metrics'!$T1856,'Product Lookup'!A:A,'Product Lookup'!B:B, ,0)</f>
        <v>Binders</v>
      </c>
      <c r="S1856" s="9" t="s">
        <v>26</v>
      </c>
      <c r="T1856" s="9" t="s">
        <v>72</v>
      </c>
      <c r="U1856" s="9" t="s">
        <v>49</v>
      </c>
      <c r="V1856" s="9" t="s">
        <v>29</v>
      </c>
      <c r="W1856" s="9" t="s">
        <v>44</v>
      </c>
      <c r="X1856" s="9" t="s">
        <v>95</v>
      </c>
      <c r="Y1856" s="9" t="s">
        <v>938</v>
      </c>
      <c r="Z1856" s="9">
        <v>70458</v>
      </c>
      <c r="AA1856" s="1"/>
      <c r="AB1856" s="1"/>
      <c r="AC1856" s="1"/>
      <c r="AD1856" s="1"/>
      <c r="AE1856" s="1"/>
      <c r="AF1856" s="1"/>
    </row>
    <row r="1857" spans="1:32" x14ac:dyDescent="0.3">
      <c r="A1857" s="13">
        <v>25820</v>
      </c>
      <c r="B1857" s="13" t="s">
        <v>23</v>
      </c>
      <c r="C1857" s="13">
        <v>87298</v>
      </c>
      <c r="D1857" s="14">
        <v>42.8</v>
      </c>
      <c r="E1857" s="15">
        <v>0.05</v>
      </c>
      <c r="F1857" s="13">
        <v>16</v>
      </c>
      <c r="G1857" s="14">
        <f>'Calculated Metrics'!$D1857*'Calculated Metrics'!$F1857*(1-'Calculated Metrics'!$E1857)</f>
        <v>650.55999999999995</v>
      </c>
      <c r="H1857" s="13">
        <v>3249</v>
      </c>
      <c r="I1857" s="13" t="s">
        <v>2084</v>
      </c>
      <c r="J1857" s="13" t="str">
        <f t="shared" si="28"/>
        <v>New Customer</v>
      </c>
      <c r="K1857" s="13" t="s">
        <v>24</v>
      </c>
      <c r="L1857" s="13" t="s">
        <v>35</v>
      </c>
      <c r="M1857" s="16">
        <v>42147</v>
      </c>
      <c r="N1857" s="16">
        <v>42148</v>
      </c>
      <c r="O1857" s="48">
        <f>'Calculated Metrics'!$N1857-'Calculated Metrics'!$M1857</f>
        <v>1</v>
      </c>
      <c r="P1857" s="16" t="str">
        <f>TEXT('Calculated Metrics'!$M1857,"mmmm")</f>
        <v>May</v>
      </c>
      <c r="Q1857" s="16" t="str">
        <f>TEXT('Calculated Metrics'!$M1857,"dddd")</f>
        <v>Saturday</v>
      </c>
      <c r="R1857" s="13" t="str">
        <f>_xlfn.XLOOKUP('Calculated Metrics'!$T1857,'Product Lookup'!A:A,'Product Lookup'!B:B, ,0)</f>
        <v>Binders</v>
      </c>
      <c r="S1857" s="13" t="s">
        <v>26</v>
      </c>
      <c r="T1857" s="13" t="s">
        <v>72</v>
      </c>
      <c r="U1857" s="13" t="s">
        <v>49</v>
      </c>
      <c r="V1857" s="13" t="s">
        <v>29</v>
      </c>
      <c r="W1857" s="13" t="s">
        <v>44</v>
      </c>
      <c r="X1857" s="13" t="s">
        <v>181</v>
      </c>
      <c r="Y1857" s="13" t="s">
        <v>939</v>
      </c>
      <c r="Z1857" s="13">
        <v>21403</v>
      </c>
      <c r="AA1857" s="1"/>
      <c r="AB1857" s="1"/>
      <c r="AC1857" s="1"/>
      <c r="AD1857" s="1"/>
      <c r="AE1857" s="1"/>
      <c r="AF1857" s="1"/>
    </row>
    <row r="1858" spans="1:32" x14ac:dyDescent="0.3">
      <c r="A1858" s="9">
        <v>5511</v>
      </c>
      <c r="B1858" s="9" t="s">
        <v>41</v>
      </c>
      <c r="C1858" s="9">
        <v>39076</v>
      </c>
      <c r="D1858" s="10">
        <v>5.28</v>
      </c>
      <c r="E1858" s="11">
        <v>0.05</v>
      </c>
      <c r="F1858" s="9">
        <v>76</v>
      </c>
      <c r="G1858" s="10">
        <f>'Calculated Metrics'!$D1858*'Calculated Metrics'!$F1858*(1-'Calculated Metrics'!$E1858)</f>
        <v>381.21600000000001</v>
      </c>
      <c r="H1858" s="9">
        <v>3251</v>
      </c>
      <c r="I1858" s="9" t="s">
        <v>2085</v>
      </c>
      <c r="J1858" s="9" t="str">
        <f t="shared" ref="J1858:J1921" si="29">IF(COUNTIF(I:I,I1858)&gt;1,"Returning Customer","New Customer")</f>
        <v>New Customer</v>
      </c>
      <c r="K1858" s="9" t="s">
        <v>24</v>
      </c>
      <c r="L1858" s="9" t="s">
        <v>35</v>
      </c>
      <c r="M1858" s="12">
        <v>42166</v>
      </c>
      <c r="N1858" s="12">
        <v>42167</v>
      </c>
      <c r="O1858" s="47">
        <f>'Calculated Metrics'!$N1858-'Calculated Metrics'!$M1858</f>
        <v>1</v>
      </c>
      <c r="P1858" s="12" t="str">
        <f>TEXT('Calculated Metrics'!$M1858,"mmmm")</f>
        <v>June</v>
      </c>
      <c r="Q1858" s="12" t="str">
        <f>TEXT('Calculated Metrics'!$M1858,"dddd")</f>
        <v>Thursday</v>
      </c>
      <c r="R1858" s="9" t="str">
        <f>_xlfn.XLOOKUP('Calculated Metrics'!$T1858,'Product Lookup'!A:A,'Product Lookup'!B:B, ,0)</f>
        <v>Paper</v>
      </c>
      <c r="S1858" s="9" t="s">
        <v>26</v>
      </c>
      <c r="T1858" s="9" t="s">
        <v>66</v>
      </c>
      <c r="U1858" s="9" t="s">
        <v>49</v>
      </c>
      <c r="V1858" s="9" t="s">
        <v>29</v>
      </c>
      <c r="W1858" s="9" t="s">
        <v>44</v>
      </c>
      <c r="X1858" s="9" t="s">
        <v>55</v>
      </c>
      <c r="Y1858" s="9" t="s">
        <v>65</v>
      </c>
      <c r="Z1858" s="9">
        <v>10112</v>
      </c>
      <c r="AA1858" s="1"/>
      <c r="AB1858" s="1"/>
      <c r="AC1858" s="1"/>
      <c r="AD1858" s="1"/>
      <c r="AE1858" s="1"/>
      <c r="AF1858" s="1"/>
    </row>
    <row r="1859" spans="1:32" x14ac:dyDescent="0.3">
      <c r="A1859" s="13">
        <v>23324</v>
      </c>
      <c r="B1859" s="13" t="s">
        <v>41</v>
      </c>
      <c r="C1859" s="13">
        <v>87296</v>
      </c>
      <c r="D1859" s="14">
        <v>11.34</v>
      </c>
      <c r="E1859" s="15">
        <v>0.05</v>
      </c>
      <c r="F1859" s="13">
        <v>1</v>
      </c>
      <c r="G1859" s="14">
        <f>'Calculated Metrics'!$D1859*'Calculated Metrics'!$F1859*(1-'Calculated Metrics'!$E1859)</f>
        <v>10.773</v>
      </c>
      <c r="H1859" s="13">
        <v>3252</v>
      </c>
      <c r="I1859" s="13" t="s">
        <v>2086</v>
      </c>
      <c r="J1859" s="13" t="str">
        <f t="shared" si="29"/>
        <v>Returning Customer</v>
      </c>
      <c r="K1859" s="13" t="s">
        <v>48</v>
      </c>
      <c r="L1859" s="13" t="s">
        <v>35</v>
      </c>
      <c r="M1859" s="16">
        <v>42093</v>
      </c>
      <c r="N1859" s="16">
        <v>42095</v>
      </c>
      <c r="O1859" s="48">
        <f>'Calculated Metrics'!$N1859-'Calculated Metrics'!$M1859</f>
        <v>2</v>
      </c>
      <c r="P1859" s="16" t="str">
        <f>TEXT('Calculated Metrics'!$M1859,"mmmm")</f>
        <v>March</v>
      </c>
      <c r="Q1859" s="16" t="str">
        <f>TEXT('Calculated Metrics'!$M1859,"dddd")</f>
        <v>Monday</v>
      </c>
      <c r="R1859" s="13" t="str">
        <f>_xlfn.XLOOKUP('Calculated Metrics'!$T1859,'Product Lookup'!A:A,'Product Lookup'!B:B, ,0)</f>
        <v>Paper</v>
      </c>
      <c r="S1859" s="13" t="s">
        <v>26</v>
      </c>
      <c r="T1859" s="13" t="s">
        <v>66</v>
      </c>
      <c r="U1859" s="13" t="s">
        <v>49</v>
      </c>
      <c r="V1859" s="13" t="s">
        <v>29</v>
      </c>
      <c r="W1859" s="13" t="s">
        <v>44</v>
      </c>
      <c r="X1859" s="13" t="s">
        <v>55</v>
      </c>
      <c r="Y1859" s="13" t="s">
        <v>940</v>
      </c>
      <c r="Z1859" s="13">
        <v>12306</v>
      </c>
      <c r="AA1859" s="1"/>
      <c r="AB1859" s="1"/>
      <c r="AC1859" s="1"/>
      <c r="AD1859" s="1"/>
      <c r="AE1859" s="1"/>
      <c r="AF1859" s="1"/>
    </row>
    <row r="1860" spans="1:32" x14ac:dyDescent="0.3">
      <c r="A1860" s="9">
        <v>23511</v>
      </c>
      <c r="B1860" s="9" t="s">
        <v>41</v>
      </c>
      <c r="C1860" s="9">
        <v>87299</v>
      </c>
      <c r="D1860" s="10">
        <v>5.28</v>
      </c>
      <c r="E1860" s="11">
        <v>0.05</v>
      </c>
      <c r="F1860" s="9">
        <v>19</v>
      </c>
      <c r="G1860" s="10">
        <f>'Calculated Metrics'!$D1860*'Calculated Metrics'!$F1860*(1-'Calculated Metrics'!$E1860)</f>
        <v>95.304000000000002</v>
      </c>
      <c r="H1860" s="9">
        <v>3252</v>
      </c>
      <c r="I1860" s="9" t="s">
        <v>2086</v>
      </c>
      <c r="J1860" s="9" t="str">
        <f t="shared" si="29"/>
        <v>Returning Customer</v>
      </c>
      <c r="K1860" s="9" t="s">
        <v>24</v>
      </c>
      <c r="L1860" s="9" t="s">
        <v>35</v>
      </c>
      <c r="M1860" s="12">
        <v>42166</v>
      </c>
      <c r="N1860" s="12">
        <v>42167</v>
      </c>
      <c r="O1860" s="47">
        <f>'Calculated Metrics'!$N1860-'Calculated Metrics'!$M1860</f>
        <v>1</v>
      </c>
      <c r="P1860" s="12" t="str">
        <f>TEXT('Calculated Metrics'!$M1860,"mmmm")</f>
        <v>June</v>
      </c>
      <c r="Q1860" s="12" t="str">
        <f>TEXT('Calculated Metrics'!$M1860,"dddd")</f>
        <v>Thursday</v>
      </c>
      <c r="R1860" s="9" t="str">
        <f>_xlfn.XLOOKUP('Calculated Metrics'!$T1860,'Product Lookup'!A:A,'Product Lookup'!B:B, ,0)</f>
        <v>Paper</v>
      </c>
      <c r="S1860" s="9" t="s">
        <v>26</v>
      </c>
      <c r="T1860" s="9" t="s">
        <v>66</v>
      </c>
      <c r="U1860" s="9" t="s">
        <v>49</v>
      </c>
      <c r="V1860" s="9" t="s">
        <v>29</v>
      </c>
      <c r="W1860" s="9" t="s">
        <v>81</v>
      </c>
      <c r="X1860" s="9" t="s">
        <v>55</v>
      </c>
      <c r="Y1860" s="9" t="s">
        <v>940</v>
      </c>
      <c r="Z1860" s="9">
        <v>12306</v>
      </c>
      <c r="AA1860" s="1"/>
      <c r="AB1860" s="1"/>
      <c r="AC1860" s="1"/>
      <c r="AD1860" s="1"/>
      <c r="AE1860" s="1"/>
      <c r="AF1860" s="1"/>
    </row>
    <row r="1861" spans="1:32" x14ac:dyDescent="0.3">
      <c r="A1861" s="13">
        <v>21046</v>
      </c>
      <c r="B1861" s="13" t="s">
        <v>41</v>
      </c>
      <c r="C1861" s="13">
        <v>90488</v>
      </c>
      <c r="D1861" s="14">
        <v>47.98</v>
      </c>
      <c r="E1861" s="15">
        <v>0.05</v>
      </c>
      <c r="F1861" s="13">
        <v>2</v>
      </c>
      <c r="G1861" s="14">
        <f>'Calculated Metrics'!$D1861*'Calculated Metrics'!$F1861*(1-'Calculated Metrics'!$E1861)</f>
        <v>91.161999999999992</v>
      </c>
      <c r="H1861" s="13">
        <v>3255</v>
      </c>
      <c r="I1861" s="13" t="s">
        <v>2087</v>
      </c>
      <c r="J1861" s="13" t="str">
        <f t="shared" si="29"/>
        <v>New Customer</v>
      </c>
      <c r="K1861" s="13" t="s">
        <v>34</v>
      </c>
      <c r="L1861" s="13" t="s">
        <v>35</v>
      </c>
      <c r="M1861" s="16">
        <v>42053</v>
      </c>
      <c r="N1861" s="16">
        <v>42055</v>
      </c>
      <c r="O1861" s="48">
        <f>'Calculated Metrics'!$N1861-'Calculated Metrics'!$M1861</f>
        <v>2</v>
      </c>
      <c r="P1861" s="16" t="str">
        <f>TEXT('Calculated Metrics'!$M1861,"mmmm")</f>
        <v>February</v>
      </c>
      <c r="Q1861" s="16" t="str">
        <f>TEXT('Calculated Metrics'!$M1861,"dddd")</f>
        <v>Wednesday</v>
      </c>
      <c r="R1861" s="13" t="str">
        <f>_xlfn.XLOOKUP('Calculated Metrics'!$T1861,'Product Lookup'!A:A,'Product Lookup'!B:B, ,0)</f>
        <v>Computer Peripherals</v>
      </c>
      <c r="S1861" s="13" t="s">
        <v>58</v>
      </c>
      <c r="T1861" s="13" t="s">
        <v>100</v>
      </c>
      <c r="U1861" s="13" t="s">
        <v>43</v>
      </c>
      <c r="V1861" s="13" t="s">
        <v>29</v>
      </c>
      <c r="W1861" s="13" t="s">
        <v>30</v>
      </c>
      <c r="X1861" s="13" t="s">
        <v>162</v>
      </c>
      <c r="Y1861" s="13" t="s">
        <v>941</v>
      </c>
      <c r="Z1861" s="13">
        <v>33319</v>
      </c>
      <c r="AA1861" s="1"/>
      <c r="AB1861" s="1"/>
      <c r="AC1861" s="1"/>
      <c r="AD1861" s="1"/>
      <c r="AE1861" s="1"/>
      <c r="AF1861" s="1"/>
    </row>
    <row r="1862" spans="1:32" x14ac:dyDescent="0.3">
      <c r="A1862" s="9">
        <v>18728</v>
      </c>
      <c r="B1862" s="9" t="s">
        <v>33</v>
      </c>
      <c r="C1862" s="9">
        <v>88825</v>
      </c>
      <c r="D1862" s="10">
        <v>349.45</v>
      </c>
      <c r="E1862" s="11">
        <v>0.1</v>
      </c>
      <c r="F1862" s="9">
        <v>15</v>
      </c>
      <c r="G1862" s="10">
        <f>'Calculated Metrics'!$D1862*'Calculated Metrics'!$F1862*(1-'Calculated Metrics'!$E1862)</f>
        <v>4717.5749999999998</v>
      </c>
      <c r="H1862" s="9">
        <v>3257</v>
      </c>
      <c r="I1862" s="9" t="s">
        <v>2088</v>
      </c>
      <c r="J1862" s="9" t="str">
        <f t="shared" si="29"/>
        <v>Returning Customer</v>
      </c>
      <c r="K1862" s="9" t="s">
        <v>74</v>
      </c>
      <c r="L1862" s="9" t="s">
        <v>25</v>
      </c>
      <c r="M1862" s="12">
        <v>42150</v>
      </c>
      <c r="N1862" s="12">
        <v>42151</v>
      </c>
      <c r="O1862" s="47">
        <f>'Calculated Metrics'!$N1862-'Calculated Metrics'!$M1862</f>
        <v>1</v>
      </c>
      <c r="P1862" s="12" t="str">
        <f>TEXT('Calculated Metrics'!$M1862,"mmmm")</f>
        <v>May</v>
      </c>
      <c r="Q1862" s="12" t="str">
        <f>TEXT('Calculated Metrics'!$M1862,"dddd")</f>
        <v>Tuesday</v>
      </c>
      <c r="R1862" s="9" t="str">
        <f>_xlfn.XLOOKUP('Calculated Metrics'!$T1862,'Product Lookup'!A:A,'Product Lookup'!B:B, ,0)</f>
        <v>Tables</v>
      </c>
      <c r="S1862" s="9" t="s">
        <v>36</v>
      </c>
      <c r="T1862" s="9" t="s">
        <v>89</v>
      </c>
      <c r="U1862" s="9" t="s">
        <v>38</v>
      </c>
      <c r="V1862" s="9" t="s">
        <v>29</v>
      </c>
      <c r="W1862" s="9" t="s">
        <v>30</v>
      </c>
      <c r="X1862" s="9" t="s">
        <v>31</v>
      </c>
      <c r="Y1862" s="9" t="s">
        <v>942</v>
      </c>
      <c r="Z1862" s="9">
        <v>98632</v>
      </c>
      <c r="AA1862" s="1"/>
      <c r="AB1862" s="1"/>
      <c r="AC1862" s="1"/>
      <c r="AD1862" s="1"/>
      <c r="AE1862" s="1"/>
      <c r="AF1862" s="1"/>
    </row>
    <row r="1863" spans="1:32" x14ac:dyDescent="0.3">
      <c r="A1863" s="13">
        <v>21852</v>
      </c>
      <c r="B1863" s="13" t="s">
        <v>47</v>
      </c>
      <c r="C1863" s="13">
        <v>88826</v>
      </c>
      <c r="D1863" s="14">
        <v>25.38</v>
      </c>
      <c r="E1863" s="15">
        <v>0.05</v>
      </c>
      <c r="F1863" s="13">
        <v>26</v>
      </c>
      <c r="G1863" s="14">
        <f>'Calculated Metrics'!$D1863*'Calculated Metrics'!$F1863*(1-'Calculated Metrics'!$E1863)</f>
        <v>626.88599999999997</v>
      </c>
      <c r="H1863" s="13">
        <v>3257</v>
      </c>
      <c r="I1863" s="13" t="s">
        <v>2088</v>
      </c>
      <c r="J1863" s="13" t="str">
        <f t="shared" si="29"/>
        <v>Returning Customer</v>
      </c>
      <c r="K1863" s="13" t="s">
        <v>74</v>
      </c>
      <c r="L1863" s="13" t="s">
        <v>35</v>
      </c>
      <c r="M1863" s="16">
        <v>42137</v>
      </c>
      <c r="N1863" s="16">
        <v>42139</v>
      </c>
      <c r="O1863" s="48">
        <f>'Calculated Metrics'!$N1863-'Calculated Metrics'!$M1863</f>
        <v>2</v>
      </c>
      <c r="P1863" s="16" t="str">
        <f>TEXT('Calculated Metrics'!$M1863,"mmmm")</f>
        <v>May</v>
      </c>
      <c r="Q1863" s="16" t="str">
        <f>TEXT('Calculated Metrics'!$M1863,"dddd")</f>
        <v>Wednesday</v>
      </c>
      <c r="R1863" s="13" t="str">
        <f>_xlfn.XLOOKUP('Calculated Metrics'!$T1863,'Product Lookup'!A:A,'Product Lookup'!B:B, ,0)</f>
        <v>Furnishings</v>
      </c>
      <c r="S1863" s="13" t="s">
        <v>36</v>
      </c>
      <c r="T1863" s="13" t="s">
        <v>42</v>
      </c>
      <c r="U1863" s="13" t="s">
        <v>43</v>
      </c>
      <c r="V1863" s="13" t="s">
        <v>29</v>
      </c>
      <c r="W1863" s="13" t="s">
        <v>30</v>
      </c>
      <c r="X1863" s="13" t="s">
        <v>31</v>
      </c>
      <c r="Y1863" s="13" t="s">
        <v>942</v>
      </c>
      <c r="Z1863" s="13">
        <v>98632</v>
      </c>
      <c r="AA1863" s="1"/>
      <c r="AB1863" s="1"/>
      <c r="AC1863" s="1"/>
      <c r="AD1863" s="1"/>
      <c r="AE1863" s="1"/>
      <c r="AF1863" s="1"/>
    </row>
    <row r="1864" spans="1:32" x14ac:dyDescent="0.3">
      <c r="A1864" s="9">
        <v>23010</v>
      </c>
      <c r="B1864" s="9" t="s">
        <v>33</v>
      </c>
      <c r="C1864" s="9">
        <v>88824</v>
      </c>
      <c r="D1864" s="10">
        <v>55.94</v>
      </c>
      <c r="E1864" s="11">
        <v>0.05</v>
      </c>
      <c r="F1864" s="9">
        <v>11</v>
      </c>
      <c r="G1864" s="10">
        <f>'Calculated Metrics'!$D1864*'Calculated Metrics'!$F1864*(1-'Calculated Metrics'!$E1864)</f>
        <v>584.57299999999987</v>
      </c>
      <c r="H1864" s="9">
        <v>3258</v>
      </c>
      <c r="I1864" s="9" t="s">
        <v>2089</v>
      </c>
      <c r="J1864" s="9" t="str">
        <f t="shared" si="29"/>
        <v>New Customer</v>
      </c>
      <c r="K1864" s="9" t="s">
        <v>74</v>
      </c>
      <c r="L1864" s="9" t="s">
        <v>35</v>
      </c>
      <c r="M1864" s="12">
        <v>42084</v>
      </c>
      <c r="N1864" s="12">
        <v>42086</v>
      </c>
      <c r="O1864" s="47">
        <f>'Calculated Metrics'!$N1864-'Calculated Metrics'!$M1864</f>
        <v>2</v>
      </c>
      <c r="P1864" s="12" t="str">
        <f>TEXT('Calculated Metrics'!$M1864,"mmmm")</f>
        <v>March</v>
      </c>
      <c r="Q1864" s="12" t="str">
        <f>TEXT('Calculated Metrics'!$M1864,"dddd")</f>
        <v>Saturday</v>
      </c>
      <c r="R1864" s="9" t="str">
        <f>_xlfn.XLOOKUP('Calculated Metrics'!$T1864,'Product Lookup'!A:A,'Product Lookup'!B:B, ,0)</f>
        <v>Computer Peripherals</v>
      </c>
      <c r="S1864" s="9" t="s">
        <v>58</v>
      </c>
      <c r="T1864" s="9" t="s">
        <v>100</v>
      </c>
      <c r="U1864" s="9" t="s">
        <v>49</v>
      </c>
      <c r="V1864" s="9" t="s">
        <v>29</v>
      </c>
      <c r="W1864" s="9" t="s">
        <v>50</v>
      </c>
      <c r="X1864" s="9" t="s">
        <v>31</v>
      </c>
      <c r="Y1864" s="9" t="s">
        <v>943</v>
      </c>
      <c r="Z1864" s="9">
        <v>98037</v>
      </c>
      <c r="AA1864" s="1"/>
      <c r="AB1864" s="1"/>
      <c r="AC1864" s="1"/>
      <c r="AD1864" s="1"/>
      <c r="AE1864" s="1"/>
      <c r="AF1864" s="1"/>
    </row>
    <row r="1865" spans="1:32" x14ac:dyDescent="0.3">
      <c r="A1865" s="13">
        <v>22576</v>
      </c>
      <c r="B1865" s="13" t="s">
        <v>33</v>
      </c>
      <c r="C1865" s="13">
        <v>90296</v>
      </c>
      <c r="D1865" s="14">
        <v>105.34</v>
      </c>
      <c r="E1865" s="15">
        <v>0.1</v>
      </c>
      <c r="F1865" s="13">
        <v>10</v>
      </c>
      <c r="G1865" s="14">
        <f>'Calculated Metrics'!$D1865*'Calculated Metrics'!$F1865*(1-'Calculated Metrics'!$E1865)</f>
        <v>948.06000000000006</v>
      </c>
      <c r="H1865" s="13">
        <v>3261</v>
      </c>
      <c r="I1865" s="13" t="s">
        <v>2090</v>
      </c>
      <c r="J1865" s="13" t="str">
        <f t="shared" si="29"/>
        <v>New Customer</v>
      </c>
      <c r="K1865" s="13" t="s">
        <v>74</v>
      </c>
      <c r="L1865" s="13" t="s">
        <v>25</v>
      </c>
      <c r="M1865" s="16">
        <v>42180</v>
      </c>
      <c r="N1865" s="16">
        <v>42181</v>
      </c>
      <c r="O1865" s="48">
        <f>'Calculated Metrics'!$N1865-'Calculated Metrics'!$M1865</f>
        <v>1</v>
      </c>
      <c r="P1865" s="16" t="str">
        <f>TEXT('Calculated Metrics'!$M1865,"mmmm")</f>
        <v>June</v>
      </c>
      <c r="Q1865" s="16" t="str">
        <f>TEXT('Calculated Metrics'!$M1865,"dddd")</f>
        <v>Thursday</v>
      </c>
      <c r="R1865" s="13" t="str">
        <f>_xlfn.XLOOKUP('Calculated Metrics'!$T1865,'Product Lookup'!A:A,'Product Lookup'!B:B, ,0)</f>
        <v>Furnishings</v>
      </c>
      <c r="S1865" s="13" t="s">
        <v>36</v>
      </c>
      <c r="T1865" s="13" t="s">
        <v>42</v>
      </c>
      <c r="U1865" s="13" t="s">
        <v>124</v>
      </c>
      <c r="V1865" s="13" t="s">
        <v>29</v>
      </c>
      <c r="W1865" s="13" t="s">
        <v>30</v>
      </c>
      <c r="X1865" s="13" t="s">
        <v>143</v>
      </c>
      <c r="Y1865" s="13" t="s">
        <v>944</v>
      </c>
      <c r="Z1865" s="13">
        <v>49221</v>
      </c>
      <c r="AA1865" s="1"/>
      <c r="AB1865" s="1"/>
      <c r="AC1865" s="1"/>
      <c r="AD1865" s="1"/>
      <c r="AE1865" s="1"/>
      <c r="AF1865" s="1"/>
    </row>
    <row r="1866" spans="1:32" x14ac:dyDescent="0.3">
      <c r="A1866" s="9">
        <v>19214</v>
      </c>
      <c r="B1866" s="9" t="s">
        <v>47</v>
      </c>
      <c r="C1866" s="9">
        <v>89835</v>
      </c>
      <c r="D1866" s="10">
        <v>9.99</v>
      </c>
      <c r="E1866" s="11">
        <v>0.05</v>
      </c>
      <c r="F1866" s="9">
        <v>5</v>
      </c>
      <c r="G1866" s="10">
        <f>'Calculated Metrics'!$D1866*'Calculated Metrics'!$F1866*(1-'Calculated Metrics'!$E1866)</f>
        <v>47.452500000000001</v>
      </c>
      <c r="H1866" s="9">
        <v>3264</v>
      </c>
      <c r="I1866" s="9" t="s">
        <v>2091</v>
      </c>
      <c r="J1866" s="9" t="str">
        <f t="shared" si="29"/>
        <v>New Customer</v>
      </c>
      <c r="K1866" s="9" t="s">
        <v>24</v>
      </c>
      <c r="L1866" s="9" t="s">
        <v>35</v>
      </c>
      <c r="M1866" s="12">
        <v>42143</v>
      </c>
      <c r="N1866" s="12">
        <v>42145</v>
      </c>
      <c r="O1866" s="47">
        <f>'Calculated Metrics'!$N1866-'Calculated Metrics'!$M1866</f>
        <v>2</v>
      </c>
      <c r="P1866" s="12" t="str">
        <f>TEXT('Calculated Metrics'!$M1866,"mmmm")</f>
        <v>May</v>
      </c>
      <c r="Q1866" s="12" t="str">
        <f>TEXT('Calculated Metrics'!$M1866,"dddd")</f>
        <v>Tuesday</v>
      </c>
      <c r="R1866" s="9" t="str">
        <f>_xlfn.XLOOKUP('Calculated Metrics'!$T1866,'Product Lookup'!A:A,'Product Lookup'!B:B, ,0)</f>
        <v>Paper</v>
      </c>
      <c r="S1866" s="9" t="s">
        <v>26</v>
      </c>
      <c r="T1866" s="9" t="s">
        <v>66</v>
      </c>
      <c r="U1866" s="9" t="s">
        <v>49</v>
      </c>
      <c r="V1866" s="9" t="s">
        <v>29</v>
      </c>
      <c r="W1866" s="9" t="s">
        <v>44</v>
      </c>
      <c r="X1866" s="9" t="s">
        <v>39</v>
      </c>
      <c r="Y1866" s="9" t="s">
        <v>945</v>
      </c>
      <c r="Z1866" s="9">
        <v>95501</v>
      </c>
      <c r="AA1866" s="1"/>
      <c r="AB1866" s="1"/>
      <c r="AC1866" s="1"/>
      <c r="AD1866" s="1"/>
      <c r="AE1866" s="1"/>
      <c r="AF1866" s="1"/>
    </row>
    <row r="1867" spans="1:32" x14ac:dyDescent="0.3">
      <c r="A1867" s="13">
        <v>21459</v>
      </c>
      <c r="B1867" s="13" t="s">
        <v>41</v>
      </c>
      <c r="C1867" s="13">
        <v>89836</v>
      </c>
      <c r="D1867" s="14">
        <v>122.99</v>
      </c>
      <c r="E1867" s="15">
        <v>0.1</v>
      </c>
      <c r="F1867" s="13">
        <v>14</v>
      </c>
      <c r="G1867" s="14">
        <f>'Calculated Metrics'!$D1867*'Calculated Metrics'!$F1867*(1-'Calculated Metrics'!$E1867)</f>
        <v>1549.674</v>
      </c>
      <c r="H1867" s="13">
        <v>3266</v>
      </c>
      <c r="I1867" s="13" t="s">
        <v>2092</v>
      </c>
      <c r="J1867" s="13" t="str">
        <f t="shared" si="29"/>
        <v>New Customer</v>
      </c>
      <c r="K1867" s="13" t="s">
        <v>24</v>
      </c>
      <c r="L1867" s="13" t="s">
        <v>25</v>
      </c>
      <c r="M1867" s="16">
        <v>42032</v>
      </c>
      <c r="N1867" s="16">
        <v>42033</v>
      </c>
      <c r="O1867" s="48">
        <f>'Calculated Metrics'!$N1867-'Calculated Metrics'!$M1867</f>
        <v>1</v>
      </c>
      <c r="P1867" s="16" t="str">
        <f>TEXT('Calculated Metrics'!$M1867,"mmmm")</f>
        <v>January</v>
      </c>
      <c r="Q1867" s="16" t="str">
        <f>TEXT('Calculated Metrics'!$M1867,"dddd")</f>
        <v>Wednesday</v>
      </c>
      <c r="R1867" s="13" t="str">
        <f>_xlfn.XLOOKUP('Calculated Metrics'!$T1867,'Product Lookup'!A:A,'Product Lookup'!B:B, ,0)</f>
        <v>Chairs</v>
      </c>
      <c r="S1867" s="13" t="s">
        <v>36</v>
      </c>
      <c r="T1867" s="13" t="s">
        <v>37</v>
      </c>
      <c r="U1867" s="13" t="s">
        <v>38</v>
      </c>
      <c r="V1867" s="13" t="s">
        <v>29</v>
      </c>
      <c r="W1867" s="13" t="s">
        <v>44</v>
      </c>
      <c r="X1867" s="13" t="s">
        <v>103</v>
      </c>
      <c r="Y1867" s="13" t="s">
        <v>187</v>
      </c>
      <c r="Z1867" s="13">
        <v>4073</v>
      </c>
      <c r="AA1867" s="1"/>
      <c r="AB1867" s="1"/>
      <c r="AC1867" s="1"/>
      <c r="AD1867" s="1"/>
      <c r="AE1867" s="1"/>
      <c r="AF1867" s="1"/>
    </row>
    <row r="1868" spans="1:32" x14ac:dyDescent="0.3">
      <c r="A1868" s="9">
        <v>21458</v>
      </c>
      <c r="B1868" s="9" t="s">
        <v>41</v>
      </c>
      <c r="C1868" s="9">
        <v>89836</v>
      </c>
      <c r="D1868" s="10">
        <v>60.97</v>
      </c>
      <c r="E1868" s="11">
        <v>0.05</v>
      </c>
      <c r="F1868" s="9">
        <v>12</v>
      </c>
      <c r="G1868" s="10">
        <f>'Calculated Metrics'!$D1868*'Calculated Metrics'!$F1868*(1-'Calculated Metrics'!$E1868)</f>
        <v>695.05799999999999</v>
      </c>
      <c r="H1868" s="9">
        <v>3269</v>
      </c>
      <c r="I1868" s="9" t="s">
        <v>2093</v>
      </c>
      <c r="J1868" s="9" t="str">
        <f t="shared" si="29"/>
        <v>New Customer</v>
      </c>
      <c r="K1868" s="9" t="s">
        <v>24</v>
      </c>
      <c r="L1868" s="9" t="s">
        <v>25</v>
      </c>
      <c r="M1868" s="12">
        <v>42032</v>
      </c>
      <c r="N1868" s="12">
        <v>42034</v>
      </c>
      <c r="O1868" s="47">
        <f>'Calculated Metrics'!$N1868-'Calculated Metrics'!$M1868</f>
        <v>2</v>
      </c>
      <c r="P1868" s="12" t="str">
        <f>TEXT('Calculated Metrics'!$M1868,"mmmm")</f>
        <v>January</v>
      </c>
      <c r="Q1868" s="12" t="str">
        <f>TEXT('Calculated Metrics'!$M1868,"dddd")</f>
        <v>Wednesday</v>
      </c>
      <c r="R1868" s="9" t="str">
        <f>_xlfn.XLOOKUP('Calculated Metrics'!$T1868,'Product Lookup'!A:A,'Product Lookup'!B:B, ,0)</f>
        <v>Appliances</v>
      </c>
      <c r="S1868" s="9" t="s">
        <v>26</v>
      </c>
      <c r="T1868" s="9" t="s">
        <v>131</v>
      </c>
      <c r="U1868" s="9" t="s">
        <v>49</v>
      </c>
      <c r="V1868" s="9" t="s">
        <v>29</v>
      </c>
      <c r="W1868" s="9" t="s">
        <v>30</v>
      </c>
      <c r="X1868" s="9" t="s">
        <v>45</v>
      </c>
      <c r="Y1868" s="9" t="s">
        <v>946</v>
      </c>
      <c r="Z1868" s="9">
        <v>7060</v>
      </c>
      <c r="AA1868" s="1"/>
      <c r="AB1868" s="1"/>
      <c r="AC1868" s="1"/>
      <c r="AD1868" s="1"/>
      <c r="AE1868" s="1"/>
      <c r="AF1868" s="1"/>
    </row>
    <row r="1869" spans="1:32" x14ac:dyDescent="0.3">
      <c r="A1869" s="13">
        <v>19047</v>
      </c>
      <c r="B1869" s="13" t="s">
        <v>71</v>
      </c>
      <c r="C1869" s="13">
        <v>86233</v>
      </c>
      <c r="D1869" s="14">
        <v>13.48</v>
      </c>
      <c r="E1869" s="15">
        <v>0.05</v>
      </c>
      <c r="F1869" s="13">
        <v>9</v>
      </c>
      <c r="G1869" s="14">
        <f>'Calculated Metrics'!$D1869*'Calculated Metrics'!$F1869*(1-'Calculated Metrics'!$E1869)</f>
        <v>115.254</v>
      </c>
      <c r="H1869" s="13">
        <v>3275</v>
      </c>
      <c r="I1869" s="13" t="s">
        <v>2094</v>
      </c>
      <c r="J1869" s="13" t="str">
        <f t="shared" si="29"/>
        <v>Returning Customer</v>
      </c>
      <c r="K1869" s="13" t="s">
        <v>34</v>
      </c>
      <c r="L1869" s="13" t="s">
        <v>35</v>
      </c>
      <c r="M1869" s="16">
        <v>42084</v>
      </c>
      <c r="N1869" s="16">
        <v>42086</v>
      </c>
      <c r="O1869" s="48">
        <f>'Calculated Metrics'!$N1869-'Calculated Metrics'!$M1869</f>
        <v>2</v>
      </c>
      <c r="P1869" s="16" t="str">
        <f>TEXT('Calculated Metrics'!$M1869,"mmmm")</f>
        <v>March</v>
      </c>
      <c r="Q1869" s="16" t="str">
        <f>TEXT('Calculated Metrics'!$M1869,"dddd")</f>
        <v>Saturday</v>
      </c>
      <c r="R1869" s="13" t="str">
        <f>_xlfn.XLOOKUP('Calculated Metrics'!$T1869,'Product Lookup'!A:A,'Product Lookup'!B:B, ,0)</f>
        <v>Storage</v>
      </c>
      <c r="S1869" s="13" t="s">
        <v>26</v>
      </c>
      <c r="T1869" s="13" t="s">
        <v>85</v>
      </c>
      <c r="U1869" s="13" t="s">
        <v>49</v>
      </c>
      <c r="V1869" s="13" t="s">
        <v>29</v>
      </c>
      <c r="W1869" s="13" t="s">
        <v>30</v>
      </c>
      <c r="X1869" s="13" t="s">
        <v>31</v>
      </c>
      <c r="Y1869" s="13" t="s">
        <v>631</v>
      </c>
      <c r="Z1869" s="13">
        <v>98273</v>
      </c>
      <c r="AA1869" s="1"/>
      <c r="AB1869" s="1"/>
      <c r="AC1869" s="1"/>
      <c r="AD1869" s="1"/>
      <c r="AE1869" s="1"/>
      <c r="AF1869" s="1"/>
    </row>
    <row r="1870" spans="1:32" x14ac:dyDescent="0.3">
      <c r="A1870" s="9">
        <v>19232</v>
      </c>
      <c r="B1870" s="9" t="s">
        <v>71</v>
      </c>
      <c r="C1870" s="9">
        <v>86234</v>
      </c>
      <c r="D1870" s="10">
        <v>449.99</v>
      </c>
      <c r="E1870" s="11">
        <v>0.1</v>
      </c>
      <c r="F1870" s="9">
        <v>12</v>
      </c>
      <c r="G1870" s="10">
        <f>'Calculated Metrics'!$D1870*'Calculated Metrics'!$F1870*(1-'Calculated Metrics'!$E1870)</f>
        <v>4859.8919999999998</v>
      </c>
      <c r="H1870" s="9">
        <v>3275</v>
      </c>
      <c r="I1870" s="9" t="s">
        <v>2094</v>
      </c>
      <c r="J1870" s="9" t="str">
        <f t="shared" si="29"/>
        <v>Returning Customer</v>
      </c>
      <c r="K1870" s="9" t="s">
        <v>48</v>
      </c>
      <c r="L1870" s="9" t="s">
        <v>35</v>
      </c>
      <c r="M1870" s="12">
        <v>42005</v>
      </c>
      <c r="N1870" s="12">
        <v>42009</v>
      </c>
      <c r="O1870" s="47">
        <f>'Calculated Metrics'!$N1870-'Calculated Metrics'!$M1870</f>
        <v>4</v>
      </c>
      <c r="P1870" s="12" t="str">
        <f>TEXT('Calculated Metrics'!$M1870,"mmmm")</f>
        <v>January</v>
      </c>
      <c r="Q1870" s="12" t="str">
        <f>TEXT('Calculated Metrics'!$M1870,"dddd")</f>
        <v>Thursday</v>
      </c>
      <c r="R1870" s="9" t="str">
        <f>_xlfn.XLOOKUP('Calculated Metrics'!$T1870,'Product Lookup'!A:A,'Product Lookup'!B:B, ,0)</f>
        <v>Copiers</v>
      </c>
      <c r="S1870" s="9" t="s">
        <v>58</v>
      </c>
      <c r="T1870" s="9" t="s">
        <v>238</v>
      </c>
      <c r="U1870" s="9" t="s">
        <v>124</v>
      </c>
      <c r="V1870" s="9" t="s">
        <v>29</v>
      </c>
      <c r="W1870" s="9" t="s">
        <v>30</v>
      </c>
      <c r="X1870" s="9" t="s">
        <v>31</v>
      </c>
      <c r="Y1870" s="9" t="s">
        <v>631</v>
      </c>
      <c r="Z1870" s="9">
        <v>98273</v>
      </c>
      <c r="AA1870" s="1"/>
      <c r="AB1870" s="1"/>
      <c r="AC1870" s="1"/>
      <c r="AD1870" s="1"/>
      <c r="AE1870" s="1"/>
      <c r="AF1870" s="1"/>
    </row>
    <row r="1871" spans="1:32" x14ac:dyDescent="0.3">
      <c r="A1871" s="13">
        <v>19233</v>
      </c>
      <c r="B1871" s="13" t="s">
        <v>71</v>
      </c>
      <c r="C1871" s="13">
        <v>86234</v>
      </c>
      <c r="D1871" s="14">
        <v>5.84</v>
      </c>
      <c r="E1871" s="15">
        <v>0.05</v>
      </c>
      <c r="F1871" s="13">
        <v>6</v>
      </c>
      <c r="G1871" s="14">
        <f>'Calculated Metrics'!$D1871*'Calculated Metrics'!$F1871*(1-'Calculated Metrics'!$E1871)</f>
        <v>33.287999999999997</v>
      </c>
      <c r="H1871" s="13">
        <v>3275</v>
      </c>
      <c r="I1871" s="13" t="s">
        <v>2094</v>
      </c>
      <c r="J1871" s="13" t="str">
        <f t="shared" si="29"/>
        <v>Returning Customer</v>
      </c>
      <c r="K1871" s="13" t="s">
        <v>48</v>
      </c>
      <c r="L1871" s="13" t="s">
        <v>35</v>
      </c>
      <c r="M1871" s="16">
        <v>42005</v>
      </c>
      <c r="N1871" s="16">
        <v>42014</v>
      </c>
      <c r="O1871" s="48">
        <f>'Calculated Metrics'!$N1871-'Calculated Metrics'!$M1871</f>
        <v>9</v>
      </c>
      <c r="P1871" s="16" t="str">
        <f>TEXT('Calculated Metrics'!$M1871,"mmmm")</f>
        <v>January</v>
      </c>
      <c r="Q1871" s="16" t="str">
        <f>TEXT('Calculated Metrics'!$M1871,"dddd")</f>
        <v>Thursday</v>
      </c>
      <c r="R1871" s="13" t="str">
        <f>_xlfn.XLOOKUP('Calculated Metrics'!$T1871,'Product Lookup'!A:A,'Product Lookup'!B:B, ,0)</f>
        <v>Pens</v>
      </c>
      <c r="S1871" s="13" t="s">
        <v>26</v>
      </c>
      <c r="T1871" s="13" t="s">
        <v>27</v>
      </c>
      <c r="U1871" s="13" t="s">
        <v>28</v>
      </c>
      <c r="V1871" s="13" t="s">
        <v>29</v>
      </c>
      <c r="W1871" s="13" t="s">
        <v>81</v>
      </c>
      <c r="X1871" s="13" t="s">
        <v>31</v>
      </c>
      <c r="Y1871" s="13" t="s">
        <v>631</v>
      </c>
      <c r="Z1871" s="13">
        <v>98273</v>
      </c>
      <c r="AA1871" s="1"/>
      <c r="AB1871" s="1"/>
      <c r="AC1871" s="1"/>
      <c r="AD1871" s="1"/>
      <c r="AE1871" s="1"/>
      <c r="AF1871" s="1"/>
    </row>
    <row r="1872" spans="1:32" x14ac:dyDescent="0.3">
      <c r="A1872" s="9">
        <v>20039</v>
      </c>
      <c r="B1872" s="9" t="s">
        <v>23</v>
      </c>
      <c r="C1872" s="9">
        <v>90766</v>
      </c>
      <c r="D1872" s="10">
        <v>89.83</v>
      </c>
      <c r="E1872" s="11">
        <v>0.05</v>
      </c>
      <c r="F1872" s="9">
        <v>4</v>
      </c>
      <c r="G1872" s="10">
        <f>'Calculated Metrics'!$D1872*'Calculated Metrics'!$F1872*(1-'Calculated Metrics'!$E1872)</f>
        <v>341.35399999999998</v>
      </c>
      <c r="H1872" s="9">
        <v>3279</v>
      </c>
      <c r="I1872" s="9" t="s">
        <v>2095</v>
      </c>
      <c r="J1872" s="9" t="str">
        <f t="shared" si="29"/>
        <v>Returning Customer</v>
      </c>
      <c r="K1872" s="9" t="s">
        <v>34</v>
      </c>
      <c r="L1872" s="9" t="s">
        <v>35</v>
      </c>
      <c r="M1872" s="12">
        <v>42100</v>
      </c>
      <c r="N1872" s="12">
        <v>42102</v>
      </c>
      <c r="O1872" s="47">
        <f>'Calculated Metrics'!$N1872-'Calculated Metrics'!$M1872</f>
        <v>2</v>
      </c>
      <c r="P1872" s="12" t="str">
        <f>TEXT('Calculated Metrics'!$M1872,"mmmm")</f>
        <v>April</v>
      </c>
      <c r="Q1872" s="12" t="str">
        <f>TEXT('Calculated Metrics'!$M1872,"dddd")</f>
        <v>Monday</v>
      </c>
      <c r="R1872" s="9" t="str">
        <f>_xlfn.XLOOKUP('Calculated Metrics'!$T1872,'Product Lookup'!A:A,'Product Lookup'!B:B, ,0)</f>
        <v>Storage</v>
      </c>
      <c r="S1872" s="9" t="s">
        <v>26</v>
      </c>
      <c r="T1872" s="9" t="s">
        <v>85</v>
      </c>
      <c r="U1872" s="9" t="s">
        <v>124</v>
      </c>
      <c r="V1872" s="9" t="s">
        <v>29</v>
      </c>
      <c r="W1872" s="9" t="s">
        <v>81</v>
      </c>
      <c r="X1872" s="9" t="s">
        <v>331</v>
      </c>
      <c r="Y1872" s="9" t="s">
        <v>836</v>
      </c>
      <c r="Z1872" s="9">
        <v>29203</v>
      </c>
      <c r="AA1872" s="1"/>
      <c r="AB1872" s="1"/>
      <c r="AC1872" s="1"/>
      <c r="AD1872" s="1"/>
      <c r="AE1872" s="1"/>
      <c r="AF1872" s="1"/>
    </row>
    <row r="1873" spans="1:32" x14ac:dyDescent="0.3">
      <c r="A1873" s="13">
        <v>20040</v>
      </c>
      <c r="B1873" s="13" t="s">
        <v>23</v>
      </c>
      <c r="C1873" s="13">
        <v>90766</v>
      </c>
      <c r="D1873" s="14">
        <v>13.43</v>
      </c>
      <c r="E1873" s="15">
        <v>0.05</v>
      </c>
      <c r="F1873" s="13">
        <v>12</v>
      </c>
      <c r="G1873" s="14">
        <f>'Calculated Metrics'!$D1873*'Calculated Metrics'!$F1873*(1-'Calculated Metrics'!$E1873)</f>
        <v>153.10199999999998</v>
      </c>
      <c r="H1873" s="13">
        <v>3279</v>
      </c>
      <c r="I1873" s="13" t="s">
        <v>2095</v>
      </c>
      <c r="J1873" s="13" t="str">
        <f t="shared" si="29"/>
        <v>Returning Customer</v>
      </c>
      <c r="K1873" s="13" t="s">
        <v>34</v>
      </c>
      <c r="L1873" s="13" t="s">
        <v>35</v>
      </c>
      <c r="M1873" s="16">
        <v>42100</v>
      </c>
      <c r="N1873" s="16">
        <v>42102</v>
      </c>
      <c r="O1873" s="48">
        <f>'Calculated Metrics'!$N1873-'Calculated Metrics'!$M1873</f>
        <v>2</v>
      </c>
      <c r="P1873" s="16" t="str">
        <f>TEXT('Calculated Metrics'!$M1873,"mmmm")</f>
        <v>April</v>
      </c>
      <c r="Q1873" s="16" t="str">
        <f>TEXT('Calculated Metrics'!$M1873,"dddd")</f>
        <v>Monday</v>
      </c>
      <c r="R1873" s="13" t="str">
        <f>_xlfn.XLOOKUP('Calculated Metrics'!$T1873,'Product Lookup'!A:A,'Product Lookup'!B:B, ,0)</f>
        <v>Storage</v>
      </c>
      <c r="S1873" s="13" t="s">
        <v>26</v>
      </c>
      <c r="T1873" s="13" t="s">
        <v>85</v>
      </c>
      <c r="U1873" s="13" t="s">
        <v>49</v>
      </c>
      <c r="V1873" s="13" t="s">
        <v>29</v>
      </c>
      <c r="W1873" s="13" t="s">
        <v>81</v>
      </c>
      <c r="X1873" s="13" t="s">
        <v>331</v>
      </c>
      <c r="Y1873" s="13" t="s">
        <v>836</v>
      </c>
      <c r="Z1873" s="13">
        <v>29203</v>
      </c>
      <c r="AA1873" s="1"/>
      <c r="AB1873" s="1"/>
      <c r="AC1873" s="1"/>
      <c r="AD1873" s="1"/>
      <c r="AE1873" s="1"/>
      <c r="AF1873" s="1"/>
    </row>
    <row r="1874" spans="1:32" x14ac:dyDescent="0.3">
      <c r="A1874" s="9">
        <v>20041</v>
      </c>
      <c r="B1874" s="9" t="s">
        <v>23</v>
      </c>
      <c r="C1874" s="9">
        <v>90766</v>
      </c>
      <c r="D1874" s="10">
        <v>125.99</v>
      </c>
      <c r="E1874" s="11">
        <v>0.1</v>
      </c>
      <c r="F1874" s="9">
        <v>11</v>
      </c>
      <c r="G1874" s="10">
        <f>'Calculated Metrics'!$D1874*'Calculated Metrics'!$F1874*(1-'Calculated Metrics'!$E1874)</f>
        <v>1247.3009999999999</v>
      </c>
      <c r="H1874" s="9">
        <v>3279</v>
      </c>
      <c r="I1874" s="9" t="s">
        <v>2095</v>
      </c>
      <c r="J1874" s="9" t="str">
        <f t="shared" si="29"/>
        <v>Returning Customer</v>
      </c>
      <c r="K1874" s="9" t="s">
        <v>34</v>
      </c>
      <c r="L1874" s="9" t="s">
        <v>35</v>
      </c>
      <c r="M1874" s="12">
        <v>42100</v>
      </c>
      <c r="N1874" s="12">
        <v>42100</v>
      </c>
      <c r="O1874" s="47">
        <f>'Calculated Metrics'!$N1874-'Calculated Metrics'!$M1874</f>
        <v>0</v>
      </c>
      <c r="P1874" s="12" t="str">
        <f>TEXT('Calculated Metrics'!$M1874,"mmmm")</f>
        <v>April</v>
      </c>
      <c r="Q1874" s="12" t="str">
        <f>TEXT('Calculated Metrics'!$M1874,"dddd")</f>
        <v>Monday</v>
      </c>
      <c r="R1874" s="9" t="str">
        <f>_xlfn.XLOOKUP('Calculated Metrics'!$T1874,'Product Lookup'!A:A,'Product Lookup'!B:B, ,0)</f>
        <v>Telephones</v>
      </c>
      <c r="S1874" s="9" t="s">
        <v>58</v>
      </c>
      <c r="T1874" s="9" t="s">
        <v>59</v>
      </c>
      <c r="U1874" s="9" t="s">
        <v>49</v>
      </c>
      <c r="V1874" s="9" t="s">
        <v>29</v>
      </c>
      <c r="W1874" s="9" t="s">
        <v>81</v>
      </c>
      <c r="X1874" s="9" t="s">
        <v>331</v>
      </c>
      <c r="Y1874" s="9" t="s">
        <v>836</v>
      </c>
      <c r="Z1874" s="9">
        <v>29203</v>
      </c>
      <c r="AA1874" s="1"/>
      <c r="AB1874" s="1"/>
      <c r="AC1874" s="1"/>
      <c r="AD1874" s="1"/>
      <c r="AE1874" s="1"/>
      <c r="AF1874" s="1"/>
    </row>
    <row r="1875" spans="1:32" x14ac:dyDescent="0.3">
      <c r="A1875" s="13">
        <v>21620</v>
      </c>
      <c r="B1875" s="13" t="s">
        <v>47</v>
      </c>
      <c r="C1875" s="13">
        <v>90767</v>
      </c>
      <c r="D1875" s="14">
        <v>45.99</v>
      </c>
      <c r="E1875" s="15">
        <v>0.05</v>
      </c>
      <c r="F1875" s="13">
        <v>3</v>
      </c>
      <c r="G1875" s="14">
        <f>'Calculated Metrics'!$D1875*'Calculated Metrics'!$F1875*(1-'Calculated Metrics'!$E1875)</f>
        <v>131.07149999999999</v>
      </c>
      <c r="H1875" s="13">
        <v>3279</v>
      </c>
      <c r="I1875" s="13" t="s">
        <v>2095</v>
      </c>
      <c r="J1875" s="13" t="str">
        <f t="shared" si="29"/>
        <v>Returning Customer</v>
      </c>
      <c r="K1875" s="13" t="s">
        <v>34</v>
      </c>
      <c r="L1875" s="13" t="s">
        <v>35</v>
      </c>
      <c r="M1875" s="16">
        <v>42077</v>
      </c>
      <c r="N1875" s="16">
        <v>42079</v>
      </c>
      <c r="O1875" s="48">
        <f>'Calculated Metrics'!$N1875-'Calculated Metrics'!$M1875</f>
        <v>2</v>
      </c>
      <c r="P1875" s="16" t="str">
        <f>TEXT('Calculated Metrics'!$M1875,"mmmm")</f>
        <v>March</v>
      </c>
      <c r="Q1875" s="16" t="str">
        <f>TEXT('Calculated Metrics'!$M1875,"dddd")</f>
        <v>Saturday</v>
      </c>
      <c r="R1875" s="13" t="str">
        <f>_xlfn.XLOOKUP('Calculated Metrics'!$T1875,'Product Lookup'!A:A,'Product Lookup'!B:B, ,0)</f>
        <v>Telephones</v>
      </c>
      <c r="S1875" s="13" t="s">
        <v>58</v>
      </c>
      <c r="T1875" s="13" t="s">
        <v>59</v>
      </c>
      <c r="U1875" s="13" t="s">
        <v>49</v>
      </c>
      <c r="V1875" s="13" t="s">
        <v>29</v>
      </c>
      <c r="W1875" s="13" t="s">
        <v>81</v>
      </c>
      <c r="X1875" s="13" t="s">
        <v>331</v>
      </c>
      <c r="Y1875" s="13" t="s">
        <v>836</v>
      </c>
      <c r="Z1875" s="13">
        <v>29203</v>
      </c>
      <c r="AA1875" s="1"/>
      <c r="AB1875" s="1"/>
      <c r="AC1875" s="1"/>
      <c r="AD1875" s="1"/>
      <c r="AE1875" s="1"/>
      <c r="AF1875" s="1"/>
    </row>
    <row r="1876" spans="1:32" x14ac:dyDescent="0.3">
      <c r="A1876" s="9">
        <v>23022</v>
      </c>
      <c r="B1876" s="9" t="s">
        <v>41</v>
      </c>
      <c r="C1876" s="9">
        <v>90752</v>
      </c>
      <c r="D1876" s="10">
        <v>363.25</v>
      </c>
      <c r="E1876" s="11">
        <v>0.1</v>
      </c>
      <c r="F1876" s="9">
        <v>5</v>
      </c>
      <c r="G1876" s="10">
        <f>'Calculated Metrics'!$D1876*'Calculated Metrics'!$F1876*(1-'Calculated Metrics'!$E1876)</f>
        <v>1634.625</v>
      </c>
      <c r="H1876" s="9">
        <v>3283</v>
      </c>
      <c r="I1876" s="9" t="s">
        <v>2096</v>
      </c>
      <c r="J1876" s="9" t="str">
        <f t="shared" si="29"/>
        <v>Returning Customer</v>
      </c>
      <c r="K1876" s="9" t="s">
        <v>24</v>
      </c>
      <c r="L1876" s="9" t="s">
        <v>25</v>
      </c>
      <c r="M1876" s="12">
        <v>42115</v>
      </c>
      <c r="N1876" s="12">
        <v>42115</v>
      </c>
      <c r="O1876" s="47">
        <f>'Calculated Metrics'!$N1876-'Calculated Metrics'!$M1876</f>
        <v>0</v>
      </c>
      <c r="P1876" s="12" t="str">
        <f>TEXT('Calculated Metrics'!$M1876,"mmmm")</f>
        <v>April</v>
      </c>
      <c r="Q1876" s="12" t="str">
        <f>TEXT('Calculated Metrics'!$M1876,"dddd")</f>
        <v>Tuesday</v>
      </c>
      <c r="R1876" s="9" t="str">
        <f>_xlfn.XLOOKUP('Calculated Metrics'!$T1876,'Product Lookup'!A:A,'Product Lookup'!B:B, ,0)</f>
        <v>Appliances</v>
      </c>
      <c r="S1876" s="9" t="s">
        <v>26</v>
      </c>
      <c r="T1876" s="9" t="s">
        <v>131</v>
      </c>
      <c r="U1876" s="9" t="s">
        <v>49</v>
      </c>
      <c r="V1876" s="9" t="s">
        <v>29</v>
      </c>
      <c r="W1876" s="9" t="s">
        <v>81</v>
      </c>
      <c r="X1876" s="9" t="s">
        <v>162</v>
      </c>
      <c r="Y1876" s="9" t="s">
        <v>947</v>
      </c>
      <c r="Z1876" s="9">
        <v>33156</v>
      </c>
      <c r="AA1876" s="1"/>
      <c r="AB1876" s="1"/>
      <c r="AC1876" s="1"/>
      <c r="AD1876" s="1"/>
      <c r="AE1876" s="1"/>
      <c r="AF1876" s="1"/>
    </row>
    <row r="1877" spans="1:32" x14ac:dyDescent="0.3">
      <c r="A1877" s="13">
        <v>23211</v>
      </c>
      <c r="B1877" s="13" t="s">
        <v>23</v>
      </c>
      <c r="C1877" s="13">
        <v>90753</v>
      </c>
      <c r="D1877" s="14">
        <v>17.48</v>
      </c>
      <c r="E1877" s="15">
        <v>0.05</v>
      </c>
      <c r="F1877" s="13">
        <v>31</v>
      </c>
      <c r="G1877" s="14">
        <f>'Calculated Metrics'!$D1877*'Calculated Metrics'!$F1877*(1-'Calculated Metrics'!$E1877)</f>
        <v>514.78599999999994</v>
      </c>
      <c r="H1877" s="13">
        <v>3283</v>
      </c>
      <c r="I1877" s="13" t="s">
        <v>2096</v>
      </c>
      <c r="J1877" s="13" t="str">
        <f t="shared" si="29"/>
        <v>Returning Customer</v>
      </c>
      <c r="K1877" s="13" t="s">
        <v>24</v>
      </c>
      <c r="L1877" s="13" t="s">
        <v>35</v>
      </c>
      <c r="M1877" s="16">
        <v>42134</v>
      </c>
      <c r="N1877" s="16">
        <v>42135</v>
      </c>
      <c r="O1877" s="48">
        <f>'Calculated Metrics'!$N1877-'Calculated Metrics'!$M1877</f>
        <v>1</v>
      </c>
      <c r="P1877" s="16" t="str">
        <f>TEXT('Calculated Metrics'!$M1877,"mmmm")</f>
        <v>May</v>
      </c>
      <c r="Q1877" s="16" t="str">
        <f>TEXT('Calculated Metrics'!$M1877,"dddd")</f>
        <v>Sunday</v>
      </c>
      <c r="R1877" s="13" t="str">
        <f>_xlfn.XLOOKUP('Calculated Metrics'!$T1877,'Product Lookup'!A:A,'Product Lookup'!B:B, ,0)</f>
        <v>Computer Peripherals</v>
      </c>
      <c r="S1877" s="13" t="s">
        <v>58</v>
      </c>
      <c r="T1877" s="13" t="s">
        <v>100</v>
      </c>
      <c r="U1877" s="13" t="s">
        <v>43</v>
      </c>
      <c r="V1877" s="13" t="s">
        <v>29</v>
      </c>
      <c r="W1877" s="13" t="s">
        <v>81</v>
      </c>
      <c r="X1877" s="13" t="s">
        <v>162</v>
      </c>
      <c r="Y1877" s="13" t="s">
        <v>947</v>
      </c>
      <c r="Z1877" s="13">
        <v>33156</v>
      </c>
      <c r="AA1877" s="1"/>
      <c r="AB1877" s="1"/>
      <c r="AC1877" s="1"/>
      <c r="AD1877" s="1"/>
      <c r="AE1877" s="1"/>
      <c r="AF1877" s="1"/>
    </row>
    <row r="1878" spans="1:32" x14ac:dyDescent="0.3">
      <c r="A1878" s="9">
        <v>26141</v>
      </c>
      <c r="B1878" s="9" t="s">
        <v>23</v>
      </c>
      <c r="C1878" s="9">
        <v>90751</v>
      </c>
      <c r="D1878" s="10">
        <v>19.23</v>
      </c>
      <c r="E1878" s="11">
        <v>0.05</v>
      </c>
      <c r="F1878" s="9">
        <v>6</v>
      </c>
      <c r="G1878" s="10">
        <f>'Calculated Metrics'!$D1878*'Calculated Metrics'!$F1878*(1-'Calculated Metrics'!$E1878)</f>
        <v>109.61099999999999</v>
      </c>
      <c r="H1878" s="9">
        <v>3284</v>
      </c>
      <c r="I1878" s="9" t="s">
        <v>2097</v>
      </c>
      <c r="J1878" s="9" t="str">
        <f t="shared" si="29"/>
        <v>New Customer</v>
      </c>
      <c r="K1878" s="9" t="s">
        <v>24</v>
      </c>
      <c r="L1878" s="9" t="s">
        <v>25</v>
      </c>
      <c r="M1878" s="12">
        <v>42055</v>
      </c>
      <c r="N1878" s="12">
        <v>42057</v>
      </c>
      <c r="O1878" s="47">
        <f>'Calculated Metrics'!$N1878-'Calculated Metrics'!$M1878</f>
        <v>2</v>
      </c>
      <c r="P1878" s="12" t="str">
        <f>TEXT('Calculated Metrics'!$M1878,"mmmm")</f>
        <v>February</v>
      </c>
      <c r="Q1878" s="12" t="str">
        <f>TEXT('Calculated Metrics'!$M1878,"dddd")</f>
        <v>Friday</v>
      </c>
      <c r="R1878" s="9" t="str">
        <f>_xlfn.XLOOKUP('Calculated Metrics'!$T1878,'Product Lookup'!A:A,'Product Lookup'!B:B, ,0)</f>
        <v>Furnishings</v>
      </c>
      <c r="S1878" s="9" t="s">
        <v>36</v>
      </c>
      <c r="T1878" s="9" t="s">
        <v>42</v>
      </c>
      <c r="U1878" s="9" t="s">
        <v>43</v>
      </c>
      <c r="V1878" s="9" t="s">
        <v>29</v>
      </c>
      <c r="W1878" s="9" t="s">
        <v>81</v>
      </c>
      <c r="X1878" s="9" t="s">
        <v>162</v>
      </c>
      <c r="Y1878" s="9" t="s">
        <v>948</v>
      </c>
      <c r="Z1878" s="9">
        <v>34741</v>
      </c>
      <c r="AA1878" s="1"/>
      <c r="AB1878" s="1"/>
      <c r="AC1878" s="1"/>
      <c r="AD1878" s="1"/>
      <c r="AE1878" s="1"/>
      <c r="AF1878" s="1"/>
    </row>
    <row r="1879" spans="1:32" x14ac:dyDescent="0.3">
      <c r="A1879" s="13">
        <v>20350</v>
      </c>
      <c r="B1879" s="13" t="s">
        <v>33</v>
      </c>
      <c r="C1879" s="13">
        <v>90750</v>
      </c>
      <c r="D1879" s="14">
        <v>1.7</v>
      </c>
      <c r="E1879" s="15">
        <v>0.05</v>
      </c>
      <c r="F1879" s="13">
        <v>7</v>
      </c>
      <c r="G1879" s="14">
        <f>'Calculated Metrics'!$D1879*'Calculated Metrics'!$F1879*(1-'Calculated Metrics'!$E1879)</f>
        <v>11.305</v>
      </c>
      <c r="H1879" s="13">
        <v>3285</v>
      </c>
      <c r="I1879" s="13" t="s">
        <v>2098</v>
      </c>
      <c r="J1879" s="13" t="str">
        <f t="shared" si="29"/>
        <v>Returning Customer</v>
      </c>
      <c r="K1879" s="13" t="s">
        <v>74</v>
      </c>
      <c r="L1879" s="13" t="s">
        <v>35</v>
      </c>
      <c r="M1879" s="16">
        <v>42010</v>
      </c>
      <c r="N1879" s="16">
        <v>42011</v>
      </c>
      <c r="O1879" s="48">
        <f>'Calculated Metrics'!$N1879-'Calculated Metrics'!$M1879</f>
        <v>1</v>
      </c>
      <c r="P1879" s="16" t="str">
        <f>TEXT('Calculated Metrics'!$M1879,"mmmm")</f>
        <v>January</v>
      </c>
      <c r="Q1879" s="16" t="str">
        <f>TEXT('Calculated Metrics'!$M1879,"dddd")</f>
        <v>Tuesday</v>
      </c>
      <c r="R1879" s="13" t="str">
        <f>_xlfn.XLOOKUP('Calculated Metrics'!$T1879,'Product Lookup'!A:A,'Product Lookup'!B:B, ,0)</f>
        <v>Computer Peripherals</v>
      </c>
      <c r="S1879" s="13" t="s">
        <v>58</v>
      </c>
      <c r="T1879" s="13" t="s">
        <v>100</v>
      </c>
      <c r="U1879" s="13" t="s">
        <v>43</v>
      </c>
      <c r="V1879" s="13" t="s">
        <v>29</v>
      </c>
      <c r="W1879" s="13" t="s">
        <v>81</v>
      </c>
      <c r="X1879" s="13" t="s">
        <v>83</v>
      </c>
      <c r="Y1879" s="13" t="s">
        <v>949</v>
      </c>
      <c r="Z1879" s="13">
        <v>20170</v>
      </c>
      <c r="AA1879" s="1"/>
      <c r="AB1879" s="1"/>
      <c r="AC1879" s="1"/>
      <c r="AD1879" s="1"/>
      <c r="AE1879" s="1"/>
      <c r="AF1879" s="1"/>
    </row>
    <row r="1880" spans="1:32" x14ac:dyDescent="0.3">
      <c r="A1880" s="9">
        <v>20351</v>
      </c>
      <c r="B1880" s="9" t="s">
        <v>33</v>
      </c>
      <c r="C1880" s="9">
        <v>90750</v>
      </c>
      <c r="D1880" s="10">
        <v>30.98</v>
      </c>
      <c r="E1880" s="11">
        <v>0.05</v>
      </c>
      <c r="F1880" s="9">
        <v>9</v>
      </c>
      <c r="G1880" s="10">
        <f>'Calculated Metrics'!$D1880*'Calculated Metrics'!$F1880*(1-'Calculated Metrics'!$E1880)</f>
        <v>264.87899999999996</v>
      </c>
      <c r="H1880" s="9">
        <v>3285</v>
      </c>
      <c r="I1880" s="9" t="s">
        <v>2098</v>
      </c>
      <c r="J1880" s="9" t="str">
        <f t="shared" si="29"/>
        <v>Returning Customer</v>
      </c>
      <c r="K1880" s="9" t="s">
        <v>74</v>
      </c>
      <c r="L1880" s="9" t="s">
        <v>35</v>
      </c>
      <c r="M1880" s="12">
        <v>42010</v>
      </c>
      <c r="N1880" s="12">
        <v>42012</v>
      </c>
      <c r="O1880" s="47">
        <f>'Calculated Metrics'!$N1880-'Calculated Metrics'!$M1880</f>
        <v>2</v>
      </c>
      <c r="P1880" s="12" t="str">
        <f>TEXT('Calculated Metrics'!$M1880,"mmmm")</f>
        <v>January</v>
      </c>
      <c r="Q1880" s="12" t="str">
        <f>TEXT('Calculated Metrics'!$M1880,"dddd")</f>
        <v>Tuesday</v>
      </c>
      <c r="R1880" s="9" t="str">
        <f>_xlfn.XLOOKUP('Calculated Metrics'!$T1880,'Product Lookup'!A:A,'Product Lookup'!B:B, ,0)</f>
        <v>Paper</v>
      </c>
      <c r="S1880" s="9" t="s">
        <v>26</v>
      </c>
      <c r="T1880" s="9" t="s">
        <v>66</v>
      </c>
      <c r="U1880" s="9" t="s">
        <v>49</v>
      </c>
      <c r="V1880" s="9" t="s">
        <v>29</v>
      </c>
      <c r="W1880" s="9" t="s">
        <v>30</v>
      </c>
      <c r="X1880" s="9" t="s">
        <v>83</v>
      </c>
      <c r="Y1880" s="9" t="s">
        <v>949</v>
      </c>
      <c r="Z1880" s="9">
        <v>20170</v>
      </c>
      <c r="AA1880" s="1"/>
      <c r="AB1880" s="1"/>
      <c r="AC1880" s="1"/>
      <c r="AD1880" s="1"/>
      <c r="AE1880" s="1"/>
      <c r="AF1880" s="1"/>
    </row>
    <row r="1881" spans="1:32" x14ac:dyDescent="0.3">
      <c r="A1881" s="13">
        <v>21567</v>
      </c>
      <c r="B1881" s="13" t="s">
        <v>71</v>
      </c>
      <c r="C1881" s="13">
        <v>89897</v>
      </c>
      <c r="D1881" s="14">
        <v>30.56</v>
      </c>
      <c r="E1881" s="15">
        <v>0.05</v>
      </c>
      <c r="F1881" s="13">
        <v>17</v>
      </c>
      <c r="G1881" s="14">
        <f>'Calculated Metrics'!$D1881*'Calculated Metrics'!$F1881*(1-'Calculated Metrics'!$E1881)</f>
        <v>493.54399999999998</v>
      </c>
      <c r="H1881" s="13">
        <v>3287</v>
      </c>
      <c r="I1881" s="13" t="s">
        <v>2099</v>
      </c>
      <c r="J1881" s="13" t="str">
        <f t="shared" si="29"/>
        <v>New Customer</v>
      </c>
      <c r="K1881" s="13" t="s">
        <v>48</v>
      </c>
      <c r="L1881" s="13" t="s">
        <v>35</v>
      </c>
      <c r="M1881" s="16">
        <v>42149</v>
      </c>
      <c r="N1881" s="16">
        <v>42151</v>
      </c>
      <c r="O1881" s="48">
        <f>'Calculated Metrics'!$N1881-'Calculated Metrics'!$M1881</f>
        <v>2</v>
      </c>
      <c r="P1881" s="16" t="str">
        <f>TEXT('Calculated Metrics'!$M1881,"mmmm")</f>
        <v>May</v>
      </c>
      <c r="Q1881" s="16" t="str">
        <f>TEXT('Calculated Metrics'!$M1881,"dddd")</f>
        <v>Monday</v>
      </c>
      <c r="R1881" s="13" t="str">
        <f>_xlfn.XLOOKUP('Calculated Metrics'!$T1881,'Product Lookup'!A:A,'Product Lookup'!B:B, ,0)</f>
        <v>Binders</v>
      </c>
      <c r="S1881" s="13" t="s">
        <v>26</v>
      </c>
      <c r="T1881" s="13" t="s">
        <v>72</v>
      </c>
      <c r="U1881" s="13" t="s">
        <v>49</v>
      </c>
      <c r="V1881" s="13" t="s">
        <v>29</v>
      </c>
      <c r="W1881" s="13" t="s">
        <v>81</v>
      </c>
      <c r="X1881" s="13" t="s">
        <v>39</v>
      </c>
      <c r="Y1881" s="13" t="s">
        <v>950</v>
      </c>
      <c r="Z1881" s="13">
        <v>95746</v>
      </c>
      <c r="AA1881" s="1"/>
      <c r="AB1881" s="1"/>
      <c r="AC1881" s="1"/>
      <c r="AD1881" s="1"/>
      <c r="AE1881" s="1"/>
      <c r="AF1881" s="1"/>
    </row>
    <row r="1882" spans="1:32" x14ac:dyDescent="0.3">
      <c r="A1882" s="9">
        <v>23198</v>
      </c>
      <c r="B1882" s="9" t="s">
        <v>71</v>
      </c>
      <c r="C1882" s="9">
        <v>87795</v>
      </c>
      <c r="D1882" s="10">
        <v>33.89</v>
      </c>
      <c r="E1882" s="11">
        <v>0.05</v>
      </c>
      <c r="F1882" s="9">
        <v>6</v>
      </c>
      <c r="G1882" s="10">
        <f>'Calculated Metrics'!$D1882*'Calculated Metrics'!$F1882*(1-'Calculated Metrics'!$E1882)</f>
        <v>193.173</v>
      </c>
      <c r="H1882" s="9">
        <v>3303</v>
      </c>
      <c r="I1882" s="9" t="s">
        <v>2100</v>
      </c>
      <c r="J1882" s="9" t="str">
        <f t="shared" si="29"/>
        <v>New Customer</v>
      </c>
      <c r="K1882" s="9" t="s">
        <v>34</v>
      </c>
      <c r="L1882" s="9" t="s">
        <v>35</v>
      </c>
      <c r="M1882" s="12">
        <v>42011</v>
      </c>
      <c r="N1882" s="12">
        <v>42016</v>
      </c>
      <c r="O1882" s="47">
        <f>'Calculated Metrics'!$N1882-'Calculated Metrics'!$M1882</f>
        <v>5</v>
      </c>
      <c r="P1882" s="12" t="str">
        <f>TEXT('Calculated Metrics'!$M1882,"mmmm")</f>
        <v>January</v>
      </c>
      <c r="Q1882" s="12" t="str">
        <f>TEXT('Calculated Metrics'!$M1882,"dddd")</f>
        <v>Wednesday</v>
      </c>
      <c r="R1882" s="9" t="str">
        <f>_xlfn.XLOOKUP('Calculated Metrics'!$T1882,'Product Lookup'!A:A,'Product Lookup'!B:B, ,0)</f>
        <v>Storage</v>
      </c>
      <c r="S1882" s="9" t="s">
        <v>26</v>
      </c>
      <c r="T1882" s="9" t="s">
        <v>85</v>
      </c>
      <c r="U1882" s="9" t="s">
        <v>49</v>
      </c>
      <c r="V1882" s="9" t="s">
        <v>29</v>
      </c>
      <c r="W1882" s="9" t="s">
        <v>44</v>
      </c>
      <c r="X1882" s="9" t="s">
        <v>162</v>
      </c>
      <c r="Y1882" s="9" t="s">
        <v>951</v>
      </c>
      <c r="Z1882" s="9">
        <v>33461</v>
      </c>
      <c r="AA1882" s="1"/>
      <c r="AB1882" s="1"/>
      <c r="AC1882" s="1"/>
      <c r="AD1882" s="1"/>
      <c r="AE1882" s="1"/>
      <c r="AF1882" s="1"/>
    </row>
    <row r="1883" spans="1:32" x14ac:dyDescent="0.3">
      <c r="A1883" s="13">
        <v>20447</v>
      </c>
      <c r="B1883" s="13" t="s">
        <v>47</v>
      </c>
      <c r="C1883" s="13">
        <v>90461</v>
      </c>
      <c r="D1883" s="14">
        <v>11.33</v>
      </c>
      <c r="E1883" s="15">
        <v>0.05</v>
      </c>
      <c r="F1883" s="13">
        <v>1</v>
      </c>
      <c r="G1883" s="14">
        <f>'Calculated Metrics'!$D1883*'Calculated Metrics'!$F1883*(1-'Calculated Metrics'!$E1883)</f>
        <v>10.763499999999999</v>
      </c>
      <c r="H1883" s="13">
        <v>3306</v>
      </c>
      <c r="I1883" s="13" t="s">
        <v>2101</v>
      </c>
      <c r="J1883" s="13" t="str">
        <f t="shared" si="29"/>
        <v>New Customer</v>
      </c>
      <c r="K1883" s="13" t="s">
        <v>48</v>
      </c>
      <c r="L1883" s="13" t="s">
        <v>35</v>
      </c>
      <c r="M1883" s="16">
        <v>42095</v>
      </c>
      <c r="N1883" s="16">
        <v>42097</v>
      </c>
      <c r="O1883" s="48">
        <f>'Calculated Metrics'!$N1883-'Calculated Metrics'!$M1883</f>
        <v>2</v>
      </c>
      <c r="P1883" s="16" t="str">
        <f>TEXT('Calculated Metrics'!$M1883,"mmmm")</f>
        <v>April</v>
      </c>
      <c r="Q1883" s="16" t="str">
        <f>TEXT('Calculated Metrics'!$M1883,"dddd")</f>
        <v>Wednesday</v>
      </c>
      <c r="R1883" s="13" t="str">
        <f>_xlfn.XLOOKUP('Calculated Metrics'!$T1883,'Product Lookup'!A:A,'Product Lookup'!B:B, ,0)</f>
        <v>Appliances</v>
      </c>
      <c r="S1883" s="13" t="s">
        <v>26</v>
      </c>
      <c r="T1883" s="13" t="s">
        <v>131</v>
      </c>
      <c r="U1883" s="13" t="s">
        <v>63</v>
      </c>
      <c r="V1883" s="13" t="s">
        <v>29</v>
      </c>
      <c r="W1883" s="13" t="s">
        <v>44</v>
      </c>
      <c r="X1883" s="13" t="s">
        <v>119</v>
      </c>
      <c r="Y1883" s="13" t="s">
        <v>952</v>
      </c>
      <c r="Z1883" s="13">
        <v>6320</v>
      </c>
      <c r="AA1883" s="1"/>
      <c r="AB1883" s="1"/>
      <c r="AC1883" s="1"/>
      <c r="AD1883" s="1"/>
      <c r="AE1883" s="1"/>
      <c r="AF1883" s="1"/>
    </row>
    <row r="1884" spans="1:32" x14ac:dyDescent="0.3">
      <c r="A1884" s="9">
        <v>22732</v>
      </c>
      <c r="B1884" s="9" t="s">
        <v>71</v>
      </c>
      <c r="C1884" s="9">
        <v>90462</v>
      </c>
      <c r="D1884" s="10">
        <v>16.739999999999998</v>
      </c>
      <c r="E1884" s="11">
        <v>0.05</v>
      </c>
      <c r="F1884" s="9">
        <v>5</v>
      </c>
      <c r="G1884" s="10">
        <f>'Calculated Metrics'!$D1884*'Calculated Metrics'!$F1884*(1-'Calculated Metrics'!$E1884)</f>
        <v>79.514999999999986</v>
      </c>
      <c r="H1884" s="9">
        <v>3307</v>
      </c>
      <c r="I1884" s="9" t="s">
        <v>2102</v>
      </c>
      <c r="J1884" s="9" t="str">
        <f t="shared" si="29"/>
        <v>New Customer</v>
      </c>
      <c r="K1884" s="9" t="s">
        <v>48</v>
      </c>
      <c r="L1884" s="9" t="s">
        <v>35</v>
      </c>
      <c r="M1884" s="12">
        <v>42030</v>
      </c>
      <c r="N1884" s="12">
        <v>42037</v>
      </c>
      <c r="O1884" s="47">
        <f>'Calculated Metrics'!$N1884-'Calculated Metrics'!$M1884</f>
        <v>7</v>
      </c>
      <c r="P1884" s="12" t="str">
        <f>TEXT('Calculated Metrics'!$M1884,"mmmm")</f>
        <v>January</v>
      </c>
      <c r="Q1884" s="12" t="str">
        <f>TEXT('Calculated Metrics'!$M1884,"dddd")</f>
        <v>Monday</v>
      </c>
      <c r="R1884" s="9" t="str">
        <f>_xlfn.XLOOKUP('Calculated Metrics'!$T1884,'Product Lookup'!A:A,'Product Lookup'!B:B, ,0)</f>
        <v>Storage</v>
      </c>
      <c r="S1884" s="9" t="s">
        <v>26</v>
      </c>
      <c r="T1884" s="9" t="s">
        <v>85</v>
      </c>
      <c r="U1884" s="9" t="s">
        <v>49</v>
      </c>
      <c r="V1884" s="9" t="s">
        <v>29</v>
      </c>
      <c r="W1884" s="9" t="s">
        <v>44</v>
      </c>
      <c r="X1884" s="9" t="s">
        <v>106</v>
      </c>
      <c r="Y1884" s="9" t="s">
        <v>953</v>
      </c>
      <c r="Z1884" s="9">
        <v>1001</v>
      </c>
      <c r="AA1884" s="1"/>
      <c r="AB1884" s="1"/>
      <c r="AC1884" s="1"/>
      <c r="AD1884" s="1"/>
      <c r="AE1884" s="1"/>
      <c r="AF1884" s="1"/>
    </row>
    <row r="1885" spans="1:32" x14ac:dyDescent="0.3">
      <c r="A1885" s="13">
        <v>23451</v>
      </c>
      <c r="B1885" s="13" t="s">
        <v>41</v>
      </c>
      <c r="C1885" s="13">
        <v>90460</v>
      </c>
      <c r="D1885" s="14">
        <v>6.64</v>
      </c>
      <c r="E1885" s="15">
        <v>0.05</v>
      </c>
      <c r="F1885" s="13">
        <v>4</v>
      </c>
      <c r="G1885" s="14">
        <f>'Calculated Metrics'!$D1885*'Calculated Metrics'!$F1885*(1-'Calculated Metrics'!$E1885)</f>
        <v>25.231999999999999</v>
      </c>
      <c r="H1885" s="13">
        <v>3309</v>
      </c>
      <c r="I1885" s="13" t="s">
        <v>2103</v>
      </c>
      <c r="J1885" s="13" t="str">
        <f t="shared" si="29"/>
        <v>New Customer</v>
      </c>
      <c r="K1885" s="13" t="s">
        <v>48</v>
      </c>
      <c r="L1885" s="13" t="s">
        <v>35</v>
      </c>
      <c r="M1885" s="16">
        <v>42087</v>
      </c>
      <c r="N1885" s="16">
        <v>42089</v>
      </c>
      <c r="O1885" s="48">
        <f>'Calculated Metrics'!$N1885-'Calculated Metrics'!$M1885</f>
        <v>2</v>
      </c>
      <c r="P1885" s="16" t="str">
        <f>TEXT('Calculated Metrics'!$M1885,"mmmm")</f>
        <v>March</v>
      </c>
      <c r="Q1885" s="16" t="str">
        <f>TEXT('Calculated Metrics'!$M1885,"dddd")</f>
        <v>Tuesday</v>
      </c>
      <c r="R1885" s="13" t="str">
        <f>_xlfn.XLOOKUP('Calculated Metrics'!$T1885,'Product Lookup'!A:A,'Product Lookup'!B:B, ,0)</f>
        <v>Furnishings</v>
      </c>
      <c r="S1885" s="13" t="s">
        <v>36</v>
      </c>
      <c r="T1885" s="13" t="s">
        <v>42</v>
      </c>
      <c r="U1885" s="13" t="s">
        <v>43</v>
      </c>
      <c r="V1885" s="13" t="s">
        <v>29</v>
      </c>
      <c r="W1885" s="13" t="s">
        <v>44</v>
      </c>
      <c r="X1885" s="13" t="s">
        <v>106</v>
      </c>
      <c r="Y1885" s="13" t="s">
        <v>954</v>
      </c>
      <c r="Z1885" s="13">
        <v>1760</v>
      </c>
      <c r="AA1885" s="1"/>
      <c r="AB1885" s="1"/>
      <c r="AC1885" s="1"/>
      <c r="AD1885" s="1"/>
      <c r="AE1885" s="1"/>
      <c r="AF1885" s="1"/>
    </row>
    <row r="1886" spans="1:32" x14ac:dyDescent="0.3">
      <c r="A1886" s="9">
        <v>23452</v>
      </c>
      <c r="B1886" s="9" t="s">
        <v>41</v>
      </c>
      <c r="C1886" s="9">
        <v>90460</v>
      </c>
      <c r="D1886" s="10">
        <v>90.48</v>
      </c>
      <c r="E1886" s="11">
        <v>0.05</v>
      </c>
      <c r="F1886" s="9">
        <v>4</v>
      </c>
      <c r="G1886" s="10">
        <f>'Calculated Metrics'!$D1886*'Calculated Metrics'!$F1886*(1-'Calculated Metrics'!$E1886)</f>
        <v>343.82400000000001</v>
      </c>
      <c r="H1886" s="9">
        <v>3310</v>
      </c>
      <c r="I1886" s="9" t="s">
        <v>2104</v>
      </c>
      <c r="J1886" s="9" t="str">
        <f t="shared" si="29"/>
        <v>New Customer</v>
      </c>
      <c r="K1886" s="9" t="s">
        <v>48</v>
      </c>
      <c r="L1886" s="9" t="s">
        <v>35</v>
      </c>
      <c r="M1886" s="12">
        <v>42087</v>
      </c>
      <c r="N1886" s="12">
        <v>42088</v>
      </c>
      <c r="O1886" s="47">
        <f>'Calculated Metrics'!$N1886-'Calculated Metrics'!$M1886</f>
        <v>1</v>
      </c>
      <c r="P1886" s="12" t="str">
        <f>TEXT('Calculated Metrics'!$M1886,"mmmm")</f>
        <v>March</v>
      </c>
      <c r="Q1886" s="12" t="str">
        <f>TEXT('Calculated Metrics'!$M1886,"dddd")</f>
        <v>Tuesday</v>
      </c>
      <c r="R1886" s="9" t="str">
        <f>_xlfn.XLOOKUP('Calculated Metrics'!$T1886,'Product Lookup'!A:A,'Product Lookup'!B:B, ,0)</f>
        <v>Envelopes</v>
      </c>
      <c r="S1886" s="9" t="s">
        <v>26</v>
      </c>
      <c r="T1886" s="9" t="s">
        <v>54</v>
      </c>
      <c r="U1886" s="9" t="s">
        <v>49</v>
      </c>
      <c r="V1886" s="9" t="s">
        <v>29</v>
      </c>
      <c r="W1886" s="9" t="s">
        <v>44</v>
      </c>
      <c r="X1886" s="9" t="s">
        <v>106</v>
      </c>
      <c r="Y1886" s="9" t="s">
        <v>955</v>
      </c>
      <c r="Z1886" s="9">
        <v>2563</v>
      </c>
      <c r="AA1886" s="1"/>
      <c r="AB1886" s="1"/>
      <c r="AC1886" s="1"/>
      <c r="AD1886" s="1"/>
      <c r="AE1886" s="1"/>
      <c r="AF1886" s="1"/>
    </row>
    <row r="1887" spans="1:32" x14ac:dyDescent="0.3">
      <c r="A1887" s="13">
        <v>22734</v>
      </c>
      <c r="B1887" s="13" t="s">
        <v>71</v>
      </c>
      <c r="C1887" s="13">
        <v>90462</v>
      </c>
      <c r="D1887" s="14">
        <v>6.45</v>
      </c>
      <c r="E1887" s="15">
        <v>0.05</v>
      </c>
      <c r="F1887" s="13">
        <v>9</v>
      </c>
      <c r="G1887" s="14">
        <f>'Calculated Metrics'!$D1887*'Calculated Metrics'!$F1887*(1-'Calculated Metrics'!$E1887)</f>
        <v>55.147500000000001</v>
      </c>
      <c r="H1887" s="13">
        <v>3311</v>
      </c>
      <c r="I1887" s="13" t="s">
        <v>2105</v>
      </c>
      <c r="J1887" s="13" t="str">
        <f t="shared" si="29"/>
        <v>New Customer</v>
      </c>
      <c r="K1887" s="13" t="s">
        <v>48</v>
      </c>
      <c r="L1887" s="13" t="s">
        <v>35</v>
      </c>
      <c r="M1887" s="16">
        <v>42030</v>
      </c>
      <c r="N1887" s="16">
        <v>42035</v>
      </c>
      <c r="O1887" s="48">
        <f>'Calculated Metrics'!$N1887-'Calculated Metrics'!$M1887</f>
        <v>5</v>
      </c>
      <c r="P1887" s="16" t="str">
        <f>TEXT('Calculated Metrics'!$M1887,"mmmm")</f>
        <v>January</v>
      </c>
      <c r="Q1887" s="16" t="str">
        <f>TEXT('Calculated Metrics'!$M1887,"dddd")</f>
        <v>Monday</v>
      </c>
      <c r="R1887" s="13" t="str">
        <f>_xlfn.XLOOKUP('Calculated Metrics'!$T1887,'Product Lookup'!A:A,'Product Lookup'!B:B, ,0)</f>
        <v>Paper</v>
      </c>
      <c r="S1887" s="13" t="s">
        <v>26</v>
      </c>
      <c r="T1887" s="13" t="s">
        <v>66</v>
      </c>
      <c r="U1887" s="13" t="s">
        <v>28</v>
      </c>
      <c r="V1887" s="13" t="s">
        <v>29</v>
      </c>
      <c r="W1887" s="13" t="s">
        <v>44</v>
      </c>
      <c r="X1887" s="13" t="s">
        <v>106</v>
      </c>
      <c r="Y1887" s="13" t="s">
        <v>797</v>
      </c>
      <c r="Z1887" s="13">
        <v>1890</v>
      </c>
      <c r="AA1887" s="1"/>
      <c r="AB1887" s="1"/>
      <c r="AC1887" s="1"/>
      <c r="AD1887" s="1"/>
      <c r="AE1887" s="1"/>
      <c r="AF1887" s="1"/>
    </row>
    <row r="1888" spans="1:32" x14ac:dyDescent="0.3">
      <c r="A1888" s="9">
        <v>22733</v>
      </c>
      <c r="B1888" s="9" t="s">
        <v>71</v>
      </c>
      <c r="C1888" s="9">
        <v>90462</v>
      </c>
      <c r="D1888" s="10">
        <v>122.99</v>
      </c>
      <c r="E1888" s="11">
        <v>0.1</v>
      </c>
      <c r="F1888" s="9">
        <v>4</v>
      </c>
      <c r="G1888" s="10">
        <f>'Calculated Metrics'!$D1888*'Calculated Metrics'!$F1888*(1-'Calculated Metrics'!$E1888)</f>
        <v>442.76400000000001</v>
      </c>
      <c r="H1888" s="9">
        <v>3314</v>
      </c>
      <c r="I1888" s="9" t="s">
        <v>2106</v>
      </c>
      <c r="J1888" s="9" t="str">
        <f t="shared" si="29"/>
        <v>New Customer</v>
      </c>
      <c r="K1888" s="9" t="s">
        <v>48</v>
      </c>
      <c r="L1888" s="9" t="s">
        <v>25</v>
      </c>
      <c r="M1888" s="12">
        <v>42030</v>
      </c>
      <c r="N1888" s="12">
        <v>42034</v>
      </c>
      <c r="O1888" s="47">
        <f>'Calculated Metrics'!$N1888-'Calculated Metrics'!$M1888</f>
        <v>4</v>
      </c>
      <c r="P1888" s="12" t="str">
        <f>TEXT('Calculated Metrics'!$M1888,"mmmm")</f>
        <v>January</v>
      </c>
      <c r="Q1888" s="12" t="str">
        <f>TEXT('Calculated Metrics'!$M1888,"dddd")</f>
        <v>Monday</v>
      </c>
      <c r="R1888" s="9" t="str">
        <f>_xlfn.XLOOKUP('Calculated Metrics'!$T1888,'Product Lookup'!A:A,'Product Lookup'!B:B, ,0)</f>
        <v>Chairs</v>
      </c>
      <c r="S1888" s="9" t="s">
        <v>36</v>
      </c>
      <c r="T1888" s="9" t="s">
        <v>37</v>
      </c>
      <c r="U1888" s="9" t="s">
        <v>38</v>
      </c>
      <c r="V1888" s="9" t="s">
        <v>29</v>
      </c>
      <c r="W1888" s="9" t="s">
        <v>81</v>
      </c>
      <c r="X1888" s="9" t="s">
        <v>45</v>
      </c>
      <c r="Y1888" s="9" t="s">
        <v>135</v>
      </c>
      <c r="Z1888" s="9">
        <v>7024</v>
      </c>
      <c r="AA1888" s="1"/>
      <c r="AB1888" s="1"/>
      <c r="AC1888" s="1"/>
      <c r="AD1888" s="1"/>
      <c r="AE1888" s="1"/>
      <c r="AF1888" s="1"/>
    </row>
    <row r="1889" spans="1:32" x14ac:dyDescent="0.3">
      <c r="A1889" s="13">
        <v>19422</v>
      </c>
      <c r="B1889" s="13" t="s">
        <v>71</v>
      </c>
      <c r="C1889" s="13">
        <v>90104</v>
      </c>
      <c r="D1889" s="14">
        <v>20.98</v>
      </c>
      <c r="E1889" s="15">
        <v>0.05</v>
      </c>
      <c r="F1889" s="13">
        <v>20</v>
      </c>
      <c r="G1889" s="14">
        <f>'Calculated Metrics'!$D1889*'Calculated Metrics'!$F1889*(1-'Calculated Metrics'!$E1889)</f>
        <v>398.62</v>
      </c>
      <c r="H1889" s="13">
        <v>3319</v>
      </c>
      <c r="I1889" s="13" t="s">
        <v>2107</v>
      </c>
      <c r="J1889" s="13" t="str">
        <f t="shared" si="29"/>
        <v>New Customer</v>
      </c>
      <c r="K1889" s="13" t="s">
        <v>48</v>
      </c>
      <c r="L1889" s="13" t="s">
        <v>35</v>
      </c>
      <c r="M1889" s="16">
        <v>42145</v>
      </c>
      <c r="N1889" s="16">
        <v>42145</v>
      </c>
      <c r="O1889" s="48">
        <f>'Calculated Metrics'!$N1889-'Calculated Metrics'!$M1889</f>
        <v>0</v>
      </c>
      <c r="P1889" s="16" t="str">
        <f>TEXT('Calculated Metrics'!$M1889,"mmmm")</f>
        <v>May</v>
      </c>
      <c r="Q1889" s="16" t="str">
        <f>TEXT('Calculated Metrics'!$M1889,"dddd")</f>
        <v>Thursday</v>
      </c>
      <c r="R1889" s="13" t="str">
        <f>_xlfn.XLOOKUP('Calculated Metrics'!$T1889,'Product Lookup'!A:A,'Product Lookup'!B:B, ,0)</f>
        <v>Binders</v>
      </c>
      <c r="S1889" s="13" t="s">
        <v>26</v>
      </c>
      <c r="T1889" s="13" t="s">
        <v>72</v>
      </c>
      <c r="U1889" s="13" t="s">
        <v>49</v>
      </c>
      <c r="V1889" s="13" t="s">
        <v>29</v>
      </c>
      <c r="W1889" s="13" t="s">
        <v>81</v>
      </c>
      <c r="X1889" s="13" t="s">
        <v>126</v>
      </c>
      <c r="Y1889" s="13" t="s">
        <v>933</v>
      </c>
      <c r="Z1889" s="13">
        <v>37075</v>
      </c>
      <c r="AA1889" s="1"/>
      <c r="AB1889" s="1"/>
      <c r="AC1889" s="1"/>
      <c r="AD1889" s="1"/>
      <c r="AE1889" s="1"/>
      <c r="AF1889" s="1"/>
    </row>
    <row r="1890" spans="1:32" x14ac:dyDescent="0.3">
      <c r="A1890" s="9">
        <v>20203</v>
      </c>
      <c r="B1890" s="9" t="s">
        <v>33</v>
      </c>
      <c r="C1890" s="9">
        <v>90103</v>
      </c>
      <c r="D1890" s="10">
        <v>3.28</v>
      </c>
      <c r="E1890" s="11">
        <v>0.05</v>
      </c>
      <c r="F1890" s="9">
        <v>18</v>
      </c>
      <c r="G1890" s="10">
        <f>'Calculated Metrics'!$D1890*'Calculated Metrics'!$F1890*(1-'Calculated Metrics'!$E1890)</f>
        <v>56.087999999999994</v>
      </c>
      <c r="H1890" s="9">
        <v>3320</v>
      </c>
      <c r="I1890" s="9" t="s">
        <v>2108</v>
      </c>
      <c r="J1890" s="9" t="str">
        <f t="shared" si="29"/>
        <v>Returning Customer</v>
      </c>
      <c r="K1890" s="9" t="s">
        <v>48</v>
      </c>
      <c r="L1890" s="9" t="s">
        <v>35</v>
      </c>
      <c r="M1890" s="12">
        <v>42121</v>
      </c>
      <c r="N1890" s="12">
        <v>42122</v>
      </c>
      <c r="O1890" s="47">
        <f>'Calculated Metrics'!$N1890-'Calculated Metrics'!$M1890</f>
        <v>1</v>
      </c>
      <c r="P1890" s="12" t="str">
        <f>TEXT('Calculated Metrics'!$M1890,"mmmm")</f>
        <v>April</v>
      </c>
      <c r="Q1890" s="12" t="str">
        <f>TEXT('Calculated Metrics'!$M1890,"dddd")</f>
        <v>Monday</v>
      </c>
      <c r="R1890" s="9" t="str">
        <f>_xlfn.XLOOKUP('Calculated Metrics'!$T1890,'Product Lookup'!A:A,'Product Lookup'!B:B, ,0)</f>
        <v>Pens</v>
      </c>
      <c r="S1890" s="9" t="s">
        <v>26</v>
      </c>
      <c r="T1890" s="9" t="s">
        <v>27</v>
      </c>
      <c r="U1890" s="9" t="s">
        <v>28</v>
      </c>
      <c r="V1890" s="9" t="s">
        <v>29</v>
      </c>
      <c r="W1890" s="9" t="s">
        <v>81</v>
      </c>
      <c r="X1890" s="9" t="s">
        <v>126</v>
      </c>
      <c r="Y1890" s="9" t="s">
        <v>535</v>
      </c>
      <c r="Z1890" s="9">
        <v>38301</v>
      </c>
      <c r="AA1890" s="1"/>
      <c r="AB1890" s="1"/>
      <c r="AC1890" s="1"/>
      <c r="AD1890" s="1"/>
      <c r="AE1890" s="1"/>
      <c r="AF1890" s="1"/>
    </row>
    <row r="1891" spans="1:32" x14ac:dyDescent="0.3">
      <c r="A1891" s="13">
        <v>20204</v>
      </c>
      <c r="B1891" s="13" t="s">
        <v>33</v>
      </c>
      <c r="C1891" s="13">
        <v>90103</v>
      </c>
      <c r="D1891" s="14">
        <v>40.97</v>
      </c>
      <c r="E1891" s="15">
        <v>0.05</v>
      </c>
      <c r="F1891" s="13">
        <v>22</v>
      </c>
      <c r="G1891" s="14">
        <f>'Calculated Metrics'!$D1891*'Calculated Metrics'!$F1891*(1-'Calculated Metrics'!$E1891)</f>
        <v>856.27299999999991</v>
      </c>
      <c r="H1891" s="13">
        <v>3320</v>
      </c>
      <c r="I1891" s="13" t="s">
        <v>2108</v>
      </c>
      <c r="J1891" s="13" t="str">
        <f t="shared" si="29"/>
        <v>Returning Customer</v>
      </c>
      <c r="K1891" s="13" t="s">
        <v>48</v>
      </c>
      <c r="L1891" s="13" t="s">
        <v>25</v>
      </c>
      <c r="M1891" s="16">
        <v>42121</v>
      </c>
      <c r="N1891" s="16">
        <v>42123</v>
      </c>
      <c r="O1891" s="48">
        <f>'Calculated Metrics'!$N1891-'Calculated Metrics'!$M1891</f>
        <v>2</v>
      </c>
      <c r="P1891" s="16" t="str">
        <f>TEXT('Calculated Metrics'!$M1891,"mmmm")</f>
        <v>April</v>
      </c>
      <c r="Q1891" s="16" t="str">
        <f>TEXT('Calculated Metrics'!$M1891,"dddd")</f>
        <v>Monday</v>
      </c>
      <c r="R1891" s="13" t="str">
        <f>_xlfn.XLOOKUP('Calculated Metrics'!$T1891,'Product Lookup'!A:A,'Product Lookup'!B:B, ,0)</f>
        <v>Pens</v>
      </c>
      <c r="S1891" s="13" t="s">
        <v>26</v>
      </c>
      <c r="T1891" s="13" t="s">
        <v>27</v>
      </c>
      <c r="U1891" s="13" t="s">
        <v>43</v>
      </c>
      <c r="V1891" s="13" t="s">
        <v>29</v>
      </c>
      <c r="W1891" s="13" t="s">
        <v>30</v>
      </c>
      <c r="X1891" s="13" t="s">
        <v>126</v>
      </c>
      <c r="Y1891" s="13" t="s">
        <v>535</v>
      </c>
      <c r="Z1891" s="13">
        <v>38301</v>
      </c>
      <c r="AA1891" s="1"/>
      <c r="AB1891" s="1"/>
      <c r="AC1891" s="1"/>
      <c r="AD1891" s="1"/>
      <c r="AE1891" s="1"/>
      <c r="AF1891" s="1"/>
    </row>
    <row r="1892" spans="1:32" x14ac:dyDescent="0.3">
      <c r="A1892" s="9">
        <v>25330</v>
      </c>
      <c r="B1892" s="9" t="s">
        <v>47</v>
      </c>
      <c r="C1892" s="9">
        <v>90985</v>
      </c>
      <c r="D1892" s="10">
        <v>6.48</v>
      </c>
      <c r="E1892" s="11">
        <v>0.05</v>
      </c>
      <c r="F1892" s="9">
        <v>9</v>
      </c>
      <c r="G1892" s="10">
        <f>'Calculated Metrics'!$D1892*'Calculated Metrics'!$F1892*(1-'Calculated Metrics'!$E1892)</f>
        <v>55.404000000000003</v>
      </c>
      <c r="H1892" s="9">
        <v>3324</v>
      </c>
      <c r="I1892" s="9" t="s">
        <v>2109</v>
      </c>
      <c r="J1892" s="9" t="str">
        <f t="shared" si="29"/>
        <v>New Customer</v>
      </c>
      <c r="K1892" s="9" t="s">
        <v>74</v>
      </c>
      <c r="L1892" s="9" t="s">
        <v>35</v>
      </c>
      <c r="M1892" s="12">
        <v>42047</v>
      </c>
      <c r="N1892" s="12">
        <v>42050</v>
      </c>
      <c r="O1892" s="47">
        <f>'Calculated Metrics'!$N1892-'Calculated Metrics'!$M1892</f>
        <v>3</v>
      </c>
      <c r="P1892" s="12" t="str">
        <f>TEXT('Calculated Metrics'!$M1892,"mmmm")</f>
        <v>February</v>
      </c>
      <c r="Q1892" s="12" t="str">
        <f>TEXT('Calculated Metrics'!$M1892,"dddd")</f>
        <v>Thursday</v>
      </c>
      <c r="R1892" s="9" t="str">
        <f>_xlfn.XLOOKUP('Calculated Metrics'!$T1892,'Product Lookup'!A:A,'Product Lookup'!B:B, ,0)</f>
        <v>Paper</v>
      </c>
      <c r="S1892" s="9" t="s">
        <v>26</v>
      </c>
      <c r="T1892" s="9" t="s">
        <v>66</v>
      </c>
      <c r="U1892" s="9" t="s">
        <v>49</v>
      </c>
      <c r="V1892" s="9" t="s">
        <v>29</v>
      </c>
      <c r="W1892" s="9" t="s">
        <v>30</v>
      </c>
      <c r="X1892" s="9" t="s">
        <v>168</v>
      </c>
      <c r="Y1892" s="9" t="s">
        <v>956</v>
      </c>
      <c r="Z1892" s="9">
        <v>85335</v>
      </c>
      <c r="AA1892" s="1"/>
      <c r="AB1892" s="1"/>
      <c r="AC1892" s="1"/>
      <c r="AD1892" s="1"/>
      <c r="AE1892" s="1"/>
      <c r="AF1892" s="1"/>
    </row>
    <row r="1893" spans="1:32" x14ac:dyDescent="0.3">
      <c r="A1893" s="13">
        <v>20488</v>
      </c>
      <c r="B1893" s="13" t="s">
        <v>71</v>
      </c>
      <c r="C1893" s="13">
        <v>90986</v>
      </c>
      <c r="D1893" s="14">
        <v>8.74</v>
      </c>
      <c r="E1893" s="15">
        <v>0.05</v>
      </c>
      <c r="F1893" s="13">
        <v>14</v>
      </c>
      <c r="G1893" s="14">
        <f>'Calculated Metrics'!$D1893*'Calculated Metrics'!$F1893*(1-'Calculated Metrics'!$E1893)</f>
        <v>116.24199999999999</v>
      </c>
      <c r="H1893" s="13">
        <v>3325</v>
      </c>
      <c r="I1893" s="13" t="s">
        <v>2110</v>
      </c>
      <c r="J1893" s="13" t="str">
        <f t="shared" si="29"/>
        <v>Returning Customer</v>
      </c>
      <c r="K1893" s="13" t="s">
        <v>74</v>
      </c>
      <c r="L1893" s="13" t="s">
        <v>35</v>
      </c>
      <c r="M1893" s="16">
        <v>42179</v>
      </c>
      <c r="N1893" s="16">
        <v>42181</v>
      </c>
      <c r="O1893" s="48">
        <f>'Calculated Metrics'!$N1893-'Calculated Metrics'!$M1893</f>
        <v>2</v>
      </c>
      <c r="P1893" s="16" t="str">
        <f>TEXT('Calculated Metrics'!$M1893,"mmmm")</f>
        <v>June</v>
      </c>
      <c r="Q1893" s="16" t="str">
        <f>TEXT('Calculated Metrics'!$M1893,"dddd")</f>
        <v>Wednesday</v>
      </c>
      <c r="R1893" s="13" t="str">
        <f>_xlfn.XLOOKUP('Calculated Metrics'!$T1893,'Product Lookup'!A:A,'Product Lookup'!B:B, ,0)</f>
        <v>Envelopes</v>
      </c>
      <c r="S1893" s="13" t="s">
        <v>26</v>
      </c>
      <c r="T1893" s="13" t="s">
        <v>54</v>
      </c>
      <c r="U1893" s="13" t="s">
        <v>49</v>
      </c>
      <c r="V1893" s="13" t="s">
        <v>29</v>
      </c>
      <c r="W1893" s="13" t="s">
        <v>30</v>
      </c>
      <c r="X1893" s="13" t="s">
        <v>69</v>
      </c>
      <c r="Y1893" s="13" t="s">
        <v>459</v>
      </c>
      <c r="Z1893" s="13">
        <v>97420</v>
      </c>
      <c r="AA1893" s="1"/>
      <c r="AB1893" s="1"/>
      <c r="AC1893" s="1"/>
      <c r="AD1893" s="1"/>
      <c r="AE1893" s="1"/>
      <c r="AF1893" s="1"/>
    </row>
    <row r="1894" spans="1:32" x14ac:dyDescent="0.3">
      <c r="A1894" s="9">
        <v>23476</v>
      </c>
      <c r="B1894" s="9" t="s">
        <v>41</v>
      </c>
      <c r="C1894" s="9">
        <v>90987</v>
      </c>
      <c r="D1894" s="10">
        <v>5.58</v>
      </c>
      <c r="E1894" s="11">
        <v>0.05</v>
      </c>
      <c r="F1894" s="9">
        <v>23</v>
      </c>
      <c r="G1894" s="10">
        <f>'Calculated Metrics'!$D1894*'Calculated Metrics'!$F1894*(1-'Calculated Metrics'!$E1894)</f>
        <v>121.923</v>
      </c>
      <c r="H1894" s="9">
        <v>3325</v>
      </c>
      <c r="I1894" s="9" t="s">
        <v>2110</v>
      </c>
      <c r="J1894" s="9" t="str">
        <f t="shared" si="29"/>
        <v>Returning Customer</v>
      </c>
      <c r="K1894" s="9" t="s">
        <v>74</v>
      </c>
      <c r="L1894" s="9" t="s">
        <v>35</v>
      </c>
      <c r="M1894" s="12">
        <v>42118</v>
      </c>
      <c r="N1894" s="12">
        <v>42120</v>
      </c>
      <c r="O1894" s="47">
        <f>'Calculated Metrics'!$N1894-'Calculated Metrics'!$M1894</f>
        <v>2</v>
      </c>
      <c r="P1894" s="12" t="str">
        <f>TEXT('Calculated Metrics'!$M1894,"mmmm")</f>
        <v>April</v>
      </c>
      <c r="Q1894" s="12" t="str">
        <f>TEXT('Calculated Metrics'!$M1894,"dddd")</f>
        <v>Friday</v>
      </c>
      <c r="R1894" s="9" t="str">
        <f>_xlfn.XLOOKUP('Calculated Metrics'!$T1894,'Product Lookup'!A:A,'Product Lookup'!B:B, ,0)</f>
        <v>Pens</v>
      </c>
      <c r="S1894" s="9" t="s">
        <v>26</v>
      </c>
      <c r="T1894" s="9" t="s">
        <v>27</v>
      </c>
      <c r="U1894" s="9" t="s">
        <v>28</v>
      </c>
      <c r="V1894" s="9" t="s">
        <v>29</v>
      </c>
      <c r="W1894" s="9" t="s">
        <v>50</v>
      </c>
      <c r="X1894" s="9" t="s">
        <v>69</v>
      </c>
      <c r="Y1894" s="9" t="s">
        <v>459</v>
      </c>
      <c r="Z1894" s="9">
        <v>97420</v>
      </c>
      <c r="AA1894" s="1"/>
      <c r="AB1894" s="1"/>
      <c r="AC1894" s="1"/>
      <c r="AD1894" s="1"/>
      <c r="AE1894" s="1"/>
      <c r="AF1894" s="1"/>
    </row>
    <row r="1895" spans="1:32" x14ac:dyDescent="0.3">
      <c r="A1895" s="13">
        <v>18259</v>
      </c>
      <c r="B1895" s="13" t="s">
        <v>33</v>
      </c>
      <c r="C1895" s="13">
        <v>87272</v>
      </c>
      <c r="D1895" s="14">
        <v>113.98</v>
      </c>
      <c r="E1895" s="15">
        <v>0.1</v>
      </c>
      <c r="F1895" s="13">
        <v>3</v>
      </c>
      <c r="G1895" s="14">
        <f>'Calculated Metrics'!$D1895*'Calculated Metrics'!$F1895*(1-'Calculated Metrics'!$E1895)</f>
        <v>307.74599999999998</v>
      </c>
      <c r="H1895" s="13">
        <v>3327</v>
      </c>
      <c r="I1895" s="13" t="s">
        <v>2111</v>
      </c>
      <c r="J1895" s="13" t="str">
        <f t="shared" si="29"/>
        <v>Returning Customer</v>
      </c>
      <c r="K1895" s="13" t="s">
        <v>48</v>
      </c>
      <c r="L1895" s="13" t="s">
        <v>25</v>
      </c>
      <c r="M1895" s="16">
        <v>42069</v>
      </c>
      <c r="N1895" s="16">
        <v>42071</v>
      </c>
      <c r="O1895" s="48">
        <f>'Calculated Metrics'!$N1895-'Calculated Metrics'!$M1895</f>
        <v>2</v>
      </c>
      <c r="P1895" s="16" t="str">
        <f>TEXT('Calculated Metrics'!$M1895,"mmmm")</f>
        <v>March</v>
      </c>
      <c r="Q1895" s="16" t="str">
        <f>TEXT('Calculated Metrics'!$M1895,"dddd")</f>
        <v>Friday</v>
      </c>
      <c r="R1895" s="13" t="str">
        <f>_xlfn.XLOOKUP('Calculated Metrics'!$T1895,'Product Lookup'!A:A,'Product Lookup'!B:B, ,0)</f>
        <v>Chairs</v>
      </c>
      <c r="S1895" s="13" t="s">
        <v>36</v>
      </c>
      <c r="T1895" s="13" t="s">
        <v>37</v>
      </c>
      <c r="U1895" s="13" t="s">
        <v>38</v>
      </c>
      <c r="V1895" s="13" t="s">
        <v>29</v>
      </c>
      <c r="W1895" s="13" t="s">
        <v>50</v>
      </c>
      <c r="X1895" s="13" t="s">
        <v>143</v>
      </c>
      <c r="Y1895" s="13" t="s">
        <v>878</v>
      </c>
      <c r="Z1895" s="13">
        <v>48060</v>
      </c>
      <c r="AA1895" s="1"/>
      <c r="AB1895" s="1"/>
      <c r="AC1895" s="1"/>
      <c r="AD1895" s="1"/>
      <c r="AE1895" s="1"/>
      <c r="AF1895" s="1"/>
    </row>
    <row r="1896" spans="1:32" x14ac:dyDescent="0.3">
      <c r="A1896" s="9">
        <v>18260</v>
      </c>
      <c r="B1896" s="9" t="s">
        <v>33</v>
      </c>
      <c r="C1896" s="9">
        <v>87272</v>
      </c>
      <c r="D1896" s="10">
        <v>6.48</v>
      </c>
      <c r="E1896" s="11">
        <v>0.05</v>
      </c>
      <c r="F1896" s="9">
        <v>4</v>
      </c>
      <c r="G1896" s="10">
        <f>'Calculated Metrics'!$D1896*'Calculated Metrics'!$F1896*(1-'Calculated Metrics'!$E1896)</f>
        <v>24.623999999999999</v>
      </c>
      <c r="H1896" s="9">
        <v>3327</v>
      </c>
      <c r="I1896" s="9" t="s">
        <v>2111</v>
      </c>
      <c r="J1896" s="9" t="str">
        <f t="shared" si="29"/>
        <v>Returning Customer</v>
      </c>
      <c r="K1896" s="9" t="s">
        <v>48</v>
      </c>
      <c r="L1896" s="9" t="s">
        <v>35</v>
      </c>
      <c r="M1896" s="12">
        <v>42069</v>
      </c>
      <c r="N1896" s="12">
        <v>42071</v>
      </c>
      <c r="O1896" s="47">
        <f>'Calculated Metrics'!$N1896-'Calculated Metrics'!$M1896</f>
        <v>2</v>
      </c>
      <c r="P1896" s="12" t="str">
        <f>TEXT('Calculated Metrics'!$M1896,"mmmm")</f>
        <v>March</v>
      </c>
      <c r="Q1896" s="12" t="str">
        <f>TEXT('Calculated Metrics'!$M1896,"dddd")</f>
        <v>Friday</v>
      </c>
      <c r="R1896" s="9" t="str">
        <f>_xlfn.XLOOKUP('Calculated Metrics'!$T1896,'Product Lookup'!A:A,'Product Lookup'!B:B, ,0)</f>
        <v>Paper</v>
      </c>
      <c r="S1896" s="9" t="s">
        <v>26</v>
      </c>
      <c r="T1896" s="9" t="s">
        <v>66</v>
      </c>
      <c r="U1896" s="9" t="s">
        <v>49</v>
      </c>
      <c r="V1896" s="9" t="s">
        <v>29</v>
      </c>
      <c r="W1896" s="9" t="s">
        <v>81</v>
      </c>
      <c r="X1896" s="9" t="s">
        <v>143</v>
      </c>
      <c r="Y1896" s="9" t="s">
        <v>878</v>
      </c>
      <c r="Z1896" s="9">
        <v>48060</v>
      </c>
      <c r="AA1896" s="1"/>
      <c r="AB1896" s="1"/>
      <c r="AC1896" s="1"/>
      <c r="AD1896" s="1"/>
      <c r="AE1896" s="1"/>
      <c r="AF1896" s="1"/>
    </row>
    <row r="1897" spans="1:32" x14ac:dyDescent="0.3">
      <c r="A1897" s="13">
        <v>21588</v>
      </c>
      <c r="B1897" s="13" t="s">
        <v>47</v>
      </c>
      <c r="C1897" s="13">
        <v>86283</v>
      </c>
      <c r="D1897" s="14">
        <v>5.98</v>
      </c>
      <c r="E1897" s="15">
        <v>0.05</v>
      </c>
      <c r="F1897" s="13">
        <v>11</v>
      </c>
      <c r="G1897" s="14">
        <f>'Calculated Metrics'!$D1897*'Calculated Metrics'!$F1897*(1-'Calculated Metrics'!$E1897)</f>
        <v>62.491</v>
      </c>
      <c r="H1897" s="13">
        <v>3331</v>
      </c>
      <c r="I1897" s="13" t="s">
        <v>2112</v>
      </c>
      <c r="J1897" s="13" t="str">
        <f t="shared" si="29"/>
        <v>Returning Customer</v>
      </c>
      <c r="K1897" s="13" t="s">
        <v>24</v>
      </c>
      <c r="L1897" s="13" t="s">
        <v>35</v>
      </c>
      <c r="M1897" s="16">
        <v>42009</v>
      </c>
      <c r="N1897" s="16">
        <v>42010</v>
      </c>
      <c r="O1897" s="48">
        <f>'Calculated Metrics'!$N1897-'Calculated Metrics'!$M1897</f>
        <v>1</v>
      </c>
      <c r="P1897" s="16" t="str">
        <f>TEXT('Calculated Metrics'!$M1897,"mmmm")</f>
        <v>January</v>
      </c>
      <c r="Q1897" s="16" t="str">
        <f>TEXT('Calculated Metrics'!$M1897,"dddd")</f>
        <v>Monday</v>
      </c>
      <c r="R1897" s="13" t="str">
        <f>_xlfn.XLOOKUP('Calculated Metrics'!$T1897,'Product Lookup'!A:A,'Product Lookup'!B:B, ,0)</f>
        <v>Storage</v>
      </c>
      <c r="S1897" s="13" t="s">
        <v>26</v>
      </c>
      <c r="T1897" s="13" t="s">
        <v>85</v>
      </c>
      <c r="U1897" s="13" t="s">
        <v>49</v>
      </c>
      <c r="V1897" s="13" t="s">
        <v>29</v>
      </c>
      <c r="W1897" s="13" t="s">
        <v>81</v>
      </c>
      <c r="X1897" s="13" t="s">
        <v>162</v>
      </c>
      <c r="Y1897" s="13" t="s">
        <v>957</v>
      </c>
      <c r="Z1897" s="13">
        <v>32174</v>
      </c>
      <c r="AA1897" s="1"/>
      <c r="AB1897" s="1"/>
      <c r="AC1897" s="1"/>
      <c r="AD1897" s="1"/>
      <c r="AE1897" s="1"/>
      <c r="AF1897" s="1"/>
    </row>
    <row r="1898" spans="1:32" x14ac:dyDescent="0.3">
      <c r="A1898" s="9">
        <v>23294</v>
      </c>
      <c r="B1898" s="9" t="s">
        <v>33</v>
      </c>
      <c r="C1898" s="9">
        <v>86284</v>
      </c>
      <c r="D1898" s="10">
        <v>4</v>
      </c>
      <c r="E1898" s="11">
        <v>0.05</v>
      </c>
      <c r="F1898" s="9">
        <v>12</v>
      </c>
      <c r="G1898" s="10">
        <f>'Calculated Metrics'!$D1898*'Calculated Metrics'!$F1898*(1-'Calculated Metrics'!$E1898)</f>
        <v>45.599999999999994</v>
      </c>
      <c r="H1898" s="9">
        <v>3331</v>
      </c>
      <c r="I1898" s="9" t="s">
        <v>2112</v>
      </c>
      <c r="J1898" s="9" t="str">
        <f t="shared" si="29"/>
        <v>Returning Customer</v>
      </c>
      <c r="K1898" s="9" t="s">
        <v>24</v>
      </c>
      <c r="L1898" s="9" t="s">
        <v>35</v>
      </c>
      <c r="M1898" s="12">
        <v>42013</v>
      </c>
      <c r="N1898" s="12">
        <v>42013</v>
      </c>
      <c r="O1898" s="47">
        <f>'Calculated Metrics'!$N1898-'Calculated Metrics'!$M1898</f>
        <v>0</v>
      </c>
      <c r="P1898" s="12" t="str">
        <f>TEXT('Calculated Metrics'!$M1898,"mmmm")</f>
        <v>January</v>
      </c>
      <c r="Q1898" s="12" t="str">
        <f>TEXT('Calculated Metrics'!$M1898,"dddd")</f>
        <v>Friday</v>
      </c>
      <c r="R1898" s="9" t="str">
        <f>_xlfn.XLOOKUP('Calculated Metrics'!$T1898,'Product Lookup'!A:A,'Product Lookup'!B:B, ,0)</f>
        <v>Paper</v>
      </c>
      <c r="S1898" s="9" t="s">
        <v>26</v>
      </c>
      <c r="T1898" s="9" t="s">
        <v>66</v>
      </c>
      <c r="U1898" s="9" t="s">
        <v>28</v>
      </c>
      <c r="V1898" s="9" t="s">
        <v>29</v>
      </c>
      <c r="W1898" s="9" t="s">
        <v>81</v>
      </c>
      <c r="X1898" s="9" t="s">
        <v>162</v>
      </c>
      <c r="Y1898" s="9" t="s">
        <v>957</v>
      </c>
      <c r="Z1898" s="9">
        <v>32174</v>
      </c>
      <c r="AA1898" s="1"/>
      <c r="AB1898" s="1"/>
      <c r="AC1898" s="1"/>
      <c r="AD1898" s="1"/>
      <c r="AE1898" s="1"/>
      <c r="AF1898" s="1"/>
    </row>
    <row r="1899" spans="1:32" x14ac:dyDescent="0.3">
      <c r="A1899" s="13">
        <v>21429</v>
      </c>
      <c r="B1899" s="13" t="s">
        <v>23</v>
      </c>
      <c r="C1899" s="13">
        <v>85979</v>
      </c>
      <c r="D1899" s="14">
        <v>6.48</v>
      </c>
      <c r="E1899" s="15">
        <v>0.05</v>
      </c>
      <c r="F1899" s="13">
        <v>7</v>
      </c>
      <c r="G1899" s="14">
        <f>'Calculated Metrics'!$D1899*'Calculated Metrics'!$F1899*(1-'Calculated Metrics'!$E1899)</f>
        <v>43.091999999999999</v>
      </c>
      <c r="H1899" s="13">
        <v>3338</v>
      </c>
      <c r="I1899" s="13" t="s">
        <v>2113</v>
      </c>
      <c r="J1899" s="13" t="str">
        <f t="shared" si="29"/>
        <v>New Customer</v>
      </c>
      <c r="K1899" s="13" t="s">
        <v>74</v>
      </c>
      <c r="L1899" s="13" t="s">
        <v>35</v>
      </c>
      <c r="M1899" s="16">
        <v>42131</v>
      </c>
      <c r="N1899" s="16">
        <v>42131</v>
      </c>
      <c r="O1899" s="48">
        <f>'Calculated Metrics'!$N1899-'Calculated Metrics'!$M1899</f>
        <v>0</v>
      </c>
      <c r="P1899" s="16" t="str">
        <f>TEXT('Calculated Metrics'!$M1899,"mmmm")</f>
        <v>May</v>
      </c>
      <c r="Q1899" s="16" t="str">
        <f>TEXT('Calculated Metrics'!$M1899,"dddd")</f>
        <v>Thursday</v>
      </c>
      <c r="R1899" s="13" t="str">
        <f>_xlfn.XLOOKUP('Calculated Metrics'!$T1899,'Product Lookup'!A:A,'Product Lookup'!B:B, ,0)</f>
        <v>Paper</v>
      </c>
      <c r="S1899" s="13" t="s">
        <v>26</v>
      </c>
      <c r="T1899" s="13" t="s">
        <v>66</v>
      </c>
      <c r="U1899" s="13" t="s">
        <v>49</v>
      </c>
      <c r="V1899" s="13" t="s">
        <v>29</v>
      </c>
      <c r="W1899" s="13" t="s">
        <v>81</v>
      </c>
      <c r="X1899" s="13" t="s">
        <v>162</v>
      </c>
      <c r="Y1899" s="13" t="s">
        <v>958</v>
      </c>
      <c r="Z1899" s="13">
        <v>33614</v>
      </c>
      <c r="AA1899" s="1"/>
      <c r="AB1899" s="1"/>
      <c r="AC1899" s="1"/>
      <c r="AD1899" s="1"/>
      <c r="AE1899" s="1"/>
      <c r="AF1899" s="1"/>
    </row>
    <row r="1900" spans="1:32" x14ac:dyDescent="0.3">
      <c r="A1900" s="9">
        <v>25613</v>
      </c>
      <c r="B1900" s="9" t="s">
        <v>23</v>
      </c>
      <c r="C1900" s="9">
        <v>85981</v>
      </c>
      <c r="D1900" s="10">
        <v>2.61</v>
      </c>
      <c r="E1900" s="11">
        <v>0.05</v>
      </c>
      <c r="F1900" s="9">
        <v>7</v>
      </c>
      <c r="G1900" s="10">
        <f>'Calculated Metrics'!$D1900*'Calculated Metrics'!$F1900*(1-'Calculated Metrics'!$E1900)</f>
        <v>17.3565</v>
      </c>
      <c r="H1900" s="9">
        <v>3339</v>
      </c>
      <c r="I1900" s="9" t="s">
        <v>2114</v>
      </c>
      <c r="J1900" s="9" t="str">
        <f t="shared" si="29"/>
        <v>Returning Customer</v>
      </c>
      <c r="K1900" s="9" t="s">
        <v>74</v>
      </c>
      <c r="L1900" s="9" t="s">
        <v>35</v>
      </c>
      <c r="M1900" s="12">
        <v>42169</v>
      </c>
      <c r="N1900" s="12">
        <v>42170</v>
      </c>
      <c r="O1900" s="47">
        <f>'Calculated Metrics'!$N1900-'Calculated Metrics'!$M1900</f>
        <v>1</v>
      </c>
      <c r="P1900" s="12" t="str">
        <f>TEXT('Calculated Metrics'!$M1900,"mmmm")</f>
        <v>June</v>
      </c>
      <c r="Q1900" s="12" t="str">
        <f>TEXT('Calculated Metrics'!$M1900,"dddd")</f>
        <v>Sunday</v>
      </c>
      <c r="R1900" s="9" t="str">
        <f>_xlfn.XLOOKUP('Calculated Metrics'!$T1900,'Product Lookup'!A:A,'Product Lookup'!B:B, ,0)</f>
        <v>Labels</v>
      </c>
      <c r="S1900" s="9" t="s">
        <v>26</v>
      </c>
      <c r="T1900" s="9" t="s">
        <v>82</v>
      </c>
      <c r="U1900" s="9" t="s">
        <v>49</v>
      </c>
      <c r="V1900" s="9" t="s">
        <v>29</v>
      </c>
      <c r="W1900" s="9" t="s">
        <v>81</v>
      </c>
      <c r="X1900" s="9" t="s">
        <v>162</v>
      </c>
      <c r="Y1900" s="9" t="s">
        <v>959</v>
      </c>
      <c r="Z1900" s="9">
        <v>32780</v>
      </c>
      <c r="AA1900" s="1"/>
      <c r="AB1900" s="1"/>
      <c r="AC1900" s="1"/>
      <c r="AD1900" s="1"/>
      <c r="AE1900" s="1"/>
      <c r="AF1900" s="1"/>
    </row>
    <row r="1901" spans="1:32" x14ac:dyDescent="0.3">
      <c r="A1901" s="13">
        <v>25614</v>
      </c>
      <c r="B1901" s="13" t="s">
        <v>23</v>
      </c>
      <c r="C1901" s="13">
        <v>85981</v>
      </c>
      <c r="D1901" s="14">
        <v>11.66</v>
      </c>
      <c r="E1901" s="15">
        <v>0.05</v>
      </c>
      <c r="F1901" s="13">
        <v>16</v>
      </c>
      <c r="G1901" s="14">
        <f>'Calculated Metrics'!$D1901*'Calculated Metrics'!$F1901*(1-'Calculated Metrics'!$E1901)</f>
        <v>177.232</v>
      </c>
      <c r="H1901" s="13">
        <v>3339</v>
      </c>
      <c r="I1901" s="13" t="s">
        <v>2114</v>
      </c>
      <c r="J1901" s="13" t="str">
        <f t="shared" si="29"/>
        <v>Returning Customer</v>
      </c>
      <c r="K1901" s="13" t="s">
        <v>74</v>
      </c>
      <c r="L1901" s="13" t="s">
        <v>35</v>
      </c>
      <c r="M1901" s="16">
        <v>42169</v>
      </c>
      <c r="N1901" s="16">
        <v>42170</v>
      </c>
      <c r="O1901" s="48">
        <f>'Calculated Metrics'!$N1901-'Calculated Metrics'!$M1901</f>
        <v>1</v>
      </c>
      <c r="P1901" s="16" t="str">
        <f>TEXT('Calculated Metrics'!$M1901,"mmmm")</f>
        <v>June</v>
      </c>
      <c r="Q1901" s="16" t="str">
        <f>TEXT('Calculated Metrics'!$M1901,"dddd")</f>
        <v>Sunday</v>
      </c>
      <c r="R1901" s="13" t="str">
        <f>_xlfn.XLOOKUP('Calculated Metrics'!$T1901,'Product Lookup'!A:A,'Product Lookup'!B:B, ,0)</f>
        <v>Pens</v>
      </c>
      <c r="S1901" s="13" t="s">
        <v>26</v>
      </c>
      <c r="T1901" s="13" t="s">
        <v>27</v>
      </c>
      <c r="U1901" s="13" t="s">
        <v>43</v>
      </c>
      <c r="V1901" s="13" t="s">
        <v>29</v>
      </c>
      <c r="W1901" s="13" t="s">
        <v>30</v>
      </c>
      <c r="X1901" s="13" t="s">
        <v>162</v>
      </c>
      <c r="Y1901" s="13" t="s">
        <v>959</v>
      </c>
      <c r="Z1901" s="13">
        <v>32780</v>
      </c>
      <c r="AA1901" s="1"/>
      <c r="AB1901" s="1"/>
      <c r="AC1901" s="1"/>
      <c r="AD1901" s="1"/>
      <c r="AE1901" s="1"/>
      <c r="AF1901" s="1"/>
    </row>
    <row r="1902" spans="1:32" x14ac:dyDescent="0.3">
      <c r="A1902" s="9">
        <v>22857</v>
      </c>
      <c r="B1902" s="9" t="s">
        <v>47</v>
      </c>
      <c r="C1902" s="9">
        <v>85980</v>
      </c>
      <c r="D1902" s="10">
        <v>125.99</v>
      </c>
      <c r="E1902" s="11">
        <v>0.1</v>
      </c>
      <c r="F1902" s="9">
        <v>14</v>
      </c>
      <c r="G1902" s="10">
        <f>'Calculated Metrics'!$D1902*'Calculated Metrics'!$F1902*(1-'Calculated Metrics'!$E1902)</f>
        <v>1587.4739999999999</v>
      </c>
      <c r="H1902" s="9">
        <v>3340</v>
      </c>
      <c r="I1902" s="9" t="s">
        <v>2115</v>
      </c>
      <c r="J1902" s="9" t="str">
        <f t="shared" si="29"/>
        <v>New Customer</v>
      </c>
      <c r="K1902" s="9" t="s">
        <v>74</v>
      </c>
      <c r="L1902" s="9" t="s">
        <v>35</v>
      </c>
      <c r="M1902" s="12">
        <v>42017</v>
      </c>
      <c r="N1902" s="12">
        <v>42018</v>
      </c>
      <c r="O1902" s="47">
        <f>'Calculated Metrics'!$N1902-'Calculated Metrics'!$M1902</f>
        <v>1</v>
      </c>
      <c r="P1902" s="12" t="str">
        <f>TEXT('Calculated Metrics'!$M1902,"mmmm")</f>
        <v>January</v>
      </c>
      <c r="Q1902" s="12" t="str">
        <f>TEXT('Calculated Metrics'!$M1902,"dddd")</f>
        <v>Tuesday</v>
      </c>
      <c r="R1902" s="9" t="str">
        <f>_xlfn.XLOOKUP('Calculated Metrics'!$T1902,'Product Lookup'!A:A,'Product Lookup'!B:B, ,0)</f>
        <v>Telephones</v>
      </c>
      <c r="S1902" s="9" t="s">
        <v>58</v>
      </c>
      <c r="T1902" s="9" t="s">
        <v>59</v>
      </c>
      <c r="U1902" s="9" t="s">
        <v>49</v>
      </c>
      <c r="V1902" s="9" t="s">
        <v>29</v>
      </c>
      <c r="W1902" s="9" t="s">
        <v>44</v>
      </c>
      <c r="X1902" s="9" t="s">
        <v>69</v>
      </c>
      <c r="Y1902" s="9" t="s">
        <v>960</v>
      </c>
      <c r="Z1902" s="9">
        <v>97060</v>
      </c>
      <c r="AA1902" s="1"/>
      <c r="AB1902" s="1"/>
      <c r="AC1902" s="1"/>
      <c r="AD1902" s="1"/>
      <c r="AE1902" s="1"/>
      <c r="AF1902" s="1"/>
    </row>
    <row r="1903" spans="1:32" x14ac:dyDescent="0.3">
      <c r="A1903" s="13">
        <v>2986</v>
      </c>
      <c r="B1903" s="13" t="s">
        <v>41</v>
      </c>
      <c r="C1903" s="13">
        <v>21572</v>
      </c>
      <c r="D1903" s="14">
        <v>194.3</v>
      </c>
      <c r="E1903" s="15">
        <v>0.1</v>
      </c>
      <c r="F1903" s="13">
        <v>42</v>
      </c>
      <c r="G1903" s="14">
        <f>'Calculated Metrics'!$D1903*'Calculated Metrics'!$F1903*(1-'Calculated Metrics'!$E1903)</f>
        <v>7344.5400000000009</v>
      </c>
      <c r="H1903" s="13">
        <v>3342</v>
      </c>
      <c r="I1903" s="13" t="s">
        <v>2116</v>
      </c>
      <c r="J1903" s="13" t="str">
        <f t="shared" si="29"/>
        <v>New Customer</v>
      </c>
      <c r="K1903" s="13" t="s">
        <v>34</v>
      </c>
      <c r="L1903" s="13" t="s">
        <v>35</v>
      </c>
      <c r="M1903" s="16">
        <v>42048</v>
      </c>
      <c r="N1903" s="16">
        <v>42050</v>
      </c>
      <c r="O1903" s="48">
        <f>'Calculated Metrics'!$N1903-'Calculated Metrics'!$M1903</f>
        <v>2</v>
      </c>
      <c r="P1903" s="16" t="str">
        <f>TEXT('Calculated Metrics'!$M1903,"mmmm")</f>
        <v>February</v>
      </c>
      <c r="Q1903" s="16" t="str">
        <f>TEXT('Calculated Metrics'!$M1903,"dddd")</f>
        <v>Friday</v>
      </c>
      <c r="R1903" s="13" t="str">
        <f>_xlfn.XLOOKUP('Calculated Metrics'!$T1903,'Product Lookup'!A:A,'Product Lookup'!B:B, ,0)</f>
        <v>Furnishings</v>
      </c>
      <c r="S1903" s="13" t="s">
        <v>36</v>
      </c>
      <c r="T1903" s="13" t="s">
        <v>42</v>
      </c>
      <c r="U1903" s="13" t="s">
        <v>124</v>
      </c>
      <c r="V1903" s="13" t="s">
        <v>29</v>
      </c>
      <c r="W1903" s="13" t="s">
        <v>50</v>
      </c>
      <c r="X1903" s="13" t="s">
        <v>353</v>
      </c>
      <c r="Y1903" s="13" t="s">
        <v>31</v>
      </c>
      <c r="Z1903" s="13">
        <v>20006</v>
      </c>
      <c r="AA1903" s="1"/>
      <c r="AB1903" s="1"/>
      <c r="AC1903" s="1"/>
      <c r="AD1903" s="1"/>
      <c r="AE1903" s="1"/>
      <c r="AF1903" s="1"/>
    </row>
    <row r="1904" spans="1:32" x14ac:dyDescent="0.3">
      <c r="A1904" s="9">
        <v>20986</v>
      </c>
      <c r="B1904" s="9" t="s">
        <v>41</v>
      </c>
      <c r="C1904" s="9">
        <v>89928</v>
      </c>
      <c r="D1904" s="10">
        <v>194.3</v>
      </c>
      <c r="E1904" s="11">
        <v>0.1</v>
      </c>
      <c r="F1904" s="9">
        <v>11</v>
      </c>
      <c r="G1904" s="10">
        <f>'Calculated Metrics'!$D1904*'Calculated Metrics'!$F1904*(1-'Calculated Metrics'!$E1904)</f>
        <v>1923.5700000000002</v>
      </c>
      <c r="H1904" s="9">
        <v>3344</v>
      </c>
      <c r="I1904" s="9" t="s">
        <v>2117</v>
      </c>
      <c r="J1904" s="9" t="str">
        <f t="shared" si="29"/>
        <v>New Customer</v>
      </c>
      <c r="K1904" s="9" t="s">
        <v>34</v>
      </c>
      <c r="L1904" s="9" t="s">
        <v>35</v>
      </c>
      <c r="M1904" s="12">
        <v>42048</v>
      </c>
      <c r="N1904" s="12">
        <v>42050</v>
      </c>
      <c r="O1904" s="47">
        <f>'Calculated Metrics'!$N1904-'Calculated Metrics'!$M1904</f>
        <v>2</v>
      </c>
      <c r="P1904" s="12" t="str">
        <f>TEXT('Calculated Metrics'!$M1904,"mmmm")</f>
        <v>February</v>
      </c>
      <c r="Q1904" s="12" t="str">
        <f>TEXT('Calculated Metrics'!$M1904,"dddd")</f>
        <v>Friday</v>
      </c>
      <c r="R1904" s="9" t="str">
        <f>_xlfn.XLOOKUP('Calculated Metrics'!$T1904,'Product Lookup'!A:A,'Product Lookup'!B:B, ,0)</f>
        <v>Furnishings</v>
      </c>
      <c r="S1904" s="9" t="s">
        <v>36</v>
      </c>
      <c r="T1904" s="9" t="s">
        <v>42</v>
      </c>
      <c r="U1904" s="9" t="s">
        <v>124</v>
      </c>
      <c r="V1904" s="9" t="s">
        <v>29</v>
      </c>
      <c r="W1904" s="9" t="s">
        <v>81</v>
      </c>
      <c r="X1904" s="9" t="s">
        <v>143</v>
      </c>
      <c r="Y1904" s="9" t="s">
        <v>961</v>
      </c>
      <c r="Z1904" s="9">
        <v>48307</v>
      </c>
      <c r="AA1904" s="1"/>
      <c r="AB1904" s="1"/>
      <c r="AC1904" s="1"/>
      <c r="AD1904" s="1"/>
      <c r="AE1904" s="1"/>
      <c r="AF1904" s="1"/>
    </row>
    <row r="1905" spans="1:32" x14ac:dyDescent="0.3">
      <c r="A1905" s="13">
        <v>18947</v>
      </c>
      <c r="B1905" s="13" t="s">
        <v>47</v>
      </c>
      <c r="C1905" s="13">
        <v>89355</v>
      </c>
      <c r="D1905" s="14">
        <v>7.68</v>
      </c>
      <c r="E1905" s="15">
        <v>0.05</v>
      </c>
      <c r="F1905" s="13">
        <v>1</v>
      </c>
      <c r="G1905" s="14">
        <f>'Calculated Metrics'!$D1905*'Calculated Metrics'!$F1905*(1-'Calculated Metrics'!$E1905)</f>
        <v>7.2959999999999994</v>
      </c>
      <c r="H1905" s="13">
        <v>3347</v>
      </c>
      <c r="I1905" s="13" t="s">
        <v>2118</v>
      </c>
      <c r="J1905" s="13" t="str">
        <f t="shared" si="29"/>
        <v>Returning Customer</v>
      </c>
      <c r="K1905" s="13" t="s">
        <v>74</v>
      </c>
      <c r="L1905" s="13" t="s">
        <v>25</v>
      </c>
      <c r="M1905" s="16">
        <v>42010</v>
      </c>
      <c r="N1905" s="16">
        <v>42012</v>
      </c>
      <c r="O1905" s="48">
        <f>'Calculated Metrics'!$N1905-'Calculated Metrics'!$M1905</f>
        <v>2</v>
      </c>
      <c r="P1905" s="16" t="str">
        <f>TEXT('Calculated Metrics'!$M1905,"mmmm")</f>
        <v>January</v>
      </c>
      <c r="Q1905" s="16" t="str">
        <f>TEXT('Calculated Metrics'!$M1905,"dddd")</f>
        <v>Tuesday</v>
      </c>
      <c r="R1905" s="13" t="str">
        <f>_xlfn.XLOOKUP('Calculated Metrics'!$T1905,'Product Lookup'!A:A,'Product Lookup'!B:B, ,0)</f>
        <v>Binders</v>
      </c>
      <c r="S1905" s="13" t="s">
        <v>26</v>
      </c>
      <c r="T1905" s="13" t="s">
        <v>72</v>
      </c>
      <c r="U1905" s="13" t="s">
        <v>49</v>
      </c>
      <c r="V1905" s="13" t="s">
        <v>29</v>
      </c>
      <c r="W1905" s="13" t="s">
        <v>81</v>
      </c>
      <c r="X1905" s="13" t="s">
        <v>162</v>
      </c>
      <c r="Y1905" s="13" t="s">
        <v>962</v>
      </c>
      <c r="Z1905" s="13">
        <v>33411</v>
      </c>
      <c r="AA1905" s="1"/>
      <c r="AB1905" s="1"/>
      <c r="AC1905" s="1"/>
      <c r="AD1905" s="1"/>
      <c r="AE1905" s="1"/>
      <c r="AF1905" s="1"/>
    </row>
    <row r="1906" spans="1:32" x14ac:dyDescent="0.3">
      <c r="A1906" s="9">
        <v>18948</v>
      </c>
      <c r="B1906" s="9" t="s">
        <v>47</v>
      </c>
      <c r="C1906" s="9">
        <v>89355</v>
      </c>
      <c r="D1906" s="10">
        <v>6.64</v>
      </c>
      <c r="E1906" s="11">
        <v>0.05</v>
      </c>
      <c r="F1906" s="9">
        <v>5</v>
      </c>
      <c r="G1906" s="10">
        <f>'Calculated Metrics'!$D1906*'Calculated Metrics'!$F1906*(1-'Calculated Metrics'!$E1906)</f>
        <v>31.539999999999996</v>
      </c>
      <c r="H1906" s="9">
        <v>3347</v>
      </c>
      <c r="I1906" s="9" t="s">
        <v>2118</v>
      </c>
      <c r="J1906" s="9" t="str">
        <f t="shared" si="29"/>
        <v>Returning Customer</v>
      </c>
      <c r="K1906" s="9" t="s">
        <v>74</v>
      </c>
      <c r="L1906" s="9" t="s">
        <v>25</v>
      </c>
      <c r="M1906" s="12">
        <v>42010</v>
      </c>
      <c r="N1906" s="12">
        <v>42012</v>
      </c>
      <c r="O1906" s="47">
        <f>'Calculated Metrics'!$N1906-'Calculated Metrics'!$M1906</f>
        <v>2</v>
      </c>
      <c r="P1906" s="12" t="str">
        <f>TEXT('Calculated Metrics'!$M1906,"mmmm")</f>
        <v>January</v>
      </c>
      <c r="Q1906" s="12" t="str">
        <f>TEXT('Calculated Metrics'!$M1906,"dddd")</f>
        <v>Tuesday</v>
      </c>
      <c r="R1906" s="9" t="str">
        <f>_xlfn.XLOOKUP('Calculated Metrics'!$T1906,'Product Lookup'!A:A,'Product Lookup'!B:B, ,0)</f>
        <v>Furnishings</v>
      </c>
      <c r="S1906" s="9" t="s">
        <v>36</v>
      </c>
      <c r="T1906" s="9" t="s">
        <v>42</v>
      </c>
      <c r="U1906" s="9" t="s">
        <v>43</v>
      </c>
      <c r="V1906" s="9" t="s">
        <v>29</v>
      </c>
      <c r="W1906" s="9" t="s">
        <v>81</v>
      </c>
      <c r="X1906" s="9" t="s">
        <v>162</v>
      </c>
      <c r="Y1906" s="9" t="s">
        <v>962</v>
      </c>
      <c r="Z1906" s="9">
        <v>33411</v>
      </c>
      <c r="AA1906" s="1"/>
      <c r="AB1906" s="1"/>
      <c r="AC1906" s="1"/>
      <c r="AD1906" s="1"/>
      <c r="AE1906" s="1"/>
      <c r="AF1906" s="1"/>
    </row>
    <row r="1907" spans="1:32" x14ac:dyDescent="0.3">
      <c r="A1907" s="13">
        <v>19461</v>
      </c>
      <c r="B1907" s="13" t="s">
        <v>47</v>
      </c>
      <c r="C1907" s="13">
        <v>89356</v>
      </c>
      <c r="D1907" s="14">
        <v>110.99</v>
      </c>
      <c r="E1907" s="15">
        <v>0.1</v>
      </c>
      <c r="F1907" s="13">
        <v>1</v>
      </c>
      <c r="G1907" s="14">
        <f>'Calculated Metrics'!$D1907*'Calculated Metrics'!$F1907*(1-'Calculated Metrics'!$E1907)</f>
        <v>99.890999999999991</v>
      </c>
      <c r="H1907" s="13">
        <v>3347</v>
      </c>
      <c r="I1907" s="13" t="s">
        <v>2118</v>
      </c>
      <c r="J1907" s="13" t="str">
        <f t="shared" si="29"/>
        <v>Returning Customer</v>
      </c>
      <c r="K1907" s="13" t="s">
        <v>74</v>
      </c>
      <c r="L1907" s="13" t="s">
        <v>35</v>
      </c>
      <c r="M1907" s="16">
        <v>42031</v>
      </c>
      <c r="N1907" s="16">
        <v>42033</v>
      </c>
      <c r="O1907" s="48">
        <f>'Calculated Metrics'!$N1907-'Calculated Metrics'!$M1907</f>
        <v>2</v>
      </c>
      <c r="P1907" s="16" t="str">
        <f>TEXT('Calculated Metrics'!$M1907,"mmmm")</f>
        <v>January</v>
      </c>
      <c r="Q1907" s="16" t="str">
        <f>TEXT('Calculated Metrics'!$M1907,"dddd")</f>
        <v>Tuesday</v>
      </c>
      <c r="R1907" s="13" t="str">
        <f>_xlfn.XLOOKUP('Calculated Metrics'!$T1907,'Product Lookup'!A:A,'Product Lookup'!B:B, ,0)</f>
        <v>Telephones</v>
      </c>
      <c r="S1907" s="13" t="s">
        <v>58</v>
      </c>
      <c r="T1907" s="13" t="s">
        <v>59</v>
      </c>
      <c r="U1907" s="13" t="s">
        <v>49</v>
      </c>
      <c r="V1907" s="13" t="s">
        <v>29</v>
      </c>
      <c r="W1907" s="13" t="s">
        <v>30</v>
      </c>
      <c r="X1907" s="13" t="s">
        <v>162</v>
      </c>
      <c r="Y1907" s="13" t="s">
        <v>962</v>
      </c>
      <c r="Z1907" s="13">
        <v>33411</v>
      </c>
      <c r="AA1907" s="1"/>
      <c r="AB1907" s="1"/>
      <c r="AC1907" s="1"/>
      <c r="AD1907" s="1"/>
      <c r="AE1907" s="1"/>
      <c r="AF1907" s="1"/>
    </row>
    <row r="1908" spans="1:32" x14ac:dyDescent="0.3">
      <c r="A1908" s="9">
        <v>21485</v>
      </c>
      <c r="B1908" s="9" t="s">
        <v>47</v>
      </c>
      <c r="C1908" s="9">
        <v>91296</v>
      </c>
      <c r="D1908" s="10">
        <v>73.98</v>
      </c>
      <c r="E1908" s="11">
        <v>0.05</v>
      </c>
      <c r="F1908" s="9">
        <v>5</v>
      </c>
      <c r="G1908" s="10">
        <f>'Calculated Metrics'!$D1908*'Calculated Metrics'!$F1908*(1-'Calculated Metrics'!$E1908)</f>
        <v>351.40500000000003</v>
      </c>
      <c r="H1908" s="9">
        <v>3350</v>
      </c>
      <c r="I1908" s="9" t="s">
        <v>2119</v>
      </c>
      <c r="J1908" s="9" t="str">
        <f t="shared" si="29"/>
        <v>New Customer</v>
      </c>
      <c r="K1908" s="9" t="s">
        <v>48</v>
      </c>
      <c r="L1908" s="9" t="s">
        <v>35</v>
      </c>
      <c r="M1908" s="12">
        <v>42027</v>
      </c>
      <c r="N1908" s="12">
        <v>42029</v>
      </c>
      <c r="O1908" s="47">
        <f>'Calculated Metrics'!$N1908-'Calculated Metrics'!$M1908</f>
        <v>2</v>
      </c>
      <c r="P1908" s="12" t="str">
        <f>TEXT('Calculated Metrics'!$M1908,"mmmm")</f>
        <v>January</v>
      </c>
      <c r="Q1908" s="12" t="str">
        <f>TEXT('Calculated Metrics'!$M1908,"dddd")</f>
        <v>Friday</v>
      </c>
      <c r="R1908" s="9" t="str">
        <f>_xlfn.XLOOKUP('Calculated Metrics'!$T1908,'Product Lookup'!A:A,'Product Lookup'!B:B, ,0)</f>
        <v>Computer Peripherals</v>
      </c>
      <c r="S1908" s="9" t="s">
        <v>58</v>
      </c>
      <c r="T1908" s="9" t="s">
        <v>100</v>
      </c>
      <c r="U1908" s="9" t="s">
        <v>49</v>
      </c>
      <c r="V1908" s="9" t="s">
        <v>29</v>
      </c>
      <c r="W1908" s="9" t="s">
        <v>30</v>
      </c>
      <c r="X1908" s="9" t="s">
        <v>31</v>
      </c>
      <c r="Y1908" s="9" t="s">
        <v>963</v>
      </c>
      <c r="Z1908" s="9">
        <v>98444</v>
      </c>
      <c r="AA1908" s="1"/>
      <c r="AB1908" s="1"/>
      <c r="AC1908" s="1"/>
      <c r="AD1908" s="1"/>
      <c r="AE1908" s="1"/>
      <c r="AF1908" s="1"/>
    </row>
    <row r="1909" spans="1:32" x14ac:dyDescent="0.3">
      <c r="A1909" s="13">
        <v>23248</v>
      </c>
      <c r="B1909" s="13" t="s">
        <v>41</v>
      </c>
      <c r="C1909" s="13">
        <v>91297</v>
      </c>
      <c r="D1909" s="14">
        <v>10.89</v>
      </c>
      <c r="E1909" s="15">
        <v>0.05</v>
      </c>
      <c r="F1909" s="13">
        <v>17</v>
      </c>
      <c r="G1909" s="14">
        <f>'Calculated Metrics'!$D1909*'Calculated Metrics'!$F1909*(1-'Calculated Metrics'!$E1909)</f>
        <v>175.87349999999998</v>
      </c>
      <c r="H1909" s="13">
        <v>3351</v>
      </c>
      <c r="I1909" s="13" t="s">
        <v>2120</v>
      </c>
      <c r="J1909" s="13" t="str">
        <f t="shared" si="29"/>
        <v>Returning Customer</v>
      </c>
      <c r="K1909" s="13" t="s">
        <v>48</v>
      </c>
      <c r="L1909" s="13" t="s">
        <v>35</v>
      </c>
      <c r="M1909" s="16">
        <v>42039</v>
      </c>
      <c r="N1909" s="16">
        <v>42041</v>
      </c>
      <c r="O1909" s="48">
        <f>'Calculated Metrics'!$N1909-'Calculated Metrics'!$M1909</f>
        <v>2</v>
      </c>
      <c r="P1909" s="16" t="str">
        <f>TEXT('Calculated Metrics'!$M1909,"mmmm")</f>
        <v>February</v>
      </c>
      <c r="Q1909" s="16" t="str">
        <f>TEXT('Calculated Metrics'!$M1909,"dddd")</f>
        <v>Wednesday</v>
      </c>
      <c r="R1909" s="13" t="str">
        <f>_xlfn.XLOOKUP('Calculated Metrics'!$T1909,'Product Lookup'!A:A,'Product Lookup'!B:B, ,0)</f>
        <v>Appliances</v>
      </c>
      <c r="S1909" s="13" t="s">
        <v>26</v>
      </c>
      <c r="T1909" s="13" t="s">
        <v>131</v>
      </c>
      <c r="U1909" s="13" t="s">
        <v>49</v>
      </c>
      <c r="V1909" s="13" t="s">
        <v>29</v>
      </c>
      <c r="W1909" s="13" t="s">
        <v>30</v>
      </c>
      <c r="X1909" s="13" t="s">
        <v>31</v>
      </c>
      <c r="Y1909" s="13" t="s">
        <v>964</v>
      </c>
      <c r="Z1909" s="13">
        <v>99301</v>
      </c>
      <c r="AA1909" s="1"/>
      <c r="AB1909" s="1"/>
      <c r="AC1909" s="1"/>
      <c r="AD1909" s="1"/>
      <c r="AE1909" s="1"/>
      <c r="AF1909" s="1"/>
    </row>
    <row r="1910" spans="1:32" x14ac:dyDescent="0.3">
      <c r="A1910" s="9">
        <v>23474</v>
      </c>
      <c r="B1910" s="9" t="s">
        <v>23</v>
      </c>
      <c r="C1910" s="9">
        <v>91298</v>
      </c>
      <c r="D1910" s="10">
        <v>6.7</v>
      </c>
      <c r="E1910" s="11">
        <v>0.05</v>
      </c>
      <c r="F1910" s="9">
        <v>12</v>
      </c>
      <c r="G1910" s="10">
        <f>'Calculated Metrics'!$D1910*'Calculated Metrics'!$F1910*(1-'Calculated Metrics'!$E1910)</f>
        <v>76.38</v>
      </c>
      <c r="H1910" s="9">
        <v>3351</v>
      </c>
      <c r="I1910" s="9" t="s">
        <v>2120</v>
      </c>
      <c r="J1910" s="9" t="str">
        <f t="shared" si="29"/>
        <v>Returning Customer</v>
      </c>
      <c r="K1910" s="9" t="s">
        <v>48</v>
      </c>
      <c r="L1910" s="9" t="s">
        <v>25</v>
      </c>
      <c r="M1910" s="12">
        <v>42042</v>
      </c>
      <c r="N1910" s="12">
        <v>42044</v>
      </c>
      <c r="O1910" s="47">
        <f>'Calculated Metrics'!$N1910-'Calculated Metrics'!$M1910</f>
        <v>2</v>
      </c>
      <c r="P1910" s="12" t="str">
        <f>TEXT('Calculated Metrics'!$M1910,"mmmm")</f>
        <v>February</v>
      </c>
      <c r="Q1910" s="12" t="str">
        <f>TEXT('Calculated Metrics'!$M1910,"dddd")</f>
        <v>Saturday</v>
      </c>
      <c r="R1910" s="9" t="str">
        <f>_xlfn.XLOOKUP('Calculated Metrics'!$T1910,'Product Lookup'!A:A,'Product Lookup'!B:B, ,0)</f>
        <v>Pens</v>
      </c>
      <c r="S1910" s="9" t="s">
        <v>26</v>
      </c>
      <c r="T1910" s="9" t="s">
        <v>27</v>
      </c>
      <c r="U1910" s="9" t="s">
        <v>28</v>
      </c>
      <c r="V1910" s="9" t="s">
        <v>29</v>
      </c>
      <c r="W1910" s="9" t="s">
        <v>30</v>
      </c>
      <c r="X1910" s="9" t="s">
        <v>31</v>
      </c>
      <c r="Y1910" s="9" t="s">
        <v>964</v>
      </c>
      <c r="Z1910" s="9">
        <v>99301</v>
      </c>
      <c r="AA1910" s="1"/>
      <c r="AB1910" s="1"/>
      <c r="AC1910" s="1"/>
      <c r="AD1910" s="1"/>
      <c r="AE1910" s="1"/>
      <c r="AF1910" s="1"/>
    </row>
    <row r="1911" spans="1:32" x14ac:dyDescent="0.3">
      <c r="A1911" s="13">
        <v>19838</v>
      </c>
      <c r="B1911" s="13" t="s">
        <v>23</v>
      </c>
      <c r="C1911" s="13">
        <v>88589</v>
      </c>
      <c r="D1911" s="14">
        <v>28.53</v>
      </c>
      <c r="E1911" s="15">
        <v>0.05</v>
      </c>
      <c r="F1911" s="13">
        <v>7</v>
      </c>
      <c r="G1911" s="14">
        <f>'Calculated Metrics'!$D1911*'Calculated Metrics'!$F1911*(1-'Calculated Metrics'!$E1911)</f>
        <v>189.72450000000001</v>
      </c>
      <c r="H1911" s="13">
        <v>3354</v>
      </c>
      <c r="I1911" s="13" t="s">
        <v>2121</v>
      </c>
      <c r="J1911" s="13" t="str">
        <f t="shared" si="29"/>
        <v>Returning Customer</v>
      </c>
      <c r="K1911" s="13" t="s">
        <v>24</v>
      </c>
      <c r="L1911" s="13" t="s">
        <v>35</v>
      </c>
      <c r="M1911" s="16">
        <v>42140</v>
      </c>
      <c r="N1911" s="16">
        <v>42141</v>
      </c>
      <c r="O1911" s="48">
        <f>'Calculated Metrics'!$N1911-'Calculated Metrics'!$M1911</f>
        <v>1</v>
      </c>
      <c r="P1911" s="16" t="str">
        <f>TEXT('Calculated Metrics'!$M1911,"mmmm")</f>
        <v>May</v>
      </c>
      <c r="Q1911" s="16" t="str">
        <f>TEXT('Calculated Metrics'!$M1911,"dddd")</f>
        <v>Saturday</v>
      </c>
      <c r="R1911" s="13" t="str">
        <f>_xlfn.XLOOKUP('Calculated Metrics'!$T1911,'Product Lookup'!A:A,'Product Lookup'!B:B, ,0)</f>
        <v>Binders</v>
      </c>
      <c r="S1911" s="13" t="s">
        <v>26</v>
      </c>
      <c r="T1911" s="13" t="s">
        <v>72</v>
      </c>
      <c r="U1911" s="13" t="s">
        <v>49</v>
      </c>
      <c r="V1911" s="13" t="s">
        <v>29</v>
      </c>
      <c r="W1911" s="13" t="s">
        <v>30</v>
      </c>
      <c r="X1911" s="13" t="s">
        <v>39</v>
      </c>
      <c r="Y1911" s="13" t="s">
        <v>965</v>
      </c>
      <c r="Z1911" s="13">
        <v>92231</v>
      </c>
      <c r="AA1911" s="1"/>
      <c r="AB1911" s="1"/>
      <c r="AC1911" s="1"/>
      <c r="AD1911" s="1"/>
      <c r="AE1911" s="1"/>
      <c r="AF1911" s="1"/>
    </row>
    <row r="1912" spans="1:32" x14ac:dyDescent="0.3">
      <c r="A1912" s="9">
        <v>19839</v>
      </c>
      <c r="B1912" s="9" t="s">
        <v>23</v>
      </c>
      <c r="C1912" s="9">
        <v>88589</v>
      </c>
      <c r="D1912" s="10">
        <v>5.98</v>
      </c>
      <c r="E1912" s="11">
        <v>0.05</v>
      </c>
      <c r="F1912" s="9">
        <v>6</v>
      </c>
      <c r="G1912" s="10">
        <f>'Calculated Metrics'!$D1912*'Calculated Metrics'!$F1912*(1-'Calculated Metrics'!$E1912)</f>
        <v>34.085999999999999</v>
      </c>
      <c r="H1912" s="9">
        <v>3354</v>
      </c>
      <c r="I1912" s="9" t="s">
        <v>2121</v>
      </c>
      <c r="J1912" s="9" t="str">
        <f t="shared" si="29"/>
        <v>Returning Customer</v>
      </c>
      <c r="K1912" s="9" t="s">
        <v>24</v>
      </c>
      <c r="L1912" s="9" t="s">
        <v>35</v>
      </c>
      <c r="M1912" s="12">
        <v>42140</v>
      </c>
      <c r="N1912" s="12">
        <v>42142</v>
      </c>
      <c r="O1912" s="47">
        <f>'Calculated Metrics'!$N1912-'Calculated Metrics'!$M1912</f>
        <v>2</v>
      </c>
      <c r="P1912" s="12" t="str">
        <f>TEXT('Calculated Metrics'!$M1912,"mmmm")</f>
        <v>May</v>
      </c>
      <c r="Q1912" s="12" t="str">
        <f>TEXT('Calculated Metrics'!$M1912,"dddd")</f>
        <v>Saturday</v>
      </c>
      <c r="R1912" s="9" t="str">
        <f>_xlfn.XLOOKUP('Calculated Metrics'!$T1912,'Product Lookup'!A:A,'Product Lookup'!B:B, ,0)</f>
        <v>Paper</v>
      </c>
      <c r="S1912" s="9" t="s">
        <v>26</v>
      </c>
      <c r="T1912" s="9" t="s">
        <v>66</v>
      </c>
      <c r="U1912" s="9" t="s">
        <v>49</v>
      </c>
      <c r="V1912" s="9" t="s">
        <v>29</v>
      </c>
      <c r="W1912" s="9" t="s">
        <v>30</v>
      </c>
      <c r="X1912" s="9" t="s">
        <v>39</v>
      </c>
      <c r="Y1912" s="9" t="s">
        <v>965</v>
      </c>
      <c r="Z1912" s="9">
        <v>92231</v>
      </c>
      <c r="AA1912" s="1"/>
      <c r="AB1912" s="1"/>
      <c r="AC1912" s="1"/>
      <c r="AD1912" s="1"/>
      <c r="AE1912" s="1"/>
      <c r="AF1912" s="1"/>
    </row>
    <row r="1913" spans="1:32" x14ac:dyDescent="0.3">
      <c r="A1913" s="13">
        <v>19666</v>
      </c>
      <c r="B1913" s="13" t="s">
        <v>33</v>
      </c>
      <c r="C1913" s="13">
        <v>88590</v>
      </c>
      <c r="D1913" s="14">
        <v>3.69</v>
      </c>
      <c r="E1913" s="15">
        <v>0.05</v>
      </c>
      <c r="F1913" s="13">
        <v>19</v>
      </c>
      <c r="G1913" s="14">
        <f>'Calculated Metrics'!$D1913*'Calculated Metrics'!$F1913*(1-'Calculated Metrics'!$E1913)</f>
        <v>66.604500000000002</v>
      </c>
      <c r="H1913" s="13">
        <v>3354</v>
      </c>
      <c r="I1913" s="13" t="s">
        <v>2121</v>
      </c>
      <c r="J1913" s="13" t="str">
        <f t="shared" si="29"/>
        <v>Returning Customer</v>
      </c>
      <c r="K1913" s="13" t="s">
        <v>24</v>
      </c>
      <c r="L1913" s="13" t="s">
        <v>35</v>
      </c>
      <c r="M1913" s="16">
        <v>42090</v>
      </c>
      <c r="N1913" s="16">
        <v>42092</v>
      </c>
      <c r="O1913" s="48">
        <f>'Calculated Metrics'!$N1913-'Calculated Metrics'!$M1913</f>
        <v>2</v>
      </c>
      <c r="P1913" s="16" t="str">
        <f>TEXT('Calculated Metrics'!$M1913,"mmmm")</f>
        <v>March</v>
      </c>
      <c r="Q1913" s="16" t="str">
        <f>TEXT('Calculated Metrics'!$M1913,"dddd")</f>
        <v>Friday</v>
      </c>
      <c r="R1913" s="13" t="str">
        <f>_xlfn.XLOOKUP('Calculated Metrics'!$T1913,'Product Lookup'!A:A,'Product Lookup'!B:B, ,0)</f>
        <v>Labels</v>
      </c>
      <c r="S1913" s="13" t="s">
        <v>26</v>
      </c>
      <c r="T1913" s="13" t="s">
        <v>82</v>
      </c>
      <c r="U1913" s="13" t="s">
        <v>49</v>
      </c>
      <c r="V1913" s="13" t="s">
        <v>29</v>
      </c>
      <c r="W1913" s="13" t="s">
        <v>30</v>
      </c>
      <c r="X1913" s="13" t="s">
        <v>39</v>
      </c>
      <c r="Y1913" s="13" t="s">
        <v>965</v>
      </c>
      <c r="Z1913" s="13">
        <v>92231</v>
      </c>
      <c r="AA1913" s="1"/>
      <c r="AB1913" s="1"/>
      <c r="AC1913" s="1"/>
      <c r="AD1913" s="1"/>
      <c r="AE1913" s="1"/>
      <c r="AF1913" s="1"/>
    </row>
    <row r="1914" spans="1:32" x14ac:dyDescent="0.3">
      <c r="A1914" s="9">
        <v>23906</v>
      </c>
      <c r="B1914" s="9" t="s">
        <v>71</v>
      </c>
      <c r="C1914" s="9">
        <v>88587</v>
      </c>
      <c r="D1914" s="10">
        <v>120.98</v>
      </c>
      <c r="E1914" s="11">
        <v>0.1</v>
      </c>
      <c r="F1914" s="9">
        <v>5</v>
      </c>
      <c r="G1914" s="10">
        <f>'Calculated Metrics'!$D1914*'Calculated Metrics'!$F1914*(1-'Calculated Metrics'!$E1914)</f>
        <v>544.41</v>
      </c>
      <c r="H1914" s="9">
        <v>3355</v>
      </c>
      <c r="I1914" s="9" t="s">
        <v>2122</v>
      </c>
      <c r="J1914" s="9" t="str">
        <f t="shared" si="29"/>
        <v>Returning Customer</v>
      </c>
      <c r="K1914" s="9" t="s">
        <v>24</v>
      </c>
      <c r="L1914" s="9" t="s">
        <v>35</v>
      </c>
      <c r="M1914" s="12">
        <v>42063</v>
      </c>
      <c r="N1914" s="12">
        <v>42072</v>
      </c>
      <c r="O1914" s="47">
        <f>'Calculated Metrics'!$N1914-'Calculated Metrics'!$M1914</f>
        <v>9</v>
      </c>
      <c r="P1914" s="12" t="str">
        <f>TEXT('Calculated Metrics'!$M1914,"mmmm")</f>
        <v>February</v>
      </c>
      <c r="Q1914" s="12" t="str">
        <f>TEXT('Calculated Metrics'!$M1914,"dddd")</f>
        <v>Saturday</v>
      </c>
      <c r="R1914" s="9" t="str">
        <f>_xlfn.XLOOKUP('Calculated Metrics'!$T1914,'Product Lookup'!A:A,'Product Lookup'!B:B, ,0)</f>
        <v>Binders</v>
      </c>
      <c r="S1914" s="9" t="s">
        <v>26</v>
      </c>
      <c r="T1914" s="9" t="s">
        <v>72</v>
      </c>
      <c r="U1914" s="9" t="s">
        <v>49</v>
      </c>
      <c r="V1914" s="9" t="s">
        <v>29</v>
      </c>
      <c r="W1914" s="9" t="s">
        <v>30</v>
      </c>
      <c r="X1914" s="9" t="s">
        <v>39</v>
      </c>
      <c r="Y1914" s="9" t="s">
        <v>966</v>
      </c>
      <c r="Z1914" s="9">
        <v>93010</v>
      </c>
      <c r="AA1914" s="1"/>
      <c r="AB1914" s="1"/>
      <c r="AC1914" s="1"/>
      <c r="AD1914" s="1"/>
      <c r="AE1914" s="1"/>
      <c r="AF1914" s="1"/>
    </row>
    <row r="1915" spans="1:32" x14ac:dyDescent="0.3">
      <c r="A1915" s="13">
        <v>23907</v>
      </c>
      <c r="B1915" s="13" t="s">
        <v>71</v>
      </c>
      <c r="C1915" s="13">
        <v>88587</v>
      </c>
      <c r="D1915" s="14">
        <v>8.32</v>
      </c>
      <c r="E1915" s="15">
        <v>0.05</v>
      </c>
      <c r="F1915" s="13">
        <v>6</v>
      </c>
      <c r="G1915" s="14">
        <f>'Calculated Metrics'!$D1915*'Calculated Metrics'!$F1915*(1-'Calculated Metrics'!$E1915)</f>
        <v>47.423999999999999</v>
      </c>
      <c r="H1915" s="13">
        <v>3355</v>
      </c>
      <c r="I1915" s="13" t="s">
        <v>2122</v>
      </c>
      <c r="J1915" s="13" t="str">
        <f t="shared" si="29"/>
        <v>Returning Customer</v>
      </c>
      <c r="K1915" s="13" t="s">
        <v>24</v>
      </c>
      <c r="L1915" s="13" t="s">
        <v>25</v>
      </c>
      <c r="M1915" s="16">
        <v>42063</v>
      </c>
      <c r="N1915" s="16">
        <v>42067</v>
      </c>
      <c r="O1915" s="48">
        <f>'Calculated Metrics'!$N1915-'Calculated Metrics'!$M1915</f>
        <v>4</v>
      </c>
      <c r="P1915" s="16" t="str">
        <f>TEXT('Calculated Metrics'!$M1915,"mmmm")</f>
        <v>February</v>
      </c>
      <c r="Q1915" s="16" t="str">
        <f>TEXT('Calculated Metrics'!$M1915,"dddd")</f>
        <v>Saturday</v>
      </c>
      <c r="R1915" s="13" t="str">
        <f>_xlfn.XLOOKUP('Calculated Metrics'!$T1915,'Product Lookup'!A:A,'Product Lookup'!B:B, ,0)</f>
        <v>Computer Peripherals</v>
      </c>
      <c r="S1915" s="13" t="s">
        <v>58</v>
      </c>
      <c r="T1915" s="13" t="s">
        <v>100</v>
      </c>
      <c r="U1915" s="13" t="s">
        <v>43</v>
      </c>
      <c r="V1915" s="13" t="s">
        <v>29</v>
      </c>
      <c r="W1915" s="13" t="s">
        <v>30</v>
      </c>
      <c r="X1915" s="13" t="s">
        <v>39</v>
      </c>
      <c r="Y1915" s="13" t="s">
        <v>966</v>
      </c>
      <c r="Z1915" s="13">
        <v>93010</v>
      </c>
      <c r="AA1915" s="1"/>
      <c r="AB1915" s="1"/>
      <c r="AC1915" s="1"/>
      <c r="AD1915" s="1"/>
      <c r="AE1915" s="1"/>
      <c r="AF1915" s="1"/>
    </row>
    <row r="1916" spans="1:32" x14ac:dyDescent="0.3">
      <c r="A1916" s="9">
        <v>23908</v>
      </c>
      <c r="B1916" s="9" t="s">
        <v>71</v>
      </c>
      <c r="C1916" s="9">
        <v>88587</v>
      </c>
      <c r="D1916" s="10">
        <v>125.99</v>
      </c>
      <c r="E1916" s="11">
        <v>0.1</v>
      </c>
      <c r="F1916" s="9">
        <v>7</v>
      </c>
      <c r="G1916" s="10">
        <f>'Calculated Metrics'!$D1916*'Calculated Metrics'!$F1916*(1-'Calculated Metrics'!$E1916)</f>
        <v>793.73699999999997</v>
      </c>
      <c r="H1916" s="9">
        <v>3355</v>
      </c>
      <c r="I1916" s="9" t="s">
        <v>2122</v>
      </c>
      <c r="J1916" s="9" t="str">
        <f t="shared" si="29"/>
        <v>Returning Customer</v>
      </c>
      <c r="K1916" s="9" t="s">
        <v>24</v>
      </c>
      <c r="L1916" s="9" t="s">
        <v>35</v>
      </c>
      <c r="M1916" s="12">
        <v>42063</v>
      </c>
      <c r="N1916" s="12">
        <v>42063</v>
      </c>
      <c r="O1916" s="47">
        <f>'Calculated Metrics'!$N1916-'Calculated Metrics'!$M1916</f>
        <v>0</v>
      </c>
      <c r="P1916" s="12" t="str">
        <f>TEXT('Calculated Metrics'!$M1916,"mmmm")</f>
        <v>February</v>
      </c>
      <c r="Q1916" s="12" t="str">
        <f>TEXT('Calculated Metrics'!$M1916,"dddd")</f>
        <v>Saturday</v>
      </c>
      <c r="R1916" s="9" t="str">
        <f>_xlfn.XLOOKUP('Calculated Metrics'!$T1916,'Product Lookup'!A:A,'Product Lookup'!B:B, ,0)</f>
        <v>Telephones</v>
      </c>
      <c r="S1916" s="9" t="s">
        <v>58</v>
      </c>
      <c r="T1916" s="9" t="s">
        <v>59</v>
      </c>
      <c r="U1916" s="9" t="s">
        <v>49</v>
      </c>
      <c r="V1916" s="9" t="s">
        <v>29</v>
      </c>
      <c r="W1916" s="9" t="s">
        <v>30</v>
      </c>
      <c r="X1916" s="9" t="s">
        <v>39</v>
      </c>
      <c r="Y1916" s="9" t="s">
        <v>966</v>
      </c>
      <c r="Z1916" s="9">
        <v>93010</v>
      </c>
      <c r="AA1916" s="1"/>
      <c r="AB1916" s="1"/>
      <c r="AC1916" s="1"/>
      <c r="AD1916" s="1"/>
      <c r="AE1916" s="1"/>
      <c r="AF1916" s="1"/>
    </row>
    <row r="1917" spans="1:32" x14ac:dyDescent="0.3">
      <c r="A1917" s="13">
        <v>18628</v>
      </c>
      <c r="B1917" s="13" t="s">
        <v>47</v>
      </c>
      <c r="C1917" s="13">
        <v>88588</v>
      </c>
      <c r="D1917" s="14">
        <v>5.34</v>
      </c>
      <c r="E1917" s="15">
        <v>0.05</v>
      </c>
      <c r="F1917" s="13">
        <v>13</v>
      </c>
      <c r="G1917" s="14">
        <f>'Calculated Metrics'!$D1917*'Calculated Metrics'!$F1917*(1-'Calculated Metrics'!$E1917)</f>
        <v>65.948999999999998</v>
      </c>
      <c r="H1917" s="13">
        <v>3356</v>
      </c>
      <c r="I1917" s="13" t="s">
        <v>2123</v>
      </c>
      <c r="J1917" s="13" t="str">
        <f t="shared" si="29"/>
        <v>Returning Customer</v>
      </c>
      <c r="K1917" s="13" t="s">
        <v>24</v>
      </c>
      <c r="L1917" s="13" t="s">
        <v>35</v>
      </c>
      <c r="M1917" s="16">
        <v>42128</v>
      </c>
      <c r="N1917" s="16">
        <v>42130</v>
      </c>
      <c r="O1917" s="48">
        <f>'Calculated Metrics'!$N1917-'Calculated Metrics'!$M1917</f>
        <v>2</v>
      </c>
      <c r="P1917" s="16" t="str">
        <f>TEXT('Calculated Metrics'!$M1917,"mmmm")</f>
        <v>May</v>
      </c>
      <c r="Q1917" s="16" t="str">
        <f>TEXT('Calculated Metrics'!$M1917,"dddd")</f>
        <v>Monday</v>
      </c>
      <c r="R1917" s="13" t="str">
        <f>_xlfn.XLOOKUP('Calculated Metrics'!$T1917,'Product Lookup'!A:A,'Product Lookup'!B:B, ,0)</f>
        <v>Binders</v>
      </c>
      <c r="S1917" s="13" t="s">
        <v>26</v>
      </c>
      <c r="T1917" s="13" t="s">
        <v>72</v>
      </c>
      <c r="U1917" s="13" t="s">
        <v>49</v>
      </c>
      <c r="V1917" s="13" t="s">
        <v>29</v>
      </c>
      <c r="W1917" s="13" t="s">
        <v>30</v>
      </c>
      <c r="X1917" s="13" t="s">
        <v>566</v>
      </c>
      <c r="Y1917" s="13" t="s">
        <v>967</v>
      </c>
      <c r="Z1917" s="13">
        <v>83616</v>
      </c>
      <c r="AA1917" s="1"/>
      <c r="AB1917" s="1"/>
      <c r="AC1917" s="1"/>
      <c r="AD1917" s="1"/>
      <c r="AE1917" s="1"/>
      <c r="AF1917" s="1"/>
    </row>
    <row r="1918" spans="1:32" x14ac:dyDescent="0.3">
      <c r="A1918" s="9">
        <v>18629</v>
      </c>
      <c r="B1918" s="9" t="s">
        <v>47</v>
      </c>
      <c r="C1918" s="9">
        <v>88588</v>
      </c>
      <c r="D1918" s="10">
        <v>160.97999999999999</v>
      </c>
      <c r="E1918" s="11">
        <v>0.1</v>
      </c>
      <c r="F1918" s="9">
        <v>18</v>
      </c>
      <c r="G1918" s="10">
        <f>'Calculated Metrics'!$D1918*'Calculated Metrics'!$F1918*(1-'Calculated Metrics'!$E1918)</f>
        <v>2607.8759999999997</v>
      </c>
      <c r="H1918" s="9">
        <v>3356</v>
      </c>
      <c r="I1918" s="9" t="s">
        <v>2123</v>
      </c>
      <c r="J1918" s="9" t="str">
        <f t="shared" si="29"/>
        <v>Returning Customer</v>
      </c>
      <c r="K1918" s="9" t="s">
        <v>24</v>
      </c>
      <c r="L1918" s="9" t="s">
        <v>25</v>
      </c>
      <c r="M1918" s="12">
        <v>42128</v>
      </c>
      <c r="N1918" s="12">
        <v>42129</v>
      </c>
      <c r="O1918" s="47">
        <f>'Calculated Metrics'!$N1918-'Calculated Metrics'!$M1918</f>
        <v>1</v>
      </c>
      <c r="P1918" s="12" t="str">
        <f>TEXT('Calculated Metrics'!$M1918,"mmmm")</f>
        <v>May</v>
      </c>
      <c r="Q1918" s="12" t="str">
        <f>TEXT('Calculated Metrics'!$M1918,"dddd")</f>
        <v>Monday</v>
      </c>
      <c r="R1918" s="9" t="str">
        <f>_xlfn.XLOOKUP('Calculated Metrics'!$T1918,'Product Lookup'!A:A,'Product Lookup'!B:B, ,0)</f>
        <v>Chairs</v>
      </c>
      <c r="S1918" s="9" t="s">
        <v>36</v>
      </c>
      <c r="T1918" s="9" t="s">
        <v>37</v>
      </c>
      <c r="U1918" s="9" t="s">
        <v>38</v>
      </c>
      <c r="V1918" s="9" t="s">
        <v>29</v>
      </c>
      <c r="W1918" s="9" t="s">
        <v>30</v>
      </c>
      <c r="X1918" s="9" t="s">
        <v>566</v>
      </c>
      <c r="Y1918" s="9" t="s">
        <v>967</v>
      </c>
      <c r="Z1918" s="9">
        <v>83616</v>
      </c>
      <c r="AA1918" s="1"/>
      <c r="AB1918" s="1"/>
      <c r="AC1918" s="1"/>
      <c r="AD1918" s="1"/>
      <c r="AE1918" s="1"/>
      <c r="AF1918" s="1"/>
    </row>
    <row r="1919" spans="1:32" x14ac:dyDescent="0.3">
      <c r="A1919" s="13">
        <v>18630</v>
      </c>
      <c r="B1919" s="13" t="s">
        <v>47</v>
      </c>
      <c r="C1919" s="13">
        <v>88588</v>
      </c>
      <c r="D1919" s="14">
        <v>65.989999999999995</v>
      </c>
      <c r="E1919" s="15">
        <v>0.05</v>
      </c>
      <c r="F1919" s="13">
        <v>15</v>
      </c>
      <c r="G1919" s="14">
        <f>'Calculated Metrics'!$D1919*'Calculated Metrics'!$F1919*(1-'Calculated Metrics'!$E1919)</f>
        <v>940.35749999999985</v>
      </c>
      <c r="H1919" s="13">
        <v>3356</v>
      </c>
      <c r="I1919" s="13" t="s">
        <v>2123</v>
      </c>
      <c r="J1919" s="13" t="str">
        <f t="shared" si="29"/>
        <v>Returning Customer</v>
      </c>
      <c r="K1919" s="13" t="s">
        <v>24</v>
      </c>
      <c r="L1919" s="13" t="s">
        <v>25</v>
      </c>
      <c r="M1919" s="16">
        <v>42128</v>
      </c>
      <c r="N1919" s="16">
        <v>42128</v>
      </c>
      <c r="O1919" s="48">
        <f>'Calculated Metrics'!$N1919-'Calculated Metrics'!$M1919</f>
        <v>0</v>
      </c>
      <c r="P1919" s="16" t="str">
        <f>TEXT('Calculated Metrics'!$M1919,"mmmm")</f>
        <v>May</v>
      </c>
      <c r="Q1919" s="16" t="str">
        <f>TEXT('Calculated Metrics'!$M1919,"dddd")</f>
        <v>Monday</v>
      </c>
      <c r="R1919" s="13" t="str">
        <f>_xlfn.XLOOKUP('Calculated Metrics'!$T1919,'Product Lookup'!A:A,'Product Lookup'!B:B, ,0)</f>
        <v>Telephones</v>
      </c>
      <c r="S1919" s="13" t="s">
        <v>58</v>
      </c>
      <c r="T1919" s="13" t="s">
        <v>59</v>
      </c>
      <c r="U1919" s="13" t="s">
        <v>49</v>
      </c>
      <c r="V1919" s="13" t="s">
        <v>29</v>
      </c>
      <c r="W1919" s="13" t="s">
        <v>50</v>
      </c>
      <c r="X1919" s="13" t="s">
        <v>566</v>
      </c>
      <c r="Y1919" s="13" t="s">
        <v>967</v>
      </c>
      <c r="Z1919" s="13">
        <v>83616</v>
      </c>
      <c r="AA1919" s="1"/>
      <c r="AB1919" s="1"/>
      <c r="AC1919" s="1"/>
      <c r="AD1919" s="1"/>
      <c r="AE1919" s="1"/>
      <c r="AF1919" s="1"/>
    </row>
    <row r="1920" spans="1:32" x14ac:dyDescent="0.3">
      <c r="A1920" s="9">
        <v>22597</v>
      </c>
      <c r="B1920" s="9" t="s">
        <v>23</v>
      </c>
      <c r="C1920" s="9">
        <v>91437</v>
      </c>
      <c r="D1920" s="10">
        <v>28.53</v>
      </c>
      <c r="E1920" s="11">
        <v>0.05</v>
      </c>
      <c r="F1920" s="9">
        <v>6</v>
      </c>
      <c r="G1920" s="10">
        <f>'Calculated Metrics'!$D1920*'Calculated Metrics'!$F1920*(1-'Calculated Metrics'!$E1920)</f>
        <v>162.62100000000001</v>
      </c>
      <c r="H1920" s="9">
        <v>3359</v>
      </c>
      <c r="I1920" s="9" t="s">
        <v>2124</v>
      </c>
      <c r="J1920" s="9" t="str">
        <f t="shared" si="29"/>
        <v>New Customer</v>
      </c>
      <c r="K1920" s="9" t="s">
        <v>34</v>
      </c>
      <c r="L1920" s="9" t="s">
        <v>35</v>
      </c>
      <c r="M1920" s="12">
        <v>42122</v>
      </c>
      <c r="N1920" s="12">
        <v>42124</v>
      </c>
      <c r="O1920" s="47">
        <f>'Calculated Metrics'!$N1920-'Calculated Metrics'!$M1920</f>
        <v>2</v>
      </c>
      <c r="P1920" s="12" t="str">
        <f>TEXT('Calculated Metrics'!$M1920,"mmmm")</f>
        <v>April</v>
      </c>
      <c r="Q1920" s="12" t="str">
        <f>TEXT('Calculated Metrics'!$M1920,"dddd")</f>
        <v>Tuesday</v>
      </c>
      <c r="R1920" s="9" t="str">
        <f>_xlfn.XLOOKUP('Calculated Metrics'!$T1920,'Product Lookup'!A:A,'Product Lookup'!B:B, ,0)</f>
        <v>Binders</v>
      </c>
      <c r="S1920" s="9" t="s">
        <v>26</v>
      </c>
      <c r="T1920" s="9" t="s">
        <v>72</v>
      </c>
      <c r="U1920" s="9" t="s">
        <v>49</v>
      </c>
      <c r="V1920" s="9" t="s">
        <v>29</v>
      </c>
      <c r="W1920" s="9" t="s">
        <v>50</v>
      </c>
      <c r="X1920" s="9" t="s">
        <v>602</v>
      </c>
      <c r="Y1920" s="9" t="s">
        <v>968</v>
      </c>
      <c r="Z1920" s="9">
        <v>53213</v>
      </c>
      <c r="AA1920" s="1"/>
      <c r="AB1920" s="1"/>
      <c r="AC1920" s="1"/>
      <c r="AD1920" s="1"/>
      <c r="AE1920" s="1"/>
      <c r="AF1920" s="1"/>
    </row>
    <row r="1921" spans="1:32" x14ac:dyDescent="0.3">
      <c r="A1921" s="13">
        <v>23359</v>
      </c>
      <c r="B1921" s="13" t="s">
        <v>33</v>
      </c>
      <c r="C1921" s="13">
        <v>91435</v>
      </c>
      <c r="D1921" s="14">
        <v>9.11</v>
      </c>
      <c r="E1921" s="15">
        <v>0.05</v>
      </c>
      <c r="F1921" s="13">
        <v>3</v>
      </c>
      <c r="G1921" s="14">
        <f>'Calculated Metrics'!$D1921*'Calculated Metrics'!$F1921*(1-'Calculated Metrics'!$E1921)</f>
        <v>25.963499999999996</v>
      </c>
      <c r="H1921" s="13">
        <v>3360</v>
      </c>
      <c r="I1921" s="13" t="s">
        <v>2125</v>
      </c>
      <c r="J1921" s="13" t="str">
        <f t="shared" si="29"/>
        <v>New Customer</v>
      </c>
      <c r="K1921" s="13" t="s">
        <v>34</v>
      </c>
      <c r="L1921" s="13" t="s">
        <v>35</v>
      </c>
      <c r="M1921" s="16">
        <v>42083</v>
      </c>
      <c r="N1921" s="16">
        <v>42085</v>
      </c>
      <c r="O1921" s="48">
        <f>'Calculated Metrics'!$N1921-'Calculated Metrics'!$M1921</f>
        <v>2</v>
      </c>
      <c r="P1921" s="16" t="str">
        <f>TEXT('Calculated Metrics'!$M1921,"mmmm")</f>
        <v>March</v>
      </c>
      <c r="Q1921" s="16" t="str">
        <f>TEXT('Calculated Metrics'!$M1921,"dddd")</f>
        <v>Friday</v>
      </c>
      <c r="R1921" s="13" t="str">
        <f>_xlfn.XLOOKUP('Calculated Metrics'!$T1921,'Product Lookup'!A:A,'Product Lookup'!B:B, ,0)</f>
        <v>Paper</v>
      </c>
      <c r="S1921" s="13" t="s">
        <v>26</v>
      </c>
      <c r="T1921" s="13" t="s">
        <v>66</v>
      </c>
      <c r="U1921" s="13" t="s">
        <v>28</v>
      </c>
      <c r="V1921" s="13" t="s">
        <v>29</v>
      </c>
      <c r="W1921" s="13" t="s">
        <v>50</v>
      </c>
      <c r="X1921" s="13" t="s">
        <v>602</v>
      </c>
      <c r="Y1921" s="13" t="s">
        <v>969</v>
      </c>
      <c r="Z1921" s="13">
        <v>53214</v>
      </c>
      <c r="AA1921" s="1"/>
      <c r="AB1921" s="1"/>
      <c r="AC1921" s="1"/>
      <c r="AD1921" s="1"/>
      <c r="AE1921" s="1"/>
      <c r="AF1921" s="1"/>
    </row>
    <row r="1922" spans="1:32" x14ac:dyDescent="0.3">
      <c r="A1922" s="9">
        <v>23360</v>
      </c>
      <c r="B1922" s="9" t="s">
        <v>33</v>
      </c>
      <c r="C1922" s="9">
        <v>91435</v>
      </c>
      <c r="D1922" s="10">
        <v>12.64</v>
      </c>
      <c r="E1922" s="11">
        <v>0.05</v>
      </c>
      <c r="F1922" s="9">
        <v>8</v>
      </c>
      <c r="G1922" s="10">
        <f>'Calculated Metrics'!$D1922*'Calculated Metrics'!$F1922*(1-'Calculated Metrics'!$E1922)</f>
        <v>96.063999999999993</v>
      </c>
      <c r="H1922" s="9">
        <v>3361</v>
      </c>
      <c r="I1922" s="9" t="s">
        <v>2126</v>
      </c>
      <c r="J1922" s="9" t="str">
        <f t="shared" ref="J1922:J1953" si="30">IF(COUNTIF(I:I,I1922)&gt;1,"Returning Customer","New Customer")</f>
        <v>Returning Customer</v>
      </c>
      <c r="K1922" s="9" t="s">
        <v>34</v>
      </c>
      <c r="L1922" s="9" t="s">
        <v>35</v>
      </c>
      <c r="M1922" s="12">
        <v>42083</v>
      </c>
      <c r="N1922" s="12">
        <v>42085</v>
      </c>
      <c r="O1922" s="47">
        <f>'Calculated Metrics'!$N1922-'Calculated Metrics'!$M1922</f>
        <v>2</v>
      </c>
      <c r="P1922" s="12" t="str">
        <f>TEXT('Calculated Metrics'!$M1922,"mmmm")</f>
        <v>March</v>
      </c>
      <c r="Q1922" s="12" t="str">
        <f>TEXT('Calculated Metrics'!$M1922,"dddd")</f>
        <v>Friday</v>
      </c>
      <c r="R1922" s="9" t="str">
        <f>_xlfn.XLOOKUP('Calculated Metrics'!$T1922,'Product Lookup'!A:A,'Product Lookup'!B:B, ,0)</f>
        <v>Furnishings</v>
      </c>
      <c r="S1922" s="9" t="s">
        <v>36</v>
      </c>
      <c r="T1922" s="9" t="s">
        <v>42</v>
      </c>
      <c r="U1922" s="9" t="s">
        <v>43</v>
      </c>
      <c r="V1922" s="9" t="s">
        <v>29</v>
      </c>
      <c r="W1922" s="9" t="s">
        <v>50</v>
      </c>
      <c r="X1922" s="9" t="s">
        <v>602</v>
      </c>
      <c r="Y1922" s="9" t="s">
        <v>970</v>
      </c>
      <c r="Z1922" s="9">
        <v>53095</v>
      </c>
      <c r="AA1922" s="1"/>
      <c r="AB1922" s="1"/>
      <c r="AC1922" s="1"/>
      <c r="AD1922" s="1"/>
      <c r="AE1922" s="1"/>
      <c r="AF1922" s="1"/>
    </row>
    <row r="1923" spans="1:32" x14ac:dyDescent="0.3">
      <c r="A1923" s="13">
        <v>24802</v>
      </c>
      <c r="B1923" s="13" t="s">
        <v>47</v>
      </c>
      <c r="C1923" s="13">
        <v>91436</v>
      </c>
      <c r="D1923" s="14">
        <v>7.96</v>
      </c>
      <c r="E1923" s="15">
        <v>0.05</v>
      </c>
      <c r="F1923" s="13">
        <v>15</v>
      </c>
      <c r="G1923" s="14">
        <f>'Calculated Metrics'!$D1923*'Calculated Metrics'!$F1923*(1-'Calculated Metrics'!$E1923)</f>
        <v>113.43</v>
      </c>
      <c r="H1923" s="13">
        <v>3361</v>
      </c>
      <c r="I1923" s="13" t="s">
        <v>2126</v>
      </c>
      <c r="J1923" s="13" t="str">
        <f t="shared" si="30"/>
        <v>Returning Customer</v>
      </c>
      <c r="K1923" s="13" t="s">
        <v>34</v>
      </c>
      <c r="L1923" s="13" t="s">
        <v>35</v>
      </c>
      <c r="M1923" s="16">
        <v>42030</v>
      </c>
      <c r="N1923" s="16">
        <v>42030</v>
      </c>
      <c r="O1923" s="48">
        <f>'Calculated Metrics'!$N1923-'Calculated Metrics'!$M1923</f>
        <v>0</v>
      </c>
      <c r="P1923" s="16" t="str">
        <f>TEXT('Calculated Metrics'!$M1923,"mmmm")</f>
        <v>January</v>
      </c>
      <c r="Q1923" s="16" t="str">
        <f>TEXT('Calculated Metrics'!$M1923,"dddd")</f>
        <v>Monday</v>
      </c>
      <c r="R1923" s="13" t="str">
        <f>_xlfn.XLOOKUP('Calculated Metrics'!$T1923,'Product Lookup'!A:A,'Product Lookup'!B:B, ,0)</f>
        <v>Furnishings</v>
      </c>
      <c r="S1923" s="13" t="s">
        <v>36</v>
      </c>
      <c r="T1923" s="13" t="s">
        <v>42</v>
      </c>
      <c r="U1923" s="13" t="s">
        <v>49</v>
      </c>
      <c r="V1923" s="13" t="s">
        <v>29</v>
      </c>
      <c r="W1923" s="13" t="s">
        <v>50</v>
      </c>
      <c r="X1923" s="13" t="s">
        <v>602</v>
      </c>
      <c r="Y1923" s="13" t="s">
        <v>970</v>
      </c>
      <c r="Z1923" s="13">
        <v>53095</v>
      </c>
      <c r="AA1923" s="1"/>
      <c r="AB1923" s="1"/>
      <c r="AC1923" s="1"/>
      <c r="AD1923" s="1"/>
      <c r="AE1923" s="1"/>
      <c r="AF1923" s="1"/>
    </row>
    <row r="1924" spans="1:32" x14ac:dyDescent="0.3">
      <c r="A1924" s="9">
        <v>23887</v>
      </c>
      <c r="B1924" s="9" t="s">
        <v>47</v>
      </c>
      <c r="C1924" s="9">
        <v>91438</v>
      </c>
      <c r="D1924" s="10">
        <v>4.9800000000000004</v>
      </c>
      <c r="E1924" s="11">
        <v>0.05</v>
      </c>
      <c r="F1924" s="9">
        <v>19</v>
      </c>
      <c r="G1924" s="10">
        <f>'Calculated Metrics'!$D1924*'Calculated Metrics'!$F1924*(1-'Calculated Metrics'!$E1924)</f>
        <v>89.888999999999996</v>
      </c>
      <c r="H1924" s="9">
        <v>3361</v>
      </c>
      <c r="I1924" s="9" t="s">
        <v>2126</v>
      </c>
      <c r="J1924" s="9" t="str">
        <f t="shared" si="30"/>
        <v>Returning Customer</v>
      </c>
      <c r="K1924" s="9" t="s">
        <v>34</v>
      </c>
      <c r="L1924" s="9" t="s">
        <v>35</v>
      </c>
      <c r="M1924" s="12">
        <v>42164</v>
      </c>
      <c r="N1924" s="12">
        <v>42166</v>
      </c>
      <c r="O1924" s="47">
        <f>'Calculated Metrics'!$N1924-'Calculated Metrics'!$M1924</f>
        <v>2</v>
      </c>
      <c r="P1924" s="12" t="str">
        <f>TEXT('Calculated Metrics'!$M1924,"mmmm")</f>
        <v>June</v>
      </c>
      <c r="Q1924" s="12" t="str">
        <f>TEXT('Calculated Metrics'!$M1924,"dddd")</f>
        <v>Tuesday</v>
      </c>
      <c r="R1924" s="9" t="str">
        <f>_xlfn.XLOOKUP('Calculated Metrics'!$T1924,'Product Lookup'!A:A,'Product Lookup'!B:B, ,0)</f>
        <v>Binders</v>
      </c>
      <c r="S1924" s="9" t="s">
        <v>26</v>
      </c>
      <c r="T1924" s="9" t="s">
        <v>72</v>
      </c>
      <c r="U1924" s="9" t="s">
        <v>49</v>
      </c>
      <c r="V1924" s="9" t="s">
        <v>29</v>
      </c>
      <c r="W1924" s="9" t="s">
        <v>44</v>
      </c>
      <c r="X1924" s="9" t="s">
        <v>602</v>
      </c>
      <c r="Y1924" s="9" t="s">
        <v>970</v>
      </c>
      <c r="Z1924" s="9">
        <v>53095</v>
      </c>
      <c r="AA1924" s="1"/>
      <c r="AB1924" s="1"/>
      <c r="AC1924" s="1"/>
      <c r="AD1924" s="1"/>
      <c r="AE1924" s="1"/>
      <c r="AF1924" s="1"/>
    </row>
    <row r="1925" spans="1:32" x14ac:dyDescent="0.3">
      <c r="A1925" s="13">
        <v>19749</v>
      </c>
      <c r="B1925" s="13" t="s">
        <v>71</v>
      </c>
      <c r="C1925" s="13">
        <v>90501</v>
      </c>
      <c r="D1925" s="14">
        <v>80.97</v>
      </c>
      <c r="E1925" s="15">
        <v>0.05</v>
      </c>
      <c r="F1925" s="13">
        <v>11</v>
      </c>
      <c r="G1925" s="14">
        <f>'Calculated Metrics'!$D1925*'Calculated Metrics'!$F1925*(1-'Calculated Metrics'!$E1925)</f>
        <v>846.13649999999996</v>
      </c>
      <c r="H1925" s="13">
        <v>3366</v>
      </c>
      <c r="I1925" s="13" t="s">
        <v>2127</v>
      </c>
      <c r="J1925" s="13" t="str">
        <f t="shared" si="30"/>
        <v>Returning Customer</v>
      </c>
      <c r="K1925" s="13" t="s">
        <v>34</v>
      </c>
      <c r="L1925" s="13" t="s">
        <v>25</v>
      </c>
      <c r="M1925" s="16">
        <v>42148</v>
      </c>
      <c r="N1925" s="16">
        <v>42153</v>
      </c>
      <c r="O1925" s="48">
        <f>'Calculated Metrics'!$N1925-'Calculated Metrics'!$M1925</f>
        <v>5</v>
      </c>
      <c r="P1925" s="16" t="str">
        <f>TEXT('Calculated Metrics'!$M1925,"mmmm")</f>
        <v>May</v>
      </c>
      <c r="Q1925" s="16" t="str">
        <f>TEXT('Calculated Metrics'!$M1925,"dddd")</f>
        <v>Sunday</v>
      </c>
      <c r="R1925" s="13" t="str">
        <f>_xlfn.XLOOKUP('Calculated Metrics'!$T1925,'Product Lookup'!A:A,'Product Lookup'!B:B, ,0)</f>
        <v>Office Machines</v>
      </c>
      <c r="S1925" s="13" t="s">
        <v>58</v>
      </c>
      <c r="T1925" s="13" t="s">
        <v>62</v>
      </c>
      <c r="U1925" s="13" t="s">
        <v>38</v>
      </c>
      <c r="V1925" s="13" t="s">
        <v>29</v>
      </c>
      <c r="W1925" s="13" t="s">
        <v>44</v>
      </c>
      <c r="X1925" s="13" t="s">
        <v>90</v>
      </c>
      <c r="Y1925" s="13" t="s">
        <v>147</v>
      </c>
      <c r="Z1925" s="13">
        <v>45373</v>
      </c>
      <c r="AA1925" s="1"/>
      <c r="AB1925" s="1"/>
      <c r="AC1925" s="1"/>
      <c r="AD1925" s="1"/>
      <c r="AE1925" s="1"/>
      <c r="AF1925" s="1"/>
    </row>
    <row r="1926" spans="1:32" x14ac:dyDescent="0.3">
      <c r="A1926" s="9">
        <v>19750</v>
      </c>
      <c r="B1926" s="9" t="s">
        <v>71</v>
      </c>
      <c r="C1926" s="9">
        <v>90501</v>
      </c>
      <c r="D1926" s="10">
        <v>6.48</v>
      </c>
      <c r="E1926" s="11">
        <v>0.05</v>
      </c>
      <c r="F1926" s="9">
        <v>8</v>
      </c>
      <c r="G1926" s="10">
        <f>'Calculated Metrics'!$D1926*'Calculated Metrics'!$F1926*(1-'Calculated Metrics'!$E1926)</f>
        <v>49.247999999999998</v>
      </c>
      <c r="H1926" s="9">
        <v>3366</v>
      </c>
      <c r="I1926" s="9" t="s">
        <v>2127</v>
      </c>
      <c r="J1926" s="9" t="str">
        <f t="shared" si="30"/>
        <v>Returning Customer</v>
      </c>
      <c r="K1926" s="9" t="s">
        <v>34</v>
      </c>
      <c r="L1926" s="9" t="s">
        <v>35</v>
      </c>
      <c r="M1926" s="12">
        <v>42148</v>
      </c>
      <c r="N1926" s="12">
        <v>42152</v>
      </c>
      <c r="O1926" s="47">
        <f>'Calculated Metrics'!$N1926-'Calculated Metrics'!$M1926</f>
        <v>4</v>
      </c>
      <c r="P1926" s="12" t="str">
        <f>TEXT('Calculated Metrics'!$M1926,"mmmm")</f>
        <v>May</v>
      </c>
      <c r="Q1926" s="12" t="str">
        <f>TEXT('Calculated Metrics'!$M1926,"dddd")</f>
        <v>Sunday</v>
      </c>
      <c r="R1926" s="9" t="str">
        <f>_xlfn.XLOOKUP('Calculated Metrics'!$T1926,'Product Lookup'!A:A,'Product Lookup'!B:B, ,0)</f>
        <v>Paper</v>
      </c>
      <c r="S1926" s="9" t="s">
        <v>26</v>
      </c>
      <c r="T1926" s="9" t="s">
        <v>66</v>
      </c>
      <c r="U1926" s="9" t="s">
        <v>49</v>
      </c>
      <c r="V1926" s="9" t="s">
        <v>29</v>
      </c>
      <c r="W1926" s="9" t="s">
        <v>44</v>
      </c>
      <c r="X1926" s="9" t="s">
        <v>90</v>
      </c>
      <c r="Y1926" s="9" t="s">
        <v>147</v>
      </c>
      <c r="Z1926" s="9">
        <v>45373</v>
      </c>
      <c r="AA1926" s="1"/>
      <c r="AB1926" s="1"/>
      <c r="AC1926" s="1"/>
      <c r="AD1926" s="1"/>
      <c r="AE1926" s="1"/>
      <c r="AF1926" s="1"/>
    </row>
    <row r="1927" spans="1:32" x14ac:dyDescent="0.3">
      <c r="A1927" s="13">
        <v>23428</v>
      </c>
      <c r="B1927" s="13" t="s">
        <v>41</v>
      </c>
      <c r="C1927" s="13">
        <v>90502</v>
      </c>
      <c r="D1927" s="14">
        <v>30.97</v>
      </c>
      <c r="E1927" s="15">
        <v>0.05</v>
      </c>
      <c r="F1927" s="13">
        <v>26</v>
      </c>
      <c r="G1927" s="14">
        <f>'Calculated Metrics'!$D1927*'Calculated Metrics'!$F1927*(1-'Calculated Metrics'!$E1927)</f>
        <v>764.95899999999995</v>
      </c>
      <c r="H1927" s="13">
        <v>3367</v>
      </c>
      <c r="I1927" s="13" t="s">
        <v>2128</v>
      </c>
      <c r="J1927" s="13" t="str">
        <f t="shared" si="30"/>
        <v>Returning Customer</v>
      </c>
      <c r="K1927" s="13" t="s">
        <v>34</v>
      </c>
      <c r="L1927" s="13" t="s">
        <v>35</v>
      </c>
      <c r="M1927" s="16">
        <v>42126</v>
      </c>
      <c r="N1927" s="16">
        <v>42127</v>
      </c>
      <c r="O1927" s="48">
        <f>'Calculated Metrics'!$N1927-'Calculated Metrics'!$M1927</f>
        <v>1</v>
      </c>
      <c r="P1927" s="16" t="str">
        <f>TEXT('Calculated Metrics'!$M1927,"mmmm")</f>
        <v>May</v>
      </c>
      <c r="Q1927" s="16" t="str">
        <f>TEXT('Calculated Metrics'!$M1927,"dddd")</f>
        <v>Saturday</v>
      </c>
      <c r="R1927" s="13" t="str">
        <f>_xlfn.XLOOKUP('Calculated Metrics'!$T1927,'Product Lookup'!A:A,'Product Lookup'!B:B, ,0)</f>
        <v>Computer Peripherals</v>
      </c>
      <c r="S1927" s="13" t="s">
        <v>58</v>
      </c>
      <c r="T1927" s="13" t="s">
        <v>100</v>
      </c>
      <c r="U1927" s="13" t="s">
        <v>49</v>
      </c>
      <c r="V1927" s="13" t="s">
        <v>29</v>
      </c>
      <c r="W1927" s="13" t="s">
        <v>44</v>
      </c>
      <c r="X1927" s="13" t="s">
        <v>90</v>
      </c>
      <c r="Y1927" s="13" t="s">
        <v>971</v>
      </c>
      <c r="Z1927" s="13">
        <v>43221</v>
      </c>
      <c r="AA1927" s="1"/>
      <c r="AB1927" s="1"/>
      <c r="AC1927" s="1"/>
      <c r="AD1927" s="1"/>
      <c r="AE1927" s="1"/>
      <c r="AF1927" s="1"/>
    </row>
    <row r="1928" spans="1:32" x14ac:dyDescent="0.3">
      <c r="A1928" s="9">
        <v>23429</v>
      </c>
      <c r="B1928" s="9" t="s">
        <v>41</v>
      </c>
      <c r="C1928" s="9">
        <v>90502</v>
      </c>
      <c r="D1928" s="10">
        <v>4.13</v>
      </c>
      <c r="E1928" s="11">
        <v>0.05</v>
      </c>
      <c r="F1928" s="9">
        <v>18</v>
      </c>
      <c r="G1928" s="10">
        <f>'Calculated Metrics'!$D1928*'Calculated Metrics'!$F1928*(1-'Calculated Metrics'!$E1928)</f>
        <v>70.623000000000005</v>
      </c>
      <c r="H1928" s="9">
        <v>3367</v>
      </c>
      <c r="I1928" s="9" t="s">
        <v>2128</v>
      </c>
      <c r="J1928" s="9" t="str">
        <f t="shared" si="30"/>
        <v>Returning Customer</v>
      </c>
      <c r="K1928" s="9" t="s">
        <v>34</v>
      </c>
      <c r="L1928" s="9" t="s">
        <v>25</v>
      </c>
      <c r="M1928" s="12">
        <v>42126</v>
      </c>
      <c r="N1928" s="12">
        <v>42128</v>
      </c>
      <c r="O1928" s="47">
        <f>'Calculated Metrics'!$N1928-'Calculated Metrics'!$M1928</f>
        <v>2</v>
      </c>
      <c r="P1928" s="12" t="str">
        <f>TEXT('Calculated Metrics'!$M1928,"mmmm")</f>
        <v>May</v>
      </c>
      <c r="Q1928" s="12" t="str">
        <f>TEXT('Calculated Metrics'!$M1928,"dddd")</f>
        <v>Saturday</v>
      </c>
      <c r="R1928" s="9" t="str">
        <f>_xlfn.XLOOKUP('Calculated Metrics'!$T1928,'Product Lookup'!A:A,'Product Lookup'!B:B, ,0)</f>
        <v>Labels</v>
      </c>
      <c r="S1928" s="9" t="s">
        <v>26</v>
      </c>
      <c r="T1928" s="9" t="s">
        <v>82</v>
      </c>
      <c r="U1928" s="9" t="s">
        <v>49</v>
      </c>
      <c r="V1928" s="9" t="s">
        <v>29</v>
      </c>
      <c r="W1928" s="9" t="s">
        <v>44</v>
      </c>
      <c r="X1928" s="9" t="s">
        <v>90</v>
      </c>
      <c r="Y1928" s="9" t="s">
        <v>971</v>
      </c>
      <c r="Z1928" s="9">
        <v>43221</v>
      </c>
      <c r="AA1928" s="1"/>
      <c r="AB1928" s="1"/>
      <c r="AC1928" s="1"/>
      <c r="AD1928" s="1"/>
      <c r="AE1928" s="1"/>
      <c r="AF1928" s="1"/>
    </row>
    <row r="1929" spans="1:32" x14ac:dyDescent="0.3">
      <c r="A1929" s="13">
        <v>26104</v>
      </c>
      <c r="B1929" s="13" t="s">
        <v>47</v>
      </c>
      <c r="C1929" s="13">
        <v>90500</v>
      </c>
      <c r="D1929" s="14">
        <v>7.1</v>
      </c>
      <c r="E1929" s="15">
        <v>0.05</v>
      </c>
      <c r="F1929" s="13">
        <v>4</v>
      </c>
      <c r="G1929" s="14">
        <f>'Calculated Metrics'!$D1929*'Calculated Metrics'!$F1929*(1-'Calculated Metrics'!$E1929)</f>
        <v>26.979999999999997</v>
      </c>
      <c r="H1929" s="13">
        <v>3369</v>
      </c>
      <c r="I1929" s="13" t="s">
        <v>2129</v>
      </c>
      <c r="J1929" s="13" t="str">
        <f t="shared" si="30"/>
        <v>New Customer</v>
      </c>
      <c r="K1929" s="13" t="s">
        <v>34</v>
      </c>
      <c r="L1929" s="13" t="s">
        <v>35</v>
      </c>
      <c r="M1929" s="16">
        <v>42047</v>
      </c>
      <c r="N1929" s="16">
        <v>42048</v>
      </c>
      <c r="O1929" s="48">
        <f>'Calculated Metrics'!$N1929-'Calculated Metrics'!$M1929</f>
        <v>1</v>
      </c>
      <c r="P1929" s="16" t="str">
        <f>TEXT('Calculated Metrics'!$M1929,"mmmm")</f>
        <v>February</v>
      </c>
      <c r="Q1929" s="16" t="str">
        <f>TEXT('Calculated Metrics'!$M1929,"dddd")</f>
        <v>Thursday</v>
      </c>
      <c r="R1929" s="13" t="str">
        <f>_xlfn.XLOOKUP('Calculated Metrics'!$T1929,'Product Lookup'!A:A,'Product Lookup'!B:B, ,0)</f>
        <v>Binders</v>
      </c>
      <c r="S1929" s="13" t="s">
        <v>26</v>
      </c>
      <c r="T1929" s="13" t="s">
        <v>72</v>
      </c>
      <c r="U1929" s="13" t="s">
        <v>49</v>
      </c>
      <c r="V1929" s="13" t="s">
        <v>29</v>
      </c>
      <c r="W1929" s="13" t="s">
        <v>44</v>
      </c>
      <c r="X1929" s="13" t="s">
        <v>90</v>
      </c>
      <c r="Y1929" s="13" t="s">
        <v>494</v>
      </c>
      <c r="Z1929" s="13">
        <v>43081</v>
      </c>
      <c r="AA1929" s="1"/>
      <c r="AB1929" s="1"/>
      <c r="AC1929" s="1"/>
      <c r="AD1929" s="1"/>
      <c r="AE1929" s="1"/>
      <c r="AF1929" s="1"/>
    </row>
    <row r="1930" spans="1:32" x14ac:dyDescent="0.3">
      <c r="A1930" s="9">
        <v>18311</v>
      </c>
      <c r="B1930" s="9" t="s">
        <v>47</v>
      </c>
      <c r="C1930" s="9">
        <v>87473</v>
      </c>
      <c r="D1930" s="10">
        <v>179.29</v>
      </c>
      <c r="E1930" s="11">
        <v>0.1</v>
      </c>
      <c r="F1930" s="9">
        <v>8</v>
      </c>
      <c r="G1930" s="10">
        <f>'Calculated Metrics'!$D1930*'Calculated Metrics'!$F1930*(1-'Calculated Metrics'!$E1930)</f>
        <v>1290.8879999999999</v>
      </c>
      <c r="H1930" s="9">
        <v>3374</v>
      </c>
      <c r="I1930" s="9" t="s">
        <v>2130</v>
      </c>
      <c r="J1930" s="9" t="str">
        <f t="shared" si="30"/>
        <v>Returning Customer</v>
      </c>
      <c r="K1930" s="9" t="s">
        <v>24</v>
      </c>
      <c r="L1930" s="9" t="s">
        <v>25</v>
      </c>
      <c r="M1930" s="12">
        <v>42157</v>
      </c>
      <c r="N1930" s="12">
        <v>42159</v>
      </c>
      <c r="O1930" s="47">
        <f>'Calculated Metrics'!$N1930-'Calculated Metrics'!$M1930</f>
        <v>2</v>
      </c>
      <c r="P1930" s="12" t="str">
        <f>TEXT('Calculated Metrics'!$M1930,"mmmm")</f>
        <v>June</v>
      </c>
      <c r="Q1930" s="12" t="str">
        <f>TEXT('Calculated Metrics'!$M1930,"dddd")</f>
        <v>Tuesday</v>
      </c>
      <c r="R1930" s="9" t="str">
        <f>_xlfn.XLOOKUP('Calculated Metrics'!$T1930,'Product Lookup'!A:A,'Product Lookup'!B:B, ,0)</f>
        <v>Tables</v>
      </c>
      <c r="S1930" s="9" t="s">
        <v>36</v>
      </c>
      <c r="T1930" s="9" t="s">
        <v>89</v>
      </c>
      <c r="U1930" s="9" t="s">
        <v>77</v>
      </c>
      <c r="V1930" s="9" t="s">
        <v>29</v>
      </c>
      <c r="W1930" s="9" t="s">
        <v>44</v>
      </c>
      <c r="X1930" s="9" t="s">
        <v>181</v>
      </c>
      <c r="Y1930" s="9" t="s">
        <v>972</v>
      </c>
      <c r="Z1930" s="9">
        <v>21113</v>
      </c>
      <c r="AA1930" s="1"/>
      <c r="AB1930" s="1"/>
      <c r="AC1930" s="1"/>
      <c r="AD1930" s="1"/>
      <c r="AE1930" s="1"/>
      <c r="AF1930" s="1"/>
    </row>
    <row r="1931" spans="1:32" x14ac:dyDescent="0.3">
      <c r="A1931" s="13">
        <v>18320</v>
      </c>
      <c r="B1931" s="13" t="s">
        <v>23</v>
      </c>
      <c r="C1931" s="13">
        <v>87474</v>
      </c>
      <c r="D1931" s="14">
        <v>73.98</v>
      </c>
      <c r="E1931" s="15">
        <v>0.05</v>
      </c>
      <c r="F1931" s="13">
        <v>8</v>
      </c>
      <c r="G1931" s="14">
        <f>'Calculated Metrics'!$D1931*'Calculated Metrics'!$F1931*(1-'Calculated Metrics'!$E1931)</f>
        <v>562.24800000000005</v>
      </c>
      <c r="H1931" s="13">
        <v>3374</v>
      </c>
      <c r="I1931" s="13" t="s">
        <v>2130</v>
      </c>
      <c r="J1931" s="13" t="str">
        <f t="shared" si="30"/>
        <v>Returning Customer</v>
      </c>
      <c r="K1931" s="13" t="s">
        <v>34</v>
      </c>
      <c r="L1931" s="13" t="s">
        <v>35</v>
      </c>
      <c r="M1931" s="16">
        <v>42184</v>
      </c>
      <c r="N1931" s="16">
        <v>42185</v>
      </c>
      <c r="O1931" s="48">
        <f>'Calculated Metrics'!$N1931-'Calculated Metrics'!$M1931</f>
        <v>1</v>
      </c>
      <c r="P1931" s="16" t="str">
        <f>TEXT('Calculated Metrics'!$M1931,"mmmm")</f>
        <v>June</v>
      </c>
      <c r="Q1931" s="16" t="str">
        <f>TEXT('Calculated Metrics'!$M1931,"dddd")</f>
        <v>Monday</v>
      </c>
      <c r="R1931" s="13" t="str">
        <f>_xlfn.XLOOKUP('Calculated Metrics'!$T1931,'Product Lookup'!A:A,'Product Lookup'!B:B, ,0)</f>
        <v>Computer Peripherals</v>
      </c>
      <c r="S1931" s="13" t="s">
        <v>58</v>
      </c>
      <c r="T1931" s="13" t="s">
        <v>100</v>
      </c>
      <c r="U1931" s="13" t="s">
        <v>49</v>
      </c>
      <c r="V1931" s="13" t="s">
        <v>29</v>
      </c>
      <c r="W1931" s="13" t="s">
        <v>44</v>
      </c>
      <c r="X1931" s="13" t="s">
        <v>181</v>
      </c>
      <c r="Y1931" s="13" t="s">
        <v>972</v>
      </c>
      <c r="Z1931" s="13">
        <v>21113</v>
      </c>
      <c r="AA1931" s="1"/>
      <c r="AB1931" s="1"/>
      <c r="AC1931" s="1"/>
      <c r="AD1931" s="1"/>
      <c r="AE1931" s="1"/>
      <c r="AF1931" s="1"/>
    </row>
    <row r="1932" spans="1:32" x14ac:dyDescent="0.3">
      <c r="A1932" s="9">
        <v>18321</v>
      </c>
      <c r="B1932" s="9" t="s">
        <v>23</v>
      </c>
      <c r="C1932" s="9">
        <v>87474</v>
      </c>
      <c r="D1932" s="10">
        <v>5.98</v>
      </c>
      <c r="E1932" s="11">
        <v>0.05</v>
      </c>
      <c r="F1932" s="9">
        <v>5</v>
      </c>
      <c r="G1932" s="10">
        <f>'Calculated Metrics'!$D1932*'Calculated Metrics'!$F1932*(1-'Calculated Metrics'!$E1932)</f>
        <v>28.405000000000001</v>
      </c>
      <c r="H1932" s="9">
        <v>3374</v>
      </c>
      <c r="I1932" s="9" t="s">
        <v>2130</v>
      </c>
      <c r="J1932" s="9" t="str">
        <f t="shared" si="30"/>
        <v>Returning Customer</v>
      </c>
      <c r="K1932" s="9" t="s">
        <v>34</v>
      </c>
      <c r="L1932" s="9" t="s">
        <v>35</v>
      </c>
      <c r="M1932" s="12">
        <v>42184</v>
      </c>
      <c r="N1932" s="12">
        <v>42186</v>
      </c>
      <c r="O1932" s="47">
        <f>'Calculated Metrics'!$N1932-'Calculated Metrics'!$M1932</f>
        <v>2</v>
      </c>
      <c r="P1932" s="12" t="str">
        <f>TEXT('Calculated Metrics'!$M1932,"mmmm")</f>
        <v>June</v>
      </c>
      <c r="Q1932" s="12" t="str">
        <f>TEXT('Calculated Metrics'!$M1932,"dddd")</f>
        <v>Monday</v>
      </c>
      <c r="R1932" s="9" t="str">
        <f>_xlfn.XLOOKUP('Calculated Metrics'!$T1932,'Product Lookup'!A:A,'Product Lookup'!B:B, ,0)</f>
        <v>Paper</v>
      </c>
      <c r="S1932" s="9" t="s">
        <v>26</v>
      </c>
      <c r="T1932" s="9" t="s">
        <v>66</v>
      </c>
      <c r="U1932" s="9" t="s">
        <v>49</v>
      </c>
      <c r="V1932" s="9" t="s">
        <v>29</v>
      </c>
      <c r="W1932" s="9" t="s">
        <v>44</v>
      </c>
      <c r="X1932" s="9" t="s">
        <v>181</v>
      </c>
      <c r="Y1932" s="9" t="s">
        <v>972</v>
      </c>
      <c r="Z1932" s="9">
        <v>21113</v>
      </c>
      <c r="AA1932" s="1"/>
      <c r="AB1932" s="1"/>
      <c r="AC1932" s="1"/>
      <c r="AD1932" s="1"/>
      <c r="AE1932" s="1"/>
      <c r="AF1932" s="1"/>
    </row>
    <row r="1933" spans="1:32" x14ac:dyDescent="0.3">
      <c r="A1933" s="13">
        <v>18322</v>
      </c>
      <c r="B1933" s="13" t="s">
        <v>23</v>
      </c>
      <c r="C1933" s="13">
        <v>87474</v>
      </c>
      <c r="D1933" s="14">
        <v>3.57</v>
      </c>
      <c r="E1933" s="15">
        <v>0.05</v>
      </c>
      <c r="F1933" s="13">
        <v>9</v>
      </c>
      <c r="G1933" s="14">
        <f>'Calculated Metrics'!$D1933*'Calculated Metrics'!$F1933*(1-'Calculated Metrics'!$E1933)</f>
        <v>30.523499999999995</v>
      </c>
      <c r="H1933" s="13">
        <v>3374</v>
      </c>
      <c r="I1933" s="13" t="s">
        <v>2130</v>
      </c>
      <c r="J1933" s="13" t="str">
        <f t="shared" si="30"/>
        <v>Returning Customer</v>
      </c>
      <c r="K1933" s="13" t="s">
        <v>34</v>
      </c>
      <c r="L1933" s="13" t="s">
        <v>35</v>
      </c>
      <c r="M1933" s="16">
        <v>42184</v>
      </c>
      <c r="N1933" s="16">
        <v>42186</v>
      </c>
      <c r="O1933" s="48">
        <f>'Calculated Metrics'!$N1933-'Calculated Metrics'!$M1933</f>
        <v>2</v>
      </c>
      <c r="P1933" s="16" t="str">
        <f>TEXT('Calculated Metrics'!$M1933,"mmmm")</f>
        <v>June</v>
      </c>
      <c r="Q1933" s="16" t="str">
        <f>TEXT('Calculated Metrics'!$M1933,"dddd")</f>
        <v>Monday</v>
      </c>
      <c r="R1933" s="13" t="str">
        <f>_xlfn.XLOOKUP('Calculated Metrics'!$T1933,'Product Lookup'!A:A,'Product Lookup'!B:B, ,0)</f>
        <v>Pens</v>
      </c>
      <c r="S1933" s="13" t="s">
        <v>26</v>
      </c>
      <c r="T1933" s="13" t="s">
        <v>27</v>
      </c>
      <c r="U1933" s="13" t="s">
        <v>43</v>
      </c>
      <c r="V1933" s="13" t="s">
        <v>29</v>
      </c>
      <c r="W1933" s="13" t="s">
        <v>81</v>
      </c>
      <c r="X1933" s="13" t="s">
        <v>181</v>
      </c>
      <c r="Y1933" s="13" t="s">
        <v>972</v>
      </c>
      <c r="Z1933" s="13">
        <v>21113</v>
      </c>
      <c r="AA1933" s="1"/>
      <c r="AB1933" s="1"/>
      <c r="AC1933" s="1"/>
      <c r="AD1933" s="1"/>
      <c r="AE1933" s="1"/>
      <c r="AF1933" s="1"/>
    </row>
    <row r="1934" spans="1:32" x14ac:dyDescent="0.3">
      <c r="A1934" s="9">
        <v>22378</v>
      </c>
      <c r="B1934" s="9" t="s">
        <v>41</v>
      </c>
      <c r="C1934" s="9">
        <v>88837</v>
      </c>
      <c r="D1934" s="10">
        <v>19.98</v>
      </c>
      <c r="E1934" s="11">
        <v>0.05</v>
      </c>
      <c r="F1934" s="9">
        <v>12</v>
      </c>
      <c r="G1934" s="10">
        <f>'Calculated Metrics'!$D1934*'Calculated Metrics'!$F1934*(1-'Calculated Metrics'!$E1934)</f>
        <v>227.77199999999999</v>
      </c>
      <c r="H1934" s="9">
        <v>3379</v>
      </c>
      <c r="I1934" s="9" t="s">
        <v>2131</v>
      </c>
      <c r="J1934" s="9" t="str">
        <f t="shared" si="30"/>
        <v>Returning Customer</v>
      </c>
      <c r="K1934" s="9" t="s">
        <v>24</v>
      </c>
      <c r="L1934" s="9" t="s">
        <v>25</v>
      </c>
      <c r="M1934" s="12">
        <v>42089</v>
      </c>
      <c r="N1934" s="12">
        <v>42092</v>
      </c>
      <c r="O1934" s="47">
        <f>'Calculated Metrics'!$N1934-'Calculated Metrics'!$M1934</f>
        <v>3</v>
      </c>
      <c r="P1934" s="12" t="str">
        <f>TEXT('Calculated Metrics'!$M1934,"mmmm")</f>
        <v>March</v>
      </c>
      <c r="Q1934" s="12" t="str">
        <f>TEXT('Calculated Metrics'!$M1934,"dddd")</f>
        <v>Thursday</v>
      </c>
      <c r="R1934" s="9" t="str">
        <f>_xlfn.XLOOKUP('Calculated Metrics'!$T1934,'Product Lookup'!A:A,'Product Lookup'!B:B, ,0)</f>
        <v>Paper</v>
      </c>
      <c r="S1934" s="9" t="s">
        <v>26</v>
      </c>
      <c r="T1934" s="9" t="s">
        <v>66</v>
      </c>
      <c r="U1934" s="9" t="s">
        <v>49</v>
      </c>
      <c r="V1934" s="9" t="s">
        <v>29</v>
      </c>
      <c r="W1934" s="9" t="s">
        <v>81</v>
      </c>
      <c r="X1934" s="9" t="s">
        <v>171</v>
      </c>
      <c r="Y1934" s="9" t="s">
        <v>973</v>
      </c>
      <c r="Z1934" s="9">
        <v>30144</v>
      </c>
      <c r="AA1934" s="1"/>
      <c r="AB1934" s="1"/>
      <c r="AC1934" s="1"/>
      <c r="AD1934" s="1"/>
      <c r="AE1934" s="1"/>
      <c r="AF1934" s="1"/>
    </row>
    <row r="1935" spans="1:32" x14ac:dyDescent="0.3">
      <c r="A1935" s="13">
        <v>20366</v>
      </c>
      <c r="B1935" s="13" t="s">
        <v>41</v>
      </c>
      <c r="C1935" s="13">
        <v>88839</v>
      </c>
      <c r="D1935" s="14">
        <v>3.14</v>
      </c>
      <c r="E1935" s="15">
        <v>0.05</v>
      </c>
      <c r="F1935" s="13">
        <v>18</v>
      </c>
      <c r="G1935" s="14">
        <f>'Calculated Metrics'!$D1935*'Calculated Metrics'!$F1935*(1-'Calculated Metrics'!$E1935)</f>
        <v>53.694000000000003</v>
      </c>
      <c r="H1935" s="13">
        <v>3379</v>
      </c>
      <c r="I1935" s="13" t="s">
        <v>2131</v>
      </c>
      <c r="J1935" s="13" t="str">
        <f t="shared" si="30"/>
        <v>Returning Customer</v>
      </c>
      <c r="K1935" s="13" t="s">
        <v>34</v>
      </c>
      <c r="L1935" s="13" t="s">
        <v>25</v>
      </c>
      <c r="M1935" s="16">
        <v>42119</v>
      </c>
      <c r="N1935" s="16">
        <v>42120</v>
      </c>
      <c r="O1935" s="48">
        <f>'Calculated Metrics'!$N1935-'Calculated Metrics'!$M1935</f>
        <v>1</v>
      </c>
      <c r="P1935" s="16" t="str">
        <f>TEXT('Calculated Metrics'!$M1935,"mmmm")</f>
        <v>April</v>
      </c>
      <c r="Q1935" s="16" t="str">
        <f>TEXT('Calculated Metrics'!$M1935,"dddd")</f>
        <v>Saturday</v>
      </c>
      <c r="R1935" s="13" t="str">
        <f>_xlfn.XLOOKUP('Calculated Metrics'!$T1935,'Product Lookup'!A:A,'Product Lookup'!B:B, ,0)</f>
        <v>Scissors</v>
      </c>
      <c r="S1935" s="13" t="s">
        <v>26</v>
      </c>
      <c r="T1935" s="13" t="s">
        <v>97</v>
      </c>
      <c r="U1935" s="13" t="s">
        <v>28</v>
      </c>
      <c r="V1935" s="13" t="s">
        <v>29</v>
      </c>
      <c r="W1935" s="13" t="s">
        <v>81</v>
      </c>
      <c r="X1935" s="13" t="s">
        <v>171</v>
      </c>
      <c r="Y1935" s="13" t="s">
        <v>973</v>
      </c>
      <c r="Z1935" s="13">
        <v>30144</v>
      </c>
      <c r="AA1935" s="1"/>
      <c r="AB1935" s="1"/>
      <c r="AC1935" s="1"/>
      <c r="AD1935" s="1"/>
      <c r="AE1935" s="1"/>
      <c r="AF1935" s="1"/>
    </row>
    <row r="1936" spans="1:32" x14ac:dyDescent="0.3">
      <c r="A1936" s="9">
        <v>23181</v>
      </c>
      <c r="B1936" s="9" t="s">
        <v>41</v>
      </c>
      <c r="C1936" s="9">
        <v>88838</v>
      </c>
      <c r="D1936" s="10">
        <v>315.98</v>
      </c>
      <c r="E1936" s="11">
        <v>0.1</v>
      </c>
      <c r="F1936" s="9">
        <v>18</v>
      </c>
      <c r="G1936" s="10">
        <f>'Calculated Metrics'!$D1936*'Calculated Metrics'!$F1936*(1-'Calculated Metrics'!$E1936)</f>
        <v>5118.8760000000002</v>
      </c>
      <c r="H1936" s="9">
        <v>3380</v>
      </c>
      <c r="I1936" s="9" t="s">
        <v>2132</v>
      </c>
      <c r="J1936" s="9" t="str">
        <f t="shared" si="30"/>
        <v>Returning Customer</v>
      </c>
      <c r="K1936" s="9" t="s">
        <v>34</v>
      </c>
      <c r="L1936" s="9" t="s">
        <v>35</v>
      </c>
      <c r="M1936" s="12">
        <v>42114</v>
      </c>
      <c r="N1936" s="12">
        <v>42116</v>
      </c>
      <c r="O1936" s="47">
        <f>'Calculated Metrics'!$N1936-'Calculated Metrics'!$M1936</f>
        <v>2</v>
      </c>
      <c r="P1936" s="12" t="str">
        <f>TEXT('Calculated Metrics'!$M1936,"mmmm")</f>
        <v>April</v>
      </c>
      <c r="Q1936" s="12" t="str">
        <f>TEXT('Calculated Metrics'!$M1936,"dddd")</f>
        <v>Monday</v>
      </c>
      <c r="R1936" s="9" t="str">
        <f>_xlfn.XLOOKUP('Calculated Metrics'!$T1936,'Product Lookup'!A:A,'Product Lookup'!B:B, ,0)</f>
        <v>Binders</v>
      </c>
      <c r="S1936" s="9" t="s">
        <v>26</v>
      </c>
      <c r="T1936" s="9" t="s">
        <v>72</v>
      </c>
      <c r="U1936" s="9" t="s">
        <v>49</v>
      </c>
      <c r="V1936" s="9" t="s">
        <v>29</v>
      </c>
      <c r="W1936" s="9" t="s">
        <v>81</v>
      </c>
      <c r="X1936" s="9" t="s">
        <v>171</v>
      </c>
      <c r="Y1936" s="9" t="s">
        <v>974</v>
      </c>
      <c r="Z1936" s="9">
        <v>30240</v>
      </c>
      <c r="AA1936" s="1"/>
      <c r="AB1936" s="1"/>
      <c r="AC1936" s="1"/>
      <c r="AD1936" s="1"/>
      <c r="AE1936" s="1"/>
      <c r="AF1936" s="1"/>
    </row>
    <row r="1937" spans="1:32" x14ac:dyDescent="0.3">
      <c r="A1937" s="13">
        <v>23182</v>
      </c>
      <c r="B1937" s="13" t="s">
        <v>41</v>
      </c>
      <c r="C1937" s="13">
        <v>88838</v>
      </c>
      <c r="D1937" s="14">
        <v>276.2</v>
      </c>
      <c r="E1937" s="15">
        <v>0.1</v>
      </c>
      <c r="F1937" s="13">
        <v>11</v>
      </c>
      <c r="G1937" s="14">
        <f>'Calculated Metrics'!$D1937*'Calculated Metrics'!$F1937*(1-'Calculated Metrics'!$E1937)</f>
        <v>2734.38</v>
      </c>
      <c r="H1937" s="13">
        <v>3380</v>
      </c>
      <c r="I1937" s="13" t="s">
        <v>2132</v>
      </c>
      <c r="J1937" s="13" t="str">
        <f t="shared" si="30"/>
        <v>Returning Customer</v>
      </c>
      <c r="K1937" s="13" t="s">
        <v>34</v>
      </c>
      <c r="L1937" s="13" t="s">
        <v>35</v>
      </c>
      <c r="M1937" s="16">
        <v>42114</v>
      </c>
      <c r="N1937" s="16">
        <v>42115</v>
      </c>
      <c r="O1937" s="48">
        <f>'Calculated Metrics'!$N1937-'Calculated Metrics'!$M1937</f>
        <v>1</v>
      </c>
      <c r="P1937" s="16" t="str">
        <f>TEXT('Calculated Metrics'!$M1937,"mmmm")</f>
        <v>April</v>
      </c>
      <c r="Q1937" s="16" t="str">
        <f>TEXT('Calculated Metrics'!$M1937,"dddd")</f>
        <v>Monday</v>
      </c>
      <c r="R1937" s="13" t="str">
        <f>_xlfn.XLOOKUP('Calculated Metrics'!$T1937,'Product Lookup'!A:A,'Product Lookup'!B:B, ,0)</f>
        <v>Chairs</v>
      </c>
      <c r="S1937" s="13" t="s">
        <v>36</v>
      </c>
      <c r="T1937" s="13" t="s">
        <v>37</v>
      </c>
      <c r="U1937" s="13" t="s">
        <v>124</v>
      </c>
      <c r="V1937" s="13" t="s">
        <v>29</v>
      </c>
      <c r="W1937" s="13" t="s">
        <v>81</v>
      </c>
      <c r="X1937" s="13" t="s">
        <v>171</v>
      </c>
      <c r="Y1937" s="13" t="s">
        <v>974</v>
      </c>
      <c r="Z1937" s="13">
        <v>30240</v>
      </c>
      <c r="AA1937" s="1"/>
      <c r="AB1937" s="1"/>
      <c r="AC1937" s="1"/>
      <c r="AD1937" s="1"/>
      <c r="AE1937" s="1"/>
      <c r="AF1937" s="1"/>
    </row>
    <row r="1938" spans="1:32" x14ac:dyDescent="0.3">
      <c r="A1938" s="9">
        <v>23183</v>
      </c>
      <c r="B1938" s="9" t="s">
        <v>41</v>
      </c>
      <c r="C1938" s="9">
        <v>88838</v>
      </c>
      <c r="D1938" s="10">
        <v>63.94</v>
      </c>
      <c r="E1938" s="11">
        <v>0.05</v>
      </c>
      <c r="F1938" s="9">
        <v>8</v>
      </c>
      <c r="G1938" s="10">
        <f>'Calculated Metrics'!$D1938*'Calculated Metrics'!$F1938*(1-'Calculated Metrics'!$E1938)</f>
        <v>485.94399999999996</v>
      </c>
      <c r="H1938" s="9">
        <v>3380</v>
      </c>
      <c r="I1938" s="9" t="s">
        <v>2132</v>
      </c>
      <c r="J1938" s="9" t="str">
        <f t="shared" si="30"/>
        <v>Returning Customer</v>
      </c>
      <c r="K1938" s="9" t="s">
        <v>34</v>
      </c>
      <c r="L1938" s="9" t="s">
        <v>35</v>
      </c>
      <c r="M1938" s="12">
        <v>42114</v>
      </c>
      <c r="N1938" s="12">
        <v>42115</v>
      </c>
      <c r="O1938" s="47">
        <f>'Calculated Metrics'!$N1938-'Calculated Metrics'!$M1938</f>
        <v>1</v>
      </c>
      <c r="P1938" s="12" t="str">
        <f>TEXT('Calculated Metrics'!$M1938,"mmmm")</f>
        <v>April</v>
      </c>
      <c r="Q1938" s="12" t="str">
        <f>TEXT('Calculated Metrics'!$M1938,"dddd")</f>
        <v>Monday</v>
      </c>
      <c r="R1938" s="9" t="str">
        <f>_xlfn.XLOOKUP('Calculated Metrics'!$T1938,'Product Lookup'!A:A,'Product Lookup'!B:B, ,0)</f>
        <v>Furnishings</v>
      </c>
      <c r="S1938" s="9" t="s">
        <v>36</v>
      </c>
      <c r="T1938" s="9" t="s">
        <v>42</v>
      </c>
      <c r="U1938" s="9" t="s">
        <v>49</v>
      </c>
      <c r="V1938" s="9" t="s">
        <v>29</v>
      </c>
      <c r="W1938" s="9" t="s">
        <v>81</v>
      </c>
      <c r="X1938" s="9" t="s">
        <v>171</v>
      </c>
      <c r="Y1938" s="9" t="s">
        <v>974</v>
      </c>
      <c r="Z1938" s="9">
        <v>30240</v>
      </c>
      <c r="AA1938" s="1"/>
      <c r="AB1938" s="1"/>
      <c r="AC1938" s="1"/>
      <c r="AD1938" s="1"/>
      <c r="AE1938" s="1"/>
      <c r="AF1938" s="1"/>
    </row>
    <row r="1939" spans="1:32" x14ac:dyDescent="0.3">
      <c r="A1939" s="13">
        <v>24161</v>
      </c>
      <c r="B1939" s="13" t="s">
        <v>33</v>
      </c>
      <c r="C1939" s="13">
        <v>88836</v>
      </c>
      <c r="D1939" s="14">
        <v>11.97</v>
      </c>
      <c r="E1939" s="15">
        <v>0.05</v>
      </c>
      <c r="F1939" s="13">
        <v>2</v>
      </c>
      <c r="G1939" s="14">
        <f>'Calculated Metrics'!$D1939*'Calculated Metrics'!$F1939*(1-'Calculated Metrics'!$E1939)</f>
        <v>22.742999999999999</v>
      </c>
      <c r="H1939" s="13">
        <v>3381</v>
      </c>
      <c r="I1939" s="13" t="s">
        <v>2133</v>
      </c>
      <c r="J1939" s="13" t="str">
        <f t="shared" si="30"/>
        <v>Returning Customer</v>
      </c>
      <c r="K1939" s="13" t="s">
        <v>24</v>
      </c>
      <c r="L1939" s="13" t="s">
        <v>35</v>
      </c>
      <c r="M1939" s="16">
        <v>42086</v>
      </c>
      <c r="N1939" s="16">
        <v>42088</v>
      </c>
      <c r="O1939" s="48">
        <f>'Calculated Metrics'!$N1939-'Calculated Metrics'!$M1939</f>
        <v>2</v>
      </c>
      <c r="P1939" s="16" t="str">
        <f>TEXT('Calculated Metrics'!$M1939,"mmmm")</f>
        <v>March</v>
      </c>
      <c r="Q1939" s="16" t="str">
        <f>TEXT('Calculated Metrics'!$M1939,"dddd")</f>
        <v>Monday</v>
      </c>
      <c r="R1939" s="13" t="str">
        <f>_xlfn.XLOOKUP('Calculated Metrics'!$T1939,'Product Lookup'!A:A,'Product Lookup'!B:B, ,0)</f>
        <v>Pens</v>
      </c>
      <c r="S1939" s="13" t="s">
        <v>26</v>
      </c>
      <c r="T1939" s="13" t="s">
        <v>27</v>
      </c>
      <c r="U1939" s="13" t="s">
        <v>43</v>
      </c>
      <c r="V1939" s="13" t="s">
        <v>29</v>
      </c>
      <c r="W1939" s="13" t="s">
        <v>81</v>
      </c>
      <c r="X1939" s="13" t="s">
        <v>171</v>
      </c>
      <c r="Y1939" s="13" t="s">
        <v>975</v>
      </c>
      <c r="Z1939" s="13">
        <v>31204</v>
      </c>
      <c r="AA1939" s="1"/>
      <c r="AB1939" s="1"/>
      <c r="AC1939" s="1"/>
      <c r="AD1939" s="1"/>
      <c r="AE1939" s="1"/>
      <c r="AF1939" s="1"/>
    </row>
    <row r="1940" spans="1:32" x14ac:dyDescent="0.3">
      <c r="A1940" s="9">
        <v>25841</v>
      </c>
      <c r="B1940" s="9" t="s">
        <v>47</v>
      </c>
      <c r="C1940" s="9">
        <v>88840</v>
      </c>
      <c r="D1940" s="10">
        <v>28.53</v>
      </c>
      <c r="E1940" s="11">
        <v>0.05</v>
      </c>
      <c r="F1940" s="9">
        <v>18</v>
      </c>
      <c r="G1940" s="10">
        <f>'Calculated Metrics'!$D1940*'Calculated Metrics'!$F1940*(1-'Calculated Metrics'!$E1940)</f>
        <v>487.86299999999994</v>
      </c>
      <c r="H1940" s="9">
        <v>3381</v>
      </c>
      <c r="I1940" s="9" t="s">
        <v>2133</v>
      </c>
      <c r="J1940" s="9" t="str">
        <f t="shared" si="30"/>
        <v>Returning Customer</v>
      </c>
      <c r="K1940" s="9" t="s">
        <v>34</v>
      </c>
      <c r="L1940" s="9" t="s">
        <v>35</v>
      </c>
      <c r="M1940" s="12">
        <v>42123</v>
      </c>
      <c r="N1940" s="12">
        <v>42123</v>
      </c>
      <c r="O1940" s="47">
        <f>'Calculated Metrics'!$N1940-'Calculated Metrics'!$M1940</f>
        <v>0</v>
      </c>
      <c r="P1940" s="12" t="str">
        <f>TEXT('Calculated Metrics'!$M1940,"mmmm")</f>
        <v>April</v>
      </c>
      <c r="Q1940" s="12" t="str">
        <f>TEXT('Calculated Metrics'!$M1940,"dddd")</f>
        <v>Wednesday</v>
      </c>
      <c r="R1940" s="9" t="str">
        <f>_xlfn.XLOOKUP('Calculated Metrics'!$T1940,'Product Lookup'!A:A,'Product Lookup'!B:B, ,0)</f>
        <v>Binders</v>
      </c>
      <c r="S1940" s="9" t="s">
        <v>26</v>
      </c>
      <c r="T1940" s="9" t="s">
        <v>72</v>
      </c>
      <c r="U1940" s="9" t="s">
        <v>49</v>
      </c>
      <c r="V1940" s="9" t="s">
        <v>29</v>
      </c>
      <c r="W1940" s="9" t="s">
        <v>44</v>
      </c>
      <c r="X1940" s="9" t="s">
        <v>171</v>
      </c>
      <c r="Y1940" s="9" t="s">
        <v>975</v>
      </c>
      <c r="Z1940" s="9">
        <v>31204</v>
      </c>
      <c r="AA1940" s="1"/>
      <c r="AB1940" s="1"/>
      <c r="AC1940" s="1"/>
      <c r="AD1940" s="1"/>
      <c r="AE1940" s="1"/>
      <c r="AF1940" s="1"/>
    </row>
    <row r="1941" spans="1:32" x14ac:dyDescent="0.3">
      <c r="A1941" s="13">
        <v>22341</v>
      </c>
      <c r="B1941" s="13" t="s">
        <v>71</v>
      </c>
      <c r="C1941" s="13">
        <v>88745</v>
      </c>
      <c r="D1941" s="14">
        <v>2.98</v>
      </c>
      <c r="E1941" s="15">
        <v>0.05</v>
      </c>
      <c r="F1941" s="13">
        <v>5</v>
      </c>
      <c r="G1941" s="14">
        <f>'Calculated Metrics'!$D1941*'Calculated Metrics'!$F1941*(1-'Calculated Metrics'!$E1941)</f>
        <v>14.154999999999999</v>
      </c>
      <c r="H1941" s="13">
        <v>3385</v>
      </c>
      <c r="I1941" s="13" t="s">
        <v>2134</v>
      </c>
      <c r="J1941" s="13" t="str">
        <f t="shared" si="30"/>
        <v>Returning Customer</v>
      </c>
      <c r="K1941" s="13" t="s">
        <v>24</v>
      </c>
      <c r="L1941" s="13" t="s">
        <v>25</v>
      </c>
      <c r="M1941" s="16">
        <v>42020</v>
      </c>
      <c r="N1941" s="16">
        <v>42020</v>
      </c>
      <c r="O1941" s="48">
        <f>'Calculated Metrics'!$N1941-'Calculated Metrics'!$M1941</f>
        <v>0</v>
      </c>
      <c r="P1941" s="16" t="str">
        <f>TEXT('Calculated Metrics'!$M1941,"mmmm")</f>
        <v>January</v>
      </c>
      <c r="Q1941" s="16" t="str">
        <f>TEXT('Calculated Metrics'!$M1941,"dddd")</f>
        <v>Friday</v>
      </c>
      <c r="R1941" s="13" t="str">
        <f>_xlfn.XLOOKUP('Calculated Metrics'!$T1941,'Product Lookup'!A:A,'Product Lookup'!B:B, ,0)</f>
        <v>Pens</v>
      </c>
      <c r="S1941" s="13" t="s">
        <v>26</v>
      </c>
      <c r="T1941" s="13" t="s">
        <v>27</v>
      </c>
      <c r="U1941" s="13" t="s">
        <v>28</v>
      </c>
      <c r="V1941" s="13" t="s">
        <v>29</v>
      </c>
      <c r="W1941" s="13" t="s">
        <v>44</v>
      </c>
      <c r="X1941" s="13" t="s">
        <v>90</v>
      </c>
      <c r="Y1941" s="13" t="s">
        <v>976</v>
      </c>
      <c r="Z1941" s="13">
        <v>44512</v>
      </c>
      <c r="AA1941" s="1"/>
      <c r="AB1941" s="1"/>
      <c r="AC1941" s="1"/>
      <c r="AD1941" s="1"/>
      <c r="AE1941" s="1"/>
      <c r="AF1941" s="1"/>
    </row>
    <row r="1942" spans="1:32" x14ac:dyDescent="0.3">
      <c r="A1942" s="9">
        <v>22342</v>
      </c>
      <c r="B1942" s="9" t="s">
        <v>71</v>
      </c>
      <c r="C1942" s="9">
        <v>88745</v>
      </c>
      <c r="D1942" s="10">
        <v>125.99</v>
      </c>
      <c r="E1942" s="11">
        <v>0.1</v>
      </c>
      <c r="F1942" s="9">
        <v>6</v>
      </c>
      <c r="G1942" s="10">
        <f>'Calculated Metrics'!$D1942*'Calculated Metrics'!$F1942*(1-'Calculated Metrics'!$E1942)</f>
        <v>680.346</v>
      </c>
      <c r="H1942" s="9">
        <v>3385</v>
      </c>
      <c r="I1942" s="9" t="s">
        <v>2134</v>
      </c>
      <c r="J1942" s="9" t="str">
        <f t="shared" si="30"/>
        <v>Returning Customer</v>
      </c>
      <c r="K1942" s="9" t="s">
        <v>24</v>
      </c>
      <c r="L1942" s="9" t="s">
        <v>35</v>
      </c>
      <c r="M1942" s="12">
        <v>42020</v>
      </c>
      <c r="N1942" s="12">
        <v>42025</v>
      </c>
      <c r="O1942" s="47">
        <f>'Calculated Metrics'!$N1942-'Calculated Metrics'!$M1942</f>
        <v>5</v>
      </c>
      <c r="P1942" s="12" t="str">
        <f>TEXT('Calculated Metrics'!$M1942,"mmmm")</f>
        <v>January</v>
      </c>
      <c r="Q1942" s="12" t="str">
        <f>TEXT('Calculated Metrics'!$M1942,"dddd")</f>
        <v>Friday</v>
      </c>
      <c r="R1942" s="9" t="str">
        <f>_xlfn.XLOOKUP('Calculated Metrics'!$T1942,'Product Lookup'!A:A,'Product Lookup'!B:B, ,0)</f>
        <v>Telephones</v>
      </c>
      <c r="S1942" s="9" t="s">
        <v>58</v>
      </c>
      <c r="T1942" s="9" t="s">
        <v>59</v>
      </c>
      <c r="U1942" s="9" t="s">
        <v>49</v>
      </c>
      <c r="V1942" s="9" t="s">
        <v>29</v>
      </c>
      <c r="W1942" s="9" t="s">
        <v>44</v>
      </c>
      <c r="X1942" s="9" t="s">
        <v>90</v>
      </c>
      <c r="Y1942" s="9" t="s">
        <v>976</v>
      </c>
      <c r="Z1942" s="9">
        <v>44512</v>
      </c>
      <c r="AA1942" s="1"/>
      <c r="AB1942" s="1"/>
      <c r="AC1942" s="1"/>
      <c r="AD1942" s="1"/>
      <c r="AE1942" s="1"/>
      <c r="AF1942" s="1"/>
    </row>
    <row r="1943" spans="1:32" x14ac:dyDescent="0.3">
      <c r="A1943" s="13">
        <v>23190</v>
      </c>
      <c r="B1943" s="13" t="s">
        <v>41</v>
      </c>
      <c r="C1943" s="13">
        <v>88746</v>
      </c>
      <c r="D1943" s="14">
        <v>2.61</v>
      </c>
      <c r="E1943" s="15">
        <v>0.05</v>
      </c>
      <c r="F1943" s="13">
        <v>10</v>
      </c>
      <c r="G1943" s="14">
        <f>'Calculated Metrics'!$D1943*'Calculated Metrics'!$F1943*(1-'Calculated Metrics'!$E1943)</f>
        <v>24.794999999999998</v>
      </c>
      <c r="H1943" s="13">
        <v>3386</v>
      </c>
      <c r="I1943" s="13" t="s">
        <v>2135</v>
      </c>
      <c r="J1943" s="13" t="str">
        <f t="shared" si="30"/>
        <v>Returning Customer</v>
      </c>
      <c r="K1943" s="13" t="s">
        <v>24</v>
      </c>
      <c r="L1943" s="13" t="s">
        <v>35</v>
      </c>
      <c r="M1943" s="16">
        <v>42127</v>
      </c>
      <c r="N1943" s="16">
        <v>42129</v>
      </c>
      <c r="O1943" s="48">
        <f>'Calculated Metrics'!$N1943-'Calculated Metrics'!$M1943</f>
        <v>2</v>
      </c>
      <c r="P1943" s="16" t="str">
        <f>TEXT('Calculated Metrics'!$M1943,"mmmm")</f>
        <v>May</v>
      </c>
      <c r="Q1943" s="16" t="str">
        <f>TEXT('Calculated Metrics'!$M1943,"dddd")</f>
        <v>Sunday</v>
      </c>
      <c r="R1943" s="13" t="str">
        <f>_xlfn.XLOOKUP('Calculated Metrics'!$T1943,'Product Lookup'!A:A,'Product Lookup'!B:B, ,0)</f>
        <v>Labels</v>
      </c>
      <c r="S1943" s="13" t="s">
        <v>26</v>
      </c>
      <c r="T1943" s="13" t="s">
        <v>82</v>
      </c>
      <c r="U1943" s="13" t="s">
        <v>49</v>
      </c>
      <c r="V1943" s="13" t="s">
        <v>29</v>
      </c>
      <c r="W1943" s="13" t="s">
        <v>44</v>
      </c>
      <c r="X1943" s="13" t="s">
        <v>90</v>
      </c>
      <c r="Y1943" s="13" t="s">
        <v>245</v>
      </c>
      <c r="Z1943" s="13">
        <v>43402</v>
      </c>
      <c r="AA1943" s="1"/>
      <c r="AB1943" s="1"/>
      <c r="AC1943" s="1"/>
      <c r="AD1943" s="1"/>
      <c r="AE1943" s="1"/>
      <c r="AF1943" s="1"/>
    </row>
    <row r="1944" spans="1:32" x14ac:dyDescent="0.3">
      <c r="A1944" s="9">
        <v>23191</v>
      </c>
      <c r="B1944" s="9" t="s">
        <v>41</v>
      </c>
      <c r="C1944" s="9">
        <v>88746</v>
      </c>
      <c r="D1944" s="10">
        <v>25.38</v>
      </c>
      <c r="E1944" s="11">
        <v>0.05</v>
      </c>
      <c r="F1944" s="9">
        <v>35</v>
      </c>
      <c r="G1944" s="10">
        <f>'Calculated Metrics'!$D1944*'Calculated Metrics'!$F1944*(1-'Calculated Metrics'!$E1944)</f>
        <v>843.88499999999988</v>
      </c>
      <c r="H1944" s="9">
        <v>3386</v>
      </c>
      <c r="I1944" s="9" t="s">
        <v>2135</v>
      </c>
      <c r="J1944" s="9" t="str">
        <f t="shared" si="30"/>
        <v>Returning Customer</v>
      </c>
      <c r="K1944" s="9" t="s">
        <v>24</v>
      </c>
      <c r="L1944" s="9" t="s">
        <v>25</v>
      </c>
      <c r="M1944" s="12">
        <v>42127</v>
      </c>
      <c r="N1944" s="12">
        <v>42130</v>
      </c>
      <c r="O1944" s="47">
        <f>'Calculated Metrics'!$N1944-'Calculated Metrics'!$M1944</f>
        <v>3</v>
      </c>
      <c r="P1944" s="12" t="str">
        <f>TEXT('Calculated Metrics'!$M1944,"mmmm")</f>
        <v>May</v>
      </c>
      <c r="Q1944" s="12" t="str">
        <f>TEXT('Calculated Metrics'!$M1944,"dddd")</f>
        <v>Sunday</v>
      </c>
      <c r="R1944" s="9" t="str">
        <f>_xlfn.XLOOKUP('Calculated Metrics'!$T1944,'Product Lookup'!A:A,'Product Lookup'!B:B, ,0)</f>
        <v>Furnishings</v>
      </c>
      <c r="S1944" s="9" t="s">
        <v>36</v>
      </c>
      <c r="T1944" s="9" t="s">
        <v>42</v>
      </c>
      <c r="U1944" s="9" t="s">
        <v>43</v>
      </c>
      <c r="V1944" s="9" t="s">
        <v>29</v>
      </c>
      <c r="W1944" s="9" t="s">
        <v>30</v>
      </c>
      <c r="X1944" s="9" t="s">
        <v>90</v>
      </c>
      <c r="Y1944" s="9" t="s">
        <v>245</v>
      </c>
      <c r="Z1944" s="9">
        <v>43402</v>
      </c>
      <c r="AA1944" s="1"/>
      <c r="AB1944" s="1"/>
      <c r="AC1944" s="1"/>
      <c r="AD1944" s="1"/>
      <c r="AE1944" s="1"/>
      <c r="AF1944" s="1"/>
    </row>
    <row r="1945" spans="1:32" x14ac:dyDescent="0.3">
      <c r="A1945" s="13">
        <v>19464</v>
      </c>
      <c r="B1945" s="13" t="s">
        <v>33</v>
      </c>
      <c r="C1945" s="13">
        <v>90154</v>
      </c>
      <c r="D1945" s="14">
        <v>95.99</v>
      </c>
      <c r="E1945" s="15">
        <v>0.05</v>
      </c>
      <c r="F1945" s="13">
        <v>9</v>
      </c>
      <c r="G1945" s="14">
        <f>'Calculated Metrics'!$D1945*'Calculated Metrics'!$F1945*(1-'Calculated Metrics'!$E1945)</f>
        <v>820.71449999999993</v>
      </c>
      <c r="H1945" s="13">
        <v>3388</v>
      </c>
      <c r="I1945" s="13" t="s">
        <v>2136</v>
      </c>
      <c r="J1945" s="13" t="str">
        <f t="shared" si="30"/>
        <v>New Customer</v>
      </c>
      <c r="K1945" s="13" t="s">
        <v>24</v>
      </c>
      <c r="L1945" s="13" t="s">
        <v>35</v>
      </c>
      <c r="M1945" s="16">
        <v>42135</v>
      </c>
      <c r="N1945" s="16">
        <v>42136</v>
      </c>
      <c r="O1945" s="48">
        <f>'Calculated Metrics'!$N1945-'Calculated Metrics'!$M1945</f>
        <v>1</v>
      </c>
      <c r="P1945" s="16" t="str">
        <f>TEXT('Calculated Metrics'!$M1945,"mmmm")</f>
        <v>May</v>
      </c>
      <c r="Q1945" s="16" t="str">
        <f>TEXT('Calculated Metrics'!$M1945,"dddd")</f>
        <v>Monday</v>
      </c>
      <c r="R1945" s="13" t="str">
        <f>_xlfn.XLOOKUP('Calculated Metrics'!$T1945,'Product Lookup'!A:A,'Product Lookup'!B:B, ,0)</f>
        <v>Storage</v>
      </c>
      <c r="S1945" s="13" t="s">
        <v>26</v>
      </c>
      <c r="T1945" s="13" t="s">
        <v>85</v>
      </c>
      <c r="U1945" s="13" t="s">
        <v>124</v>
      </c>
      <c r="V1945" s="13" t="s">
        <v>29</v>
      </c>
      <c r="W1945" s="13" t="s">
        <v>30</v>
      </c>
      <c r="X1945" s="13" t="s">
        <v>39</v>
      </c>
      <c r="Y1945" s="13" t="s">
        <v>174</v>
      </c>
      <c r="Z1945" s="13">
        <v>94533</v>
      </c>
      <c r="AA1945" s="1"/>
      <c r="AB1945" s="1"/>
      <c r="AC1945" s="1"/>
      <c r="AD1945" s="1"/>
      <c r="AE1945" s="1"/>
      <c r="AF1945" s="1"/>
    </row>
    <row r="1946" spans="1:32" x14ac:dyDescent="0.3">
      <c r="A1946" s="9">
        <v>18640</v>
      </c>
      <c r="B1946" s="9" t="s">
        <v>47</v>
      </c>
      <c r="C1946" s="9">
        <v>87908</v>
      </c>
      <c r="D1946" s="10">
        <v>125.99</v>
      </c>
      <c r="E1946" s="11">
        <v>0.1</v>
      </c>
      <c r="F1946" s="9">
        <v>7</v>
      </c>
      <c r="G1946" s="10">
        <f>'Calculated Metrics'!$D1946*'Calculated Metrics'!$F1946*(1-'Calculated Metrics'!$E1946)</f>
        <v>793.73699999999997</v>
      </c>
      <c r="H1946" s="9">
        <v>3393</v>
      </c>
      <c r="I1946" s="9" t="s">
        <v>2137</v>
      </c>
      <c r="J1946" s="9" t="str">
        <f t="shared" si="30"/>
        <v>Returning Customer</v>
      </c>
      <c r="K1946" s="9" t="s">
        <v>74</v>
      </c>
      <c r="L1946" s="9" t="s">
        <v>35</v>
      </c>
      <c r="M1946" s="12">
        <v>42123</v>
      </c>
      <c r="N1946" s="12">
        <v>42124</v>
      </c>
      <c r="O1946" s="47">
        <f>'Calculated Metrics'!$N1946-'Calculated Metrics'!$M1946</f>
        <v>1</v>
      </c>
      <c r="P1946" s="12" t="str">
        <f>TEXT('Calculated Metrics'!$M1946,"mmmm")</f>
        <v>April</v>
      </c>
      <c r="Q1946" s="12" t="str">
        <f>TEXT('Calculated Metrics'!$M1946,"dddd")</f>
        <v>Wednesday</v>
      </c>
      <c r="R1946" s="9" t="str">
        <f>_xlfn.XLOOKUP('Calculated Metrics'!$T1946,'Product Lookup'!A:A,'Product Lookup'!B:B, ,0)</f>
        <v>Telephones</v>
      </c>
      <c r="S1946" s="9" t="s">
        <v>58</v>
      </c>
      <c r="T1946" s="9" t="s">
        <v>59</v>
      </c>
      <c r="U1946" s="9" t="s">
        <v>49</v>
      </c>
      <c r="V1946" s="9" t="s">
        <v>29</v>
      </c>
      <c r="W1946" s="9" t="s">
        <v>30</v>
      </c>
      <c r="X1946" s="9" t="s">
        <v>31</v>
      </c>
      <c r="Y1946" s="9" t="s">
        <v>977</v>
      </c>
      <c r="Z1946" s="9">
        <v>99163</v>
      </c>
      <c r="AA1946" s="1"/>
      <c r="AB1946" s="1"/>
      <c r="AC1946" s="1"/>
      <c r="AD1946" s="1"/>
      <c r="AE1946" s="1"/>
      <c r="AF1946" s="1"/>
    </row>
    <row r="1947" spans="1:32" x14ac:dyDescent="0.3">
      <c r="A1947" s="13">
        <v>19635</v>
      </c>
      <c r="B1947" s="13" t="s">
        <v>41</v>
      </c>
      <c r="C1947" s="13">
        <v>87909</v>
      </c>
      <c r="D1947" s="14">
        <v>4.4800000000000004</v>
      </c>
      <c r="E1947" s="15">
        <v>0.05</v>
      </c>
      <c r="F1947" s="13">
        <v>19</v>
      </c>
      <c r="G1947" s="14">
        <f>'Calculated Metrics'!$D1947*'Calculated Metrics'!$F1947*(1-'Calculated Metrics'!$E1947)</f>
        <v>80.864000000000004</v>
      </c>
      <c r="H1947" s="13">
        <v>3393</v>
      </c>
      <c r="I1947" s="13" t="s">
        <v>2137</v>
      </c>
      <c r="J1947" s="13" t="str">
        <f t="shared" si="30"/>
        <v>Returning Customer</v>
      </c>
      <c r="K1947" s="13" t="s">
        <v>74</v>
      </c>
      <c r="L1947" s="13" t="s">
        <v>35</v>
      </c>
      <c r="M1947" s="16">
        <v>42049</v>
      </c>
      <c r="N1947" s="16">
        <v>42050</v>
      </c>
      <c r="O1947" s="48">
        <f>'Calculated Metrics'!$N1947-'Calculated Metrics'!$M1947</f>
        <v>1</v>
      </c>
      <c r="P1947" s="16" t="str">
        <f>TEXT('Calculated Metrics'!$M1947,"mmmm")</f>
        <v>February</v>
      </c>
      <c r="Q1947" s="16" t="str">
        <f>TEXT('Calculated Metrics'!$M1947,"dddd")</f>
        <v>Saturday</v>
      </c>
      <c r="R1947" s="13" t="str">
        <f>_xlfn.XLOOKUP('Calculated Metrics'!$T1947,'Product Lookup'!A:A,'Product Lookup'!B:B, ,0)</f>
        <v>Envelopes</v>
      </c>
      <c r="S1947" s="13" t="s">
        <v>26</v>
      </c>
      <c r="T1947" s="13" t="s">
        <v>54</v>
      </c>
      <c r="U1947" s="13" t="s">
        <v>49</v>
      </c>
      <c r="V1947" s="13" t="s">
        <v>29</v>
      </c>
      <c r="W1947" s="13" t="s">
        <v>50</v>
      </c>
      <c r="X1947" s="13" t="s">
        <v>31</v>
      </c>
      <c r="Y1947" s="13" t="s">
        <v>977</v>
      </c>
      <c r="Z1947" s="13">
        <v>99163</v>
      </c>
      <c r="AA1947" s="1"/>
      <c r="AB1947" s="1"/>
      <c r="AC1947" s="1"/>
      <c r="AD1947" s="1"/>
      <c r="AE1947" s="1"/>
      <c r="AF1947" s="1"/>
    </row>
    <row r="1948" spans="1:32" x14ac:dyDescent="0.3">
      <c r="A1948" s="9">
        <v>20624</v>
      </c>
      <c r="B1948" s="9" t="s">
        <v>71</v>
      </c>
      <c r="C1948" s="9">
        <v>87535</v>
      </c>
      <c r="D1948" s="10">
        <v>1270.99</v>
      </c>
      <c r="E1948" s="11">
        <v>0.15</v>
      </c>
      <c r="F1948" s="9">
        <v>7</v>
      </c>
      <c r="G1948" s="10">
        <f>'Calculated Metrics'!$D1948*'Calculated Metrics'!$F1948*(1-'Calculated Metrics'!$E1948)</f>
        <v>7562.3905000000004</v>
      </c>
      <c r="H1948" s="9">
        <v>3397</v>
      </c>
      <c r="I1948" s="9" t="s">
        <v>2138</v>
      </c>
      <c r="J1948" s="9" t="str">
        <f t="shared" si="30"/>
        <v>Returning Customer</v>
      </c>
      <c r="K1948" s="9" t="s">
        <v>48</v>
      </c>
      <c r="L1948" s="9" t="s">
        <v>35</v>
      </c>
      <c r="M1948" s="12">
        <v>42162</v>
      </c>
      <c r="N1948" s="12">
        <v>42164</v>
      </c>
      <c r="O1948" s="47">
        <f>'Calculated Metrics'!$N1948-'Calculated Metrics'!$M1948</f>
        <v>2</v>
      </c>
      <c r="P1948" s="12" t="str">
        <f>TEXT('Calculated Metrics'!$M1948,"mmmm")</f>
        <v>June</v>
      </c>
      <c r="Q1948" s="12" t="str">
        <f>TEXT('Calculated Metrics'!$M1948,"dddd")</f>
        <v>Sunday</v>
      </c>
      <c r="R1948" s="9" t="str">
        <f>_xlfn.XLOOKUP('Calculated Metrics'!$T1948,'Product Lookup'!A:A,'Product Lookup'!B:B, ,0)</f>
        <v>Binders</v>
      </c>
      <c r="S1948" s="9" t="s">
        <v>26</v>
      </c>
      <c r="T1948" s="9" t="s">
        <v>72</v>
      </c>
      <c r="U1948" s="9" t="s">
        <v>49</v>
      </c>
      <c r="V1948" s="9" t="s">
        <v>29</v>
      </c>
      <c r="W1948" s="9" t="s">
        <v>50</v>
      </c>
      <c r="X1948" s="9" t="s">
        <v>98</v>
      </c>
      <c r="Y1948" s="9" t="s">
        <v>449</v>
      </c>
      <c r="Z1948" s="9">
        <v>61832</v>
      </c>
      <c r="AA1948" s="1"/>
      <c r="AB1948" s="1"/>
      <c r="AC1948" s="1"/>
      <c r="AD1948" s="1"/>
      <c r="AE1948" s="1"/>
      <c r="AF1948" s="1"/>
    </row>
    <row r="1949" spans="1:32" x14ac:dyDescent="0.3">
      <c r="A1949" s="13">
        <v>19842</v>
      </c>
      <c r="B1949" s="13" t="s">
        <v>23</v>
      </c>
      <c r="C1949" s="13">
        <v>87536</v>
      </c>
      <c r="D1949" s="14">
        <v>10.9</v>
      </c>
      <c r="E1949" s="15">
        <v>0.05</v>
      </c>
      <c r="F1949" s="13">
        <v>18</v>
      </c>
      <c r="G1949" s="14">
        <f>'Calculated Metrics'!$D1949*'Calculated Metrics'!$F1949*(1-'Calculated Metrics'!$E1949)</f>
        <v>186.39000000000001</v>
      </c>
      <c r="H1949" s="13">
        <v>3397</v>
      </c>
      <c r="I1949" s="13" t="s">
        <v>2138</v>
      </c>
      <c r="J1949" s="13" t="str">
        <f t="shared" si="30"/>
        <v>Returning Customer</v>
      </c>
      <c r="K1949" s="13" t="s">
        <v>48</v>
      </c>
      <c r="L1949" s="13" t="s">
        <v>35</v>
      </c>
      <c r="M1949" s="16">
        <v>42074</v>
      </c>
      <c r="N1949" s="16">
        <v>42075</v>
      </c>
      <c r="O1949" s="48">
        <f>'Calculated Metrics'!$N1949-'Calculated Metrics'!$M1949</f>
        <v>1</v>
      </c>
      <c r="P1949" s="16" t="str">
        <f>TEXT('Calculated Metrics'!$M1949,"mmmm")</f>
        <v>March</v>
      </c>
      <c r="Q1949" s="16" t="str">
        <f>TEXT('Calculated Metrics'!$M1949,"dddd")</f>
        <v>Wednesday</v>
      </c>
      <c r="R1949" s="13" t="str">
        <f>_xlfn.XLOOKUP('Calculated Metrics'!$T1949,'Product Lookup'!A:A,'Product Lookup'!B:B, ,0)</f>
        <v>Storage</v>
      </c>
      <c r="S1949" s="13" t="s">
        <v>26</v>
      </c>
      <c r="T1949" s="13" t="s">
        <v>85</v>
      </c>
      <c r="U1949" s="13" t="s">
        <v>49</v>
      </c>
      <c r="V1949" s="13" t="s">
        <v>29</v>
      </c>
      <c r="W1949" s="13" t="s">
        <v>50</v>
      </c>
      <c r="X1949" s="13" t="s">
        <v>98</v>
      </c>
      <c r="Y1949" s="13" t="s">
        <v>449</v>
      </c>
      <c r="Z1949" s="13">
        <v>61832</v>
      </c>
      <c r="AA1949" s="1"/>
      <c r="AB1949" s="1"/>
      <c r="AC1949" s="1"/>
      <c r="AD1949" s="1"/>
      <c r="AE1949" s="1"/>
      <c r="AF1949" s="1"/>
    </row>
    <row r="1950" spans="1:32" x14ac:dyDescent="0.3">
      <c r="A1950" s="9">
        <v>19843</v>
      </c>
      <c r="B1950" s="9" t="s">
        <v>23</v>
      </c>
      <c r="C1950" s="9">
        <v>87536</v>
      </c>
      <c r="D1950" s="10">
        <v>7.99</v>
      </c>
      <c r="E1950" s="11">
        <v>0.05</v>
      </c>
      <c r="F1950" s="9">
        <v>22</v>
      </c>
      <c r="G1950" s="10">
        <f>'Calculated Metrics'!$D1950*'Calculated Metrics'!$F1950*(1-'Calculated Metrics'!$E1950)</f>
        <v>166.99099999999999</v>
      </c>
      <c r="H1950" s="9">
        <v>3397</v>
      </c>
      <c r="I1950" s="9" t="s">
        <v>2138</v>
      </c>
      <c r="J1950" s="9" t="str">
        <f t="shared" si="30"/>
        <v>Returning Customer</v>
      </c>
      <c r="K1950" s="9" t="s">
        <v>48</v>
      </c>
      <c r="L1950" s="9" t="s">
        <v>35</v>
      </c>
      <c r="M1950" s="12">
        <v>42074</v>
      </c>
      <c r="N1950" s="12">
        <v>42075</v>
      </c>
      <c r="O1950" s="47">
        <f>'Calculated Metrics'!$N1950-'Calculated Metrics'!$M1950</f>
        <v>1</v>
      </c>
      <c r="P1950" s="12" t="str">
        <f>TEXT('Calculated Metrics'!$M1950,"mmmm")</f>
        <v>March</v>
      </c>
      <c r="Q1950" s="12" t="str">
        <f>TEXT('Calculated Metrics'!$M1950,"dddd")</f>
        <v>Wednesday</v>
      </c>
      <c r="R1950" s="9" t="str">
        <f>_xlfn.XLOOKUP('Calculated Metrics'!$T1950,'Product Lookup'!A:A,'Product Lookup'!B:B, ,0)</f>
        <v>Telephones</v>
      </c>
      <c r="S1950" s="9" t="s">
        <v>58</v>
      </c>
      <c r="T1950" s="9" t="s">
        <v>59</v>
      </c>
      <c r="U1950" s="9" t="s">
        <v>63</v>
      </c>
      <c r="V1950" s="9" t="s">
        <v>29</v>
      </c>
      <c r="W1950" s="9" t="s">
        <v>50</v>
      </c>
      <c r="X1950" s="9" t="s">
        <v>98</v>
      </c>
      <c r="Y1950" s="9" t="s">
        <v>449</v>
      </c>
      <c r="Z1950" s="9">
        <v>61832</v>
      </c>
      <c r="AA1950" s="1"/>
      <c r="AB1950" s="1"/>
      <c r="AC1950" s="1"/>
      <c r="AD1950" s="1"/>
      <c r="AE1950" s="1"/>
      <c r="AF1950" s="1"/>
    </row>
    <row r="1951" spans="1:32" x14ac:dyDescent="0.3">
      <c r="A1951" s="13">
        <v>26208</v>
      </c>
      <c r="B1951" s="13" t="s">
        <v>33</v>
      </c>
      <c r="C1951" s="13">
        <v>87534</v>
      </c>
      <c r="D1951" s="14">
        <v>11.97</v>
      </c>
      <c r="E1951" s="15">
        <v>0.05</v>
      </c>
      <c r="F1951" s="13">
        <v>5</v>
      </c>
      <c r="G1951" s="14">
        <f>'Calculated Metrics'!$D1951*'Calculated Metrics'!$F1951*(1-'Calculated Metrics'!$E1951)</f>
        <v>56.857500000000002</v>
      </c>
      <c r="H1951" s="13">
        <v>3399</v>
      </c>
      <c r="I1951" s="13" t="s">
        <v>2139</v>
      </c>
      <c r="J1951" s="13" t="str">
        <f t="shared" si="30"/>
        <v>New Customer</v>
      </c>
      <c r="K1951" s="13" t="s">
        <v>48</v>
      </c>
      <c r="L1951" s="13" t="s">
        <v>35</v>
      </c>
      <c r="M1951" s="16">
        <v>42092</v>
      </c>
      <c r="N1951" s="16">
        <v>42094</v>
      </c>
      <c r="O1951" s="48">
        <f>'Calculated Metrics'!$N1951-'Calculated Metrics'!$M1951</f>
        <v>2</v>
      </c>
      <c r="P1951" s="16" t="str">
        <f>TEXT('Calculated Metrics'!$M1951,"mmmm")</f>
        <v>March</v>
      </c>
      <c r="Q1951" s="16" t="str">
        <f>TEXT('Calculated Metrics'!$M1951,"dddd")</f>
        <v>Sunday</v>
      </c>
      <c r="R1951" s="13" t="str">
        <f>_xlfn.XLOOKUP('Calculated Metrics'!$T1951,'Product Lookup'!A:A,'Product Lookup'!B:B, ,0)</f>
        <v>Pens</v>
      </c>
      <c r="S1951" s="13" t="s">
        <v>26</v>
      </c>
      <c r="T1951" s="13" t="s">
        <v>27</v>
      </c>
      <c r="U1951" s="13" t="s">
        <v>43</v>
      </c>
      <c r="V1951" s="13" t="s">
        <v>29</v>
      </c>
      <c r="W1951" s="13" t="s">
        <v>44</v>
      </c>
      <c r="X1951" s="13" t="s">
        <v>98</v>
      </c>
      <c r="Y1951" s="13" t="s">
        <v>497</v>
      </c>
      <c r="Z1951" s="13">
        <v>60016</v>
      </c>
      <c r="AA1951" s="1"/>
      <c r="AB1951" s="1"/>
      <c r="AC1951" s="1"/>
      <c r="AD1951" s="1"/>
      <c r="AE1951" s="1"/>
      <c r="AF1951" s="1"/>
    </row>
    <row r="1952" spans="1:32" x14ac:dyDescent="0.3">
      <c r="A1952" s="9">
        <v>24911</v>
      </c>
      <c r="B1952" s="9" t="s">
        <v>47</v>
      </c>
      <c r="C1952" s="9">
        <v>87537</v>
      </c>
      <c r="D1952" s="10">
        <v>9.3800000000000008</v>
      </c>
      <c r="E1952" s="11">
        <v>0.05</v>
      </c>
      <c r="F1952" s="9">
        <v>15</v>
      </c>
      <c r="G1952" s="10">
        <f>'Calculated Metrics'!$D1952*'Calculated Metrics'!$F1952*(1-'Calculated Metrics'!$E1952)</f>
        <v>133.66500000000002</v>
      </c>
      <c r="H1952" s="9">
        <v>3400</v>
      </c>
      <c r="I1952" s="9" t="s">
        <v>2140</v>
      </c>
      <c r="J1952" s="9" t="str">
        <f t="shared" si="30"/>
        <v>New Customer</v>
      </c>
      <c r="K1952" s="9" t="s">
        <v>48</v>
      </c>
      <c r="L1952" s="9" t="s">
        <v>25</v>
      </c>
      <c r="M1952" s="12">
        <v>42098</v>
      </c>
      <c r="N1952" s="12">
        <v>42098</v>
      </c>
      <c r="O1952" s="47">
        <f>'Calculated Metrics'!$N1952-'Calculated Metrics'!$M1952</f>
        <v>0</v>
      </c>
      <c r="P1952" s="12" t="str">
        <f>TEXT('Calculated Metrics'!$M1952,"mmmm")</f>
        <v>April</v>
      </c>
      <c r="Q1952" s="12" t="str">
        <f>TEXT('Calculated Metrics'!$M1952,"dddd")</f>
        <v>Saturday</v>
      </c>
      <c r="R1952" s="9" t="str">
        <f>_xlfn.XLOOKUP('Calculated Metrics'!$T1952,'Product Lookup'!A:A,'Product Lookup'!B:B, ,0)</f>
        <v>Furnishings</v>
      </c>
      <c r="S1952" s="9" t="s">
        <v>36</v>
      </c>
      <c r="T1952" s="9" t="s">
        <v>42</v>
      </c>
      <c r="U1952" s="9" t="s">
        <v>49</v>
      </c>
      <c r="V1952" s="9" t="s">
        <v>29</v>
      </c>
      <c r="W1952" s="9" t="s">
        <v>30</v>
      </c>
      <c r="X1952" s="9" t="s">
        <v>252</v>
      </c>
      <c r="Y1952" s="9" t="s">
        <v>978</v>
      </c>
      <c r="Z1952" s="9">
        <v>26554</v>
      </c>
      <c r="AA1952" s="1"/>
      <c r="AB1952" s="1"/>
      <c r="AC1952" s="1"/>
      <c r="AD1952" s="1"/>
      <c r="AE1952" s="1"/>
      <c r="AF1952" s="1"/>
    </row>
    <row r="1953" spans="1:34" x14ac:dyDescent="0.3">
      <c r="A1953" s="13">
        <v>25914</v>
      </c>
      <c r="B1953" s="13" t="s">
        <v>23</v>
      </c>
      <c r="C1953" s="13">
        <v>87530</v>
      </c>
      <c r="D1953" s="14">
        <v>105.98</v>
      </c>
      <c r="E1953" s="15">
        <v>0.1</v>
      </c>
      <c r="F1953" s="13">
        <v>5</v>
      </c>
      <c r="G1953" s="14">
        <f>'Calculated Metrics'!$D1953*'Calculated Metrics'!$F1953*(1-'Calculated Metrics'!$E1953)</f>
        <v>476.90999999999997</v>
      </c>
      <c r="H1953" s="13">
        <v>3403</v>
      </c>
      <c r="I1953" s="13" t="s">
        <v>2141</v>
      </c>
      <c r="J1953" s="13" t="str">
        <f t="shared" si="30"/>
        <v>New Customer</v>
      </c>
      <c r="K1953" s="13" t="s">
        <v>74</v>
      </c>
      <c r="L1953" s="13" t="s">
        <v>25</v>
      </c>
      <c r="M1953" s="16">
        <v>42043</v>
      </c>
      <c r="N1953" s="16">
        <v>42046</v>
      </c>
      <c r="O1953" s="48">
        <f>'Calculated Metrics'!$N1953-'Calculated Metrics'!$M1953</f>
        <v>3</v>
      </c>
      <c r="P1953" s="16" t="str">
        <f>TEXT('Calculated Metrics'!$M1953,"mmmm")</f>
        <v>February</v>
      </c>
      <c r="Q1953" s="16" t="str">
        <f>TEXT('Calculated Metrics'!$M1953,"dddd")</f>
        <v>Sunday</v>
      </c>
      <c r="R1953" s="13" t="str">
        <f>_xlfn.XLOOKUP('Calculated Metrics'!$T1953,'Product Lookup'!A:A,'Product Lookup'!B:B, ,0)</f>
        <v>Furnishings</v>
      </c>
      <c r="S1953" s="13" t="s">
        <v>36</v>
      </c>
      <c r="T1953" s="13" t="s">
        <v>42</v>
      </c>
      <c r="U1953" s="13" t="s">
        <v>63</v>
      </c>
      <c r="V1953" s="13" t="s">
        <v>29</v>
      </c>
      <c r="W1953" s="13" t="s">
        <v>30</v>
      </c>
      <c r="X1953" s="13" t="s">
        <v>720</v>
      </c>
      <c r="Y1953" s="13" t="s">
        <v>979</v>
      </c>
      <c r="Z1953" s="13">
        <v>82001</v>
      </c>
      <c r="AA1953" s="1"/>
      <c r="AB1953" s="1"/>
      <c r="AC1953" s="1"/>
      <c r="AD1953" s="1"/>
      <c r="AE1953" s="1"/>
      <c r="AF1953" s="1"/>
    </row>
    <row r="1954" spans="1:34" x14ac:dyDescent="0.3">
      <c r="A1954" s="17"/>
      <c r="B1954" s="18"/>
      <c r="C1954" s="18"/>
      <c r="D1954" s="19"/>
      <c r="E1954" s="20"/>
      <c r="F1954" s="18"/>
      <c r="G1954" s="19">
        <f>SUM('Calculated Metrics'!$G$2:$G$1953)</f>
        <v>1792865.2215000002</v>
      </c>
      <c r="H1954" s="18"/>
      <c r="I1954" s="18"/>
      <c r="J1954" s="18"/>
      <c r="K1954" s="18"/>
      <c r="L1954" s="18"/>
      <c r="M1954" s="21"/>
      <c r="N1954" s="21"/>
      <c r="O1954" s="49"/>
      <c r="P1954" s="21"/>
      <c r="Q1954" s="21"/>
      <c r="R1954" s="18"/>
      <c r="S1954" s="18"/>
      <c r="T1954" s="18"/>
      <c r="U1954" s="18"/>
      <c r="V1954" s="18"/>
      <c r="W1954" s="18"/>
      <c r="X1954" s="18"/>
      <c r="Y1954" s="18"/>
      <c r="Z1954" s="22"/>
      <c r="AA1954" s="1"/>
      <c r="AB1954" s="1"/>
      <c r="AC1954" s="1"/>
      <c r="AD1954" s="1"/>
      <c r="AE1954" s="1"/>
      <c r="AF1954" s="1"/>
    </row>
    <row r="1955" spans="1:34" x14ac:dyDescent="0.3">
      <c r="M1955"/>
      <c r="N1955"/>
      <c r="P1955"/>
      <c r="Q1955"/>
      <c r="AC1955" s="1"/>
      <c r="AD1955" s="1"/>
      <c r="AE1955" s="1"/>
      <c r="AF1955" s="1"/>
    </row>
    <row r="1956" spans="1:34" x14ac:dyDescent="0.3">
      <c r="M1956"/>
      <c r="N1956"/>
      <c r="P1956"/>
      <c r="Q1956"/>
      <c r="AD1956" s="2"/>
      <c r="AE1956" s="1"/>
      <c r="AF1956" s="1"/>
      <c r="AG1956" s="1"/>
      <c r="AH1956" s="1"/>
    </row>
    <row r="1957" spans="1:34" x14ac:dyDescent="0.3">
      <c r="AD1957" s="2"/>
      <c r="AE1957" s="1"/>
      <c r="AF1957" s="1"/>
      <c r="AG1957" s="1"/>
      <c r="AH1957" s="1"/>
    </row>
    <row r="1958" spans="1:34" x14ac:dyDescent="0.3">
      <c r="AD1958" s="1"/>
      <c r="AE1958" s="1"/>
      <c r="AF1958" s="1"/>
      <c r="AG1958" s="1"/>
      <c r="AH1958" s="1"/>
    </row>
    <row r="1959" spans="1:34" x14ac:dyDescent="0.3">
      <c r="AD1959" s="1"/>
      <c r="AE1959" s="1"/>
      <c r="AF1959" s="1"/>
      <c r="AG1959" s="1"/>
      <c r="AH1959" s="1"/>
    </row>
    <row r="1960" spans="1:34" x14ac:dyDescent="0.3">
      <c r="AD1960" s="2"/>
      <c r="AE1960" s="1"/>
      <c r="AF1960" s="1"/>
      <c r="AG1960" s="1"/>
      <c r="AH1960" s="1"/>
    </row>
    <row r="1961" spans="1:34" x14ac:dyDescent="0.3">
      <c r="AD1961" s="2"/>
      <c r="AE1961" s="1"/>
      <c r="AF1961" s="1"/>
      <c r="AG1961" s="1"/>
      <c r="AH1961" s="1"/>
    </row>
    <row r="1962" spans="1:34" x14ac:dyDescent="0.3">
      <c r="AD1962" s="2"/>
      <c r="AE1962" s="1"/>
      <c r="AF1962" s="1"/>
      <c r="AG1962" s="1"/>
      <c r="AH1962" s="1"/>
    </row>
    <row r="1963" spans="1:34" x14ac:dyDescent="0.3">
      <c r="AD1963" s="1"/>
      <c r="AE1963" s="1"/>
      <c r="AF1963" s="1"/>
      <c r="AG1963" s="1"/>
      <c r="AH1963" s="1"/>
    </row>
    <row r="1964" spans="1:34" x14ac:dyDescent="0.3">
      <c r="AD1964" s="2"/>
      <c r="AE1964" s="1"/>
      <c r="AF1964" s="1"/>
      <c r="AG1964" s="1"/>
      <c r="AH1964" s="1"/>
    </row>
    <row r="1965" spans="1:34" x14ac:dyDescent="0.3">
      <c r="AD1965" s="2"/>
      <c r="AE1965" s="1"/>
      <c r="AF1965" s="1"/>
      <c r="AG1965" s="1"/>
      <c r="AH1965" s="1"/>
    </row>
  </sheetData>
  <phoneticPr fontId="3" type="noConversion"/>
  <conditionalFormatting sqref="C1944">
    <cfRule type="duplicateValues" dxfId="68" priority="1"/>
  </conditionalFormatting>
  <pageMargins left="1" right="1" top="1" bottom="1" header="0.5" footer="0.5"/>
  <pageSetup scale="10" fitToWidth="0"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D267-A1D5-4EC9-8EC1-2CDCF2C6FBF9}">
  <dimension ref="A1:B18"/>
  <sheetViews>
    <sheetView workbookViewId="0">
      <selection activeCell="D3" sqref="D3"/>
    </sheetView>
  </sheetViews>
  <sheetFormatPr defaultRowHeight="14.4" x14ac:dyDescent="0.3"/>
  <cols>
    <col min="1" max="1" width="30.33203125" bestFit="1" customWidth="1"/>
    <col min="2" max="2" width="21.5546875" bestFit="1" customWidth="1"/>
  </cols>
  <sheetData>
    <row r="1" spans="1:2" x14ac:dyDescent="0.3">
      <c r="A1" s="3" t="s">
        <v>16</v>
      </c>
      <c r="B1" s="3" t="s">
        <v>14</v>
      </c>
    </row>
    <row r="2" spans="1:2" x14ac:dyDescent="0.3">
      <c r="A2" t="s">
        <v>27</v>
      </c>
      <c r="B2" t="s">
        <v>1004</v>
      </c>
    </row>
    <row r="3" spans="1:2" x14ac:dyDescent="0.3">
      <c r="A3" t="s">
        <v>37</v>
      </c>
      <c r="B3" t="s">
        <v>1005</v>
      </c>
    </row>
    <row r="4" spans="1:2" x14ac:dyDescent="0.3">
      <c r="A4" t="s">
        <v>42</v>
      </c>
      <c r="B4" t="s">
        <v>1006</v>
      </c>
    </row>
    <row r="5" spans="1:2" x14ac:dyDescent="0.3">
      <c r="A5" t="s">
        <v>53</v>
      </c>
      <c r="B5" t="s">
        <v>53</v>
      </c>
    </row>
    <row r="6" spans="1:2" x14ac:dyDescent="0.3">
      <c r="A6" t="s">
        <v>54</v>
      </c>
      <c r="B6" t="s">
        <v>54</v>
      </c>
    </row>
    <row r="7" spans="1:2" x14ac:dyDescent="0.3">
      <c r="A7" t="s">
        <v>59</v>
      </c>
      <c r="B7" t="s">
        <v>1007</v>
      </c>
    </row>
    <row r="8" spans="1:2" x14ac:dyDescent="0.3">
      <c r="A8" t="s">
        <v>62</v>
      </c>
      <c r="B8" t="s">
        <v>62</v>
      </c>
    </row>
    <row r="9" spans="1:2" x14ac:dyDescent="0.3">
      <c r="A9" t="s">
        <v>66</v>
      </c>
      <c r="B9" t="s">
        <v>66</v>
      </c>
    </row>
    <row r="10" spans="1:2" x14ac:dyDescent="0.3">
      <c r="A10" t="s">
        <v>72</v>
      </c>
      <c r="B10" t="s">
        <v>1008</v>
      </c>
    </row>
    <row r="11" spans="1:2" x14ac:dyDescent="0.3">
      <c r="A11" t="s">
        <v>82</v>
      </c>
      <c r="B11" t="s">
        <v>82</v>
      </c>
    </row>
    <row r="12" spans="1:2" x14ac:dyDescent="0.3">
      <c r="A12" t="s">
        <v>85</v>
      </c>
      <c r="B12" t="s">
        <v>1009</v>
      </c>
    </row>
    <row r="13" spans="1:2" x14ac:dyDescent="0.3">
      <c r="A13" t="s">
        <v>89</v>
      </c>
      <c r="B13" t="s">
        <v>89</v>
      </c>
    </row>
    <row r="14" spans="1:2" x14ac:dyDescent="0.3">
      <c r="A14" t="s">
        <v>97</v>
      </c>
      <c r="B14" t="s">
        <v>1010</v>
      </c>
    </row>
    <row r="15" spans="1:2" x14ac:dyDescent="0.3">
      <c r="A15" t="s">
        <v>100</v>
      </c>
      <c r="B15" t="s">
        <v>100</v>
      </c>
    </row>
    <row r="16" spans="1:2" x14ac:dyDescent="0.3">
      <c r="A16" t="s">
        <v>105</v>
      </c>
      <c r="B16" t="s">
        <v>105</v>
      </c>
    </row>
    <row r="17" spans="1:2" x14ac:dyDescent="0.3">
      <c r="A17" t="s">
        <v>131</v>
      </c>
      <c r="B17" t="s">
        <v>131</v>
      </c>
    </row>
    <row r="18" spans="1:2" x14ac:dyDescent="0.3">
      <c r="A18" t="s">
        <v>238</v>
      </c>
      <c r="B18" t="s">
        <v>1011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CF34-07E1-497D-9525-707F193E0185}">
  <dimension ref="A1:B1953"/>
  <sheetViews>
    <sheetView workbookViewId="0">
      <selection activeCell="I23" sqref="I23"/>
    </sheetView>
  </sheetViews>
  <sheetFormatPr defaultRowHeight="14.4" x14ac:dyDescent="0.3"/>
  <cols>
    <col min="1" max="1" width="11.6640625" bestFit="1" customWidth="1"/>
    <col min="2" max="2" width="27.33203125" bestFit="1" customWidth="1"/>
  </cols>
  <sheetData>
    <row r="1" spans="1:2" x14ac:dyDescent="0.3">
      <c r="A1" s="3" t="s">
        <v>7</v>
      </c>
      <c r="B1" s="3" t="s">
        <v>8</v>
      </c>
    </row>
    <row r="2" spans="1:2" x14ac:dyDescent="0.3">
      <c r="A2">
        <v>3</v>
      </c>
      <c r="B2" t="s">
        <v>1012</v>
      </c>
    </row>
    <row r="3" spans="1:2" x14ac:dyDescent="0.3">
      <c r="A3">
        <v>5</v>
      </c>
      <c r="B3" t="s">
        <v>1013</v>
      </c>
    </row>
    <row r="4" spans="1:2" x14ac:dyDescent="0.3">
      <c r="A4">
        <v>11</v>
      </c>
      <c r="B4" t="s">
        <v>1014</v>
      </c>
    </row>
    <row r="5" spans="1:2" x14ac:dyDescent="0.3">
      <c r="A5">
        <v>14</v>
      </c>
      <c r="B5" t="s">
        <v>1015</v>
      </c>
    </row>
    <row r="6" spans="1:2" x14ac:dyDescent="0.3">
      <c r="A6">
        <v>14</v>
      </c>
      <c r="B6" t="s">
        <v>1015</v>
      </c>
    </row>
    <row r="7" spans="1:2" x14ac:dyDescent="0.3">
      <c r="A7">
        <v>14</v>
      </c>
      <c r="B7" t="s">
        <v>1015</v>
      </c>
    </row>
    <row r="8" spans="1:2" x14ac:dyDescent="0.3">
      <c r="A8">
        <v>14</v>
      </c>
      <c r="B8" t="s">
        <v>1015</v>
      </c>
    </row>
    <row r="9" spans="1:2" x14ac:dyDescent="0.3">
      <c r="A9">
        <v>15</v>
      </c>
      <c r="B9" t="s">
        <v>1016</v>
      </c>
    </row>
    <row r="10" spans="1:2" x14ac:dyDescent="0.3">
      <c r="A10">
        <v>15</v>
      </c>
      <c r="B10" t="s">
        <v>1016</v>
      </c>
    </row>
    <row r="11" spans="1:2" x14ac:dyDescent="0.3">
      <c r="A11">
        <v>16</v>
      </c>
      <c r="B11" t="s">
        <v>1017</v>
      </c>
    </row>
    <row r="12" spans="1:2" x14ac:dyDescent="0.3">
      <c r="A12">
        <v>16</v>
      </c>
      <c r="B12" t="s">
        <v>1017</v>
      </c>
    </row>
    <row r="13" spans="1:2" x14ac:dyDescent="0.3">
      <c r="A13">
        <v>18</v>
      </c>
      <c r="B13" t="s">
        <v>1018</v>
      </c>
    </row>
    <row r="14" spans="1:2" x14ac:dyDescent="0.3">
      <c r="A14">
        <v>19</v>
      </c>
      <c r="B14" t="s">
        <v>1019</v>
      </c>
    </row>
    <row r="15" spans="1:2" x14ac:dyDescent="0.3">
      <c r="A15">
        <v>21</v>
      </c>
      <c r="B15" t="s">
        <v>1020</v>
      </c>
    </row>
    <row r="16" spans="1:2" x14ac:dyDescent="0.3">
      <c r="A16">
        <v>21</v>
      </c>
      <c r="B16" t="s">
        <v>1020</v>
      </c>
    </row>
    <row r="17" spans="1:2" x14ac:dyDescent="0.3">
      <c r="A17">
        <v>21</v>
      </c>
      <c r="B17" t="s">
        <v>1020</v>
      </c>
    </row>
    <row r="18" spans="1:2" x14ac:dyDescent="0.3">
      <c r="A18">
        <v>24</v>
      </c>
      <c r="B18" t="s">
        <v>1021</v>
      </c>
    </row>
    <row r="19" spans="1:2" x14ac:dyDescent="0.3">
      <c r="A19">
        <v>24</v>
      </c>
      <c r="B19" t="s">
        <v>1021</v>
      </c>
    </row>
    <row r="20" spans="1:2" x14ac:dyDescent="0.3">
      <c r="A20">
        <v>27</v>
      </c>
      <c r="B20" t="s">
        <v>1022</v>
      </c>
    </row>
    <row r="21" spans="1:2" x14ac:dyDescent="0.3">
      <c r="A21">
        <v>32</v>
      </c>
      <c r="B21" t="s">
        <v>1023</v>
      </c>
    </row>
    <row r="22" spans="1:2" x14ac:dyDescent="0.3">
      <c r="A22">
        <v>32</v>
      </c>
      <c r="B22" t="s">
        <v>1023</v>
      </c>
    </row>
    <row r="23" spans="1:2" x14ac:dyDescent="0.3">
      <c r="A23">
        <v>32</v>
      </c>
      <c r="B23" t="s">
        <v>1023</v>
      </c>
    </row>
    <row r="24" spans="1:2" x14ac:dyDescent="0.3">
      <c r="A24">
        <v>32</v>
      </c>
      <c r="B24" t="s">
        <v>1023</v>
      </c>
    </row>
    <row r="25" spans="1:2" x14ac:dyDescent="0.3">
      <c r="A25">
        <v>33</v>
      </c>
      <c r="B25" t="s">
        <v>1024</v>
      </c>
    </row>
    <row r="26" spans="1:2" x14ac:dyDescent="0.3">
      <c r="A26">
        <v>33</v>
      </c>
      <c r="B26" t="s">
        <v>1024</v>
      </c>
    </row>
    <row r="27" spans="1:2" x14ac:dyDescent="0.3">
      <c r="A27">
        <v>43</v>
      </c>
      <c r="B27" t="s">
        <v>1025</v>
      </c>
    </row>
    <row r="28" spans="1:2" x14ac:dyDescent="0.3">
      <c r="A28">
        <v>52</v>
      </c>
      <c r="B28" t="s">
        <v>1026</v>
      </c>
    </row>
    <row r="29" spans="1:2" x14ac:dyDescent="0.3">
      <c r="A29">
        <v>53</v>
      </c>
      <c r="B29" t="s">
        <v>1027</v>
      </c>
    </row>
    <row r="30" spans="1:2" x14ac:dyDescent="0.3">
      <c r="A30">
        <v>53</v>
      </c>
      <c r="B30" t="s">
        <v>1027</v>
      </c>
    </row>
    <row r="31" spans="1:2" x14ac:dyDescent="0.3">
      <c r="A31">
        <v>56</v>
      </c>
      <c r="B31" t="s">
        <v>1028</v>
      </c>
    </row>
    <row r="32" spans="1:2" x14ac:dyDescent="0.3">
      <c r="A32">
        <v>56</v>
      </c>
      <c r="B32" t="s">
        <v>1028</v>
      </c>
    </row>
    <row r="33" spans="1:2" x14ac:dyDescent="0.3">
      <c r="A33">
        <v>62</v>
      </c>
      <c r="B33" t="s">
        <v>1029</v>
      </c>
    </row>
    <row r="34" spans="1:2" x14ac:dyDescent="0.3">
      <c r="A34">
        <v>62</v>
      </c>
      <c r="B34" t="s">
        <v>1029</v>
      </c>
    </row>
    <row r="35" spans="1:2" x14ac:dyDescent="0.3">
      <c r="A35">
        <v>64</v>
      </c>
      <c r="B35" t="s">
        <v>1030</v>
      </c>
    </row>
    <row r="36" spans="1:2" x14ac:dyDescent="0.3">
      <c r="A36">
        <v>64</v>
      </c>
      <c r="B36" t="s">
        <v>1030</v>
      </c>
    </row>
    <row r="37" spans="1:2" x14ac:dyDescent="0.3">
      <c r="A37">
        <v>67</v>
      </c>
      <c r="B37" t="s">
        <v>1031</v>
      </c>
    </row>
    <row r="38" spans="1:2" x14ac:dyDescent="0.3">
      <c r="A38">
        <v>68</v>
      </c>
      <c r="B38" t="s">
        <v>1032</v>
      </c>
    </row>
    <row r="39" spans="1:2" x14ac:dyDescent="0.3">
      <c r="A39">
        <v>68</v>
      </c>
      <c r="B39" t="s">
        <v>1032</v>
      </c>
    </row>
    <row r="40" spans="1:2" x14ac:dyDescent="0.3">
      <c r="A40">
        <v>68</v>
      </c>
      <c r="B40" t="s">
        <v>1032</v>
      </c>
    </row>
    <row r="41" spans="1:2" x14ac:dyDescent="0.3">
      <c r="A41">
        <v>68</v>
      </c>
      <c r="B41" t="s">
        <v>1032</v>
      </c>
    </row>
    <row r="42" spans="1:2" x14ac:dyDescent="0.3">
      <c r="A42">
        <v>70</v>
      </c>
      <c r="B42" t="s">
        <v>1033</v>
      </c>
    </row>
    <row r="43" spans="1:2" x14ac:dyDescent="0.3">
      <c r="A43">
        <v>83</v>
      </c>
      <c r="B43" t="s">
        <v>1034</v>
      </c>
    </row>
    <row r="44" spans="1:2" x14ac:dyDescent="0.3">
      <c r="A44">
        <v>84</v>
      </c>
      <c r="B44" t="s">
        <v>1035</v>
      </c>
    </row>
    <row r="45" spans="1:2" x14ac:dyDescent="0.3">
      <c r="A45">
        <v>84</v>
      </c>
      <c r="B45" t="s">
        <v>1035</v>
      </c>
    </row>
    <row r="46" spans="1:2" x14ac:dyDescent="0.3">
      <c r="A46">
        <v>87</v>
      </c>
      <c r="B46" t="s">
        <v>1036</v>
      </c>
    </row>
    <row r="47" spans="1:2" x14ac:dyDescent="0.3">
      <c r="A47">
        <v>87</v>
      </c>
      <c r="B47" t="s">
        <v>1036</v>
      </c>
    </row>
    <row r="48" spans="1:2" x14ac:dyDescent="0.3">
      <c r="A48">
        <v>87</v>
      </c>
      <c r="B48" t="s">
        <v>1036</v>
      </c>
    </row>
    <row r="49" spans="1:2" x14ac:dyDescent="0.3">
      <c r="A49">
        <v>91</v>
      </c>
      <c r="B49" t="s">
        <v>1037</v>
      </c>
    </row>
    <row r="50" spans="1:2" x14ac:dyDescent="0.3">
      <c r="A50">
        <v>91</v>
      </c>
      <c r="B50" t="s">
        <v>1037</v>
      </c>
    </row>
    <row r="51" spans="1:2" x14ac:dyDescent="0.3">
      <c r="A51">
        <v>91</v>
      </c>
      <c r="B51" t="s">
        <v>1037</v>
      </c>
    </row>
    <row r="52" spans="1:2" x14ac:dyDescent="0.3">
      <c r="A52">
        <v>92</v>
      </c>
      <c r="B52" t="s">
        <v>1038</v>
      </c>
    </row>
    <row r="53" spans="1:2" x14ac:dyDescent="0.3">
      <c r="A53">
        <v>92</v>
      </c>
      <c r="B53" t="s">
        <v>1038</v>
      </c>
    </row>
    <row r="54" spans="1:2" x14ac:dyDescent="0.3">
      <c r="A54">
        <v>92</v>
      </c>
      <c r="B54" t="s">
        <v>1038</v>
      </c>
    </row>
    <row r="55" spans="1:2" x14ac:dyDescent="0.3">
      <c r="A55">
        <v>94</v>
      </c>
      <c r="B55" t="s">
        <v>1039</v>
      </c>
    </row>
    <row r="56" spans="1:2" x14ac:dyDescent="0.3">
      <c r="A56">
        <v>94</v>
      </c>
      <c r="B56" t="s">
        <v>1039</v>
      </c>
    </row>
    <row r="57" spans="1:2" x14ac:dyDescent="0.3">
      <c r="A57">
        <v>97</v>
      </c>
      <c r="B57" t="s">
        <v>1040</v>
      </c>
    </row>
    <row r="58" spans="1:2" x14ac:dyDescent="0.3">
      <c r="A58">
        <v>97</v>
      </c>
      <c r="B58" t="s">
        <v>1040</v>
      </c>
    </row>
    <row r="59" spans="1:2" x14ac:dyDescent="0.3">
      <c r="A59">
        <v>101</v>
      </c>
      <c r="B59" t="s">
        <v>1041</v>
      </c>
    </row>
    <row r="60" spans="1:2" x14ac:dyDescent="0.3">
      <c r="A60">
        <v>102</v>
      </c>
      <c r="B60" t="s">
        <v>1042</v>
      </c>
    </row>
    <row r="61" spans="1:2" x14ac:dyDescent="0.3">
      <c r="A61">
        <v>102</v>
      </c>
      <c r="B61" t="s">
        <v>1042</v>
      </c>
    </row>
    <row r="62" spans="1:2" x14ac:dyDescent="0.3">
      <c r="A62">
        <v>102</v>
      </c>
      <c r="B62" t="s">
        <v>1042</v>
      </c>
    </row>
    <row r="63" spans="1:2" x14ac:dyDescent="0.3">
      <c r="A63">
        <v>107</v>
      </c>
      <c r="B63" t="s">
        <v>1043</v>
      </c>
    </row>
    <row r="64" spans="1:2" x14ac:dyDescent="0.3">
      <c r="A64">
        <v>109</v>
      </c>
      <c r="B64" t="s">
        <v>1044</v>
      </c>
    </row>
    <row r="65" spans="1:2" x14ac:dyDescent="0.3">
      <c r="A65">
        <v>114</v>
      </c>
      <c r="B65" t="s">
        <v>1045</v>
      </c>
    </row>
    <row r="66" spans="1:2" x14ac:dyDescent="0.3">
      <c r="A66">
        <v>114</v>
      </c>
      <c r="B66" t="s">
        <v>1045</v>
      </c>
    </row>
    <row r="67" spans="1:2" x14ac:dyDescent="0.3">
      <c r="A67">
        <v>114</v>
      </c>
      <c r="B67" t="s">
        <v>1045</v>
      </c>
    </row>
    <row r="68" spans="1:2" x14ac:dyDescent="0.3">
      <c r="A68">
        <v>115</v>
      </c>
      <c r="B68" t="s">
        <v>1046</v>
      </c>
    </row>
    <row r="69" spans="1:2" x14ac:dyDescent="0.3">
      <c r="A69">
        <v>117</v>
      </c>
      <c r="B69" t="s">
        <v>1047</v>
      </c>
    </row>
    <row r="70" spans="1:2" x14ac:dyDescent="0.3">
      <c r="A70">
        <v>117</v>
      </c>
      <c r="B70" t="s">
        <v>1047</v>
      </c>
    </row>
    <row r="71" spans="1:2" x14ac:dyDescent="0.3">
      <c r="A71">
        <v>117</v>
      </c>
      <c r="B71" t="s">
        <v>1047</v>
      </c>
    </row>
    <row r="72" spans="1:2" x14ac:dyDescent="0.3">
      <c r="A72">
        <v>117</v>
      </c>
      <c r="B72" t="s">
        <v>1047</v>
      </c>
    </row>
    <row r="73" spans="1:2" x14ac:dyDescent="0.3">
      <c r="A73">
        <v>120</v>
      </c>
      <c r="B73" t="s">
        <v>1048</v>
      </c>
    </row>
    <row r="74" spans="1:2" x14ac:dyDescent="0.3">
      <c r="A74">
        <v>120</v>
      </c>
      <c r="B74" t="s">
        <v>1048</v>
      </c>
    </row>
    <row r="75" spans="1:2" x14ac:dyDescent="0.3">
      <c r="A75">
        <v>123</v>
      </c>
      <c r="B75" t="s">
        <v>1049</v>
      </c>
    </row>
    <row r="76" spans="1:2" x14ac:dyDescent="0.3">
      <c r="A76">
        <v>129</v>
      </c>
      <c r="B76" t="s">
        <v>1050</v>
      </c>
    </row>
    <row r="77" spans="1:2" x14ac:dyDescent="0.3">
      <c r="A77">
        <v>129</v>
      </c>
      <c r="B77" t="s">
        <v>1050</v>
      </c>
    </row>
    <row r="78" spans="1:2" x14ac:dyDescent="0.3">
      <c r="A78">
        <v>136</v>
      </c>
      <c r="B78" t="s">
        <v>1051</v>
      </c>
    </row>
    <row r="79" spans="1:2" x14ac:dyDescent="0.3">
      <c r="A79">
        <v>136</v>
      </c>
      <c r="B79" t="s">
        <v>1051</v>
      </c>
    </row>
    <row r="80" spans="1:2" x14ac:dyDescent="0.3">
      <c r="A80">
        <v>142</v>
      </c>
      <c r="B80" t="s">
        <v>1052</v>
      </c>
    </row>
    <row r="81" spans="1:2" x14ac:dyDescent="0.3">
      <c r="A81">
        <v>144</v>
      </c>
      <c r="B81" t="s">
        <v>1053</v>
      </c>
    </row>
    <row r="82" spans="1:2" x14ac:dyDescent="0.3">
      <c r="A82">
        <v>145</v>
      </c>
      <c r="B82" t="s">
        <v>1054</v>
      </c>
    </row>
    <row r="83" spans="1:2" x14ac:dyDescent="0.3">
      <c r="A83">
        <v>145</v>
      </c>
      <c r="B83" t="s">
        <v>1054</v>
      </c>
    </row>
    <row r="84" spans="1:2" x14ac:dyDescent="0.3">
      <c r="A84">
        <v>146</v>
      </c>
      <c r="B84" t="s">
        <v>1055</v>
      </c>
    </row>
    <row r="85" spans="1:2" x14ac:dyDescent="0.3">
      <c r="A85">
        <v>146</v>
      </c>
      <c r="B85" t="s">
        <v>1055</v>
      </c>
    </row>
    <row r="86" spans="1:2" x14ac:dyDescent="0.3">
      <c r="A86">
        <v>151</v>
      </c>
      <c r="B86" t="s">
        <v>1056</v>
      </c>
    </row>
    <row r="87" spans="1:2" x14ac:dyDescent="0.3">
      <c r="A87">
        <v>151</v>
      </c>
      <c r="B87" t="s">
        <v>1056</v>
      </c>
    </row>
    <row r="88" spans="1:2" x14ac:dyDescent="0.3">
      <c r="A88">
        <v>152</v>
      </c>
      <c r="B88" t="s">
        <v>1057</v>
      </c>
    </row>
    <row r="89" spans="1:2" x14ac:dyDescent="0.3">
      <c r="A89">
        <v>152</v>
      </c>
      <c r="B89" t="s">
        <v>1057</v>
      </c>
    </row>
    <row r="90" spans="1:2" x14ac:dyDescent="0.3">
      <c r="A90">
        <v>152</v>
      </c>
      <c r="B90" t="s">
        <v>1057</v>
      </c>
    </row>
    <row r="91" spans="1:2" x14ac:dyDescent="0.3">
      <c r="A91">
        <v>152</v>
      </c>
      <c r="B91" t="s">
        <v>1057</v>
      </c>
    </row>
    <row r="92" spans="1:2" x14ac:dyDescent="0.3">
      <c r="A92">
        <v>156</v>
      </c>
      <c r="B92" t="s">
        <v>1058</v>
      </c>
    </row>
    <row r="93" spans="1:2" x14ac:dyDescent="0.3">
      <c r="A93">
        <v>156</v>
      </c>
      <c r="B93" t="s">
        <v>1058</v>
      </c>
    </row>
    <row r="94" spans="1:2" x14ac:dyDescent="0.3">
      <c r="A94">
        <v>164</v>
      </c>
      <c r="B94" t="s">
        <v>1059</v>
      </c>
    </row>
    <row r="95" spans="1:2" x14ac:dyDescent="0.3">
      <c r="A95">
        <v>164</v>
      </c>
      <c r="B95" t="s">
        <v>1059</v>
      </c>
    </row>
    <row r="96" spans="1:2" x14ac:dyDescent="0.3">
      <c r="A96">
        <v>166</v>
      </c>
      <c r="B96" t="s">
        <v>1060</v>
      </c>
    </row>
    <row r="97" spans="1:2" x14ac:dyDescent="0.3">
      <c r="A97">
        <v>169</v>
      </c>
      <c r="B97" t="s">
        <v>1061</v>
      </c>
    </row>
    <row r="98" spans="1:2" x14ac:dyDescent="0.3">
      <c r="A98">
        <v>169</v>
      </c>
      <c r="B98" t="s">
        <v>1061</v>
      </c>
    </row>
    <row r="99" spans="1:2" x14ac:dyDescent="0.3">
      <c r="A99">
        <v>169</v>
      </c>
      <c r="B99" t="s">
        <v>1061</v>
      </c>
    </row>
    <row r="100" spans="1:2" x14ac:dyDescent="0.3">
      <c r="A100">
        <v>171</v>
      </c>
      <c r="B100" t="s">
        <v>1062</v>
      </c>
    </row>
    <row r="101" spans="1:2" x14ac:dyDescent="0.3">
      <c r="A101">
        <v>181</v>
      </c>
      <c r="B101" t="s">
        <v>1063</v>
      </c>
    </row>
    <row r="102" spans="1:2" x14ac:dyDescent="0.3">
      <c r="A102">
        <v>181</v>
      </c>
      <c r="B102" t="s">
        <v>1063</v>
      </c>
    </row>
    <row r="103" spans="1:2" x14ac:dyDescent="0.3">
      <c r="A103">
        <v>184</v>
      </c>
      <c r="B103" t="s">
        <v>1064</v>
      </c>
    </row>
    <row r="104" spans="1:2" x14ac:dyDescent="0.3">
      <c r="A104">
        <v>188</v>
      </c>
      <c r="B104" t="s">
        <v>1065</v>
      </c>
    </row>
    <row r="105" spans="1:2" x14ac:dyDescent="0.3">
      <c r="A105">
        <v>188</v>
      </c>
      <c r="B105" t="s">
        <v>1065</v>
      </c>
    </row>
    <row r="106" spans="1:2" x14ac:dyDescent="0.3">
      <c r="A106">
        <v>190</v>
      </c>
      <c r="B106" t="s">
        <v>1066</v>
      </c>
    </row>
    <row r="107" spans="1:2" x14ac:dyDescent="0.3">
      <c r="A107">
        <v>191</v>
      </c>
      <c r="B107" t="s">
        <v>1067</v>
      </c>
    </row>
    <row r="108" spans="1:2" x14ac:dyDescent="0.3">
      <c r="A108">
        <v>191</v>
      </c>
      <c r="B108" t="s">
        <v>1067</v>
      </c>
    </row>
    <row r="109" spans="1:2" x14ac:dyDescent="0.3">
      <c r="A109">
        <v>191</v>
      </c>
      <c r="B109" t="s">
        <v>1067</v>
      </c>
    </row>
    <row r="110" spans="1:2" x14ac:dyDescent="0.3">
      <c r="A110">
        <v>191</v>
      </c>
      <c r="B110" t="s">
        <v>1067</v>
      </c>
    </row>
    <row r="111" spans="1:2" x14ac:dyDescent="0.3">
      <c r="A111">
        <v>193</v>
      </c>
      <c r="B111" t="s">
        <v>1068</v>
      </c>
    </row>
    <row r="112" spans="1:2" x14ac:dyDescent="0.3">
      <c r="A112">
        <v>193</v>
      </c>
      <c r="B112" t="s">
        <v>1068</v>
      </c>
    </row>
    <row r="113" spans="1:2" x14ac:dyDescent="0.3">
      <c r="A113">
        <v>194</v>
      </c>
      <c r="B113" t="s">
        <v>1069</v>
      </c>
    </row>
    <row r="114" spans="1:2" x14ac:dyDescent="0.3">
      <c r="A114">
        <v>194</v>
      </c>
      <c r="B114" t="s">
        <v>1069</v>
      </c>
    </row>
    <row r="115" spans="1:2" x14ac:dyDescent="0.3">
      <c r="A115">
        <v>197</v>
      </c>
      <c r="B115" t="s">
        <v>1070</v>
      </c>
    </row>
    <row r="116" spans="1:2" x14ac:dyDescent="0.3">
      <c r="A116">
        <v>198</v>
      </c>
      <c r="B116" t="s">
        <v>1071</v>
      </c>
    </row>
    <row r="117" spans="1:2" x14ac:dyDescent="0.3">
      <c r="A117">
        <v>202</v>
      </c>
      <c r="B117" t="s">
        <v>1072</v>
      </c>
    </row>
    <row r="118" spans="1:2" x14ac:dyDescent="0.3">
      <c r="A118">
        <v>202</v>
      </c>
      <c r="B118" t="s">
        <v>1072</v>
      </c>
    </row>
    <row r="119" spans="1:2" x14ac:dyDescent="0.3">
      <c r="A119">
        <v>210</v>
      </c>
      <c r="B119" t="s">
        <v>1073</v>
      </c>
    </row>
    <row r="120" spans="1:2" x14ac:dyDescent="0.3">
      <c r="A120">
        <v>210</v>
      </c>
      <c r="B120" t="s">
        <v>1073</v>
      </c>
    </row>
    <row r="121" spans="1:2" x14ac:dyDescent="0.3">
      <c r="A121">
        <v>210</v>
      </c>
      <c r="B121" t="s">
        <v>1073</v>
      </c>
    </row>
    <row r="122" spans="1:2" x14ac:dyDescent="0.3">
      <c r="A122">
        <v>210</v>
      </c>
      <c r="B122" t="s">
        <v>1073</v>
      </c>
    </row>
    <row r="123" spans="1:2" x14ac:dyDescent="0.3">
      <c r="A123">
        <v>211</v>
      </c>
      <c r="B123" t="s">
        <v>1074</v>
      </c>
    </row>
    <row r="124" spans="1:2" x14ac:dyDescent="0.3">
      <c r="A124">
        <v>211</v>
      </c>
      <c r="B124" t="s">
        <v>1074</v>
      </c>
    </row>
    <row r="125" spans="1:2" x14ac:dyDescent="0.3">
      <c r="A125">
        <v>211</v>
      </c>
      <c r="B125" t="s">
        <v>1074</v>
      </c>
    </row>
    <row r="126" spans="1:2" x14ac:dyDescent="0.3">
      <c r="A126">
        <v>218</v>
      </c>
      <c r="B126" t="s">
        <v>1075</v>
      </c>
    </row>
    <row r="127" spans="1:2" x14ac:dyDescent="0.3">
      <c r="A127">
        <v>228</v>
      </c>
      <c r="B127" t="s">
        <v>1076</v>
      </c>
    </row>
    <row r="128" spans="1:2" x14ac:dyDescent="0.3">
      <c r="A128">
        <v>233</v>
      </c>
      <c r="B128" t="s">
        <v>1077</v>
      </c>
    </row>
    <row r="129" spans="1:2" x14ac:dyDescent="0.3">
      <c r="A129">
        <v>233</v>
      </c>
      <c r="B129" t="s">
        <v>1077</v>
      </c>
    </row>
    <row r="130" spans="1:2" x14ac:dyDescent="0.3">
      <c r="A130">
        <v>234</v>
      </c>
      <c r="B130" t="s">
        <v>1078</v>
      </c>
    </row>
    <row r="131" spans="1:2" x14ac:dyDescent="0.3">
      <c r="A131">
        <v>234</v>
      </c>
      <c r="B131" t="s">
        <v>1078</v>
      </c>
    </row>
    <row r="132" spans="1:2" x14ac:dyDescent="0.3">
      <c r="A132">
        <v>234</v>
      </c>
      <c r="B132" t="s">
        <v>1078</v>
      </c>
    </row>
    <row r="133" spans="1:2" x14ac:dyDescent="0.3">
      <c r="A133">
        <v>234</v>
      </c>
      <c r="B133" t="s">
        <v>1078</v>
      </c>
    </row>
    <row r="134" spans="1:2" x14ac:dyDescent="0.3">
      <c r="A134">
        <v>236</v>
      </c>
      <c r="B134" t="s">
        <v>1079</v>
      </c>
    </row>
    <row r="135" spans="1:2" x14ac:dyDescent="0.3">
      <c r="A135">
        <v>240</v>
      </c>
      <c r="B135" t="s">
        <v>1080</v>
      </c>
    </row>
    <row r="136" spans="1:2" x14ac:dyDescent="0.3">
      <c r="A136">
        <v>241</v>
      </c>
      <c r="B136" t="s">
        <v>1081</v>
      </c>
    </row>
    <row r="137" spans="1:2" x14ac:dyDescent="0.3">
      <c r="A137">
        <v>241</v>
      </c>
      <c r="B137" t="s">
        <v>1081</v>
      </c>
    </row>
    <row r="138" spans="1:2" x14ac:dyDescent="0.3">
      <c r="A138">
        <v>241</v>
      </c>
      <c r="B138" t="s">
        <v>1081</v>
      </c>
    </row>
    <row r="139" spans="1:2" x14ac:dyDescent="0.3">
      <c r="A139">
        <v>247</v>
      </c>
      <c r="B139" t="s">
        <v>1082</v>
      </c>
    </row>
    <row r="140" spans="1:2" x14ac:dyDescent="0.3">
      <c r="A140">
        <v>247</v>
      </c>
      <c r="B140" t="s">
        <v>1082</v>
      </c>
    </row>
    <row r="141" spans="1:2" x14ac:dyDescent="0.3">
      <c r="A141">
        <v>247</v>
      </c>
      <c r="B141" t="s">
        <v>1082</v>
      </c>
    </row>
    <row r="142" spans="1:2" x14ac:dyDescent="0.3">
      <c r="A142">
        <v>250</v>
      </c>
      <c r="B142" t="s">
        <v>1083</v>
      </c>
    </row>
    <row r="143" spans="1:2" x14ac:dyDescent="0.3">
      <c r="A143">
        <v>250</v>
      </c>
      <c r="B143" t="s">
        <v>1083</v>
      </c>
    </row>
    <row r="144" spans="1:2" x14ac:dyDescent="0.3">
      <c r="A144">
        <v>254</v>
      </c>
      <c r="B144" t="s">
        <v>1084</v>
      </c>
    </row>
    <row r="145" spans="1:2" x14ac:dyDescent="0.3">
      <c r="A145">
        <v>256</v>
      </c>
      <c r="B145" t="s">
        <v>1085</v>
      </c>
    </row>
    <row r="146" spans="1:2" x14ac:dyDescent="0.3">
      <c r="A146">
        <v>258</v>
      </c>
      <c r="B146" t="s">
        <v>1086</v>
      </c>
    </row>
    <row r="147" spans="1:2" x14ac:dyDescent="0.3">
      <c r="A147">
        <v>259</v>
      </c>
      <c r="B147" t="s">
        <v>1087</v>
      </c>
    </row>
    <row r="148" spans="1:2" x14ac:dyDescent="0.3">
      <c r="A148">
        <v>263</v>
      </c>
      <c r="B148" t="s">
        <v>1088</v>
      </c>
    </row>
    <row r="149" spans="1:2" x14ac:dyDescent="0.3">
      <c r="A149">
        <v>266</v>
      </c>
      <c r="B149" t="s">
        <v>1089</v>
      </c>
    </row>
    <row r="150" spans="1:2" x14ac:dyDescent="0.3">
      <c r="A150">
        <v>266</v>
      </c>
      <c r="B150" t="s">
        <v>1089</v>
      </c>
    </row>
    <row r="151" spans="1:2" x14ac:dyDescent="0.3">
      <c r="A151">
        <v>266</v>
      </c>
      <c r="B151" t="s">
        <v>1089</v>
      </c>
    </row>
    <row r="152" spans="1:2" x14ac:dyDescent="0.3">
      <c r="A152">
        <v>268</v>
      </c>
      <c r="B152" t="s">
        <v>1090</v>
      </c>
    </row>
    <row r="153" spans="1:2" x14ac:dyDescent="0.3">
      <c r="A153">
        <v>268</v>
      </c>
      <c r="B153" t="s">
        <v>1090</v>
      </c>
    </row>
    <row r="154" spans="1:2" x14ac:dyDescent="0.3">
      <c r="A154">
        <v>269</v>
      </c>
      <c r="B154" t="s">
        <v>1091</v>
      </c>
    </row>
    <row r="155" spans="1:2" x14ac:dyDescent="0.3">
      <c r="A155">
        <v>269</v>
      </c>
      <c r="B155" t="s">
        <v>1091</v>
      </c>
    </row>
    <row r="156" spans="1:2" x14ac:dyDescent="0.3">
      <c r="A156">
        <v>269</v>
      </c>
      <c r="B156" t="s">
        <v>1091</v>
      </c>
    </row>
    <row r="157" spans="1:2" x14ac:dyDescent="0.3">
      <c r="A157">
        <v>271</v>
      </c>
      <c r="B157" t="s">
        <v>1092</v>
      </c>
    </row>
    <row r="158" spans="1:2" x14ac:dyDescent="0.3">
      <c r="A158">
        <v>272</v>
      </c>
      <c r="B158" t="s">
        <v>1093</v>
      </c>
    </row>
    <row r="159" spans="1:2" x14ac:dyDescent="0.3">
      <c r="A159">
        <v>272</v>
      </c>
      <c r="B159" t="s">
        <v>1093</v>
      </c>
    </row>
    <row r="160" spans="1:2" x14ac:dyDescent="0.3">
      <c r="A160">
        <v>272</v>
      </c>
      <c r="B160" t="s">
        <v>1093</v>
      </c>
    </row>
    <row r="161" spans="1:2" x14ac:dyDescent="0.3">
      <c r="A161">
        <v>272</v>
      </c>
      <c r="B161" t="s">
        <v>1093</v>
      </c>
    </row>
    <row r="162" spans="1:2" x14ac:dyDescent="0.3">
      <c r="A162">
        <v>275</v>
      </c>
      <c r="B162" t="s">
        <v>1094</v>
      </c>
    </row>
    <row r="163" spans="1:2" x14ac:dyDescent="0.3">
      <c r="A163">
        <v>276</v>
      </c>
      <c r="B163" t="s">
        <v>1095</v>
      </c>
    </row>
    <row r="164" spans="1:2" x14ac:dyDescent="0.3">
      <c r="A164">
        <v>282</v>
      </c>
      <c r="B164" t="s">
        <v>1096</v>
      </c>
    </row>
    <row r="165" spans="1:2" x14ac:dyDescent="0.3">
      <c r="A165">
        <v>283</v>
      </c>
      <c r="B165" t="s">
        <v>1097</v>
      </c>
    </row>
    <row r="166" spans="1:2" x14ac:dyDescent="0.3">
      <c r="A166">
        <v>286</v>
      </c>
      <c r="B166" t="s">
        <v>1098</v>
      </c>
    </row>
    <row r="167" spans="1:2" x14ac:dyDescent="0.3">
      <c r="A167">
        <v>286</v>
      </c>
      <c r="B167" t="s">
        <v>1098</v>
      </c>
    </row>
    <row r="168" spans="1:2" x14ac:dyDescent="0.3">
      <c r="A168">
        <v>288</v>
      </c>
      <c r="B168" t="s">
        <v>1099</v>
      </c>
    </row>
    <row r="169" spans="1:2" x14ac:dyDescent="0.3">
      <c r="A169">
        <v>288</v>
      </c>
      <c r="B169" t="s">
        <v>1099</v>
      </c>
    </row>
    <row r="170" spans="1:2" x14ac:dyDescent="0.3">
      <c r="A170">
        <v>290</v>
      </c>
      <c r="B170" t="s">
        <v>1100</v>
      </c>
    </row>
    <row r="171" spans="1:2" x14ac:dyDescent="0.3">
      <c r="A171">
        <v>306</v>
      </c>
      <c r="B171" t="s">
        <v>1101</v>
      </c>
    </row>
    <row r="172" spans="1:2" x14ac:dyDescent="0.3">
      <c r="A172">
        <v>306</v>
      </c>
      <c r="B172" t="s">
        <v>1101</v>
      </c>
    </row>
    <row r="173" spans="1:2" x14ac:dyDescent="0.3">
      <c r="A173">
        <v>308</v>
      </c>
      <c r="B173" t="s">
        <v>1102</v>
      </c>
    </row>
    <row r="174" spans="1:2" x14ac:dyDescent="0.3">
      <c r="A174">
        <v>314</v>
      </c>
      <c r="B174" t="s">
        <v>1103</v>
      </c>
    </row>
    <row r="175" spans="1:2" x14ac:dyDescent="0.3">
      <c r="A175">
        <v>315</v>
      </c>
      <c r="B175" t="s">
        <v>1104</v>
      </c>
    </row>
    <row r="176" spans="1:2" x14ac:dyDescent="0.3">
      <c r="A176">
        <v>317</v>
      </c>
      <c r="B176" t="s">
        <v>1105</v>
      </c>
    </row>
    <row r="177" spans="1:2" x14ac:dyDescent="0.3">
      <c r="A177">
        <v>317</v>
      </c>
      <c r="B177" t="s">
        <v>1105</v>
      </c>
    </row>
    <row r="178" spans="1:2" x14ac:dyDescent="0.3">
      <c r="A178">
        <v>317</v>
      </c>
      <c r="B178" t="s">
        <v>1105</v>
      </c>
    </row>
    <row r="179" spans="1:2" x14ac:dyDescent="0.3">
      <c r="A179">
        <v>321</v>
      </c>
      <c r="B179" t="s">
        <v>1106</v>
      </c>
    </row>
    <row r="180" spans="1:2" x14ac:dyDescent="0.3">
      <c r="A180">
        <v>326</v>
      </c>
      <c r="B180" t="s">
        <v>1107</v>
      </c>
    </row>
    <row r="181" spans="1:2" x14ac:dyDescent="0.3">
      <c r="A181">
        <v>329</v>
      </c>
      <c r="B181" t="s">
        <v>1108</v>
      </c>
    </row>
    <row r="182" spans="1:2" x14ac:dyDescent="0.3">
      <c r="A182">
        <v>331</v>
      </c>
      <c r="B182" t="s">
        <v>1109</v>
      </c>
    </row>
    <row r="183" spans="1:2" x14ac:dyDescent="0.3">
      <c r="A183">
        <v>335</v>
      </c>
      <c r="B183" t="s">
        <v>1110</v>
      </c>
    </row>
    <row r="184" spans="1:2" x14ac:dyDescent="0.3">
      <c r="A184">
        <v>335</v>
      </c>
      <c r="B184" t="s">
        <v>1110</v>
      </c>
    </row>
    <row r="185" spans="1:2" x14ac:dyDescent="0.3">
      <c r="A185">
        <v>339</v>
      </c>
      <c r="B185" t="s">
        <v>1111</v>
      </c>
    </row>
    <row r="186" spans="1:2" x14ac:dyDescent="0.3">
      <c r="A186">
        <v>339</v>
      </c>
      <c r="B186" t="s">
        <v>1111</v>
      </c>
    </row>
    <row r="187" spans="1:2" x14ac:dyDescent="0.3">
      <c r="A187">
        <v>342</v>
      </c>
      <c r="B187" t="s">
        <v>1112</v>
      </c>
    </row>
    <row r="188" spans="1:2" x14ac:dyDescent="0.3">
      <c r="A188">
        <v>343</v>
      </c>
      <c r="B188" t="s">
        <v>1113</v>
      </c>
    </row>
    <row r="189" spans="1:2" x14ac:dyDescent="0.3">
      <c r="A189">
        <v>344</v>
      </c>
      <c r="B189" t="s">
        <v>1114</v>
      </c>
    </row>
    <row r="190" spans="1:2" x14ac:dyDescent="0.3">
      <c r="A190">
        <v>349</v>
      </c>
      <c r="B190" t="s">
        <v>1115</v>
      </c>
    </row>
    <row r="191" spans="1:2" x14ac:dyDescent="0.3">
      <c r="A191">
        <v>349</v>
      </c>
      <c r="B191" t="s">
        <v>1115</v>
      </c>
    </row>
    <row r="192" spans="1:2" x14ac:dyDescent="0.3">
      <c r="A192">
        <v>351</v>
      </c>
      <c r="B192" t="s">
        <v>1116</v>
      </c>
    </row>
    <row r="193" spans="1:2" x14ac:dyDescent="0.3">
      <c r="A193">
        <v>351</v>
      </c>
      <c r="B193" t="s">
        <v>1116</v>
      </c>
    </row>
    <row r="194" spans="1:2" x14ac:dyDescent="0.3">
      <c r="A194">
        <v>353</v>
      </c>
      <c r="B194" t="s">
        <v>1117</v>
      </c>
    </row>
    <row r="195" spans="1:2" x14ac:dyDescent="0.3">
      <c r="A195">
        <v>353</v>
      </c>
      <c r="B195" t="s">
        <v>1117</v>
      </c>
    </row>
    <row r="196" spans="1:2" x14ac:dyDescent="0.3">
      <c r="A196">
        <v>357</v>
      </c>
      <c r="B196" t="s">
        <v>1118</v>
      </c>
    </row>
    <row r="197" spans="1:2" x14ac:dyDescent="0.3">
      <c r="A197">
        <v>358</v>
      </c>
      <c r="B197" t="s">
        <v>1119</v>
      </c>
    </row>
    <row r="198" spans="1:2" x14ac:dyDescent="0.3">
      <c r="A198">
        <v>366</v>
      </c>
      <c r="B198" t="s">
        <v>1120</v>
      </c>
    </row>
    <row r="199" spans="1:2" x14ac:dyDescent="0.3">
      <c r="A199">
        <v>369</v>
      </c>
      <c r="B199" t="s">
        <v>1121</v>
      </c>
    </row>
    <row r="200" spans="1:2" x14ac:dyDescent="0.3">
      <c r="A200">
        <v>370</v>
      </c>
      <c r="B200" t="s">
        <v>1122</v>
      </c>
    </row>
    <row r="201" spans="1:2" x14ac:dyDescent="0.3">
      <c r="A201">
        <v>371</v>
      </c>
      <c r="B201" t="s">
        <v>1123</v>
      </c>
    </row>
    <row r="202" spans="1:2" x14ac:dyDescent="0.3">
      <c r="A202">
        <v>373</v>
      </c>
      <c r="B202" t="s">
        <v>1124</v>
      </c>
    </row>
    <row r="203" spans="1:2" x14ac:dyDescent="0.3">
      <c r="A203">
        <v>373</v>
      </c>
      <c r="B203" t="s">
        <v>1124</v>
      </c>
    </row>
    <row r="204" spans="1:2" x14ac:dyDescent="0.3">
      <c r="A204">
        <v>373</v>
      </c>
      <c r="B204" t="s">
        <v>1124</v>
      </c>
    </row>
    <row r="205" spans="1:2" x14ac:dyDescent="0.3">
      <c r="A205">
        <v>375</v>
      </c>
      <c r="B205" t="s">
        <v>1125</v>
      </c>
    </row>
    <row r="206" spans="1:2" x14ac:dyDescent="0.3">
      <c r="A206">
        <v>375</v>
      </c>
      <c r="B206" t="s">
        <v>1125</v>
      </c>
    </row>
    <row r="207" spans="1:2" x14ac:dyDescent="0.3">
      <c r="A207">
        <v>377</v>
      </c>
      <c r="B207" t="s">
        <v>1126</v>
      </c>
    </row>
    <row r="208" spans="1:2" x14ac:dyDescent="0.3">
      <c r="A208">
        <v>381</v>
      </c>
      <c r="B208" t="s">
        <v>1127</v>
      </c>
    </row>
    <row r="209" spans="1:2" x14ac:dyDescent="0.3">
      <c r="A209">
        <v>383</v>
      </c>
      <c r="B209" t="s">
        <v>1128</v>
      </c>
    </row>
    <row r="210" spans="1:2" x14ac:dyDescent="0.3">
      <c r="A210">
        <v>383</v>
      </c>
      <c r="B210" t="s">
        <v>1128</v>
      </c>
    </row>
    <row r="211" spans="1:2" x14ac:dyDescent="0.3">
      <c r="A211">
        <v>387</v>
      </c>
      <c r="B211" t="s">
        <v>1129</v>
      </c>
    </row>
    <row r="212" spans="1:2" x14ac:dyDescent="0.3">
      <c r="A212">
        <v>388</v>
      </c>
      <c r="B212" t="s">
        <v>1130</v>
      </c>
    </row>
    <row r="213" spans="1:2" x14ac:dyDescent="0.3">
      <c r="A213">
        <v>388</v>
      </c>
      <c r="B213" t="s">
        <v>1130</v>
      </c>
    </row>
    <row r="214" spans="1:2" x14ac:dyDescent="0.3">
      <c r="A214">
        <v>389</v>
      </c>
      <c r="B214" t="s">
        <v>1131</v>
      </c>
    </row>
    <row r="215" spans="1:2" x14ac:dyDescent="0.3">
      <c r="A215">
        <v>392</v>
      </c>
      <c r="B215" t="s">
        <v>1132</v>
      </c>
    </row>
    <row r="216" spans="1:2" x14ac:dyDescent="0.3">
      <c r="A216">
        <v>392</v>
      </c>
      <c r="B216" t="s">
        <v>1132</v>
      </c>
    </row>
    <row r="217" spans="1:2" x14ac:dyDescent="0.3">
      <c r="A217">
        <v>393</v>
      </c>
      <c r="B217" t="s">
        <v>1133</v>
      </c>
    </row>
    <row r="218" spans="1:2" x14ac:dyDescent="0.3">
      <c r="A218">
        <v>395</v>
      </c>
      <c r="B218" t="s">
        <v>1134</v>
      </c>
    </row>
    <row r="219" spans="1:2" x14ac:dyDescent="0.3">
      <c r="A219">
        <v>395</v>
      </c>
      <c r="B219" t="s">
        <v>1134</v>
      </c>
    </row>
    <row r="220" spans="1:2" x14ac:dyDescent="0.3">
      <c r="A220">
        <v>397</v>
      </c>
      <c r="B220" t="s">
        <v>1135</v>
      </c>
    </row>
    <row r="221" spans="1:2" x14ac:dyDescent="0.3">
      <c r="A221">
        <v>398</v>
      </c>
      <c r="B221" t="s">
        <v>1136</v>
      </c>
    </row>
    <row r="222" spans="1:2" x14ac:dyDescent="0.3">
      <c r="A222">
        <v>406</v>
      </c>
      <c r="B222" t="s">
        <v>1137</v>
      </c>
    </row>
    <row r="223" spans="1:2" x14ac:dyDescent="0.3">
      <c r="A223">
        <v>408</v>
      </c>
      <c r="B223" t="s">
        <v>1138</v>
      </c>
    </row>
    <row r="224" spans="1:2" x14ac:dyDescent="0.3">
      <c r="A224">
        <v>411</v>
      </c>
      <c r="B224" t="s">
        <v>1139</v>
      </c>
    </row>
    <row r="225" spans="1:2" x14ac:dyDescent="0.3">
      <c r="A225">
        <v>421</v>
      </c>
      <c r="B225" t="s">
        <v>1140</v>
      </c>
    </row>
    <row r="226" spans="1:2" x14ac:dyDescent="0.3">
      <c r="A226">
        <v>428</v>
      </c>
      <c r="B226" t="s">
        <v>1141</v>
      </c>
    </row>
    <row r="227" spans="1:2" x14ac:dyDescent="0.3">
      <c r="A227">
        <v>428</v>
      </c>
      <c r="B227" t="s">
        <v>1141</v>
      </c>
    </row>
    <row r="228" spans="1:2" x14ac:dyDescent="0.3">
      <c r="A228">
        <v>428</v>
      </c>
      <c r="B228" t="s">
        <v>1141</v>
      </c>
    </row>
    <row r="229" spans="1:2" x14ac:dyDescent="0.3">
      <c r="A229">
        <v>437</v>
      </c>
      <c r="B229" t="s">
        <v>1142</v>
      </c>
    </row>
    <row r="230" spans="1:2" x14ac:dyDescent="0.3">
      <c r="A230">
        <v>444</v>
      </c>
      <c r="B230" t="s">
        <v>1143</v>
      </c>
    </row>
    <row r="231" spans="1:2" x14ac:dyDescent="0.3">
      <c r="A231">
        <v>445</v>
      </c>
      <c r="B231" t="s">
        <v>1144</v>
      </c>
    </row>
    <row r="232" spans="1:2" x14ac:dyDescent="0.3">
      <c r="A232">
        <v>445</v>
      </c>
      <c r="B232" t="s">
        <v>1144</v>
      </c>
    </row>
    <row r="233" spans="1:2" x14ac:dyDescent="0.3">
      <c r="A233">
        <v>445</v>
      </c>
      <c r="B233" t="s">
        <v>1144</v>
      </c>
    </row>
    <row r="234" spans="1:2" x14ac:dyDescent="0.3">
      <c r="A234">
        <v>447</v>
      </c>
      <c r="B234" t="s">
        <v>1145</v>
      </c>
    </row>
    <row r="235" spans="1:2" x14ac:dyDescent="0.3">
      <c r="A235">
        <v>447</v>
      </c>
      <c r="B235" t="s">
        <v>1145</v>
      </c>
    </row>
    <row r="236" spans="1:2" x14ac:dyDescent="0.3">
      <c r="A236">
        <v>451</v>
      </c>
      <c r="B236" t="s">
        <v>1146</v>
      </c>
    </row>
    <row r="237" spans="1:2" x14ac:dyDescent="0.3">
      <c r="A237">
        <v>451</v>
      </c>
      <c r="B237" t="s">
        <v>1146</v>
      </c>
    </row>
    <row r="238" spans="1:2" x14ac:dyDescent="0.3">
      <c r="A238">
        <v>451</v>
      </c>
      <c r="B238" t="s">
        <v>1146</v>
      </c>
    </row>
    <row r="239" spans="1:2" x14ac:dyDescent="0.3">
      <c r="A239">
        <v>451</v>
      </c>
      <c r="B239" t="s">
        <v>1146</v>
      </c>
    </row>
    <row r="240" spans="1:2" x14ac:dyDescent="0.3">
      <c r="A240">
        <v>452</v>
      </c>
      <c r="B240" t="s">
        <v>1147</v>
      </c>
    </row>
    <row r="241" spans="1:2" x14ac:dyDescent="0.3">
      <c r="A241">
        <v>453</v>
      </c>
      <c r="B241" t="s">
        <v>1148</v>
      </c>
    </row>
    <row r="242" spans="1:2" x14ac:dyDescent="0.3">
      <c r="A242">
        <v>460</v>
      </c>
      <c r="B242" t="s">
        <v>1149</v>
      </c>
    </row>
    <row r="243" spans="1:2" x14ac:dyDescent="0.3">
      <c r="A243">
        <v>463</v>
      </c>
      <c r="B243" t="s">
        <v>1150</v>
      </c>
    </row>
    <row r="244" spans="1:2" x14ac:dyDescent="0.3">
      <c r="A244">
        <v>466</v>
      </c>
      <c r="B244" t="s">
        <v>1151</v>
      </c>
    </row>
    <row r="245" spans="1:2" x14ac:dyDescent="0.3">
      <c r="A245">
        <v>467</v>
      </c>
      <c r="B245" t="s">
        <v>1152</v>
      </c>
    </row>
    <row r="246" spans="1:2" x14ac:dyDescent="0.3">
      <c r="A246">
        <v>468</v>
      </c>
      <c r="B246" t="s">
        <v>1153</v>
      </c>
    </row>
    <row r="247" spans="1:2" x14ac:dyDescent="0.3">
      <c r="A247">
        <v>469</v>
      </c>
      <c r="B247" t="s">
        <v>1154</v>
      </c>
    </row>
    <row r="248" spans="1:2" x14ac:dyDescent="0.3">
      <c r="A248">
        <v>470</v>
      </c>
      <c r="B248" t="s">
        <v>1155</v>
      </c>
    </row>
    <row r="249" spans="1:2" x14ac:dyDescent="0.3">
      <c r="A249">
        <v>471</v>
      </c>
      <c r="B249" t="s">
        <v>1156</v>
      </c>
    </row>
    <row r="250" spans="1:2" x14ac:dyDescent="0.3">
      <c r="A250">
        <v>472</v>
      </c>
      <c r="B250" t="s">
        <v>1157</v>
      </c>
    </row>
    <row r="251" spans="1:2" x14ac:dyDescent="0.3">
      <c r="A251">
        <v>483</v>
      </c>
      <c r="B251" t="s">
        <v>1158</v>
      </c>
    </row>
    <row r="252" spans="1:2" x14ac:dyDescent="0.3">
      <c r="A252">
        <v>483</v>
      </c>
      <c r="B252" t="s">
        <v>1158</v>
      </c>
    </row>
    <row r="253" spans="1:2" x14ac:dyDescent="0.3">
      <c r="A253">
        <v>483</v>
      </c>
      <c r="B253" t="s">
        <v>1158</v>
      </c>
    </row>
    <row r="254" spans="1:2" x14ac:dyDescent="0.3">
      <c r="A254">
        <v>485</v>
      </c>
      <c r="B254" t="s">
        <v>1159</v>
      </c>
    </row>
    <row r="255" spans="1:2" x14ac:dyDescent="0.3">
      <c r="A255">
        <v>487</v>
      </c>
      <c r="B255" t="s">
        <v>1160</v>
      </c>
    </row>
    <row r="256" spans="1:2" x14ac:dyDescent="0.3">
      <c r="A256">
        <v>488</v>
      </c>
      <c r="B256" t="s">
        <v>1161</v>
      </c>
    </row>
    <row r="257" spans="1:2" x14ac:dyDescent="0.3">
      <c r="A257">
        <v>489</v>
      </c>
      <c r="B257" t="s">
        <v>1162</v>
      </c>
    </row>
    <row r="258" spans="1:2" x14ac:dyDescent="0.3">
      <c r="A258">
        <v>491</v>
      </c>
      <c r="B258" t="s">
        <v>1163</v>
      </c>
    </row>
    <row r="259" spans="1:2" x14ac:dyDescent="0.3">
      <c r="A259">
        <v>491</v>
      </c>
      <c r="B259" t="s">
        <v>1163</v>
      </c>
    </row>
    <row r="260" spans="1:2" x14ac:dyDescent="0.3">
      <c r="A260">
        <v>491</v>
      </c>
      <c r="B260" t="s">
        <v>1163</v>
      </c>
    </row>
    <row r="261" spans="1:2" x14ac:dyDescent="0.3">
      <c r="A261">
        <v>491</v>
      </c>
      <c r="B261" t="s">
        <v>1163</v>
      </c>
    </row>
    <row r="262" spans="1:2" x14ac:dyDescent="0.3">
      <c r="A262">
        <v>493</v>
      </c>
      <c r="B262" t="s">
        <v>1164</v>
      </c>
    </row>
    <row r="263" spans="1:2" x14ac:dyDescent="0.3">
      <c r="A263">
        <v>493</v>
      </c>
      <c r="B263" t="s">
        <v>1164</v>
      </c>
    </row>
    <row r="264" spans="1:2" x14ac:dyDescent="0.3">
      <c r="A264">
        <v>494</v>
      </c>
      <c r="B264" t="s">
        <v>1165</v>
      </c>
    </row>
    <row r="265" spans="1:2" x14ac:dyDescent="0.3">
      <c r="A265">
        <v>494</v>
      </c>
      <c r="B265" t="s">
        <v>1165</v>
      </c>
    </row>
    <row r="266" spans="1:2" x14ac:dyDescent="0.3">
      <c r="A266">
        <v>494</v>
      </c>
      <c r="B266" t="s">
        <v>1165</v>
      </c>
    </row>
    <row r="267" spans="1:2" x14ac:dyDescent="0.3">
      <c r="A267">
        <v>494</v>
      </c>
      <c r="B267" t="s">
        <v>1165</v>
      </c>
    </row>
    <row r="268" spans="1:2" x14ac:dyDescent="0.3">
      <c r="A268">
        <v>494</v>
      </c>
      <c r="B268" t="s">
        <v>1165</v>
      </c>
    </row>
    <row r="269" spans="1:2" x14ac:dyDescent="0.3">
      <c r="A269">
        <v>497</v>
      </c>
      <c r="B269" t="s">
        <v>1166</v>
      </c>
    </row>
    <row r="270" spans="1:2" x14ac:dyDescent="0.3">
      <c r="A270">
        <v>507</v>
      </c>
      <c r="B270" t="s">
        <v>1167</v>
      </c>
    </row>
    <row r="271" spans="1:2" x14ac:dyDescent="0.3">
      <c r="A271">
        <v>507</v>
      </c>
      <c r="B271" t="s">
        <v>1167</v>
      </c>
    </row>
    <row r="272" spans="1:2" x14ac:dyDescent="0.3">
      <c r="A272">
        <v>508</v>
      </c>
      <c r="B272" t="s">
        <v>1168</v>
      </c>
    </row>
    <row r="273" spans="1:2" x14ac:dyDescent="0.3">
      <c r="A273">
        <v>508</v>
      </c>
      <c r="B273" t="s">
        <v>1168</v>
      </c>
    </row>
    <row r="274" spans="1:2" x14ac:dyDescent="0.3">
      <c r="A274">
        <v>510</v>
      </c>
      <c r="B274" t="s">
        <v>1169</v>
      </c>
    </row>
    <row r="275" spans="1:2" x14ac:dyDescent="0.3">
      <c r="A275">
        <v>510</v>
      </c>
      <c r="B275" t="s">
        <v>1169</v>
      </c>
    </row>
    <row r="276" spans="1:2" x14ac:dyDescent="0.3">
      <c r="A276">
        <v>518</v>
      </c>
      <c r="B276" t="s">
        <v>1170</v>
      </c>
    </row>
    <row r="277" spans="1:2" x14ac:dyDescent="0.3">
      <c r="A277">
        <v>522</v>
      </c>
      <c r="B277" t="s">
        <v>1171</v>
      </c>
    </row>
    <row r="278" spans="1:2" x14ac:dyDescent="0.3">
      <c r="A278">
        <v>522</v>
      </c>
      <c r="B278" t="s">
        <v>1171</v>
      </c>
    </row>
    <row r="279" spans="1:2" x14ac:dyDescent="0.3">
      <c r="A279">
        <v>522</v>
      </c>
      <c r="B279" t="s">
        <v>1171</v>
      </c>
    </row>
    <row r="280" spans="1:2" x14ac:dyDescent="0.3">
      <c r="A280">
        <v>524</v>
      </c>
      <c r="B280" t="s">
        <v>1172</v>
      </c>
    </row>
    <row r="281" spans="1:2" x14ac:dyDescent="0.3">
      <c r="A281">
        <v>524</v>
      </c>
      <c r="B281" t="s">
        <v>1172</v>
      </c>
    </row>
    <row r="282" spans="1:2" x14ac:dyDescent="0.3">
      <c r="A282">
        <v>526</v>
      </c>
      <c r="B282" t="s">
        <v>1173</v>
      </c>
    </row>
    <row r="283" spans="1:2" x14ac:dyDescent="0.3">
      <c r="A283">
        <v>526</v>
      </c>
      <c r="B283" t="s">
        <v>1173</v>
      </c>
    </row>
    <row r="284" spans="1:2" x14ac:dyDescent="0.3">
      <c r="A284">
        <v>526</v>
      </c>
      <c r="B284" t="s">
        <v>1173</v>
      </c>
    </row>
    <row r="285" spans="1:2" x14ac:dyDescent="0.3">
      <c r="A285">
        <v>535</v>
      </c>
      <c r="B285" t="s">
        <v>1174</v>
      </c>
    </row>
    <row r="286" spans="1:2" x14ac:dyDescent="0.3">
      <c r="A286">
        <v>539</v>
      </c>
      <c r="B286" t="s">
        <v>1175</v>
      </c>
    </row>
    <row r="287" spans="1:2" x14ac:dyDescent="0.3">
      <c r="A287">
        <v>540</v>
      </c>
      <c r="B287" t="s">
        <v>1176</v>
      </c>
    </row>
    <row r="288" spans="1:2" x14ac:dyDescent="0.3">
      <c r="A288">
        <v>540</v>
      </c>
      <c r="B288" t="s">
        <v>1176</v>
      </c>
    </row>
    <row r="289" spans="1:2" x14ac:dyDescent="0.3">
      <c r="A289">
        <v>547</v>
      </c>
      <c r="B289" t="s">
        <v>1177</v>
      </c>
    </row>
    <row r="290" spans="1:2" x14ac:dyDescent="0.3">
      <c r="A290">
        <v>549</v>
      </c>
      <c r="B290" t="s">
        <v>1178</v>
      </c>
    </row>
    <row r="291" spans="1:2" x14ac:dyDescent="0.3">
      <c r="A291">
        <v>550</v>
      </c>
      <c r="B291" t="s">
        <v>1179</v>
      </c>
    </row>
    <row r="292" spans="1:2" x14ac:dyDescent="0.3">
      <c r="A292">
        <v>550</v>
      </c>
      <c r="B292" t="s">
        <v>1179</v>
      </c>
    </row>
    <row r="293" spans="1:2" x14ac:dyDescent="0.3">
      <c r="A293">
        <v>550</v>
      </c>
      <c r="B293" t="s">
        <v>1179</v>
      </c>
    </row>
    <row r="294" spans="1:2" x14ac:dyDescent="0.3">
      <c r="A294">
        <v>550</v>
      </c>
      <c r="B294" t="s">
        <v>1179</v>
      </c>
    </row>
    <row r="295" spans="1:2" x14ac:dyDescent="0.3">
      <c r="A295">
        <v>551</v>
      </c>
      <c r="B295" t="s">
        <v>1180</v>
      </c>
    </row>
    <row r="296" spans="1:2" x14ac:dyDescent="0.3">
      <c r="A296">
        <v>553</v>
      </c>
      <c r="B296" t="s">
        <v>1181</v>
      </c>
    </row>
    <row r="297" spans="1:2" x14ac:dyDescent="0.3">
      <c r="A297">
        <v>553</v>
      </c>
      <c r="B297" t="s">
        <v>1181</v>
      </c>
    </row>
    <row r="298" spans="1:2" x14ac:dyDescent="0.3">
      <c r="A298">
        <v>553</v>
      </c>
      <c r="B298" t="s">
        <v>1181</v>
      </c>
    </row>
    <row r="299" spans="1:2" x14ac:dyDescent="0.3">
      <c r="A299">
        <v>553</v>
      </c>
      <c r="B299" t="s">
        <v>1181</v>
      </c>
    </row>
    <row r="300" spans="1:2" x14ac:dyDescent="0.3">
      <c r="A300">
        <v>555</v>
      </c>
      <c r="B300" t="s">
        <v>1182</v>
      </c>
    </row>
    <row r="301" spans="1:2" x14ac:dyDescent="0.3">
      <c r="A301">
        <v>555</v>
      </c>
      <c r="B301" t="s">
        <v>1182</v>
      </c>
    </row>
    <row r="302" spans="1:2" x14ac:dyDescent="0.3">
      <c r="A302">
        <v>555</v>
      </c>
      <c r="B302" t="s">
        <v>1182</v>
      </c>
    </row>
    <row r="303" spans="1:2" x14ac:dyDescent="0.3">
      <c r="A303">
        <v>556</v>
      </c>
      <c r="B303" t="s">
        <v>1183</v>
      </c>
    </row>
    <row r="304" spans="1:2" x14ac:dyDescent="0.3">
      <c r="A304">
        <v>556</v>
      </c>
      <c r="B304" t="s">
        <v>1183</v>
      </c>
    </row>
    <row r="305" spans="1:2" x14ac:dyDescent="0.3">
      <c r="A305">
        <v>568</v>
      </c>
      <c r="B305" t="s">
        <v>1184</v>
      </c>
    </row>
    <row r="306" spans="1:2" x14ac:dyDescent="0.3">
      <c r="A306">
        <v>568</v>
      </c>
      <c r="B306" t="s">
        <v>1184</v>
      </c>
    </row>
    <row r="307" spans="1:2" x14ac:dyDescent="0.3">
      <c r="A307">
        <v>568</v>
      </c>
      <c r="B307" t="s">
        <v>1184</v>
      </c>
    </row>
    <row r="308" spans="1:2" x14ac:dyDescent="0.3">
      <c r="A308">
        <v>570</v>
      </c>
      <c r="B308" t="s">
        <v>1185</v>
      </c>
    </row>
    <row r="309" spans="1:2" x14ac:dyDescent="0.3">
      <c r="A309">
        <v>573</v>
      </c>
      <c r="B309" t="s">
        <v>1186</v>
      </c>
    </row>
    <row r="310" spans="1:2" x14ac:dyDescent="0.3">
      <c r="A310">
        <v>573</v>
      </c>
      <c r="B310" t="s">
        <v>1186</v>
      </c>
    </row>
    <row r="311" spans="1:2" x14ac:dyDescent="0.3">
      <c r="A311">
        <v>576</v>
      </c>
      <c r="B311" t="s">
        <v>1187</v>
      </c>
    </row>
    <row r="312" spans="1:2" x14ac:dyDescent="0.3">
      <c r="A312">
        <v>578</v>
      </c>
      <c r="B312" t="s">
        <v>1188</v>
      </c>
    </row>
    <row r="313" spans="1:2" x14ac:dyDescent="0.3">
      <c r="A313">
        <v>579</v>
      </c>
      <c r="B313" t="s">
        <v>1189</v>
      </c>
    </row>
    <row r="314" spans="1:2" x14ac:dyDescent="0.3">
      <c r="A314">
        <v>580</v>
      </c>
      <c r="B314" t="s">
        <v>1190</v>
      </c>
    </row>
    <row r="315" spans="1:2" x14ac:dyDescent="0.3">
      <c r="A315">
        <v>584</v>
      </c>
      <c r="B315" t="s">
        <v>1191</v>
      </c>
    </row>
    <row r="316" spans="1:2" x14ac:dyDescent="0.3">
      <c r="A316">
        <v>585</v>
      </c>
      <c r="B316" t="s">
        <v>1192</v>
      </c>
    </row>
    <row r="317" spans="1:2" x14ac:dyDescent="0.3">
      <c r="A317">
        <v>592</v>
      </c>
      <c r="B317" t="s">
        <v>1193</v>
      </c>
    </row>
    <row r="318" spans="1:2" x14ac:dyDescent="0.3">
      <c r="A318">
        <v>593</v>
      </c>
      <c r="B318" t="s">
        <v>1194</v>
      </c>
    </row>
    <row r="319" spans="1:2" x14ac:dyDescent="0.3">
      <c r="A319">
        <v>594</v>
      </c>
      <c r="B319" t="s">
        <v>1195</v>
      </c>
    </row>
    <row r="320" spans="1:2" x14ac:dyDescent="0.3">
      <c r="A320">
        <v>594</v>
      </c>
      <c r="B320" t="s">
        <v>1195</v>
      </c>
    </row>
    <row r="321" spans="1:2" x14ac:dyDescent="0.3">
      <c r="A321">
        <v>594</v>
      </c>
      <c r="B321" t="s">
        <v>1195</v>
      </c>
    </row>
    <row r="322" spans="1:2" x14ac:dyDescent="0.3">
      <c r="A322">
        <v>596</v>
      </c>
      <c r="B322" t="s">
        <v>1196</v>
      </c>
    </row>
    <row r="323" spans="1:2" x14ac:dyDescent="0.3">
      <c r="A323">
        <v>596</v>
      </c>
      <c r="B323" t="s">
        <v>1196</v>
      </c>
    </row>
    <row r="324" spans="1:2" x14ac:dyDescent="0.3">
      <c r="A324">
        <v>596</v>
      </c>
      <c r="B324" t="s">
        <v>1196</v>
      </c>
    </row>
    <row r="325" spans="1:2" x14ac:dyDescent="0.3">
      <c r="A325">
        <v>597</v>
      </c>
      <c r="B325" t="s">
        <v>1197</v>
      </c>
    </row>
    <row r="326" spans="1:2" x14ac:dyDescent="0.3">
      <c r="A326">
        <v>600</v>
      </c>
      <c r="B326" t="s">
        <v>1198</v>
      </c>
    </row>
    <row r="327" spans="1:2" x14ac:dyDescent="0.3">
      <c r="A327">
        <v>603</v>
      </c>
      <c r="B327" t="s">
        <v>1199</v>
      </c>
    </row>
    <row r="328" spans="1:2" x14ac:dyDescent="0.3">
      <c r="A328">
        <v>604</v>
      </c>
      <c r="B328" t="s">
        <v>1200</v>
      </c>
    </row>
    <row r="329" spans="1:2" x14ac:dyDescent="0.3">
      <c r="A329">
        <v>604</v>
      </c>
      <c r="B329" t="s">
        <v>1200</v>
      </c>
    </row>
    <row r="330" spans="1:2" x14ac:dyDescent="0.3">
      <c r="A330">
        <v>605</v>
      </c>
      <c r="B330" t="s">
        <v>1201</v>
      </c>
    </row>
    <row r="331" spans="1:2" x14ac:dyDescent="0.3">
      <c r="A331">
        <v>617</v>
      </c>
      <c r="B331" t="s">
        <v>1202</v>
      </c>
    </row>
    <row r="332" spans="1:2" x14ac:dyDescent="0.3">
      <c r="A332">
        <v>617</v>
      </c>
      <c r="B332" t="s">
        <v>1202</v>
      </c>
    </row>
    <row r="333" spans="1:2" x14ac:dyDescent="0.3">
      <c r="A333">
        <v>618</v>
      </c>
      <c r="B333" t="s">
        <v>1203</v>
      </c>
    </row>
    <row r="334" spans="1:2" x14ac:dyDescent="0.3">
      <c r="A334">
        <v>618</v>
      </c>
      <c r="B334" t="s">
        <v>1203</v>
      </c>
    </row>
    <row r="335" spans="1:2" x14ac:dyDescent="0.3">
      <c r="A335">
        <v>618</v>
      </c>
      <c r="B335" t="s">
        <v>1203</v>
      </c>
    </row>
    <row r="336" spans="1:2" x14ac:dyDescent="0.3">
      <c r="A336">
        <v>619</v>
      </c>
      <c r="B336" t="s">
        <v>1204</v>
      </c>
    </row>
    <row r="337" spans="1:2" x14ac:dyDescent="0.3">
      <c r="A337">
        <v>621</v>
      </c>
      <c r="B337" t="s">
        <v>1205</v>
      </c>
    </row>
    <row r="338" spans="1:2" x14ac:dyDescent="0.3">
      <c r="A338">
        <v>622</v>
      </c>
      <c r="B338" t="s">
        <v>1206</v>
      </c>
    </row>
    <row r="339" spans="1:2" x14ac:dyDescent="0.3">
      <c r="A339">
        <v>623</v>
      </c>
      <c r="B339" t="s">
        <v>1207</v>
      </c>
    </row>
    <row r="340" spans="1:2" x14ac:dyDescent="0.3">
      <c r="A340">
        <v>624</v>
      </c>
      <c r="B340" t="s">
        <v>1208</v>
      </c>
    </row>
    <row r="341" spans="1:2" x14ac:dyDescent="0.3">
      <c r="A341">
        <v>627</v>
      </c>
      <c r="B341" t="s">
        <v>1209</v>
      </c>
    </row>
    <row r="342" spans="1:2" x14ac:dyDescent="0.3">
      <c r="A342">
        <v>635</v>
      </c>
      <c r="B342" t="s">
        <v>1210</v>
      </c>
    </row>
    <row r="343" spans="1:2" x14ac:dyDescent="0.3">
      <c r="A343">
        <v>635</v>
      </c>
      <c r="B343" t="s">
        <v>1210</v>
      </c>
    </row>
    <row r="344" spans="1:2" x14ac:dyDescent="0.3">
      <c r="A344">
        <v>637</v>
      </c>
      <c r="B344" t="s">
        <v>1211</v>
      </c>
    </row>
    <row r="345" spans="1:2" x14ac:dyDescent="0.3">
      <c r="A345">
        <v>638</v>
      </c>
      <c r="B345" t="s">
        <v>1212</v>
      </c>
    </row>
    <row r="346" spans="1:2" x14ac:dyDescent="0.3">
      <c r="A346">
        <v>638</v>
      </c>
      <c r="B346" t="s">
        <v>1212</v>
      </c>
    </row>
    <row r="347" spans="1:2" x14ac:dyDescent="0.3">
      <c r="A347">
        <v>639</v>
      </c>
      <c r="B347" t="s">
        <v>1213</v>
      </c>
    </row>
    <row r="348" spans="1:2" x14ac:dyDescent="0.3">
      <c r="A348">
        <v>640</v>
      </c>
      <c r="B348" t="s">
        <v>1214</v>
      </c>
    </row>
    <row r="349" spans="1:2" x14ac:dyDescent="0.3">
      <c r="A349">
        <v>640</v>
      </c>
      <c r="B349" t="s">
        <v>1214</v>
      </c>
    </row>
    <row r="350" spans="1:2" x14ac:dyDescent="0.3">
      <c r="A350">
        <v>640</v>
      </c>
      <c r="B350" t="s">
        <v>1214</v>
      </c>
    </row>
    <row r="351" spans="1:2" x14ac:dyDescent="0.3">
      <c r="A351">
        <v>640</v>
      </c>
      <c r="B351" t="s">
        <v>1214</v>
      </c>
    </row>
    <row r="352" spans="1:2" x14ac:dyDescent="0.3">
      <c r="A352">
        <v>646</v>
      </c>
      <c r="B352" t="s">
        <v>1215</v>
      </c>
    </row>
    <row r="353" spans="1:2" x14ac:dyDescent="0.3">
      <c r="A353">
        <v>648</v>
      </c>
      <c r="B353" t="s">
        <v>1216</v>
      </c>
    </row>
    <row r="354" spans="1:2" x14ac:dyDescent="0.3">
      <c r="A354">
        <v>649</v>
      </c>
      <c r="B354" t="s">
        <v>1217</v>
      </c>
    </row>
    <row r="355" spans="1:2" x14ac:dyDescent="0.3">
      <c r="A355">
        <v>651</v>
      </c>
      <c r="B355" t="s">
        <v>1218</v>
      </c>
    </row>
    <row r="356" spans="1:2" x14ac:dyDescent="0.3">
      <c r="A356">
        <v>651</v>
      </c>
      <c r="B356" t="s">
        <v>1218</v>
      </c>
    </row>
    <row r="357" spans="1:2" x14ac:dyDescent="0.3">
      <c r="A357">
        <v>651</v>
      </c>
      <c r="B357" t="s">
        <v>1218</v>
      </c>
    </row>
    <row r="358" spans="1:2" x14ac:dyDescent="0.3">
      <c r="A358">
        <v>651</v>
      </c>
      <c r="B358" t="s">
        <v>1218</v>
      </c>
    </row>
    <row r="359" spans="1:2" x14ac:dyDescent="0.3">
      <c r="A359">
        <v>653</v>
      </c>
      <c r="B359" t="s">
        <v>1219</v>
      </c>
    </row>
    <row r="360" spans="1:2" x14ac:dyDescent="0.3">
      <c r="A360">
        <v>657</v>
      </c>
      <c r="B360" t="s">
        <v>1220</v>
      </c>
    </row>
    <row r="361" spans="1:2" x14ac:dyDescent="0.3">
      <c r="A361">
        <v>659</v>
      </c>
      <c r="B361" t="s">
        <v>1221</v>
      </c>
    </row>
    <row r="362" spans="1:2" x14ac:dyDescent="0.3">
      <c r="A362">
        <v>663</v>
      </c>
      <c r="B362" t="s">
        <v>1222</v>
      </c>
    </row>
    <row r="363" spans="1:2" x14ac:dyDescent="0.3">
      <c r="A363">
        <v>665</v>
      </c>
      <c r="B363" t="s">
        <v>1223</v>
      </c>
    </row>
    <row r="364" spans="1:2" x14ac:dyDescent="0.3">
      <c r="A364">
        <v>665</v>
      </c>
      <c r="B364" t="s">
        <v>1223</v>
      </c>
    </row>
    <row r="365" spans="1:2" x14ac:dyDescent="0.3">
      <c r="A365">
        <v>666</v>
      </c>
      <c r="B365" t="s">
        <v>1224</v>
      </c>
    </row>
    <row r="366" spans="1:2" x14ac:dyDescent="0.3">
      <c r="A366">
        <v>667</v>
      </c>
      <c r="B366" t="s">
        <v>1225</v>
      </c>
    </row>
    <row r="367" spans="1:2" x14ac:dyDescent="0.3">
      <c r="A367">
        <v>667</v>
      </c>
      <c r="B367" t="s">
        <v>1225</v>
      </c>
    </row>
    <row r="368" spans="1:2" x14ac:dyDescent="0.3">
      <c r="A368">
        <v>669</v>
      </c>
      <c r="B368" t="s">
        <v>1226</v>
      </c>
    </row>
    <row r="369" spans="1:2" x14ac:dyDescent="0.3">
      <c r="A369">
        <v>669</v>
      </c>
      <c r="B369" t="s">
        <v>1226</v>
      </c>
    </row>
    <row r="370" spans="1:2" x14ac:dyDescent="0.3">
      <c r="A370">
        <v>670</v>
      </c>
      <c r="B370" t="s">
        <v>1227</v>
      </c>
    </row>
    <row r="371" spans="1:2" x14ac:dyDescent="0.3">
      <c r="A371">
        <v>672</v>
      </c>
      <c r="B371" t="s">
        <v>1228</v>
      </c>
    </row>
    <row r="372" spans="1:2" x14ac:dyDescent="0.3">
      <c r="A372">
        <v>672</v>
      </c>
      <c r="B372" t="s">
        <v>1228</v>
      </c>
    </row>
    <row r="373" spans="1:2" x14ac:dyDescent="0.3">
      <c r="A373">
        <v>674</v>
      </c>
      <c r="B373" t="s">
        <v>1229</v>
      </c>
    </row>
    <row r="374" spans="1:2" x14ac:dyDescent="0.3">
      <c r="A374">
        <v>678</v>
      </c>
      <c r="B374" t="s">
        <v>1230</v>
      </c>
    </row>
    <row r="375" spans="1:2" x14ac:dyDescent="0.3">
      <c r="A375">
        <v>679</v>
      </c>
      <c r="B375" t="s">
        <v>1231</v>
      </c>
    </row>
    <row r="376" spans="1:2" x14ac:dyDescent="0.3">
      <c r="A376">
        <v>679</v>
      </c>
      <c r="B376" t="s">
        <v>1231</v>
      </c>
    </row>
    <row r="377" spans="1:2" x14ac:dyDescent="0.3">
      <c r="A377">
        <v>680</v>
      </c>
      <c r="B377" t="s">
        <v>1232</v>
      </c>
    </row>
    <row r="378" spans="1:2" x14ac:dyDescent="0.3">
      <c r="A378">
        <v>683</v>
      </c>
      <c r="B378" t="s">
        <v>1233</v>
      </c>
    </row>
    <row r="379" spans="1:2" x14ac:dyDescent="0.3">
      <c r="A379">
        <v>688</v>
      </c>
      <c r="B379" t="s">
        <v>1234</v>
      </c>
    </row>
    <row r="380" spans="1:2" x14ac:dyDescent="0.3">
      <c r="A380">
        <v>688</v>
      </c>
      <c r="B380" t="s">
        <v>1234</v>
      </c>
    </row>
    <row r="381" spans="1:2" x14ac:dyDescent="0.3">
      <c r="A381">
        <v>689</v>
      </c>
      <c r="B381" t="s">
        <v>1235</v>
      </c>
    </row>
    <row r="382" spans="1:2" x14ac:dyDescent="0.3">
      <c r="A382">
        <v>691</v>
      </c>
      <c r="B382" t="s">
        <v>1236</v>
      </c>
    </row>
    <row r="383" spans="1:2" x14ac:dyDescent="0.3">
      <c r="A383">
        <v>693</v>
      </c>
      <c r="B383" t="s">
        <v>1237</v>
      </c>
    </row>
    <row r="384" spans="1:2" x14ac:dyDescent="0.3">
      <c r="A384">
        <v>693</v>
      </c>
      <c r="B384" t="s">
        <v>1237</v>
      </c>
    </row>
    <row r="385" spans="1:2" x14ac:dyDescent="0.3">
      <c r="A385">
        <v>693</v>
      </c>
      <c r="B385" t="s">
        <v>1237</v>
      </c>
    </row>
    <row r="386" spans="1:2" x14ac:dyDescent="0.3">
      <c r="A386">
        <v>693</v>
      </c>
      <c r="B386" t="s">
        <v>1237</v>
      </c>
    </row>
    <row r="387" spans="1:2" x14ac:dyDescent="0.3">
      <c r="A387">
        <v>693</v>
      </c>
      <c r="B387" t="s">
        <v>1237</v>
      </c>
    </row>
    <row r="388" spans="1:2" x14ac:dyDescent="0.3">
      <c r="A388">
        <v>696</v>
      </c>
      <c r="B388" t="s">
        <v>1238</v>
      </c>
    </row>
    <row r="389" spans="1:2" x14ac:dyDescent="0.3">
      <c r="A389">
        <v>696</v>
      </c>
      <c r="B389" t="s">
        <v>1238</v>
      </c>
    </row>
    <row r="390" spans="1:2" x14ac:dyDescent="0.3">
      <c r="A390">
        <v>696</v>
      </c>
      <c r="B390" t="s">
        <v>1238</v>
      </c>
    </row>
    <row r="391" spans="1:2" x14ac:dyDescent="0.3">
      <c r="A391">
        <v>697</v>
      </c>
      <c r="B391" t="s">
        <v>1239</v>
      </c>
    </row>
    <row r="392" spans="1:2" x14ac:dyDescent="0.3">
      <c r="A392">
        <v>697</v>
      </c>
      <c r="B392" t="s">
        <v>1239</v>
      </c>
    </row>
    <row r="393" spans="1:2" x14ac:dyDescent="0.3">
      <c r="A393">
        <v>698</v>
      </c>
      <c r="B393" t="s">
        <v>1240</v>
      </c>
    </row>
    <row r="394" spans="1:2" x14ac:dyDescent="0.3">
      <c r="A394">
        <v>698</v>
      </c>
      <c r="B394" t="s">
        <v>1240</v>
      </c>
    </row>
    <row r="395" spans="1:2" x14ac:dyDescent="0.3">
      <c r="A395">
        <v>698</v>
      </c>
      <c r="B395" t="s">
        <v>1240</v>
      </c>
    </row>
    <row r="396" spans="1:2" x14ac:dyDescent="0.3">
      <c r="A396">
        <v>698</v>
      </c>
      <c r="B396" t="s">
        <v>1240</v>
      </c>
    </row>
    <row r="397" spans="1:2" x14ac:dyDescent="0.3">
      <c r="A397">
        <v>698</v>
      </c>
      <c r="B397" t="s">
        <v>1240</v>
      </c>
    </row>
    <row r="398" spans="1:2" x14ac:dyDescent="0.3">
      <c r="A398">
        <v>699</v>
      </c>
      <c r="B398" t="s">
        <v>1241</v>
      </c>
    </row>
    <row r="399" spans="1:2" x14ac:dyDescent="0.3">
      <c r="A399">
        <v>699</v>
      </c>
      <c r="B399" t="s">
        <v>1241</v>
      </c>
    </row>
    <row r="400" spans="1:2" x14ac:dyDescent="0.3">
      <c r="A400">
        <v>699</v>
      </c>
      <c r="B400" t="s">
        <v>1241</v>
      </c>
    </row>
    <row r="401" spans="1:2" x14ac:dyDescent="0.3">
      <c r="A401">
        <v>699</v>
      </c>
      <c r="B401" t="s">
        <v>1241</v>
      </c>
    </row>
    <row r="402" spans="1:2" x14ac:dyDescent="0.3">
      <c r="A402">
        <v>699</v>
      </c>
      <c r="B402" t="s">
        <v>1241</v>
      </c>
    </row>
    <row r="403" spans="1:2" x14ac:dyDescent="0.3">
      <c r="A403">
        <v>699</v>
      </c>
      <c r="B403" t="s">
        <v>1241</v>
      </c>
    </row>
    <row r="404" spans="1:2" x14ac:dyDescent="0.3">
      <c r="A404">
        <v>699</v>
      </c>
      <c r="B404" t="s">
        <v>1241</v>
      </c>
    </row>
    <row r="405" spans="1:2" x14ac:dyDescent="0.3">
      <c r="A405">
        <v>699</v>
      </c>
      <c r="B405" t="s">
        <v>1241</v>
      </c>
    </row>
    <row r="406" spans="1:2" x14ac:dyDescent="0.3">
      <c r="A406">
        <v>699</v>
      </c>
      <c r="B406" t="s">
        <v>1241</v>
      </c>
    </row>
    <row r="407" spans="1:2" x14ac:dyDescent="0.3">
      <c r="A407">
        <v>700</v>
      </c>
      <c r="B407" t="s">
        <v>1242</v>
      </c>
    </row>
    <row r="408" spans="1:2" x14ac:dyDescent="0.3">
      <c r="A408">
        <v>702</v>
      </c>
      <c r="B408" t="s">
        <v>1243</v>
      </c>
    </row>
    <row r="409" spans="1:2" x14ac:dyDescent="0.3">
      <c r="A409">
        <v>702</v>
      </c>
      <c r="B409" t="s">
        <v>1243</v>
      </c>
    </row>
    <row r="410" spans="1:2" x14ac:dyDescent="0.3">
      <c r="A410">
        <v>702</v>
      </c>
      <c r="B410" t="s">
        <v>1243</v>
      </c>
    </row>
    <row r="411" spans="1:2" x14ac:dyDescent="0.3">
      <c r="A411">
        <v>702</v>
      </c>
      <c r="B411" t="s">
        <v>1243</v>
      </c>
    </row>
    <row r="412" spans="1:2" x14ac:dyDescent="0.3">
      <c r="A412">
        <v>711</v>
      </c>
      <c r="B412" t="s">
        <v>1244</v>
      </c>
    </row>
    <row r="413" spans="1:2" x14ac:dyDescent="0.3">
      <c r="A413">
        <v>719</v>
      </c>
      <c r="B413" t="s">
        <v>1245</v>
      </c>
    </row>
    <row r="414" spans="1:2" x14ac:dyDescent="0.3">
      <c r="A414">
        <v>719</v>
      </c>
      <c r="B414" t="s">
        <v>1245</v>
      </c>
    </row>
    <row r="415" spans="1:2" x14ac:dyDescent="0.3">
      <c r="A415">
        <v>721</v>
      </c>
      <c r="B415" t="s">
        <v>1246</v>
      </c>
    </row>
    <row r="416" spans="1:2" x14ac:dyDescent="0.3">
      <c r="A416">
        <v>721</v>
      </c>
      <c r="B416" t="s">
        <v>1246</v>
      </c>
    </row>
    <row r="417" spans="1:2" x14ac:dyDescent="0.3">
      <c r="A417">
        <v>721</v>
      </c>
      <c r="B417" t="s">
        <v>1246</v>
      </c>
    </row>
    <row r="418" spans="1:2" x14ac:dyDescent="0.3">
      <c r="A418">
        <v>724</v>
      </c>
      <c r="B418" t="s">
        <v>1247</v>
      </c>
    </row>
    <row r="419" spans="1:2" x14ac:dyDescent="0.3">
      <c r="A419">
        <v>727</v>
      </c>
      <c r="B419" t="s">
        <v>1248</v>
      </c>
    </row>
    <row r="420" spans="1:2" x14ac:dyDescent="0.3">
      <c r="A420">
        <v>731</v>
      </c>
      <c r="B420" t="s">
        <v>1249</v>
      </c>
    </row>
    <row r="421" spans="1:2" x14ac:dyDescent="0.3">
      <c r="A421">
        <v>736</v>
      </c>
      <c r="B421" t="s">
        <v>1250</v>
      </c>
    </row>
    <row r="422" spans="1:2" x14ac:dyDescent="0.3">
      <c r="A422">
        <v>737</v>
      </c>
      <c r="B422" t="s">
        <v>1251</v>
      </c>
    </row>
    <row r="423" spans="1:2" x14ac:dyDescent="0.3">
      <c r="A423">
        <v>738</v>
      </c>
      <c r="B423" t="s">
        <v>1252</v>
      </c>
    </row>
    <row r="424" spans="1:2" x14ac:dyDescent="0.3">
      <c r="A424">
        <v>741</v>
      </c>
      <c r="B424" t="s">
        <v>1253</v>
      </c>
    </row>
    <row r="425" spans="1:2" x14ac:dyDescent="0.3">
      <c r="A425">
        <v>744</v>
      </c>
      <c r="B425" t="s">
        <v>1254</v>
      </c>
    </row>
    <row r="426" spans="1:2" x14ac:dyDescent="0.3">
      <c r="A426">
        <v>744</v>
      </c>
      <c r="B426" t="s">
        <v>1254</v>
      </c>
    </row>
    <row r="427" spans="1:2" x14ac:dyDescent="0.3">
      <c r="A427">
        <v>744</v>
      </c>
      <c r="B427" t="s">
        <v>1254</v>
      </c>
    </row>
    <row r="428" spans="1:2" x14ac:dyDescent="0.3">
      <c r="A428">
        <v>744</v>
      </c>
      <c r="B428" t="s">
        <v>1254</v>
      </c>
    </row>
    <row r="429" spans="1:2" x14ac:dyDescent="0.3">
      <c r="A429">
        <v>745</v>
      </c>
      <c r="B429" t="s">
        <v>1255</v>
      </c>
    </row>
    <row r="430" spans="1:2" x14ac:dyDescent="0.3">
      <c r="A430">
        <v>750</v>
      </c>
      <c r="B430" t="s">
        <v>1256</v>
      </c>
    </row>
    <row r="431" spans="1:2" x14ac:dyDescent="0.3">
      <c r="A431">
        <v>751</v>
      </c>
      <c r="B431" t="s">
        <v>1257</v>
      </c>
    </row>
    <row r="432" spans="1:2" x14ac:dyDescent="0.3">
      <c r="A432">
        <v>753</v>
      </c>
      <c r="B432" t="s">
        <v>1258</v>
      </c>
    </row>
    <row r="433" spans="1:2" x14ac:dyDescent="0.3">
      <c r="A433">
        <v>753</v>
      </c>
      <c r="B433" t="s">
        <v>1258</v>
      </c>
    </row>
    <row r="434" spans="1:2" x14ac:dyDescent="0.3">
      <c r="A434">
        <v>754</v>
      </c>
      <c r="B434" t="s">
        <v>1259</v>
      </c>
    </row>
    <row r="435" spans="1:2" x14ac:dyDescent="0.3">
      <c r="A435">
        <v>754</v>
      </c>
      <c r="B435" t="s">
        <v>1259</v>
      </c>
    </row>
    <row r="436" spans="1:2" x14ac:dyDescent="0.3">
      <c r="A436">
        <v>757</v>
      </c>
      <c r="B436" t="s">
        <v>1260</v>
      </c>
    </row>
    <row r="437" spans="1:2" x14ac:dyDescent="0.3">
      <c r="A437">
        <v>759</v>
      </c>
      <c r="B437" t="s">
        <v>1261</v>
      </c>
    </row>
    <row r="438" spans="1:2" x14ac:dyDescent="0.3">
      <c r="A438">
        <v>762</v>
      </c>
      <c r="B438" t="s">
        <v>1262</v>
      </c>
    </row>
    <row r="439" spans="1:2" x14ac:dyDescent="0.3">
      <c r="A439">
        <v>767</v>
      </c>
      <c r="B439" t="s">
        <v>1263</v>
      </c>
    </row>
    <row r="440" spans="1:2" x14ac:dyDescent="0.3">
      <c r="A440">
        <v>770</v>
      </c>
      <c r="B440" t="s">
        <v>1264</v>
      </c>
    </row>
    <row r="441" spans="1:2" x14ac:dyDescent="0.3">
      <c r="A441">
        <v>771</v>
      </c>
      <c r="B441" t="s">
        <v>1265</v>
      </c>
    </row>
    <row r="442" spans="1:2" x14ac:dyDescent="0.3">
      <c r="A442">
        <v>771</v>
      </c>
      <c r="B442" t="s">
        <v>1265</v>
      </c>
    </row>
    <row r="443" spans="1:2" x14ac:dyDescent="0.3">
      <c r="A443">
        <v>772</v>
      </c>
      <c r="B443" t="s">
        <v>1266</v>
      </c>
    </row>
    <row r="444" spans="1:2" x14ac:dyDescent="0.3">
      <c r="A444">
        <v>772</v>
      </c>
      <c r="B444" t="s">
        <v>1266</v>
      </c>
    </row>
    <row r="445" spans="1:2" x14ac:dyDescent="0.3">
      <c r="A445">
        <v>772</v>
      </c>
      <c r="B445" t="s">
        <v>1266</v>
      </c>
    </row>
    <row r="446" spans="1:2" x14ac:dyDescent="0.3">
      <c r="A446">
        <v>772</v>
      </c>
      <c r="B446" t="s">
        <v>1266</v>
      </c>
    </row>
    <row r="447" spans="1:2" x14ac:dyDescent="0.3">
      <c r="A447">
        <v>782</v>
      </c>
      <c r="B447" t="s">
        <v>1267</v>
      </c>
    </row>
    <row r="448" spans="1:2" x14ac:dyDescent="0.3">
      <c r="A448">
        <v>783</v>
      </c>
      <c r="B448" t="s">
        <v>1268</v>
      </c>
    </row>
    <row r="449" spans="1:2" x14ac:dyDescent="0.3">
      <c r="A449">
        <v>786</v>
      </c>
      <c r="B449" t="s">
        <v>1269</v>
      </c>
    </row>
    <row r="450" spans="1:2" x14ac:dyDescent="0.3">
      <c r="A450">
        <v>792</v>
      </c>
      <c r="B450" t="s">
        <v>1270</v>
      </c>
    </row>
    <row r="451" spans="1:2" x14ac:dyDescent="0.3">
      <c r="A451">
        <v>796</v>
      </c>
      <c r="B451" t="s">
        <v>1271</v>
      </c>
    </row>
    <row r="452" spans="1:2" x14ac:dyDescent="0.3">
      <c r="A452">
        <v>796</v>
      </c>
      <c r="B452" t="s">
        <v>1271</v>
      </c>
    </row>
    <row r="453" spans="1:2" x14ac:dyDescent="0.3">
      <c r="A453">
        <v>797</v>
      </c>
      <c r="B453" t="s">
        <v>1272</v>
      </c>
    </row>
    <row r="454" spans="1:2" x14ac:dyDescent="0.3">
      <c r="A454">
        <v>797</v>
      </c>
      <c r="B454" t="s">
        <v>1272</v>
      </c>
    </row>
    <row r="455" spans="1:2" x14ac:dyDescent="0.3">
      <c r="A455">
        <v>797</v>
      </c>
      <c r="B455" t="s">
        <v>1272</v>
      </c>
    </row>
    <row r="456" spans="1:2" x14ac:dyDescent="0.3">
      <c r="A456">
        <v>799</v>
      </c>
      <c r="B456" t="s">
        <v>1273</v>
      </c>
    </row>
    <row r="457" spans="1:2" x14ac:dyDescent="0.3">
      <c r="A457">
        <v>799</v>
      </c>
      <c r="B457" t="s">
        <v>1273</v>
      </c>
    </row>
    <row r="458" spans="1:2" x14ac:dyDescent="0.3">
      <c r="A458">
        <v>799</v>
      </c>
      <c r="B458" t="s">
        <v>1273</v>
      </c>
    </row>
    <row r="459" spans="1:2" x14ac:dyDescent="0.3">
      <c r="A459">
        <v>800</v>
      </c>
      <c r="B459" t="s">
        <v>1274</v>
      </c>
    </row>
    <row r="460" spans="1:2" x14ac:dyDescent="0.3">
      <c r="A460">
        <v>800</v>
      </c>
      <c r="B460" t="s">
        <v>1274</v>
      </c>
    </row>
    <row r="461" spans="1:2" x14ac:dyDescent="0.3">
      <c r="A461">
        <v>803</v>
      </c>
      <c r="B461" t="s">
        <v>1275</v>
      </c>
    </row>
    <row r="462" spans="1:2" x14ac:dyDescent="0.3">
      <c r="A462">
        <v>806</v>
      </c>
      <c r="B462" t="s">
        <v>1276</v>
      </c>
    </row>
    <row r="463" spans="1:2" x14ac:dyDescent="0.3">
      <c r="A463">
        <v>820</v>
      </c>
      <c r="B463" t="s">
        <v>1277</v>
      </c>
    </row>
    <row r="464" spans="1:2" x14ac:dyDescent="0.3">
      <c r="A464">
        <v>823</v>
      </c>
      <c r="B464" t="s">
        <v>1278</v>
      </c>
    </row>
    <row r="465" spans="1:2" x14ac:dyDescent="0.3">
      <c r="A465">
        <v>824</v>
      </c>
      <c r="B465" t="s">
        <v>1279</v>
      </c>
    </row>
    <row r="466" spans="1:2" x14ac:dyDescent="0.3">
      <c r="A466">
        <v>825</v>
      </c>
      <c r="B466" t="s">
        <v>1280</v>
      </c>
    </row>
    <row r="467" spans="1:2" x14ac:dyDescent="0.3">
      <c r="A467">
        <v>827</v>
      </c>
      <c r="B467" t="s">
        <v>1281</v>
      </c>
    </row>
    <row r="468" spans="1:2" x14ac:dyDescent="0.3">
      <c r="A468">
        <v>829</v>
      </c>
      <c r="B468" t="s">
        <v>1282</v>
      </c>
    </row>
    <row r="469" spans="1:2" x14ac:dyDescent="0.3">
      <c r="A469">
        <v>830</v>
      </c>
      <c r="B469" t="s">
        <v>1283</v>
      </c>
    </row>
    <row r="470" spans="1:2" x14ac:dyDescent="0.3">
      <c r="A470">
        <v>833</v>
      </c>
      <c r="B470" t="s">
        <v>1284</v>
      </c>
    </row>
    <row r="471" spans="1:2" x14ac:dyDescent="0.3">
      <c r="A471">
        <v>850</v>
      </c>
      <c r="B471" t="s">
        <v>1285</v>
      </c>
    </row>
    <row r="472" spans="1:2" x14ac:dyDescent="0.3">
      <c r="A472">
        <v>851</v>
      </c>
      <c r="B472" t="s">
        <v>1286</v>
      </c>
    </row>
    <row r="473" spans="1:2" x14ac:dyDescent="0.3">
      <c r="A473">
        <v>851</v>
      </c>
      <c r="B473" t="s">
        <v>1286</v>
      </c>
    </row>
    <row r="474" spans="1:2" x14ac:dyDescent="0.3">
      <c r="A474">
        <v>851</v>
      </c>
      <c r="B474" t="s">
        <v>1286</v>
      </c>
    </row>
    <row r="475" spans="1:2" x14ac:dyDescent="0.3">
      <c r="A475">
        <v>851</v>
      </c>
      <c r="B475" t="s">
        <v>1286</v>
      </c>
    </row>
    <row r="476" spans="1:2" x14ac:dyDescent="0.3">
      <c r="A476">
        <v>853</v>
      </c>
      <c r="B476" t="s">
        <v>1287</v>
      </c>
    </row>
    <row r="477" spans="1:2" x14ac:dyDescent="0.3">
      <c r="A477">
        <v>854</v>
      </c>
      <c r="B477" t="s">
        <v>1288</v>
      </c>
    </row>
    <row r="478" spans="1:2" x14ac:dyDescent="0.3">
      <c r="A478">
        <v>855</v>
      </c>
      <c r="B478" t="s">
        <v>1289</v>
      </c>
    </row>
    <row r="479" spans="1:2" x14ac:dyDescent="0.3">
      <c r="A479">
        <v>858</v>
      </c>
      <c r="B479" t="s">
        <v>1290</v>
      </c>
    </row>
    <row r="480" spans="1:2" x14ac:dyDescent="0.3">
      <c r="A480">
        <v>865</v>
      </c>
      <c r="B480" t="s">
        <v>1291</v>
      </c>
    </row>
    <row r="481" spans="1:2" x14ac:dyDescent="0.3">
      <c r="A481">
        <v>865</v>
      </c>
      <c r="B481" t="s">
        <v>1291</v>
      </c>
    </row>
    <row r="482" spans="1:2" x14ac:dyDescent="0.3">
      <c r="A482">
        <v>868</v>
      </c>
      <c r="B482" t="s">
        <v>1292</v>
      </c>
    </row>
    <row r="483" spans="1:2" x14ac:dyDescent="0.3">
      <c r="A483">
        <v>868</v>
      </c>
      <c r="B483" t="s">
        <v>1292</v>
      </c>
    </row>
    <row r="484" spans="1:2" x14ac:dyDescent="0.3">
      <c r="A484">
        <v>868</v>
      </c>
      <c r="B484" t="s">
        <v>1292</v>
      </c>
    </row>
    <row r="485" spans="1:2" x14ac:dyDescent="0.3">
      <c r="A485">
        <v>868</v>
      </c>
      <c r="B485" t="s">
        <v>1292</v>
      </c>
    </row>
    <row r="486" spans="1:2" x14ac:dyDescent="0.3">
      <c r="A486">
        <v>871</v>
      </c>
      <c r="B486" t="s">
        <v>1293</v>
      </c>
    </row>
    <row r="487" spans="1:2" x14ac:dyDescent="0.3">
      <c r="A487">
        <v>871</v>
      </c>
      <c r="B487" t="s">
        <v>1293</v>
      </c>
    </row>
    <row r="488" spans="1:2" x14ac:dyDescent="0.3">
      <c r="A488">
        <v>871</v>
      </c>
      <c r="B488" t="s">
        <v>1293</v>
      </c>
    </row>
    <row r="489" spans="1:2" x14ac:dyDescent="0.3">
      <c r="A489">
        <v>875</v>
      </c>
      <c r="B489" t="s">
        <v>1294</v>
      </c>
    </row>
    <row r="490" spans="1:2" x14ac:dyDescent="0.3">
      <c r="A490">
        <v>875</v>
      </c>
      <c r="B490" t="s">
        <v>1294</v>
      </c>
    </row>
    <row r="491" spans="1:2" x14ac:dyDescent="0.3">
      <c r="A491">
        <v>880</v>
      </c>
      <c r="B491" t="s">
        <v>1295</v>
      </c>
    </row>
    <row r="492" spans="1:2" x14ac:dyDescent="0.3">
      <c r="A492">
        <v>880</v>
      </c>
      <c r="B492" t="s">
        <v>1295</v>
      </c>
    </row>
    <row r="493" spans="1:2" x14ac:dyDescent="0.3">
      <c r="A493">
        <v>885</v>
      </c>
      <c r="B493" t="s">
        <v>1296</v>
      </c>
    </row>
    <row r="494" spans="1:2" x14ac:dyDescent="0.3">
      <c r="A494">
        <v>890</v>
      </c>
      <c r="B494" t="s">
        <v>1297</v>
      </c>
    </row>
    <row r="495" spans="1:2" x14ac:dyDescent="0.3">
      <c r="A495">
        <v>890</v>
      </c>
      <c r="B495" t="s">
        <v>1297</v>
      </c>
    </row>
    <row r="496" spans="1:2" x14ac:dyDescent="0.3">
      <c r="A496">
        <v>894</v>
      </c>
      <c r="B496" t="s">
        <v>1298</v>
      </c>
    </row>
    <row r="497" spans="1:2" x14ac:dyDescent="0.3">
      <c r="A497">
        <v>894</v>
      </c>
      <c r="B497" t="s">
        <v>1298</v>
      </c>
    </row>
    <row r="498" spans="1:2" x14ac:dyDescent="0.3">
      <c r="A498">
        <v>894</v>
      </c>
      <c r="B498" t="s">
        <v>1298</v>
      </c>
    </row>
    <row r="499" spans="1:2" x14ac:dyDescent="0.3">
      <c r="A499">
        <v>896</v>
      </c>
      <c r="B499" t="s">
        <v>1299</v>
      </c>
    </row>
    <row r="500" spans="1:2" x14ac:dyDescent="0.3">
      <c r="A500">
        <v>896</v>
      </c>
      <c r="B500" t="s">
        <v>1299</v>
      </c>
    </row>
    <row r="501" spans="1:2" x14ac:dyDescent="0.3">
      <c r="A501">
        <v>896</v>
      </c>
      <c r="B501" t="s">
        <v>1299</v>
      </c>
    </row>
    <row r="502" spans="1:2" x14ac:dyDescent="0.3">
      <c r="A502">
        <v>898</v>
      </c>
      <c r="B502" t="s">
        <v>1300</v>
      </c>
    </row>
    <row r="503" spans="1:2" x14ac:dyDescent="0.3">
      <c r="A503">
        <v>898</v>
      </c>
      <c r="B503" t="s">
        <v>1300</v>
      </c>
    </row>
    <row r="504" spans="1:2" x14ac:dyDescent="0.3">
      <c r="A504">
        <v>898</v>
      </c>
      <c r="B504" t="s">
        <v>1300</v>
      </c>
    </row>
    <row r="505" spans="1:2" x14ac:dyDescent="0.3">
      <c r="A505">
        <v>898</v>
      </c>
      <c r="B505" t="s">
        <v>1300</v>
      </c>
    </row>
    <row r="506" spans="1:2" x14ac:dyDescent="0.3">
      <c r="A506">
        <v>899</v>
      </c>
      <c r="B506" t="s">
        <v>1301</v>
      </c>
    </row>
    <row r="507" spans="1:2" x14ac:dyDescent="0.3">
      <c r="A507">
        <v>899</v>
      </c>
      <c r="B507" t="s">
        <v>1301</v>
      </c>
    </row>
    <row r="508" spans="1:2" x14ac:dyDescent="0.3">
      <c r="A508">
        <v>899</v>
      </c>
      <c r="B508" t="s">
        <v>1301</v>
      </c>
    </row>
    <row r="509" spans="1:2" x14ac:dyDescent="0.3">
      <c r="A509">
        <v>899</v>
      </c>
      <c r="B509" t="s">
        <v>1301</v>
      </c>
    </row>
    <row r="510" spans="1:2" x14ac:dyDescent="0.3">
      <c r="A510">
        <v>903</v>
      </c>
      <c r="B510" t="s">
        <v>1302</v>
      </c>
    </row>
    <row r="511" spans="1:2" x14ac:dyDescent="0.3">
      <c r="A511">
        <v>907</v>
      </c>
      <c r="B511" t="s">
        <v>1303</v>
      </c>
    </row>
    <row r="512" spans="1:2" x14ac:dyDescent="0.3">
      <c r="A512">
        <v>907</v>
      </c>
      <c r="B512" t="s">
        <v>1303</v>
      </c>
    </row>
    <row r="513" spans="1:2" x14ac:dyDescent="0.3">
      <c r="A513">
        <v>910</v>
      </c>
      <c r="B513" t="s">
        <v>1304</v>
      </c>
    </row>
    <row r="514" spans="1:2" x14ac:dyDescent="0.3">
      <c r="A514">
        <v>911</v>
      </c>
      <c r="B514" t="s">
        <v>1305</v>
      </c>
    </row>
    <row r="515" spans="1:2" x14ac:dyDescent="0.3">
      <c r="A515">
        <v>911</v>
      </c>
      <c r="B515" t="s">
        <v>1305</v>
      </c>
    </row>
    <row r="516" spans="1:2" x14ac:dyDescent="0.3">
      <c r="A516">
        <v>911</v>
      </c>
      <c r="B516" t="s">
        <v>1305</v>
      </c>
    </row>
    <row r="517" spans="1:2" x14ac:dyDescent="0.3">
      <c r="A517">
        <v>915</v>
      </c>
      <c r="B517" t="s">
        <v>1306</v>
      </c>
    </row>
    <row r="518" spans="1:2" x14ac:dyDescent="0.3">
      <c r="A518">
        <v>916</v>
      </c>
      <c r="B518" t="s">
        <v>1307</v>
      </c>
    </row>
    <row r="519" spans="1:2" x14ac:dyDescent="0.3">
      <c r="A519">
        <v>918</v>
      </c>
      <c r="B519" t="s">
        <v>1308</v>
      </c>
    </row>
    <row r="520" spans="1:2" x14ac:dyDescent="0.3">
      <c r="A520">
        <v>918</v>
      </c>
      <c r="B520" t="s">
        <v>1308</v>
      </c>
    </row>
    <row r="521" spans="1:2" x14ac:dyDescent="0.3">
      <c r="A521">
        <v>919</v>
      </c>
      <c r="B521" t="s">
        <v>1309</v>
      </c>
    </row>
    <row r="522" spans="1:2" x14ac:dyDescent="0.3">
      <c r="A522">
        <v>920</v>
      </c>
      <c r="B522" t="s">
        <v>1310</v>
      </c>
    </row>
    <row r="523" spans="1:2" x14ac:dyDescent="0.3">
      <c r="A523">
        <v>920</v>
      </c>
      <c r="B523" t="s">
        <v>1310</v>
      </c>
    </row>
    <row r="524" spans="1:2" x14ac:dyDescent="0.3">
      <c r="A524">
        <v>922</v>
      </c>
      <c r="B524" t="s">
        <v>1311</v>
      </c>
    </row>
    <row r="525" spans="1:2" x14ac:dyDescent="0.3">
      <c r="A525">
        <v>925</v>
      </c>
      <c r="B525" t="s">
        <v>1312</v>
      </c>
    </row>
    <row r="526" spans="1:2" x14ac:dyDescent="0.3">
      <c r="A526">
        <v>929</v>
      </c>
      <c r="B526" t="s">
        <v>1313</v>
      </c>
    </row>
    <row r="527" spans="1:2" x14ac:dyDescent="0.3">
      <c r="A527">
        <v>936</v>
      </c>
      <c r="B527" t="s">
        <v>1314</v>
      </c>
    </row>
    <row r="528" spans="1:2" x14ac:dyDescent="0.3">
      <c r="A528">
        <v>936</v>
      </c>
      <c r="B528" t="s">
        <v>1314</v>
      </c>
    </row>
    <row r="529" spans="1:2" x14ac:dyDescent="0.3">
      <c r="A529">
        <v>937</v>
      </c>
      <c r="B529" t="s">
        <v>1315</v>
      </c>
    </row>
    <row r="530" spans="1:2" x14ac:dyDescent="0.3">
      <c r="A530">
        <v>940</v>
      </c>
      <c r="B530" t="s">
        <v>1316</v>
      </c>
    </row>
    <row r="531" spans="1:2" x14ac:dyDescent="0.3">
      <c r="A531">
        <v>945</v>
      </c>
      <c r="B531" t="s">
        <v>1317</v>
      </c>
    </row>
    <row r="532" spans="1:2" x14ac:dyDescent="0.3">
      <c r="A532">
        <v>946</v>
      </c>
      <c r="B532" t="s">
        <v>1318</v>
      </c>
    </row>
    <row r="533" spans="1:2" x14ac:dyDescent="0.3">
      <c r="A533">
        <v>947</v>
      </c>
      <c r="B533" t="s">
        <v>1319</v>
      </c>
    </row>
    <row r="534" spans="1:2" x14ac:dyDescent="0.3">
      <c r="A534">
        <v>949</v>
      </c>
      <c r="B534" t="s">
        <v>1320</v>
      </c>
    </row>
    <row r="535" spans="1:2" x14ac:dyDescent="0.3">
      <c r="A535">
        <v>949</v>
      </c>
      <c r="B535" t="s">
        <v>1320</v>
      </c>
    </row>
    <row r="536" spans="1:2" x14ac:dyDescent="0.3">
      <c r="A536">
        <v>950</v>
      </c>
      <c r="B536" t="s">
        <v>1321</v>
      </c>
    </row>
    <row r="537" spans="1:2" x14ac:dyDescent="0.3">
      <c r="A537">
        <v>950</v>
      </c>
      <c r="B537" t="s">
        <v>1321</v>
      </c>
    </row>
    <row r="538" spans="1:2" x14ac:dyDescent="0.3">
      <c r="A538">
        <v>950</v>
      </c>
      <c r="B538" t="s">
        <v>1321</v>
      </c>
    </row>
    <row r="539" spans="1:2" x14ac:dyDescent="0.3">
      <c r="A539">
        <v>950</v>
      </c>
      <c r="B539" t="s">
        <v>1321</v>
      </c>
    </row>
    <row r="540" spans="1:2" x14ac:dyDescent="0.3">
      <c r="A540">
        <v>954</v>
      </c>
      <c r="B540" t="s">
        <v>1322</v>
      </c>
    </row>
    <row r="541" spans="1:2" x14ac:dyDescent="0.3">
      <c r="A541">
        <v>954</v>
      </c>
      <c r="B541" t="s">
        <v>1322</v>
      </c>
    </row>
    <row r="542" spans="1:2" x14ac:dyDescent="0.3">
      <c r="A542">
        <v>959</v>
      </c>
      <c r="B542" t="s">
        <v>1323</v>
      </c>
    </row>
    <row r="543" spans="1:2" x14ac:dyDescent="0.3">
      <c r="A543">
        <v>960</v>
      </c>
      <c r="B543" t="s">
        <v>1324</v>
      </c>
    </row>
    <row r="544" spans="1:2" x14ac:dyDescent="0.3">
      <c r="A544">
        <v>961</v>
      </c>
      <c r="B544" t="s">
        <v>1325</v>
      </c>
    </row>
    <row r="545" spans="1:2" x14ac:dyDescent="0.3">
      <c r="A545">
        <v>962</v>
      </c>
      <c r="B545" t="s">
        <v>1326</v>
      </c>
    </row>
    <row r="546" spans="1:2" x14ac:dyDescent="0.3">
      <c r="A546">
        <v>970</v>
      </c>
      <c r="B546" t="s">
        <v>1327</v>
      </c>
    </row>
    <row r="547" spans="1:2" x14ac:dyDescent="0.3">
      <c r="A547">
        <v>972</v>
      </c>
      <c r="B547" t="s">
        <v>1328</v>
      </c>
    </row>
    <row r="548" spans="1:2" x14ac:dyDescent="0.3">
      <c r="A548">
        <v>972</v>
      </c>
      <c r="B548" t="s">
        <v>1328</v>
      </c>
    </row>
    <row r="549" spans="1:2" x14ac:dyDescent="0.3">
      <c r="A549">
        <v>975</v>
      </c>
      <c r="B549" t="s">
        <v>1329</v>
      </c>
    </row>
    <row r="550" spans="1:2" x14ac:dyDescent="0.3">
      <c r="A550">
        <v>980</v>
      </c>
      <c r="B550" t="s">
        <v>1330</v>
      </c>
    </row>
    <row r="551" spans="1:2" x14ac:dyDescent="0.3">
      <c r="A551">
        <v>983</v>
      </c>
      <c r="B551" t="s">
        <v>1331</v>
      </c>
    </row>
    <row r="552" spans="1:2" x14ac:dyDescent="0.3">
      <c r="A552">
        <v>993</v>
      </c>
      <c r="B552" t="s">
        <v>1332</v>
      </c>
    </row>
    <row r="553" spans="1:2" x14ac:dyDescent="0.3">
      <c r="A553">
        <v>994</v>
      </c>
      <c r="B553" t="s">
        <v>1333</v>
      </c>
    </row>
    <row r="554" spans="1:2" x14ac:dyDescent="0.3">
      <c r="A554">
        <v>995</v>
      </c>
      <c r="B554" t="s">
        <v>1334</v>
      </c>
    </row>
    <row r="555" spans="1:2" x14ac:dyDescent="0.3">
      <c r="A555">
        <v>997</v>
      </c>
      <c r="B555" t="s">
        <v>1335</v>
      </c>
    </row>
    <row r="556" spans="1:2" x14ac:dyDescent="0.3">
      <c r="A556">
        <v>999</v>
      </c>
      <c r="B556" t="s">
        <v>1336</v>
      </c>
    </row>
    <row r="557" spans="1:2" x14ac:dyDescent="0.3">
      <c r="A557">
        <v>1000</v>
      </c>
      <c r="B557" t="s">
        <v>1337</v>
      </c>
    </row>
    <row r="558" spans="1:2" x14ac:dyDescent="0.3">
      <c r="A558">
        <v>1005</v>
      </c>
      <c r="B558" t="s">
        <v>1338</v>
      </c>
    </row>
    <row r="559" spans="1:2" x14ac:dyDescent="0.3">
      <c r="A559">
        <v>1005</v>
      </c>
      <c r="B559" t="s">
        <v>1338</v>
      </c>
    </row>
    <row r="560" spans="1:2" x14ac:dyDescent="0.3">
      <c r="A560">
        <v>1008</v>
      </c>
      <c r="B560" t="s">
        <v>1339</v>
      </c>
    </row>
    <row r="561" spans="1:2" x14ac:dyDescent="0.3">
      <c r="A561">
        <v>1009</v>
      </c>
      <c r="B561" t="s">
        <v>1340</v>
      </c>
    </row>
    <row r="562" spans="1:2" x14ac:dyDescent="0.3">
      <c r="A562">
        <v>1014</v>
      </c>
      <c r="B562" t="s">
        <v>1341</v>
      </c>
    </row>
    <row r="563" spans="1:2" x14ac:dyDescent="0.3">
      <c r="A563">
        <v>1014</v>
      </c>
      <c r="B563" t="s">
        <v>1341</v>
      </c>
    </row>
    <row r="564" spans="1:2" x14ac:dyDescent="0.3">
      <c r="A564">
        <v>1014</v>
      </c>
      <c r="B564" t="s">
        <v>1341</v>
      </c>
    </row>
    <row r="565" spans="1:2" x14ac:dyDescent="0.3">
      <c r="A565">
        <v>1014</v>
      </c>
      <c r="B565" t="s">
        <v>1341</v>
      </c>
    </row>
    <row r="566" spans="1:2" x14ac:dyDescent="0.3">
      <c r="A566">
        <v>1015</v>
      </c>
      <c r="B566" t="s">
        <v>1342</v>
      </c>
    </row>
    <row r="567" spans="1:2" x14ac:dyDescent="0.3">
      <c r="A567">
        <v>1016</v>
      </c>
      <c r="B567" t="s">
        <v>1343</v>
      </c>
    </row>
    <row r="568" spans="1:2" x14ac:dyDescent="0.3">
      <c r="A568">
        <v>1018</v>
      </c>
      <c r="B568" t="s">
        <v>1344</v>
      </c>
    </row>
    <row r="569" spans="1:2" x14ac:dyDescent="0.3">
      <c r="A569">
        <v>1018</v>
      </c>
      <c r="B569" t="s">
        <v>1344</v>
      </c>
    </row>
    <row r="570" spans="1:2" x14ac:dyDescent="0.3">
      <c r="A570">
        <v>1020</v>
      </c>
      <c r="B570" t="s">
        <v>1345</v>
      </c>
    </row>
    <row r="571" spans="1:2" x14ac:dyDescent="0.3">
      <c r="A571">
        <v>1020</v>
      </c>
      <c r="B571" t="s">
        <v>1345</v>
      </c>
    </row>
    <row r="572" spans="1:2" x14ac:dyDescent="0.3">
      <c r="A572">
        <v>1020</v>
      </c>
      <c r="B572" t="s">
        <v>1345</v>
      </c>
    </row>
    <row r="573" spans="1:2" x14ac:dyDescent="0.3">
      <c r="A573">
        <v>1023</v>
      </c>
      <c r="B573" t="s">
        <v>1346</v>
      </c>
    </row>
    <row r="574" spans="1:2" x14ac:dyDescent="0.3">
      <c r="A574">
        <v>1023</v>
      </c>
      <c r="B574" t="s">
        <v>1346</v>
      </c>
    </row>
    <row r="575" spans="1:2" x14ac:dyDescent="0.3">
      <c r="A575">
        <v>1026</v>
      </c>
      <c r="B575" t="s">
        <v>1347</v>
      </c>
    </row>
    <row r="576" spans="1:2" x14ac:dyDescent="0.3">
      <c r="A576">
        <v>1026</v>
      </c>
      <c r="B576" t="s">
        <v>1347</v>
      </c>
    </row>
    <row r="577" spans="1:2" x14ac:dyDescent="0.3">
      <c r="A577">
        <v>1026</v>
      </c>
      <c r="B577" t="s">
        <v>1347</v>
      </c>
    </row>
    <row r="578" spans="1:2" x14ac:dyDescent="0.3">
      <c r="A578">
        <v>1027</v>
      </c>
      <c r="B578" t="s">
        <v>1348</v>
      </c>
    </row>
    <row r="579" spans="1:2" x14ac:dyDescent="0.3">
      <c r="A579">
        <v>1027</v>
      </c>
      <c r="B579" t="s">
        <v>1348</v>
      </c>
    </row>
    <row r="580" spans="1:2" x14ac:dyDescent="0.3">
      <c r="A580">
        <v>1028</v>
      </c>
      <c r="B580" t="s">
        <v>1349</v>
      </c>
    </row>
    <row r="581" spans="1:2" x14ac:dyDescent="0.3">
      <c r="A581">
        <v>1028</v>
      </c>
      <c r="B581" t="s">
        <v>1349</v>
      </c>
    </row>
    <row r="582" spans="1:2" x14ac:dyDescent="0.3">
      <c r="A582">
        <v>1035</v>
      </c>
      <c r="B582" t="s">
        <v>1350</v>
      </c>
    </row>
    <row r="583" spans="1:2" x14ac:dyDescent="0.3">
      <c r="A583">
        <v>1036</v>
      </c>
      <c r="B583" t="s">
        <v>1351</v>
      </c>
    </row>
    <row r="584" spans="1:2" x14ac:dyDescent="0.3">
      <c r="A584">
        <v>1038</v>
      </c>
      <c r="B584" t="s">
        <v>1352</v>
      </c>
    </row>
    <row r="585" spans="1:2" x14ac:dyDescent="0.3">
      <c r="A585">
        <v>1041</v>
      </c>
      <c r="B585" t="s">
        <v>1353</v>
      </c>
    </row>
    <row r="586" spans="1:2" x14ac:dyDescent="0.3">
      <c r="A586">
        <v>1041</v>
      </c>
      <c r="B586" t="s">
        <v>1353</v>
      </c>
    </row>
    <row r="587" spans="1:2" x14ac:dyDescent="0.3">
      <c r="A587">
        <v>1042</v>
      </c>
      <c r="B587" t="s">
        <v>1354</v>
      </c>
    </row>
    <row r="588" spans="1:2" x14ac:dyDescent="0.3">
      <c r="A588">
        <v>1044</v>
      </c>
      <c r="B588" t="s">
        <v>1355</v>
      </c>
    </row>
    <row r="589" spans="1:2" x14ac:dyDescent="0.3">
      <c r="A589">
        <v>1044</v>
      </c>
      <c r="B589" t="s">
        <v>1355</v>
      </c>
    </row>
    <row r="590" spans="1:2" x14ac:dyDescent="0.3">
      <c r="A590">
        <v>1044</v>
      </c>
      <c r="B590" t="s">
        <v>1355</v>
      </c>
    </row>
    <row r="591" spans="1:2" x14ac:dyDescent="0.3">
      <c r="A591">
        <v>1047</v>
      </c>
      <c r="B591" t="s">
        <v>1356</v>
      </c>
    </row>
    <row r="592" spans="1:2" x14ac:dyDescent="0.3">
      <c r="A592">
        <v>1054</v>
      </c>
      <c r="B592" t="s">
        <v>1357</v>
      </c>
    </row>
    <row r="593" spans="1:2" x14ac:dyDescent="0.3">
      <c r="A593">
        <v>1054</v>
      </c>
      <c r="B593" t="s">
        <v>1357</v>
      </c>
    </row>
    <row r="594" spans="1:2" x14ac:dyDescent="0.3">
      <c r="A594">
        <v>1054</v>
      </c>
      <c r="B594" t="s">
        <v>1357</v>
      </c>
    </row>
    <row r="595" spans="1:2" x14ac:dyDescent="0.3">
      <c r="A595">
        <v>1060</v>
      </c>
      <c r="B595" t="s">
        <v>1358</v>
      </c>
    </row>
    <row r="596" spans="1:2" x14ac:dyDescent="0.3">
      <c r="A596">
        <v>1060</v>
      </c>
      <c r="B596" t="s">
        <v>1358</v>
      </c>
    </row>
    <row r="597" spans="1:2" x14ac:dyDescent="0.3">
      <c r="A597">
        <v>1062</v>
      </c>
      <c r="B597" t="s">
        <v>1359</v>
      </c>
    </row>
    <row r="598" spans="1:2" x14ac:dyDescent="0.3">
      <c r="A598">
        <v>1062</v>
      </c>
      <c r="B598" t="s">
        <v>1359</v>
      </c>
    </row>
    <row r="599" spans="1:2" x14ac:dyDescent="0.3">
      <c r="A599">
        <v>1062</v>
      </c>
      <c r="B599" t="s">
        <v>1359</v>
      </c>
    </row>
    <row r="600" spans="1:2" x14ac:dyDescent="0.3">
      <c r="A600">
        <v>1065</v>
      </c>
      <c r="B600" t="s">
        <v>1360</v>
      </c>
    </row>
    <row r="601" spans="1:2" x14ac:dyDescent="0.3">
      <c r="A601">
        <v>1068</v>
      </c>
      <c r="B601" t="s">
        <v>1361</v>
      </c>
    </row>
    <row r="602" spans="1:2" x14ac:dyDescent="0.3">
      <c r="A602">
        <v>1069</v>
      </c>
      <c r="B602" t="s">
        <v>1362</v>
      </c>
    </row>
    <row r="603" spans="1:2" x14ac:dyDescent="0.3">
      <c r="A603">
        <v>1072</v>
      </c>
      <c r="B603" t="s">
        <v>1363</v>
      </c>
    </row>
    <row r="604" spans="1:2" x14ac:dyDescent="0.3">
      <c r="A604">
        <v>1075</v>
      </c>
      <c r="B604" t="s">
        <v>1364</v>
      </c>
    </row>
    <row r="605" spans="1:2" x14ac:dyDescent="0.3">
      <c r="A605">
        <v>1080</v>
      </c>
      <c r="B605" t="s">
        <v>1365</v>
      </c>
    </row>
    <row r="606" spans="1:2" x14ac:dyDescent="0.3">
      <c r="A606">
        <v>1083</v>
      </c>
      <c r="B606" t="s">
        <v>1366</v>
      </c>
    </row>
    <row r="607" spans="1:2" x14ac:dyDescent="0.3">
      <c r="A607">
        <v>1085</v>
      </c>
      <c r="B607" t="s">
        <v>1367</v>
      </c>
    </row>
    <row r="608" spans="1:2" x14ac:dyDescent="0.3">
      <c r="A608">
        <v>1085</v>
      </c>
      <c r="B608" t="s">
        <v>1367</v>
      </c>
    </row>
    <row r="609" spans="1:2" x14ac:dyDescent="0.3">
      <c r="A609">
        <v>1085</v>
      </c>
      <c r="B609" t="s">
        <v>1367</v>
      </c>
    </row>
    <row r="610" spans="1:2" x14ac:dyDescent="0.3">
      <c r="A610">
        <v>1085</v>
      </c>
      <c r="B610" t="s">
        <v>1367</v>
      </c>
    </row>
    <row r="611" spans="1:2" x14ac:dyDescent="0.3">
      <c r="A611">
        <v>1086</v>
      </c>
      <c r="B611" t="s">
        <v>1368</v>
      </c>
    </row>
    <row r="612" spans="1:2" x14ac:dyDescent="0.3">
      <c r="A612">
        <v>1101</v>
      </c>
      <c r="B612" t="s">
        <v>1369</v>
      </c>
    </row>
    <row r="613" spans="1:2" x14ac:dyDescent="0.3">
      <c r="A613">
        <v>1103</v>
      </c>
      <c r="B613" t="s">
        <v>1370</v>
      </c>
    </row>
    <row r="614" spans="1:2" x14ac:dyDescent="0.3">
      <c r="A614">
        <v>1104</v>
      </c>
      <c r="B614" t="s">
        <v>1371</v>
      </c>
    </row>
    <row r="615" spans="1:2" x14ac:dyDescent="0.3">
      <c r="A615">
        <v>1106</v>
      </c>
      <c r="B615" t="s">
        <v>1372</v>
      </c>
    </row>
    <row r="616" spans="1:2" x14ac:dyDescent="0.3">
      <c r="A616">
        <v>1106</v>
      </c>
      <c r="B616" t="s">
        <v>1372</v>
      </c>
    </row>
    <row r="617" spans="1:2" x14ac:dyDescent="0.3">
      <c r="A617">
        <v>1106</v>
      </c>
      <c r="B617" t="s">
        <v>1372</v>
      </c>
    </row>
    <row r="618" spans="1:2" x14ac:dyDescent="0.3">
      <c r="A618">
        <v>1107</v>
      </c>
      <c r="B618" t="s">
        <v>1373</v>
      </c>
    </row>
    <row r="619" spans="1:2" x14ac:dyDescent="0.3">
      <c r="A619">
        <v>1108</v>
      </c>
      <c r="B619" t="s">
        <v>1374</v>
      </c>
    </row>
    <row r="620" spans="1:2" x14ac:dyDescent="0.3">
      <c r="A620">
        <v>1108</v>
      </c>
      <c r="B620" t="s">
        <v>1374</v>
      </c>
    </row>
    <row r="621" spans="1:2" x14ac:dyDescent="0.3">
      <c r="A621">
        <v>1108</v>
      </c>
      <c r="B621" t="s">
        <v>1374</v>
      </c>
    </row>
    <row r="622" spans="1:2" x14ac:dyDescent="0.3">
      <c r="A622">
        <v>1109</v>
      </c>
      <c r="B622" t="s">
        <v>1375</v>
      </c>
    </row>
    <row r="623" spans="1:2" x14ac:dyDescent="0.3">
      <c r="A623">
        <v>1112</v>
      </c>
      <c r="B623" t="s">
        <v>1376</v>
      </c>
    </row>
    <row r="624" spans="1:2" x14ac:dyDescent="0.3">
      <c r="A624">
        <v>1112</v>
      </c>
      <c r="B624" t="s">
        <v>1376</v>
      </c>
    </row>
    <row r="625" spans="1:2" x14ac:dyDescent="0.3">
      <c r="A625">
        <v>1113</v>
      </c>
      <c r="B625" t="s">
        <v>1377</v>
      </c>
    </row>
    <row r="626" spans="1:2" x14ac:dyDescent="0.3">
      <c r="A626">
        <v>1113</v>
      </c>
      <c r="B626" t="s">
        <v>1377</v>
      </c>
    </row>
    <row r="627" spans="1:2" x14ac:dyDescent="0.3">
      <c r="A627">
        <v>1117</v>
      </c>
      <c r="B627" t="s">
        <v>1378</v>
      </c>
    </row>
    <row r="628" spans="1:2" x14ac:dyDescent="0.3">
      <c r="A628">
        <v>1121</v>
      </c>
      <c r="B628" t="s">
        <v>1379</v>
      </c>
    </row>
    <row r="629" spans="1:2" x14ac:dyDescent="0.3">
      <c r="A629">
        <v>1121</v>
      </c>
      <c r="B629" t="s">
        <v>1379</v>
      </c>
    </row>
    <row r="630" spans="1:2" x14ac:dyDescent="0.3">
      <c r="A630">
        <v>1123</v>
      </c>
      <c r="B630" t="s">
        <v>1380</v>
      </c>
    </row>
    <row r="631" spans="1:2" x14ac:dyDescent="0.3">
      <c r="A631">
        <v>1123</v>
      </c>
      <c r="B631" t="s">
        <v>1380</v>
      </c>
    </row>
    <row r="632" spans="1:2" x14ac:dyDescent="0.3">
      <c r="A632">
        <v>1124</v>
      </c>
      <c r="B632" t="s">
        <v>1381</v>
      </c>
    </row>
    <row r="633" spans="1:2" x14ac:dyDescent="0.3">
      <c r="A633">
        <v>1127</v>
      </c>
      <c r="B633" t="s">
        <v>1382</v>
      </c>
    </row>
    <row r="634" spans="1:2" x14ac:dyDescent="0.3">
      <c r="A634">
        <v>1127</v>
      </c>
      <c r="B634" t="s">
        <v>1382</v>
      </c>
    </row>
    <row r="635" spans="1:2" x14ac:dyDescent="0.3">
      <c r="A635">
        <v>1128</v>
      </c>
      <c r="B635" t="s">
        <v>1383</v>
      </c>
    </row>
    <row r="636" spans="1:2" x14ac:dyDescent="0.3">
      <c r="A636">
        <v>1129</v>
      </c>
      <c r="B636" t="s">
        <v>1384</v>
      </c>
    </row>
    <row r="637" spans="1:2" x14ac:dyDescent="0.3">
      <c r="A637">
        <v>1129</v>
      </c>
      <c r="B637" t="s">
        <v>1384</v>
      </c>
    </row>
    <row r="638" spans="1:2" x14ac:dyDescent="0.3">
      <c r="A638">
        <v>1129</v>
      </c>
      <c r="B638" t="s">
        <v>1384</v>
      </c>
    </row>
    <row r="639" spans="1:2" x14ac:dyDescent="0.3">
      <c r="A639">
        <v>1129</v>
      </c>
      <c r="B639" t="s">
        <v>1384</v>
      </c>
    </row>
    <row r="640" spans="1:2" x14ac:dyDescent="0.3">
      <c r="A640">
        <v>1129</v>
      </c>
      <c r="B640" t="s">
        <v>1384</v>
      </c>
    </row>
    <row r="641" spans="1:2" x14ac:dyDescent="0.3">
      <c r="A641">
        <v>1129</v>
      </c>
      <c r="B641" t="s">
        <v>1384</v>
      </c>
    </row>
    <row r="642" spans="1:2" x14ac:dyDescent="0.3">
      <c r="A642">
        <v>1131</v>
      </c>
      <c r="B642" t="s">
        <v>1385</v>
      </c>
    </row>
    <row r="643" spans="1:2" x14ac:dyDescent="0.3">
      <c r="A643">
        <v>1132</v>
      </c>
      <c r="B643" t="s">
        <v>1386</v>
      </c>
    </row>
    <row r="644" spans="1:2" x14ac:dyDescent="0.3">
      <c r="A644">
        <v>1132</v>
      </c>
      <c r="B644" t="s">
        <v>1386</v>
      </c>
    </row>
    <row r="645" spans="1:2" x14ac:dyDescent="0.3">
      <c r="A645">
        <v>1132</v>
      </c>
      <c r="B645" t="s">
        <v>1386</v>
      </c>
    </row>
    <row r="646" spans="1:2" x14ac:dyDescent="0.3">
      <c r="A646">
        <v>1132</v>
      </c>
      <c r="B646" t="s">
        <v>1386</v>
      </c>
    </row>
    <row r="647" spans="1:2" x14ac:dyDescent="0.3">
      <c r="A647">
        <v>1133</v>
      </c>
      <c r="B647" t="s">
        <v>1387</v>
      </c>
    </row>
    <row r="648" spans="1:2" x14ac:dyDescent="0.3">
      <c r="A648">
        <v>1136</v>
      </c>
      <c r="B648" t="s">
        <v>1388</v>
      </c>
    </row>
    <row r="649" spans="1:2" x14ac:dyDescent="0.3">
      <c r="A649">
        <v>1138</v>
      </c>
      <c r="B649" t="s">
        <v>1389</v>
      </c>
    </row>
    <row r="650" spans="1:2" x14ac:dyDescent="0.3">
      <c r="A650">
        <v>1142</v>
      </c>
      <c r="B650" t="s">
        <v>1390</v>
      </c>
    </row>
    <row r="651" spans="1:2" x14ac:dyDescent="0.3">
      <c r="A651">
        <v>1142</v>
      </c>
      <c r="B651" t="s">
        <v>1390</v>
      </c>
    </row>
    <row r="652" spans="1:2" x14ac:dyDescent="0.3">
      <c r="A652">
        <v>1151</v>
      </c>
      <c r="B652" t="s">
        <v>1391</v>
      </c>
    </row>
    <row r="653" spans="1:2" x14ac:dyDescent="0.3">
      <c r="A653">
        <v>1155</v>
      </c>
      <c r="B653" t="s">
        <v>1392</v>
      </c>
    </row>
    <row r="654" spans="1:2" x14ac:dyDescent="0.3">
      <c r="A654">
        <v>1155</v>
      </c>
      <c r="B654" t="s">
        <v>1392</v>
      </c>
    </row>
    <row r="655" spans="1:2" x14ac:dyDescent="0.3">
      <c r="A655">
        <v>1156</v>
      </c>
      <c r="B655" t="s">
        <v>1393</v>
      </c>
    </row>
    <row r="656" spans="1:2" x14ac:dyDescent="0.3">
      <c r="A656">
        <v>1159</v>
      </c>
      <c r="B656" t="s">
        <v>1394</v>
      </c>
    </row>
    <row r="657" spans="1:2" x14ac:dyDescent="0.3">
      <c r="A657">
        <v>1170</v>
      </c>
      <c r="B657" t="s">
        <v>1395</v>
      </c>
    </row>
    <row r="658" spans="1:2" x14ac:dyDescent="0.3">
      <c r="A658">
        <v>1170</v>
      </c>
      <c r="B658" t="s">
        <v>1395</v>
      </c>
    </row>
    <row r="659" spans="1:2" x14ac:dyDescent="0.3">
      <c r="A659">
        <v>1178</v>
      </c>
      <c r="B659" t="s">
        <v>1396</v>
      </c>
    </row>
    <row r="660" spans="1:2" x14ac:dyDescent="0.3">
      <c r="A660">
        <v>1178</v>
      </c>
      <c r="B660" t="s">
        <v>1396</v>
      </c>
    </row>
    <row r="661" spans="1:2" x14ac:dyDescent="0.3">
      <c r="A661">
        <v>1178</v>
      </c>
      <c r="B661" t="s">
        <v>1396</v>
      </c>
    </row>
    <row r="662" spans="1:2" x14ac:dyDescent="0.3">
      <c r="A662">
        <v>1178</v>
      </c>
      <c r="B662" t="s">
        <v>1396</v>
      </c>
    </row>
    <row r="663" spans="1:2" x14ac:dyDescent="0.3">
      <c r="A663">
        <v>1182</v>
      </c>
      <c r="B663" t="s">
        <v>1397</v>
      </c>
    </row>
    <row r="664" spans="1:2" x14ac:dyDescent="0.3">
      <c r="A664">
        <v>1183</v>
      </c>
      <c r="B664" t="s">
        <v>1398</v>
      </c>
    </row>
    <row r="665" spans="1:2" x14ac:dyDescent="0.3">
      <c r="A665">
        <v>1185</v>
      </c>
      <c r="B665" t="s">
        <v>1399</v>
      </c>
    </row>
    <row r="666" spans="1:2" x14ac:dyDescent="0.3">
      <c r="A666">
        <v>1185</v>
      </c>
      <c r="B666" t="s">
        <v>1399</v>
      </c>
    </row>
    <row r="667" spans="1:2" x14ac:dyDescent="0.3">
      <c r="A667">
        <v>1186</v>
      </c>
      <c r="B667" t="s">
        <v>1400</v>
      </c>
    </row>
    <row r="668" spans="1:2" x14ac:dyDescent="0.3">
      <c r="A668">
        <v>1189</v>
      </c>
      <c r="B668" t="s">
        <v>1401</v>
      </c>
    </row>
    <row r="669" spans="1:2" x14ac:dyDescent="0.3">
      <c r="A669">
        <v>1189</v>
      </c>
      <c r="B669" t="s">
        <v>1401</v>
      </c>
    </row>
    <row r="670" spans="1:2" x14ac:dyDescent="0.3">
      <c r="A670">
        <v>1189</v>
      </c>
      <c r="B670" t="s">
        <v>1401</v>
      </c>
    </row>
    <row r="671" spans="1:2" x14ac:dyDescent="0.3">
      <c r="A671">
        <v>1191</v>
      </c>
      <c r="B671" t="s">
        <v>1402</v>
      </c>
    </row>
    <row r="672" spans="1:2" x14ac:dyDescent="0.3">
      <c r="A672">
        <v>1193</v>
      </c>
      <c r="B672" t="s">
        <v>1403</v>
      </c>
    </row>
    <row r="673" spans="1:2" x14ac:dyDescent="0.3">
      <c r="A673">
        <v>1193</v>
      </c>
      <c r="B673" t="s">
        <v>1403</v>
      </c>
    </row>
    <row r="674" spans="1:2" x14ac:dyDescent="0.3">
      <c r="A674">
        <v>1193</v>
      </c>
      <c r="B674" t="s">
        <v>1403</v>
      </c>
    </row>
    <row r="675" spans="1:2" x14ac:dyDescent="0.3">
      <c r="A675">
        <v>1193</v>
      </c>
      <c r="B675" t="s">
        <v>1403</v>
      </c>
    </row>
    <row r="676" spans="1:2" x14ac:dyDescent="0.3">
      <c r="A676">
        <v>1193</v>
      </c>
      <c r="B676" t="s">
        <v>1403</v>
      </c>
    </row>
    <row r="677" spans="1:2" x14ac:dyDescent="0.3">
      <c r="A677">
        <v>1193</v>
      </c>
      <c r="B677" t="s">
        <v>1403</v>
      </c>
    </row>
    <row r="678" spans="1:2" x14ac:dyDescent="0.3">
      <c r="A678">
        <v>1193</v>
      </c>
      <c r="B678" t="s">
        <v>1403</v>
      </c>
    </row>
    <row r="679" spans="1:2" x14ac:dyDescent="0.3">
      <c r="A679">
        <v>1194</v>
      </c>
      <c r="B679" t="s">
        <v>1404</v>
      </c>
    </row>
    <row r="680" spans="1:2" x14ac:dyDescent="0.3">
      <c r="A680">
        <v>1197</v>
      </c>
      <c r="B680" t="s">
        <v>1405</v>
      </c>
    </row>
    <row r="681" spans="1:2" x14ac:dyDescent="0.3">
      <c r="A681">
        <v>1199</v>
      </c>
      <c r="B681" t="s">
        <v>1406</v>
      </c>
    </row>
    <row r="682" spans="1:2" x14ac:dyDescent="0.3">
      <c r="A682">
        <v>1200</v>
      </c>
      <c r="B682" t="s">
        <v>1407</v>
      </c>
    </row>
    <row r="683" spans="1:2" x14ac:dyDescent="0.3">
      <c r="A683">
        <v>1202</v>
      </c>
      <c r="B683" t="s">
        <v>1408</v>
      </c>
    </row>
    <row r="684" spans="1:2" x14ac:dyDescent="0.3">
      <c r="A684">
        <v>1203</v>
      </c>
      <c r="B684" t="s">
        <v>1409</v>
      </c>
    </row>
    <row r="685" spans="1:2" x14ac:dyDescent="0.3">
      <c r="A685">
        <v>1211</v>
      </c>
      <c r="B685" t="s">
        <v>1410</v>
      </c>
    </row>
    <row r="686" spans="1:2" x14ac:dyDescent="0.3">
      <c r="A686">
        <v>1212</v>
      </c>
      <c r="B686" t="s">
        <v>1411</v>
      </c>
    </row>
    <row r="687" spans="1:2" x14ac:dyDescent="0.3">
      <c r="A687">
        <v>1212</v>
      </c>
      <c r="B687" t="s">
        <v>1411</v>
      </c>
    </row>
    <row r="688" spans="1:2" x14ac:dyDescent="0.3">
      <c r="A688">
        <v>1213</v>
      </c>
      <c r="B688" t="s">
        <v>1412</v>
      </c>
    </row>
    <row r="689" spans="1:2" x14ac:dyDescent="0.3">
      <c r="A689">
        <v>1213</v>
      </c>
      <c r="B689" t="s">
        <v>1412</v>
      </c>
    </row>
    <row r="690" spans="1:2" x14ac:dyDescent="0.3">
      <c r="A690">
        <v>1213</v>
      </c>
      <c r="B690" t="s">
        <v>1412</v>
      </c>
    </row>
    <row r="691" spans="1:2" x14ac:dyDescent="0.3">
      <c r="A691">
        <v>1217</v>
      </c>
      <c r="B691" t="s">
        <v>1413</v>
      </c>
    </row>
    <row r="692" spans="1:2" x14ac:dyDescent="0.3">
      <c r="A692">
        <v>1226</v>
      </c>
      <c r="B692" t="s">
        <v>1414</v>
      </c>
    </row>
    <row r="693" spans="1:2" x14ac:dyDescent="0.3">
      <c r="A693">
        <v>1227</v>
      </c>
      <c r="B693" t="s">
        <v>1415</v>
      </c>
    </row>
    <row r="694" spans="1:2" x14ac:dyDescent="0.3">
      <c r="A694">
        <v>1228</v>
      </c>
      <c r="B694" t="s">
        <v>1416</v>
      </c>
    </row>
    <row r="695" spans="1:2" x14ac:dyDescent="0.3">
      <c r="A695">
        <v>1228</v>
      </c>
      <c r="B695" t="s">
        <v>1416</v>
      </c>
    </row>
    <row r="696" spans="1:2" x14ac:dyDescent="0.3">
      <c r="A696">
        <v>1228</v>
      </c>
      <c r="B696" t="s">
        <v>1416</v>
      </c>
    </row>
    <row r="697" spans="1:2" x14ac:dyDescent="0.3">
      <c r="A697">
        <v>1229</v>
      </c>
      <c r="B697" t="s">
        <v>1417</v>
      </c>
    </row>
    <row r="698" spans="1:2" x14ac:dyDescent="0.3">
      <c r="A698">
        <v>1233</v>
      </c>
      <c r="B698" t="s">
        <v>1418</v>
      </c>
    </row>
    <row r="699" spans="1:2" x14ac:dyDescent="0.3">
      <c r="A699">
        <v>1233</v>
      </c>
      <c r="B699" t="s">
        <v>1418</v>
      </c>
    </row>
    <row r="700" spans="1:2" x14ac:dyDescent="0.3">
      <c r="A700">
        <v>1233</v>
      </c>
      <c r="B700" t="s">
        <v>1418</v>
      </c>
    </row>
    <row r="701" spans="1:2" x14ac:dyDescent="0.3">
      <c r="A701">
        <v>1233</v>
      </c>
      <c r="B701" t="s">
        <v>1418</v>
      </c>
    </row>
    <row r="702" spans="1:2" x14ac:dyDescent="0.3">
      <c r="A702">
        <v>1237</v>
      </c>
      <c r="B702" t="s">
        <v>1419</v>
      </c>
    </row>
    <row r="703" spans="1:2" x14ac:dyDescent="0.3">
      <c r="A703">
        <v>1237</v>
      </c>
      <c r="B703" t="s">
        <v>1419</v>
      </c>
    </row>
    <row r="704" spans="1:2" x14ac:dyDescent="0.3">
      <c r="A704">
        <v>1237</v>
      </c>
      <c r="B704" t="s">
        <v>1419</v>
      </c>
    </row>
    <row r="705" spans="1:2" x14ac:dyDescent="0.3">
      <c r="A705">
        <v>1237</v>
      </c>
      <c r="B705" t="s">
        <v>1419</v>
      </c>
    </row>
    <row r="706" spans="1:2" x14ac:dyDescent="0.3">
      <c r="A706">
        <v>1238</v>
      </c>
      <c r="B706" t="s">
        <v>1420</v>
      </c>
    </row>
    <row r="707" spans="1:2" x14ac:dyDescent="0.3">
      <c r="A707">
        <v>1241</v>
      </c>
      <c r="B707" t="s">
        <v>1421</v>
      </c>
    </row>
    <row r="708" spans="1:2" x14ac:dyDescent="0.3">
      <c r="A708">
        <v>1241</v>
      </c>
      <c r="B708" t="s">
        <v>1421</v>
      </c>
    </row>
    <row r="709" spans="1:2" x14ac:dyDescent="0.3">
      <c r="A709">
        <v>1246</v>
      </c>
      <c r="B709" t="s">
        <v>1422</v>
      </c>
    </row>
    <row r="710" spans="1:2" x14ac:dyDescent="0.3">
      <c r="A710">
        <v>1246</v>
      </c>
      <c r="B710" t="s">
        <v>1422</v>
      </c>
    </row>
    <row r="711" spans="1:2" x14ac:dyDescent="0.3">
      <c r="A711">
        <v>1246</v>
      </c>
      <c r="B711" t="s">
        <v>1422</v>
      </c>
    </row>
    <row r="712" spans="1:2" x14ac:dyDescent="0.3">
      <c r="A712">
        <v>1247</v>
      </c>
      <c r="B712" t="s">
        <v>1423</v>
      </c>
    </row>
    <row r="713" spans="1:2" x14ac:dyDescent="0.3">
      <c r="A713">
        <v>1247</v>
      </c>
      <c r="B713" t="s">
        <v>1423</v>
      </c>
    </row>
    <row r="714" spans="1:2" x14ac:dyDescent="0.3">
      <c r="A714">
        <v>1250</v>
      </c>
      <c r="B714" t="s">
        <v>1424</v>
      </c>
    </row>
    <row r="715" spans="1:2" x14ac:dyDescent="0.3">
      <c r="A715">
        <v>1250</v>
      </c>
      <c r="B715" t="s">
        <v>1424</v>
      </c>
    </row>
    <row r="716" spans="1:2" x14ac:dyDescent="0.3">
      <c r="A716">
        <v>1250</v>
      </c>
      <c r="B716" t="s">
        <v>1424</v>
      </c>
    </row>
    <row r="717" spans="1:2" x14ac:dyDescent="0.3">
      <c r="A717">
        <v>1253</v>
      </c>
      <c r="B717" t="s">
        <v>1425</v>
      </c>
    </row>
    <row r="718" spans="1:2" x14ac:dyDescent="0.3">
      <c r="A718">
        <v>1253</v>
      </c>
      <c r="B718" t="s">
        <v>1425</v>
      </c>
    </row>
    <row r="719" spans="1:2" x14ac:dyDescent="0.3">
      <c r="A719">
        <v>1253</v>
      </c>
      <c r="B719" t="s">
        <v>1425</v>
      </c>
    </row>
    <row r="720" spans="1:2" x14ac:dyDescent="0.3">
      <c r="A720">
        <v>1254</v>
      </c>
      <c r="B720" t="s">
        <v>1426</v>
      </c>
    </row>
    <row r="721" spans="1:2" x14ac:dyDescent="0.3">
      <c r="A721">
        <v>1254</v>
      </c>
      <c r="B721" t="s">
        <v>1426</v>
      </c>
    </row>
    <row r="722" spans="1:2" x14ac:dyDescent="0.3">
      <c r="A722">
        <v>1254</v>
      </c>
      <c r="B722" t="s">
        <v>1426</v>
      </c>
    </row>
    <row r="723" spans="1:2" x14ac:dyDescent="0.3">
      <c r="A723">
        <v>1257</v>
      </c>
      <c r="B723" t="s">
        <v>1427</v>
      </c>
    </row>
    <row r="724" spans="1:2" x14ac:dyDescent="0.3">
      <c r="A724">
        <v>1257</v>
      </c>
      <c r="B724" t="s">
        <v>1427</v>
      </c>
    </row>
    <row r="725" spans="1:2" x14ac:dyDescent="0.3">
      <c r="A725">
        <v>1259</v>
      </c>
      <c r="B725" t="s">
        <v>1428</v>
      </c>
    </row>
    <row r="726" spans="1:2" x14ac:dyDescent="0.3">
      <c r="A726">
        <v>1261</v>
      </c>
      <c r="B726" t="s">
        <v>1429</v>
      </c>
    </row>
    <row r="727" spans="1:2" x14ac:dyDescent="0.3">
      <c r="A727">
        <v>1265</v>
      </c>
      <c r="B727" t="s">
        <v>1430</v>
      </c>
    </row>
    <row r="728" spans="1:2" x14ac:dyDescent="0.3">
      <c r="A728">
        <v>1267</v>
      </c>
      <c r="B728" t="s">
        <v>1431</v>
      </c>
    </row>
    <row r="729" spans="1:2" x14ac:dyDescent="0.3">
      <c r="A729">
        <v>1267</v>
      </c>
      <c r="B729" t="s">
        <v>1431</v>
      </c>
    </row>
    <row r="730" spans="1:2" x14ac:dyDescent="0.3">
      <c r="A730">
        <v>1267</v>
      </c>
      <c r="B730" t="s">
        <v>1431</v>
      </c>
    </row>
    <row r="731" spans="1:2" x14ac:dyDescent="0.3">
      <c r="A731">
        <v>1271</v>
      </c>
      <c r="B731" t="s">
        <v>1432</v>
      </c>
    </row>
    <row r="732" spans="1:2" x14ac:dyDescent="0.3">
      <c r="A732">
        <v>1271</v>
      </c>
      <c r="B732" t="s">
        <v>1432</v>
      </c>
    </row>
    <row r="733" spans="1:2" x14ac:dyDescent="0.3">
      <c r="A733">
        <v>1279</v>
      </c>
      <c r="B733" t="s">
        <v>1433</v>
      </c>
    </row>
    <row r="734" spans="1:2" x14ac:dyDescent="0.3">
      <c r="A734">
        <v>1279</v>
      </c>
      <c r="B734" t="s">
        <v>1433</v>
      </c>
    </row>
    <row r="735" spans="1:2" x14ac:dyDescent="0.3">
      <c r="A735">
        <v>1280</v>
      </c>
      <c r="B735" t="s">
        <v>1434</v>
      </c>
    </row>
    <row r="736" spans="1:2" x14ac:dyDescent="0.3">
      <c r="A736">
        <v>1281</v>
      </c>
      <c r="B736" t="s">
        <v>1435</v>
      </c>
    </row>
    <row r="737" spans="1:2" x14ac:dyDescent="0.3">
      <c r="A737">
        <v>1281</v>
      </c>
      <c r="B737" t="s">
        <v>1435</v>
      </c>
    </row>
    <row r="738" spans="1:2" x14ac:dyDescent="0.3">
      <c r="A738">
        <v>1282</v>
      </c>
      <c r="B738" t="s">
        <v>1436</v>
      </c>
    </row>
    <row r="739" spans="1:2" x14ac:dyDescent="0.3">
      <c r="A739">
        <v>1282</v>
      </c>
      <c r="B739" t="s">
        <v>1436</v>
      </c>
    </row>
    <row r="740" spans="1:2" x14ac:dyDescent="0.3">
      <c r="A740">
        <v>1298</v>
      </c>
      <c r="B740" t="s">
        <v>1437</v>
      </c>
    </row>
    <row r="741" spans="1:2" x14ac:dyDescent="0.3">
      <c r="A741">
        <v>1298</v>
      </c>
      <c r="B741" t="s">
        <v>1437</v>
      </c>
    </row>
    <row r="742" spans="1:2" x14ac:dyDescent="0.3">
      <c r="A742">
        <v>1303</v>
      </c>
      <c r="B742" t="s">
        <v>1438</v>
      </c>
    </row>
    <row r="743" spans="1:2" x14ac:dyDescent="0.3">
      <c r="A743">
        <v>1303</v>
      </c>
      <c r="B743" t="s">
        <v>1438</v>
      </c>
    </row>
    <row r="744" spans="1:2" x14ac:dyDescent="0.3">
      <c r="A744">
        <v>1304</v>
      </c>
      <c r="B744" t="s">
        <v>1439</v>
      </c>
    </row>
    <row r="745" spans="1:2" x14ac:dyDescent="0.3">
      <c r="A745">
        <v>1305</v>
      </c>
      <c r="B745" t="s">
        <v>1440</v>
      </c>
    </row>
    <row r="746" spans="1:2" x14ac:dyDescent="0.3">
      <c r="A746">
        <v>1307</v>
      </c>
      <c r="B746" t="s">
        <v>1441</v>
      </c>
    </row>
    <row r="747" spans="1:2" x14ac:dyDescent="0.3">
      <c r="A747">
        <v>1314</v>
      </c>
      <c r="B747" t="s">
        <v>1442</v>
      </c>
    </row>
    <row r="748" spans="1:2" x14ac:dyDescent="0.3">
      <c r="A748">
        <v>1314</v>
      </c>
      <c r="B748" t="s">
        <v>1442</v>
      </c>
    </row>
    <row r="749" spans="1:2" x14ac:dyDescent="0.3">
      <c r="A749">
        <v>1314</v>
      </c>
      <c r="B749" t="s">
        <v>1442</v>
      </c>
    </row>
    <row r="750" spans="1:2" x14ac:dyDescent="0.3">
      <c r="A750">
        <v>1314</v>
      </c>
      <c r="B750" t="s">
        <v>1442</v>
      </c>
    </row>
    <row r="751" spans="1:2" x14ac:dyDescent="0.3">
      <c r="A751">
        <v>1315</v>
      </c>
      <c r="B751" t="s">
        <v>1443</v>
      </c>
    </row>
    <row r="752" spans="1:2" x14ac:dyDescent="0.3">
      <c r="A752">
        <v>1316</v>
      </c>
      <c r="B752" t="s">
        <v>1444</v>
      </c>
    </row>
    <row r="753" spans="1:2" x14ac:dyDescent="0.3">
      <c r="A753">
        <v>1316</v>
      </c>
      <c r="B753" t="s">
        <v>1444</v>
      </c>
    </row>
    <row r="754" spans="1:2" x14ac:dyDescent="0.3">
      <c r="A754">
        <v>1316</v>
      </c>
      <c r="B754" t="s">
        <v>1444</v>
      </c>
    </row>
    <row r="755" spans="1:2" x14ac:dyDescent="0.3">
      <c r="A755">
        <v>1316</v>
      </c>
      <c r="B755" t="s">
        <v>1444</v>
      </c>
    </row>
    <row r="756" spans="1:2" x14ac:dyDescent="0.3">
      <c r="A756">
        <v>1338</v>
      </c>
      <c r="B756" t="s">
        <v>1445</v>
      </c>
    </row>
    <row r="757" spans="1:2" x14ac:dyDescent="0.3">
      <c r="A757">
        <v>1340</v>
      </c>
      <c r="B757" t="s">
        <v>1446</v>
      </c>
    </row>
    <row r="758" spans="1:2" x14ac:dyDescent="0.3">
      <c r="A758">
        <v>1340</v>
      </c>
      <c r="B758" t="s">
        <v>1446</v>
      </c>
    </row>
    <row r="759" spans="1:2" x14ac:dyDescent="0.3">
      <c r="A759">
        <v>1340</v>
      </c>
      <c r="B759" t="s">
        <v>1446</v>
      </c>
    </row>
    <row r="760" spans="1:2" x14ac:dyDescent="0.3">
      <c r="A760">
        <v>1340</v>
      </c>
      <c r="B760" t="s">
        <v>1446</v>
      </c>
    </row>
    <row r="761" spans="1:2" x14ac:dyDescent="0.3">
      <c r="A761">
        <v>1341</v>
      </c>
      <c r="B761" t="s">
        <v>1447</v>
      </c>
    </row>
    <row r="762" spans="1:2" x14ac:dyDescent="0.3">
      <c r="A762">
        <v>1341</v>
      </c>
      <c r="B762" t="s">
        <v>1447</v>
      </c>
    </row>
    <row r="763" spans="1:2" x14ac:dyDescent="0.3">
      <c r="A763">
        <v>1341</v>
      </c>
      <c r="B763" t="s">
        <v>1447</v>
      </c>
    </row>
    <row r="764" spans="1:2" x14ac:dyDescent="0.3">
      <c r="A764">
        <v>1347</v>
      </c>
      <c r="B764" t="s">
        <v>1448</v>
      </c>
    </row>
    <row r="765" spans="1:2" x14ac:dyDescent="0.3">
      <c r="A765">
        <v>1350</v>
      </c>
      <c r="B765" t="s">
        <v>1449</v>
      </c>
    </row>
    <row r="766" spans="1:2" x14ac:dyDescent="0.3">
      <c r="A766">
        <v>1351</v>
      </c>
      <c r="B766" t="s">
        <v>1450</v>
      </c>
    </row>
    <row r="767" spans="1:2" x14ac:dyDescent="0.3">
      <c r="A767">
        <v>1352</v>
      </c>
      <c r="B767" t="s">
        <v>1451</v>
      </c>
    </row>
    <row r="768" spans="1:2" x14ac:dyDescent="0.3">
      <c r="A768">
        <v>1354</v>
      </c>
      <c r="B768" t="s">
        <v>1452</v>
      </c>
    </row>
    <row r="769" spans="1:2" x14ac:dyDescent="0.3">
      <c r="A769">
        <v>1354</v>
      </c>
      <c r="B769" t="s">
        <v>1452</v>
      </c>
    </row>
    <row r="770" spans="1:2" x14ac:dyDescent="0.3">
      <c r="A770">
        <v>1357</v>
      </c>
      <c r="B770" t="s">
        <v>1453</v>
      </c>
    </row>
    <row r="771" spans="1:2" x14ac:dyDescent="0.3">
      <c r="A771">
        <v>1357</v>
      </c>
      <c r="B771" t="s">
        <v>1453</v>
      </c>
    </row>
    <row r="772" spans="1:2" x14ac:dyDescent="0.3">
      <c r="A772">
        <v>1360</v>
      </c>
      <c r="B772" t="s">
        <v>1454</v>
      </c>
    </row>
    <row r="773" spans="1:2" x14ac:dyDescent="0.3">
      <c r="A773">
        <v>1361</v>
      </c>
      <c r="B773" t="s">
        <v>1455</v>
      </c>
    </row>
    <row r="774" spans="1:2" x14ac:dyDescent="0.3">
      <c r="A774">
        <v>1361</v>
      </c>
      <c r="B774" t="s">
        <v>1455</v>
      </c>
    </row>
    <row r="775" spans="1:2" x14ac:dyDescent="0.3">
      <c r="A775">
        <v>1361</v>
      </c>
      <c r="B775" t="s">
        <v>1455</v>
      </c>
    </row>
    <row r="776" spans="1:2" x14ac:dyDescent="0.3">
      <c r="A776">
        <v>1363</v>
      </c>
      <c r="B776" t="s">
        <v>1456</v>
      </c>
    </row>
    <row r="777" spans="1:2" x14ac:dyDescent="0.3">
      <c r="A777">
        <v>1363</v>
      </c>
      <c r="B777" t="s">
        <v>1456</v>
      </c>
    </row>
    <row r="778" spans="1:2" x14ac:dyDescent="0.3">
      <c r="A778">
        <v>1364</v>
      </c>
      <c r="B778" t="s">
        <v>1457</v>
      </c>
    </row>
    <row r="779" spans="1:2" x14ac:dyDescent="0.3">
      <c r="A779">
        <v>1367</v>
      </c>
      <c r="B779" t="s">
        <v>1458</v>
      </c>
    </row>
    <row r="780" spans="1:2" x14ac:dyDescent="0.3">
      <c r="A780">
        <v>1368</v>
      </c>
      <c r="B780" t="s">
        <v>1459</v>
      </c>
    </row>
    <row r="781" spans="1:2" x14ac:dyDescent="0.3">
      <c r="A781">
        <v>1369</v>
      </c>
      <c r="B781" t="s">
        <v>1460</v>
      </c>
    </row>
    <row r="782" spans="1:2" x14ac:dyDescent="0.3">
      <c r="A782">
        <v>1374</v>
      </c>
      <c r="B782" t="s">
        <v>1461</v>
      </c>
    </row>
    <row r="783" spans="1:2" x14ac:dyDescent="0.3">
      <c r="A783">
        <v>1380</v>
      </c>
      <c r="B783" t="s">
        <v>1462</v>
      </c>
    </row>
    <row r="784" spans="1:2" x14ac:dyDescent="0.3">
      <c r="A784">
        <v>1383</v>
      </c>
      <c r="B784" t="s">
        <v>1463</v>
      </c>
    </row>
    <row r="785" spans="1:2" x14ac:dyDescent="0.3">
      <c r="A785">
        <v>1384</v>
      </c>
      <c r="B785" t="s">
        <v>1464</v>
      </c>
    </row>
    <row r="786" spans="1:2" x14ac:dyDescent="0.3">
      <c r="A786">
        <v>1384</v>
      </c>
      <c r="B786" t="s">
        <v>1464</v>
      </c>
    </row>
    <row r="787" spans="1:2" x14ac:dyDescent="0.3">
      <c r="A787">
        <v>1389</v>
      </c>
      <c r="B787" t="s">
        <v>1465</v>
      </c>
    </row>
    <row r="788" spans="1:2" x14ac:dyDescent="0.3">
      <c r="A788">
        <v>1389</v>
      </c>
      <c r="B788" t="s">
        <v>1465</v>
      </c>
    </row>
    <row r="789" spans="1:2" x14ac:dyDescent="0.3">
      <c r="A789">
        <v>1389</v>
      </c>
      <c r="B789" t="s">
        <v>1465</v>
      </c>
    </row>
    <row r="790" spans="1:2" x14ac:dyDescent="0.3">
      <c r="A790">
        <v>1390</v>
      </c>
      <c r="B790" t="s">
        <v>1466</v>
      </c>
    </row>
    <row r="791" spans="1:2" x14ac:dyDescent="0.3">
      <c r="A791">
        <v>1390</v>
      </c>
      <c r="B791" t="s">
        <v>1466</v>
      </c>
    </row>
    <row r="792" spans="1:2" x14ac:dyDescent="0.3">
      <c r="A792">
        <v>1391</v>
      </c>
      <c r="B792" t="s">
        <v>1467</v>
      </c>
    </row>
    <row r="793" spans="1:2" x14ac:dyDescent="0.3">
      <c r="A793">
        <v>1391</v>
      </c>
      <c r="B793" t="s">
        <v>1467</v>
      </c>
    </row>
    <row r="794" spans="1:2" x14ac:dyDescent="0.3">
      <c r="A794">
        <v>1402</v>
      </c>
      <c r="B794" t="s">
        <v>1468</v>
      </c>
    </row>
    <row r="795" spans="1:2" x14ac:dyDescent="0.3">
      <c r="A795">
        <v>1402</v>
      </c>
      <c r="B795" t="s">
        <v>1468</v>
      </c>
    </row>
    <row r="796" spans="1:2" x14ac:dyDescent="0.3">
      <c r="A796">
        <v>1405</v>
      </c>
      <c r="B796" t="s">
        <v>1469</v>
      </c>
    </row>
    <row r="797" spans="1:2" x14ac:dyDescent="0.3">
      <c r="A797">
        <v>1405</v>
      </c>
      <c r="B797" t="s">
        <v>1469</v>
      </c>
    </row>
    <row r="798" spans="1:2" x14ac:dyDescent="0.3">
      <c r="A798">
        <v>1410</v>
      </c>
      <c r="B798" t="s">
        <v>1470</v>
      </c>
    </row>
    <row r="799" spans="1:2" x14ac:dyDescent="0.3">
      <c r="A799">
        <v>1412</v>
      </c>
      <c r="B799" t="s">
        <v>1471</v>
      </c>
    </row>
    <row r="800" spans="1:2" x14ac:dyDescent="0.3">
      <c r="A800">
        <v>1413</v>
      </c>
      <c r="B800" t="s">
        <v>1472</v>
      </c>
    </row>
    <row r="801" spans="1:2" x14ac:dyDescent="0.3">
      <c r="A801">
        <v>1413</v>
      </c>
      <c r="B801" t="s">
        <v>1472</v>
      </c>
    </row>
    <row r="802" spans="1:2" x14ac:dyDescent="0.3">
      <c r="A802">
        <v>1416</v>
      </c>
      <c r="B802" t="s">
        <v>1473</v>
      </c>
    </row>
    <row r="803" spans="1:2" x14ac:dyDescent="0.3">
      <c r="A803">
        <v>1416</v>
      </c>
      <c r="B803" t="s">
        <v>1473</v>
      </c>
    </row>
    <row r="804" spans="1:2" x14ac:dyDescent="0.3">
      <c r="A804">
        <v>1418</v>
      </c>
      <c r="B804" t="s">
        <v>1474</v>
      </c>
    </row>
    <row r="805" spans="1:2" x14ac:dyDescent="0.3">
      <c r="A805">
        <v>1419</v>
      </c>
      <c r="B805" t="s">
        <v>1475</v>
      </c>
    </row>
    <row r="806" spans="1:2" x14ac:dyDescent="0.3">
      <c r="A806">
        <v>1424</v>
      </c>
      <c r="B806" t="s">
        <v>1476</v>
      </c>
    </row>
    <row r="807" spans="1:2" x14ac:dyDescent="0.3">
      <c r="A807">
        <v>1424</v>
      </c>
      <c r="B807" t="s">
        <v>1476</v>
      </c>
    </row>
    <row r="808" spans="1:2" x14ac:dyDescent="0.3">
      <c r="A808">
        <v>1424</v>
      </c>
      <c r="B808" t="s">
        <v>1476</v>
      </c>
    </row>
    <row r="809" spans="1:2" x14ac:dyDescent="0.3">
      <c r="A809">
        <v>1424</v>
      </c>
      <c r="B809" t="s">
        <v>1476</v>
      </c>
    </row>
    <row r="810" spans="1:2" x14ac:dyDescent="0.3">
      <c r="A810">
        <v>1425</v>
      </c>
      <c r="B810" t="s">
        <v>1477</v>
      </c>
    </row>
    <row r="811" spans="1:2" x14ac:dyDescent="0.3">
      <c r="A811">
        <v>1427</v>
      </c>
      <c r="B811" t="s">
        <v>1478</v>
      </c>
    </row>
    <row r="812" spans="1:2" x14ac:dyDescent="0.3">
      <c r="A812">
        <v>1432</v>
      </c>
      <c r="B812" t="s">
        <v>1479</v>
      </c>
    </row>
    <row r="813" spans="1:2" x14ac:dyDescent="0.3">
      <c r="A813">
        <v>1432</v>
      </c>
      <c r="B813" t="s">
        <v>1479</v>
      </c>
    </row>
    <row r="814" spans="1:2" x14ac:dyDescent="0.3">
      <c r="A814">
        <v>1433</v>
      </c>
      <c r="B814" t="s">
        <v>1480</v>
      </c>
    </row>
    <row r="815" spans="1:2" x14ac:dyDescent="0.3">
      <c r="A815">
        <v>1433</v>
      </c>
      <c r="B815" t="s">
        <v>1480</v>
      </c>
    </row>
    <row r="816" spans="1:2" x14ac:dyDescent="0.3">
      <c r="A816">
        <v>1433</v>
      </c>
      <c r="B816" t="s">
        <v>1480</v>
      </c>
    </row>
    <row r="817" spans="1:2" x14ac:dyDescent="0.3">
      <c r="A817">
        <v>1438</v>
      </c>
      <c r="B817" t="s">
        <v>1481</v>
      </c>
    </row>
    <row r="818" spans="1:2" x14ac:dyDescent="0.3">
      <c r="A818">
        <v>1439</v>
      </c>
      <c r="B818" t="s">
        <v>1482</v>
      </c>
    </row>
    <row r="819" spans="1:2" x14ac:dyDescent="0.3">
      <c r="A819">
        <v>1442</v>
      </c>
      <c r="B819" t="s">
        <v>1483</v>
      </c>
    </row>
    <row r="820" spans="1:2" x14ac:dyDescent="0.3">
      <c r="A820">
        <v>1442</v>
      </c>
      <c r="B820" t="s">
        <v>1483</v>
      </c>
    </row>
    <row r="821" spans="1:2" x14ac:dyDescent="0.3">
      <c r="A821">
        <v>1442</v>
      </c>
      <c r="B821" t="s">
        <v>1483</v>
      </c>
    </row>
    <row r="822" spans="1:2" x14ac:dyDescent="0.3">
      <c r="A822">
        <v>1450</v>
      </c>
      <c r="B822" t="s">
        <v>1484</v>
      </c>
    </row>
    <row r="823" spans="1:2" x14ac:dyDescent="0.3">
      <c r="A823">
        <v>1459</v>
      </c>
      <c r="B823" t="s">
        <v>1485</v>
      </c>
    </row>
    <row r="824" spans="1:2" x14ac:dyDescent="0.3">
      <c r="A824">
        <v>1461</v>
      </c>
      <c r="B824" t="s">
        <v>1486</v>
      </c>
    </row>
    <row r="825" spans="1:2" x14ac:dyDescent="0.3">
      <c r="A825">
        <v>1466</v>
      </c>
      <c r="B825" t="s">
        <v>1487</v>
      </c>
    </row>
    <row r="826" spans="1:2" x14ac:dyDescent="0.3">
      <c r="A826">
        <v>1466</v>
      </c>
      <c r="B826" t="s">
        <v>1487</v>
      </c>
    </row>
    <row r="827" spans="1:2" x14ac:dyDescent="0.3">
      <c r="A827">
        <v>1469</v>
      </c>
      <c r="B827" t="s">
        <v>1488</v>
      </c>
    </row>
    <row r="828" spans="1:2" x14ac:dyDescent="0.3">
      <c r="A828">
        <v>1469</v>
      </c>
      <c r="B828" t="s">
        <v>1488</v>
      </c>
    </row>
    <row r="829" spans="1:2" x14ac:dyDescent="0.3">
      <c r="A829">
        <v>1471</v>
      </c>
      <c r="B829" t="s">
        <v>1489</v>
      </c>
    </row>
    <row r="830" spans="1:2" x14ac:dyDescent="0.3">
      <c r="A830">
        <v>1472</v>
      </c>
      <c r="B830" t="s">
        <v>1490</v>
      </c>
    </row>
    <row r="831" spans="1:2" x14ac:dyDescent="0.3">
      <c r="A831">
        <v>1472</v>
      </c>
      <c r="B831" t="s">
        <v>1490</v>
      </c>
    </row>
    <row r="832" spans="1:2" x14ac:dyDescent="0.3">
      <c r="A832">
        <v>1473</v>
      </c>
      <c r="B832" t="s">
        <v>1491</v>
      </c>
    </row>
    <row r="833" spans="1:2" x14ac:dyDescent="0.3">
      <c r="A833">
        <v>1481</v>
      </c>
      <c r="B833" t="s">
        <v>1492</v>
      </c>
    </row>
    <row r="834" spans="1:2" x14ac:dyDescent="0.3">
      <c r="A834">
        <v>1482</v>
      </c>
      <c r="B834" t="s">
        <v>1493</v>
      </c>
    </row>
    <row r="835" spans="1:2" x14ac:dyDescent="0.3">
      <c r="A835">
        <v>1482</v>
      </c>
      <c r="B835" t="s">
        <v>1493</v>
      </c>
    </row>
    <row r="836" spans="1:2" x14ac:dyDescent="0.3">
      <c r="A836">
        <v>1484</v>
      </c>
      <c r="B836" t="s">
        <v>1494</v>
      </c>
    </row>
    <row r="837" spans="1:2" x14ac:dyDescent="0.3">
      <c r="A837">
        <v>1484</v>
      </c>
      <c r="B837" t="s">
        <v>1494</v>
      </c>
    </row>
    <row r="838" spans="1:2" x14ac:dyDescent="0.3">
      <c r="A838">
        <v>1484</v>
      </c>
      <c r="B838" t="s">
        <v>1494</v>
      </c>
    </row>
    <row r="839" spans="1:2" x14ac:dyDescent="0.3">
      <c r="A839">
        <v>1485</v>
      </c>
      <c r="B839" t="s">
        <v>1495</v>
      </c>
    </row>
    <row r="840" spans="1:2" x14ac:dyDescent="0.3">
      <c r="A840">
        <v>1485</v>
      </c>
      <c r="B840" t="s">
        <v>1495</v>
      </c>
    </row>
    <row r="841" spans="1:2" x14ac:dyDescent="0.3">
      <c r="A841">
        <v>1485</v>
      </c>
      <c r="B841" t="s">
        <v>1495</v>
      </c>
    </row>
    <row r="842" spans="1:2" x14ac:dyDescent="0.3">
      <c r="A842">
        <v>1492</v>
      </c>
      <c r="B842" t="s">
        <v>1496</v>
      </c>
    </row>
    <row r="843" spans="1:2" x14ac:dyDescent="0.3">
      <c r="A843">
        <v>1494</v>
      </c>
      <c r="B843" t="s">
        <v>1497</v>
      </c>
    </row>
    <row r="844" spans="1:2" x14ac:dyDescent="0.3">
      <c r="A844">
        <v>1494</v>
      </c>
      <c r="B844" t="s">
        <v>1497</v>
      </c>
    </row>
    <row r="845" spans="1:2" x14ac:dyDescent="0.3">
      <c r="A845">
        <v>1497</v>
      </c>
      <c r="B845" t="s">
        <v>1498</v>
      </c>
    </row>
    <row r="846" spans="1:2" x14ac:dyDescent="0.3">
      <c r="A846">
        <v>1497</v>
      </c>
      <c r="B846" t="s">
        <v>1498</v>
      </c>
    </row>
    <row r="847" spans="1:2" x14ac:dyDescent="0.3">
      <c r="A847">
        <v>1499</v>
      </c>
      <c r="B847" t="s">
        <v>1499</v>
      </c>
    </row>
    <row r="848" spans="1:2" x14ac:dyDescent="0.3">
      <c r="A848">
        <v>1499</v>
      </c>
      <c r="B848" t="s">
        <v>1499</v>
      </c>
    </row>
    <row r="849" spans="1:2" x14ac:dyDescent="0.3">
      <c r="A849">
        <v>1499</v>
      </c>
      <c r="B849" t="s">
        <v>1499</v>
      </c>
    </row>
    <row r="850" spans="1:2" x14ac:dyDescent="0.3">
      <c r="A850">
        <v>1502</v>
      </c>
      <c r="B850" t="s">
        <v>1500</v>
      </c>
    </row>
    <row r="851" spans="1:2" x14ac:dyDescent="0.3">
      <c r="A851">
        <v>1502</v>
      </c>
      <c r="B851" t="s">
        <v>1500</v>
      </c>
    </row>
    <row r="852" spans="1:2" x14ac:dyDescent="0.3">
      <c r="A852">
        <v>1502</v>
      </c>
      <c r="B852" t="s">
        <v>1500</v>
      </c>
    </row>
    <row r="853" spans="1:2" x14ac:dyDescent="0.3">
      <c r="A853">
        <v>1505</v>
      </c>
      <c r="B853" t="s">
        <v>1501</v>
      </c>
    </row>
    <row r="854" spans="1:2" x14ac:dyDescent="0.3">
      <c r="A854">
        <v>1511</v>
      </c>
      <c r="B854" t="s">
        <v>1502</v>
      </c>
    </row>
    <row r="855" spans="1:2" x14ac:dyDescent="0.3">
      <c r="A855">
        <v>1519</v>
      </c>
      <c r="B855" t="s">
        <v>1503</v>
      </c>
    </row>
    <row r="856" spans="1:2" x14ac:dyDescent="0.3">
      <c r="A856">
        <v>1522</v>
      </c>
      <c r="B856" t="s">
        <v>1504</v>
      </c>
    </row>
    <row r="857" spans="1:2" x14ac:dyDescent="0.3">
      <c r="A857">
        <v>1526</v>
      </c>
      <c r="B857" t="s">
        <v>1505</v>
      </c>
    </row>
    <row r="858" spans="1:2" x14ac:dyDescent="0.3">
      <c r="A858">
        <v>1527</v>
      </c>
      <c r="B858" t="s">
        <v>1506</v>
      </c>
    </row>
    <row r="859" spans="1:2" x14ac:dyDescent="0.3">
      <c r="A859">
        <v>1527</v>
      </c>
      <c r="B859" t="s">
        <v>1506</v>
      </c>
    </row>
    <row r="860" spans="1:2" x14ac:dyDescent="0.3">
      <c r="A860">
        <v>1527</v>
      </c>
      <c r="B860" t="s">
        <v>1506</v>
      </c>
    </row>
    <row r="861" spans="1:2" x14ac:dyDescent="0.3">
      <c r="A861">
        <v>1528</v>
      </c>
      <c r="B861" t="s">
        <v>1507</v>
      </c>
    </row>
    <row r="862" spans="1:2" x14ac:dyDescent="0.3">
      <c r="A862">
        <v>1531</v>
      </c>
      <c r="B862" t="s">
        <v>1508</v>
      </c>
    </row>
    <row r="863" spans="1:2" x14ac:dyDescent="0.3">
      <c r="A863">
        <v>1533</v>
      </c>
      <c r="B863" t="s">
        <v>1509</v>
      </c>
    </row>
    <row r="864" spans="1:2" x14ac:dyDescent="0.3">
      <c r="A864">
        <v>1533</v>
      </c>
      <c r="B864" t="s">
        <v>1509</v>
      </c>
    </row>
    <row r="865" spans="1:2" x14ac:dyDescent="0.3">
      <c r="A865">
        <v>1548</v>
      </c>
      <c r="B865" t="s">
        <v>1510</v>
      </c>
    </row>
    <row r="866" spans="1:2" x14ac:dyDescent="0.3">
      <c r="A866">
        <v>1551</v>
      </c>
      <c r="B866" t="s">
        <v>1511</v>
      </c>
    </row>
    <row r="867" spans="1:2" x14ac:dyDescent="0.3">
      <c r="A867">
        <v>1552</v>
      </c>
      <c r="B867" t="s">
        <v>1512</v>
      </c>
    </row>
    <row r="868" spans="1:2" x14ac:dyDescent="0.3">
      <c r="A868">
        <v>1553</v>
      </c>
      <c r="B868" t="s">
        <v>1513</v>
      </c>
    </row>
    <row r="869" spans="1:2" x14ac:dyDescent="0.3">
      <c r="A869">
        <v>1554</v>
      </c>
      <c r="B869" t="s">
        <v>1514</v>
      </c>
    </row>
    <row r="870" spans="1:2" x14ac:dyDescent="0.3">
      <c r="A870">
        <v>1554</v>
      </c>
      <c r="B870" t="s">
        <v>1514</v>
      </c>
    </row>
    <row r="871" spans="1:2" x14ac:dyDescent="0.3">
      <c r="A871">
        <v>1556</v>
      </c>
      <c r="B871" t="s">
        <v>1515</v>
      </c>
    </row>
    <row r="872" spans="1:2" x14ac:dyDescent="0.3">
      <c r="A872">
        <v>1556</v>
      </c>
      <c r="B872" t="s">
        <v>1515</v>
      </c>
    </row>
    <row r="873" spans="1:2" x14ac:dyDescent="0.3">
      <c r="A873">
        <v>1557</v>
      </c>
      <c r="B873" t="s">
        <v>1516</v>
      </c>
    </row>
    <row r="874" spans="1:2" x14ac:dyDescent="0.3">
      <c r="A874">
        <v>1557</v>
      </c>
      <c r="B874" t="s">
        <v>1516</v>
      </c>
    </row>
    <row r="875" spans="1:2" x14ac:dyDescent="0.3">
      <c r="A875">
        <v>1559</v>
      </c>
      <c r="B875" t="s">
        <v>1517</v>
      </c>
    </row>
    <row r="876" spans="1:2" x14ac:dyDescent="0.3">
      <c r="A876">
        <v>1561</v>
      </c>
      <c r="B876" t="s">
        <v>1518</v>
      </c>
    </row>
    <row r="877" spans="1:2" x14ac:dyDescent="0.3">
      <c r="A877">
        <v>1561</v>
      </c>
      <c r="B877" t="s">
        <v>1518</v>
      </c>
    </row>
    <row r="878" spans="1:2" x14ac:dyDescent="0.3">
      <c r="A878">
        <v>1574</v>
      </c>
      <c r="B878" t="s">
        <v>1519</v>
      </c>
    </row>
    <row r="879" spans="1:2" x14ac:dyDescent="0.3">
      <c r="A879">
        <v>1580</v>
      </c>
      <c r="B879" t="s">
        <v>1520</v>
      </c>
    </row>
    <row r="880" spans="1:2" x14ac:dyDescent="0.3">
      <c r="A880">
        <v>1590</v>
      </c>
      <c r="B880" t="s">
        <v>1521</v>
      </c>
    </row>
    <row r="881" spans="1:2" x14ac:dyDescent="0.3">
      <c r="A881">
        <v>1593</v>
      </c>
      <c r="B881" t="s">
        <v>1522</v>
      </c>
    </row>
    <row r="882" spans="1:2" x14ac:dyDescent="0.3">
      <c r="A882">
        <v>1595</v>
      </c>
      <c r="B882" t="s">
        <v>1523</v>
      </c>
    </row>
    <row r="883" spans="1:2" x14ac:dyDescent="0.3">
      <c r="A883">
        <v>1595</v>
      </c>
      <c r="B883" t="s">
        <v>1523</v>
      </c>
    </row>
    <row r="884" spans="1:2" x14ac:dyDescent="0.3">
      <c r="A884">
        <v>1595</v>
      </c>
      <c r="B884" t="s">
        <v>1523</v>
      </c>
    </row>
    <row r="885" spans="1:2" x14ac:dyDescent="0.3">
      <c r="A885">
        <v>1602</v>
      </c>
      <c r="B885" t="s">
        <v>1524</v>
      </c>
    </row>
    <row r="886" spans="1:2" x14ac:dyDescent="0.3">
      <c r="A886">
        <v>1603</v>
      </c>
      <c r="B886" t="s">
        <v>1525</v>
      </c>
    </row>
    <row r="887" spans="1:2" x14ac:dyDescent="0.3">
      <c r="A887">
        <v>1603</v>
      </c>
      <c r="B887" t="s">
        <v>1525</v>
      </c>
    </row>
    <row r="888" spans="1:2" x14ac:dyDescent="0.3">
      <c r="A888">
        <v>1606</v>
      </c>
      <c r="B888" t="s">
        <v>1526</v>
      </c>
    </row>
    <row r="889" spans="1:2" x14ac:dyDescent="0.3">
      <c r="A889">
        <v>1606</v>
      </c>
      <c r="B889" t="s">
        <v>1526</v>
      </c>
    </row>
    <row r="890" spans="1:2" x14ac:dyDescent="0.3">
      <c r="A890">
        <v>1606</v>
      </c>
      <c r="B890" t="s">
        <v>1526</v>
      </c>
    </row>
    <row r="891" spans="1:2" x14ac:dyDescent="0.3">
      <c r="A891">
        <v>1607</v>
      </c>
      <c r="B891" t="s">
        <v>1527</v>
      </c>
    </row>
    <row r="892" spans="1:2" x14ac:dyDescent="0.3">
      <c r="A892">
        <v>1607</v>
      </c>
      <c r="B892" t="s">
        <v>1527</v>
      </c>
    </row>
    <row r="893" spans="1:2" x14ac:dyDescent="0.3">
      <c r="A893">
        <v>1609</v>
      </c>
      <c r="B893" t="s">
        <v>1528</v>
      </c>
    </row>
    <row r="894" spans="1:2" x14ac:dyDescent="0.3">
      <c r="A894">
        <v>1609</v>
      </c>
      <c r="B894" t="s">
        <v>1528</v>
      </c>
    </row>
    <row r="895" spans="1:2" x14ac:dyDescent="0.3">
      <c r="A895">
        <v>1614</v>
      </c>
      <c r="B895" t="s">
        <v>1529</v>
      </c>
    </row>
    <row r="896" spans="1:2" x14ac:dyDescent="0.3">
      <c r="A896">
        <v>1618</v>
      </c>
      <c r="B896" t="s">
        <v>1530</v>
      </c>
    </row>
    <row r="897" spans="1:2" x14ac:dyDescent="0.3">
      <c r="A897">
        <v>1620</v>
      </c>
      <c r="B897" t="s">
        <v>1531</v>
      </c>
    </row>
    <row r="898" spans="1:2" x14ac:dyDescent="0.3">
      <c r="A898">
        <v>1623</v>
      </c>
      <c r="B898" t="s">
        <v>1532</v>
      </c>
    </row>
    <row r="899" spans="1:2" x14ac:dyDescent="0.3">
      <c r="A899">
        <v>1623</v>
      </c>
      <c r="B899" t="s">
        <v>1532</v>
      </c>
    </row>
    <row r="900" spans="1:2" x14ac:dyDescent="0.3">
      <c r="A900">
        <v>1623</v>
      </c>
      <c r="B900" t="s">
        <v>1532</v>
      </c>
    </row>
    <row r="901" spans="1:2" x14ac:dyDescent="0.3">
      <c r="A901">
        <v>1625</v>
      </c>
      <c r="B901" t="s">
        <v>1533</v>
      </c>
    </row>
    <row r="902" spans="1:2" x14ac:dyDescent="0.3">
      <c r="A902">
        <v>1625</v>
      </c>
      <c r="B902" t="s">
        <v>1533</v>
      </c>
    </row>
    <row r="903" spans="1:2" x14ac:dyDescent="0.3">
      <c r="A903">
        <v>1625</v>
      </c>
      <c r="B903" t="s">
        <v>1533</v>
      </c>
    </row>
    <row r="904" spans="1:2" x14ac:dyDescent="0.3">
      <c r="A904">
        <v>1625</v>
      </c>
      <c r="B904" t="s">
        <v>1533</v>
      </c>
    </row>
    <row r="905" spans="1:2" x14ac:dyDescent="0.3">
      <c r="A905">
        <v>1627</v>
      </c>
      <c r="B905" t="s">
        <v>1534</v>
      </c>
    </row>
    <row r="906" spans="1:2" x14ac:dyDescent="0.3">
      <c r="A906">
        <v>1632</v>
      </c>
      <c r="B906" t="s">
        <v>1535</v>
      </c>
    </row>
    <row r="907" spans="1:2" x14ac:dyDescent="0.3">
      <c r="A907">
        <v>1632</v>
      </c>
      <c r="B907" t="s">
        <v>1535</v>
      </c>
    </row>
    <row r="908" spans="1:2" x14ac:dyDescent="0.3">
      <c r="A908">
        <v>1633</v>
      </c>
      <c r="B908" t="s">
        <v>1536</v>
      </c>
    </row>
    <row r="909" spans="1:2" x14ac:dyDescent="0.3">
      <c r="A909">
        <v>1634</v>
      </c>
      <c r="B909" t="s">
        <v>1537</v>
      </c>
    </row>
    <row r="910" spans="1:2" x14ac:dyDescent="0.3">
      <c r="A910">
        <v>1636</v>
      </c>
      <c r="B910" t="s">
        <v>1538</v>
      </c>
    </row>
    <row r="911" spans="1:2" x14ac:dyDescent="0.3">
      <c r="A911">
        <v>1636</v>
      </c>
      <c r="B911" t="s">
        <v>1538</v>
      </c>
    </row>
    <row r="912" spans="1:2" x14ac:dyDescent="0.3">
      <c r="A912">
        <v>1636</v>
      </c>
      <c r="B912" t="s">
        <v>1538</v>
      </c>
    </row>
    <row r="913" spans="1:2" x14ac:dyDescent="0.3">
      <c r="A913">
        <v>1639</v>
      </c>
      <c r="B913" t="s">
        <v>1539</v>
      </c>
    </row>
    <row r="914" spans="1:2" x14ac:dyDescent="0.3">
      <c r="A914">
        <v>1644</v>
      </c>
      <c r="B914" t="s">
        <v>1540</v>
      </c>
    </row>
    <row r="915" spans="1:2" x14ac:dyDescent="0.3">
      <c r="A915">
        <v>1646</v>
      </c>
      <c r="B915" t="s">
        <v>1541</v>
      </c>
    </row>
    <row r="916" spans="1:2" x14ac:dyDescent="0.3">
      <c r="A916">
        <v>1648</v>
      </c>
      <c r="B916" t="s">
        <v>1542</v>
      </c>
    </row>
    <row r="917" spans="1:2" x14ac:dyDescent="0.3">
      <c r="A917">
        <v>1648</v>
      </c>
      <c r="B917" t="s">
        <v>1542</v>
      </c>
    </row>
    <row r="918" spans="1:2" x14ac:dyDescent="0.3">
      <c r="A918">
        <v>1649</v>
      </c>
      <c r="B918" t="s">
        <v>1543</v>
      </c>
    </row>
    <row r="919" spans="1:2" x14ac:dyDescent="0.3">
      <c r="A919">
        <v>1650</v>
      </c>
      <c r="B919" t="s">
        <v>1544</v>
      </c>
    </row>
    <row r="920" spans="1:2" x14ac:dyDescent="0.3">
      <c r="A920">
        <v>1650</v>
      </c>
      <c r="B920" t="s">
        <v>1544</v>
      </c>
    </row>
    <row r="921" spans="1:2" x14ac:dyDescent="0.3">
      <c r="A921">
        <v>1650</v>
      </c>
      <c r="B921" t="s">
        <v>1544</v>
      </c>
    </row>
    <row r="922" spans="1:2" x14ac:dyDescent="0.3">
      <c r="A922">
        <v>1653</v>
      </c>
      <c r="B922" t="s">
        <v>1545</v>
      </c>
    </row>
    <row r="923" spans="1:2" x14ac:dyDescent="0.3">
      <c r="A923">
        <v>1653</v>
      </c>
      <c r="B923" t="s">
        <v>1545</v>
      </c>
    </row>
    <row r="924" spans="1:2" x14ac:dyDescent="0.3">
      <c r="A924">
        <v>1665</v>
      </c>
      <c r="B924" t="s">
        <v>1546</v>
      </c>
    </row>
    <row r="925" spans="1:2" x14ac:dyDescent="0.3">
      <c r="A925">
        <v>1670</v>
      </c>
      <c r="B925" t="s">
        <v>1547</v>
      </c>
    </row>
    <row r="926" spans="1:2" x14ac:dyDescent="0.3">
      <c r="A926">
        <v>1670</v>
      </c>
      <c r="B926" t="s">
        <v>1547</v>
      </c>
    </row>
    <row r="927" spans="1:2" x14ac:dyDescent="0.3">
      <c r="A927">
        <v>1671</v>
      </c>
      <c r="B927" t="s">
        <v>1548</v>
      </c>
    </row>
    <row r="928" spans="1:2" x14ac:dyDescent="0.3">
      <c r="A928">
        <v>1671</v>
      </c>
      <c r="B928" t="s">
        <v>1548</v>
      </c>
    </row>
    <row r="929" spans="1:2" x14ac:dyDescent="0.3">
      <c r="A929">
        <v>1672</v>
      </c>
      <c r="B929" t="s">
        <v>1549</v>
      </c>
    </row>
    <row r="930" spans="1:2" x14ac:dyDescent="0.3">
      <c r="A930">
        <v>1672</v>
      </c>
      <c r="B930" t="s">
        <v>1549</v>
      </c>
    </row>
    <row r="931" spans="1:2" x14ac:dyDescent="0.3">
      <c r="A931">
        <v>1679</v>
      </c>
      <c r="B931" t="s">
        <v>1550</v>
      </c>
    </row>
    <row r="932" spans="1:2" x14ac:dyDescent="0.3">
      <c r="A932">
        <v>1680</v>
      </c>
      <c r="B932" t="s">
        <v>1551</v>
      </c>
    </row>
    <row r="933" spans="1:2" x14ac:dyDescent="0.3">
      <c r="A933">
        <v>1680</v>
      </c>
      <c r="B933" t="s">
        <v>1551</v>
      </c>
    </row>
    <row r="934" spans="1:2" x14ac:dyDescent="0.3">
      <c r="A934">
        <v>1682</v>
      </c>
      <c r="B934" t="s">
        <v>1552</v>
      </c>
    </row>
    <row r="935" spans="1:2" x14ac:dyDescent="0.3">
      <c r="A935">
        <v>1682</v>
      </c>
      <c r="B935" t="s">
        <v>1552</v>
      </c>
    </row>
    <row r="936" spans="1:2" x14ac:dyDescent="0.3">
      <c r="A936">
        <v>1683</v>
      </c>
      <c r="B936" t="s">
        <v>1553</v>
      </c>
    </row>
    <row r="937" spans="1:2" x14ac:dyDescent="0.3">
      <c r="A937">
        <v>1683</v>
      </c>
      <c r="B937" t="s">
        <v>1553</v>
      </c>
    </row>
    <row r="938" spans="1:2" x14ac:dyDescent="0.3">
      <c r="A938">
        <v>1686</v>
      </c>
      <c r="B938" t="s">
        <v>1554</v>
      </c>
    </row>
    <row r="939" spans="1:2" x14ac:dyDescent="0.3">
      <c r="A939">
        <v>1689</v>
      </c>
      <c r="B939" t="s">
        <v>1555</v>
      </c>
    </row>
    <row r="940" spans="1:2" x14ac:dyDescent="0.3">
      <c r="A940">
        <v>1690</v>
      </c>
      <c r="B940" t="s">
        <v>1556</v>
      </c>
    </row>
    <row r="941" spans="1:2" x14ac:dyDescent="0.3">
      <c r="A941">
        <v>1690</v>
      </c>
      <c r="B941" t="s">
        <v>1556</v>
      </c>
    </row>
    <row r="942" spans="1:2" x14ac:dyDescent="0.3">
      <c r="A942">
        <v>1692</v>
      </c>
      <c r="B942" t="s">
        <v>1557</v>
      </c>
    </row>
    <row r="943" spans="1:2" x14ac:dyDescent="0.3">
      <c r="A943">
        <v>1693</v>
      </c>
      <c r="B943" t="s">
        <v>1558</v>
      </c>
    </row>
    <row r="944" spans="1:2" x14ac:dyDescent="0.3">
      <c r="A944">
        <v>1693</v>
      </c>
      <c r="B944" t="s">
        <v>1558</v>
      </c>
    </row>
    <row r="945" spans="1:2" x14ac:dyDescent="0.3">
      <c r="A945">
        <v>1697</v>
      </c>
      <c r="B945" t="s">
        <v>1559</v>
      </c>
    </row>
    <row r="946" spans="1:2" x14ac:dyDescent="0.3">
      <c r="A946">
        <v>1699</v>
      </c>
      <c r="B946" t="s">
        <v>1560</v>
      </c>
    </row>
    <row r="947" spans="1:2" x14ac:dyDescent="0.3">
      <c r="A947">
        <v>1699</v>
      </c>
      <c r="B947" t="s">
        <v>1560</v>
      </c>
    </row>
    <row r="948" spans="1:2" x14ac:dyDescent="0.3">
      <c r="A948">
        <v>1702</v>
      </c>
      <c r="B948" t="s">
        <v>1561</v>
      </c>
    </row>
    <row r="949" spans="1:2" x14ac:dyDescent="0.3">
      <c r="A949">
        <v>1702</v>
      </c>
      <c r="B949" t="s">
        <v>1561</v>
      </c>
    </row>
    <row r="950" spans="1:2" x14ac:dyDescent="0.3">
      <c r="A950">
        <v>1708</v>
      </c>
      <c r="B950" t="s">
        <v>1562</v>
      </c>
    </row>
    <row r="951" spans="1:2" x14ac:dyDescent="0.3">
      <c r="A951">
        <v>1708</v>
      </c>
      <c r="B951" t="s">
        <v>1562</v>
      </c>
    </row>
    <row r="952" spans="1:2" x14ac:dyDescent="0.3">
      <c r="A952">
        <v>1709</v>
      </c>
      <c r="B952" t="s">
        <v>1563</v>
      </c>
    </row>
    <row r="953" spans="1:2" x14ac:dyDescent="0.3">
      <c r="A953">
        <v>1709</v>
      </c>
      <c r="B953" t="s">
        <v>1563</v>
      </c>
    </row>
    <row r="954" spans="1:2" x14ac:dyDescent="0.3">
      <c r="A954">
        <v>1711</v>
      </c>
      <c r="B954" t="s">
        <v>1564</v>
      </c>
    </row>
    <row r="955" spans="1:2" x14ac:dyDescent="0.3">
      <c r="A955">
        <v>1712</v>
      </c>
      <c r="B955" t="s">
        <v>1565</v>
      </c>
    </row>
    <row r="956" spans="1:2" x14ac:dyDescent="0.3">
      <c r="A956">
        <v>1713</v>
      </c>
      <c r="B956" t="s">
        <v>1566</v>
      </c>
    </row>
    <row r="957" spans="1:2" x14ac:dyDescent="0.3">
      <c r="A957">
        <v>1718</v>
      </c>
      <c r="B957" t="s">
        <v>1567</v>
      </c>
    </row>
    <row r="958" spans="1:2" x14ac:dyDescent="0.3">
      <c r="A958">
        <v>1719</v>
      </c>
      <c r="B958" t="s">
        <v>1568</v>
      </c>
    </row>
    <row r="959" spans="1:2" x14ac:dyDescent="0.3">
      <c r="A959">
        <v>1721</v>
      </c>
      <c r="B959" t="s">
        <v>1569</v>
      </c>
    </row>
    <row r="960" spans="1:2" x14ac:dyDescent="0.3">
      <c r="A960">
        <v>1723</v>
      </c>
      <c r="B960" t="s">
        <v>1570</v>
      </c>
    </row>
    <row r="961" spans="1:2" x14ac:dyDescent="0.3">
      <c r="A961">
        <v>1723</v>
      </c>
      <c r="B961" t="s">
        <v>1570</v>
      </c>
    </row>
    <row r="962" spans="1:2" x14ac:dyDescent="0.3">
      <c r="A962">
        <v>1723</v>
      </c>
      <c r="B962" t="s">
        <v>1570</v>
      </c>
    </row>
    <row r="963" spans="1:2" x14ac:dyDescent="0.3">
      <c r="A963">
        <v>1723</v>
      </c>
      <c r="B963" t="s">
        <v>1570</v>
      </c>
    </row>
    <row r="964" spans="1:2" x14ac:dyDescent="0.3">
      <c r="A964">
        <v>1725</v>
      </c>
      <c r="B964" t="s">
        <v>1571</v>
      </c>
    </row>
    <row r="965" spans="1:2" x14ac:dyDescent="0.3">
      <c r="A965">
        <v>1727</v>
      </c>
      <c r="B965" t="s">
        <v>1572</v>
      </c>
    </row>
    <row r="966" spans="1:2" x14ac:dyDescent="0.3">
      <c r="A966">
        <v>1728</v>
      </c>
      <c r="B966" t="s">
        <v>1573</v>
      </c>
    </row>
    <row r="967" spans="1:2" x14ac:dyDescent="0.3">
      <c r="A967">
        <v>1730</v>
      </c>
      <c r="B967" t="s">
        <v>1574</v>
      </c>
    </row>
    <row r="968" spans="1:2" x14ac:dyDescent="0.3">
      <c r="A968">
        <v>1733</v>
      </c>
      <c r="B968" t="s">
        <v>1575</v>
      </c>
    </row>
    <row r="969" spans="1:2" x14ac:dyDescent="0.3">
      <c r="A969">
        <v>1733</v>
      </c>
      <c r="B969" t="s">
        <v>1575</v>
      </c>
    </row>
    <row r="970" spans="1:2" x14ac:dyDescent="0.3">
      <c r="A970">
        <v>1733</v>
      </c>
      <c r="B970" t="s">
        <v>1575</v>
      </c>
    </row>
    <row r="971" spans="1:2" x14ac:dyDescent="0.3">
      <c r="A971">
        <v>1734</v>
      </c>
      <c r="B971" t="s">
        <v>1576</v>
      </c>
    </row>
    <row r="972" spans="1:2" x14ac:dyDescent="0.3">
      <c r="A972">
        <v>1734</v>
      </c>
      <c r="B972" t="s">
        <v>1576</v>
      </c>
    </row>
    <row r="973" spans="1:2" x14ac:dyDescent="0.3">
      <c r="A973">
        <v>1734</v>
      </c>
      <c r="B973" t="s">
        <v>1576</v>
      </c>
    </row>
    <row r="974" spans="1:2" x14ac:dyDescent="0.3">
      <c r="A974">
        <v>1735</v>
      </c>
      <c r="B974" t="s">
        <v>1577</v>
      </c>
    </row>
    <row r="975" spans="1:2" x14ac:dyDescent="0.3">
      <c r="A975">
        <v>1737</v>
      </c>
      <c r="B975" t="s">
        <v>1578</v>
      </c>
    </row>
    <row r="976" spans="1:2" x14ac:dyDescent="0.3">
      <c r="A976">
        <v>1737</v>
      </c>
      <c r="B976" t="s">
        <v>1578</v>
      </c>
    </row>
    <row r="977" spans="1:2" x14ac:dyDescent="0.3">
      <c r="A977">
        <v>1738</v>
      </c>
      <c r="B977" t="s">
        <v>1579</v>
      </c>
    </row>
    <row r="978" spans="1:2" x14ac:dyDescent="0.3">
      <c r="A978">
        <v>1738</v>
      </c>
      <c r="B978" t="s">
        <v>1579</v>
      </c>
    </row>
    <row r="979" spans="1:2" x14ac:dyDescent="0.3">
      <c r="A979">
        <v>1739</v>
      </c>
      <c r="B979" t="s">
        <v>1580</v>
      </c>
    </row>
    <row r="980" spans="1:2" x14ac:dyDescent="0.3">
      <c r="A980">
        <v>1743</v>
      </c>
      <c r="B980" t="s">
        <v>1581</v>
      </c>
    </row>
    <row r="981" spans="1:2" x14ac:dyDescent="0.3">
      <c r="A981">
        <v>1745</v>
      </c>
      <c r="B981" t="s">
        <v>1582</v>
      </c>
    </row>
    <row r="982" spans="1:2" x14ac:dyDescent="0.3">
      <c r="A982">
        <v>1745</v>
      </c>
      <c r="B982" t="s">
        <v>1582</v>
      </c>
    </row>
    <row r="983" spans="1:2" x14ac:dyDescent="0.3">
      <c r="A983">
        <v>1745</v>
      </c>
      <c r="B983" t="s">
        <v>1582</v>
      </c>
    </row>
    <row r="984" spans="1:2" x14ac:dyDescent="0.3">
      <c r="A984">
        <v>1745</v>
      </c>
      <c r="B984" t="s">
        <v>1582</v>
      </c>
    </row>
    <row r="985" spans="1:2" x14ac:dyDescent="0.3">
      <c r="A985">
        <v>1748</v>
      </c>
      <c r="B985" t="s">
        <v>1583</v>
      </c>
    </row>
    <row r="986" spans="1:2" x14ac:dyDescent="0.3">
      <c r="A986">
        <v>1749</v>
      </c>
      <c r="B986" t="s">
        <v>1584</v>
      </c>
    </row>
    <row r="987" spans="1:2" x14ac:dyDescent="0.3">
      <c r="A987">
        <v>1749</v>
      </c>
      <c r="B987" t="s">
        <v>1584</v>
      </c>
    </row>
    <row r="988" spans="1:2" x14ac:dyDescent="0.3">
      <c r="A988">
        <v>1754</v>
      </c>
      <c r="B988" t="s">
        <v>1585</v>
      </c>
    </row>
    <row r="989" spans="1:2" x14ac:dyDescent="0.3">
      <c r="A989">
        <v>1754</v>
      </c>
      <c r="B989" t="s">
        <v>1585</v>
      </c>
    </row>
    <row r="990" spans="1:2" x14ac:dyDescent="0.3">
      <c r="A990">
        <v>1754</v>
      </c>
      <c r="B990" t="s">
        <v>1585</v>
      </c>
    </row>
    <row r="991" spans="1:2" x14ac:dyDescent="0.3">
      <c r="A991">
        <v>1764</v>
      </c>
      <c r="B991" t="s">
        <v>1586</v>
      </c>
    </row>
    <row r="992" spans="1:2" x14ac:dyDescent="0.3">
      <c r="A992">
        <v>1764</v>
      </c>
      <c r="B992" t="s">
        <v>1586</v>
      </c>
    </row>
    <row r="993" spans="1:2" x14ac:dyDescent="0.3">
      <c r="A993">
        <v>1764</v>
      </c>
      <c r="B993" t="s">
        <v>1586</v>
      </c>
    </row>
    <row r="994" spans="1:2" x14ac:dyDescent="0.3">
      <c r="A994">
        <v>1765</v>
      </c>
      <c r="B994" t="s">
        <v>1587</v>
      </c>
    </row>
    <row r="995" spans="1:2" x14ac:dyDescent="0.3">
      <c r="A995">
        <v>1767</v>
      </c>
      <c r="B995" t="s">
        <v>1588</v>
      </c>
    </row>
    <row r="996" spans="1:2" x14ac:dyDescent="0.3">
      <c r="A996">
        <v>1771</v>
      </c>
      <c r="B996" t="s">
        <v>1589</v>
      </c>
    </row>
    <row r="997" spans="1:2" x14ac:dyDescent="0.3">
      <c r="A997">
        <v>1775</v>
      </c>
      <c r="B997" t="s">
        <v>1590</v>
      </c>
    </row>
    <row r="998" spans="1:2" x14ac:dyDescent="0.3">
      <c r="A998">
        <v>1776</v>
      </c>
      <c r="B998" t="s">
        <v>1591</v>
      </c>
    </row>
    <row r="999" spans="1:2" x14ac:dyDescent="0.3">
      <c r="A999">
        <v>1777</v>
      </c>
      <c r="B999" t="s">
        <v>1592</v>
      </c>
    </row>
    <row r="1000" spans="1:2" x14ac:dyDescent="0.3">
      <c r="A1000">
        <v>1777</v>
      </c>
      <c r="B1000" t="s">
        <v>1592</v>
      </c>
    </row>
    <row r="1001" spans="1:2" x14ac:dyDescent="0.3">
      <c r="A1001">
        <v>1777</v>
      </c>
      <c r="B1001" t="s">
        <v>1592</v>
      </c>
    </row>
    <row r="1002" spans="1:2" x14ac:dyDescent="0.3">
      <c r="A1002">
        <v>1778</v>
      </c>
      <c r="B1002" t="s">
        <v>1593</v>
      </c>
    </row>
    <row r="1003" spans="1:2" x14ac:dyDescent="0.3">
      <c r="A1003">
        <v>1778</v>
      </c>
      <c r="B1003" t="s">
        <v>1593</v>
      </c>
    </row>
    <row r="1004" spans="1:2" x14ac:dyDescent="0.3">
      <c r="A1004">
        <v>1781</v>
      </c>
      <c r="B1004" t="s">
        <v>1594</v>
      </c>
    </row>
    <row r="1005" spans="1:2" x14ac:dyDescent="0.3">
      <c r="A1005">
        <v>1781</v>
      </c>
      <c r="B1005" t="s">
        <v>1594</v>
      </c>
    </row>
    <row r="1006" spans="1:2" x14ac:dyDescent="0.3">
      <c r="A1006">
        <v>1782</v>
      </c>
      <c r="B1006" t="s">
        <v>1595</v>
      </c>
    </row>
    <row r="1007" spans="1:2" x14ac:dyDescent="0.3">
      <c r="A1007">
        <v>1788</v>
      </c>
      <c r="B1007" t="s">
        <v>1596</v>
      </c>
    </row>
    <row r="1008" spans="1:2" x14ac:dyDescent="0.3">
      <c r="A1008">
        <v>1793</v>
      </c>
      <c r="B1008" t="s">
        <v>1597</v>
      </c>
    </row>
    <row r="1009" spans="1:2" x14ac:dyDescent="0.3">
      <c r="A1009">
        <v>1802</v>
      </c>
      <c r="B1009" t="s">
        <v>1598</v>
      </c>
    </row>
    <row r="1010" spans="1:2" x14ac:dyDescent="0.3">
      <c r="A1010">
        <v>1808</v>
      </c>
      <c r="B1010" t="s">
        <v>1599</v>
      </c>
    </row>
    <row r="1011" spans="1:2" x14ac:dyDescent="0.3">
      <c r="A1011">
        <v>1814</v>
      </c>
      <c r="B1011" t="s">
        <v>1600</v>
      </c>
    </row>
    <row r="1012" spans="1:2" x14ac:dyDescent="0.3">
      <c r="A1012">
        <v>1814</v>
      </c>
      <c r="B1012" t="s">
        <v>1600</v>
      </c>
    </row>
    <row r="1013" spans="1:2" x14ac:dyDescent="0.3">
      <c r="A1013">
        <v>1815</v>
      </c>
      <c r="B1013" t="s">
        <v>1601</v>
      </c>
    </row>
    <row r="1014" spans="1:2" x14ac:dyDescent="0.3">
      <c r="A1014">
        <v>1816</v>
      </c>
      <c r="B1014" t="s">
        <v>1602</v>
      </c>
    </row>
    <row r="1015" spans="1:2" x14ac:dyDescent="0.3">
      <c r="A1015">
        <v>1818</v>
      </c>
      <c r="B1015" t="s">
        <v>1603</v>
      </c>
    </row>
    <row r="1016" spans="1:2" x14ac:dyDescent="0.3">
      <c r="A1016">
        <v>1818</v>
      </c>
      <c r="B1016" t="s">
        <v>1603</v>
      </c>
    </row>
    <row r="1017" spans="1:2" x14ac:dyDescent="0.3">
      <c r="A1017">
        <v>1821</v>
      </c>
      <c r="B1017" t="s">
        <v>1604</v>
      </c>
    </row>
    <row r="1018" spans="1:2" x14ac:dyDescent="0.3">
      <c r="A1018">
        <v>1821</v>
      </c>
      <c r="B1018" t="s">
        <v>1604</v>
      </c>
    </row>
    <row r="1019" spans="1:2" x14ac:dyDescent="0.3">
      <c r="A1019">
        <v>1821</v>
      </c>
      <c r="B1019" t="s">
        <v>1604</v>
      </c>
    </row>
    <row r="1020" spans="1:2" x14ac:dyDescent="0.3">
      <c r="A1020">
        <v>1821</v>
      </c>
      <c r="B1020" t="s">
        <v>1604</v>
      </c>
    </row>
    <row r="1021" spans="1:2" x14ac:dyDescent="0.3">
      <c r="A1021">
        <v>1821</v>
      </c>
      <c r="B1021" t="s">
        <v>1604</v>
      </c>
    </row>
    <row r="1022" spans="1:2" x14ac:dyDescent="0.3">
      <c r="A1022">
        <v>1826</v>
      </c>
      <c r="B1022" t="s">
        <v>1605</v>
      </c>
    </row>
    <row r="1023" spans="1:2" x14ac:dyDescent="0.3">
      <c r="A1023">
        <v>1826</v>
      </c>
      <c r="B1023" t="s">
        <v>1605</v>
      </c>
    </row>
    <row r="1024" spans="1:2" x14ac:dyDescent="0.3">
      <c r="A1024">
        <v>1827</v>
      </c>
      <c r="B1024" t="s">
        <v>1606</v>
      </c>
    </row>
    <row r="1025" spans="1:2" x14ac:dyDescent="0.3">
      <c r="A1025">
        <v>1827</v>
      </c>
      <c r="B1025" t="s">
        <v>1606</v>
      </c>
    </row>
    <row r="1026" spans="1:2" x14ac:dyDescent="0.3">
      <c r="A1026">
        <v>1827</v>
      </c>
      <c r="B1026" t="s">
        <v>1606</v>
      </c>
    </row>
    <row r="1027" spans="1:2" x14ac:dyDescent="0.3">
      <c r="A1027">
        <v>1828</v>
      </c>
      <c r="B1027" t="s">
        <v>1607</v>
      </c>
    </row>
    <row r="1028" spans="1:2" x14ac:dyDescent="0.3">
      <c r="A1028">
        <v>1828</v>
      </c>
      <c r="B1028" t="s">
        <v>1607</v>
      </c>
    </row>
    <row r="1029" spans="1:2" x14ac:dyDescent="0.3">
      <c r="A1029">
        <v>1828</v>
      </c>
      <c r="B1029" t="s">
        <v>1607</v>
      </c>
    </row>
    <row r="1030" spans="1:2" x14ac:dyDescent="0.3">
      <c r="A1030">
        <v>1829</v>
      </c>
      <c r="B1030" t="s">
        <v>1608</v>
      </c>
    </row>
    <row r="1031" spans="1:2" x14ac:dyDescent="0.3">
      <c r="A1031">
        <v>1829</v>
      </c>
      <c r="B1031" t="s">
        <v>1608</v>
      </c>
    </row>
    <row r="1032" spans="1:2" x14ac:dyDescent="0.3">
      <c r="A1032">
        <v>1829</v>
      </c>
      <c r="B1032" t="s">
        <v>1608</v>
      </c>
    </row>
    <row r="1033" spans="1:2" x14ac:dyDescent="0.3">
      <c r="A1033">
        <v>1829</v>
      </c>
      <c r="B1033" t="s">
        <v>1608</v>
      </c>
    </row>
    <row r="1034" spans="1:2" x14ac:dyDescent="0.3">
      <c r="A1034">
        <v>1836</v>
      </c>
      <c r="B1034" t="s">
        <v>1609</v>
      </c>
    </row>
    <row r="1035" spans="1:2" x14ac:dyDescent="0.3">
      <c r="A1035">
        <v>1837</v>
      </c>
      <c r="B1035" t="s">
        <v>1610</v>
      </c>
    </row>
    <row r="1036" spans="1:2" x14ac:dyDescent="0.3">
      <c r="A1036">
        <v>1840</v>
      </c>
      <c r="B1036" t="s">
        <v>1611</v>
      </c>
    </row>
    <row r="1037" spans="1:2" x14ac:dyDescent="0.3">
      <c r="A1037">
        <v>1849</v>
      </c>
      <c r="B1037" t="s">
        <v>1612</v>
      </c>
    </row>
    <row r="1038" spans="1:2" x14ac:dyDescent="0.3">
      <c r="A1038">
        <v>1849</v>
      </c>
      <c r="B1038" t="s">
        <v>1612</v>
      </c>
    </row>
    <row r="1039" spans="1:2" x14ac:dyDescent="0.3">
      <c r="A1039">
        <v>1852</v>
      </c>
      <c r="B1039" t="s">
        <v>1613</v>
      </c>
    </row>
    <row r="1040" spans="1:2" x14ac:dyDescent="0.3">
      <c r="A1040">
        <v>1854</v>
      </c>
      <c r="B1040" t="s">
        <v>1614</v>
      </c>
    </row>
    <row r="1041" spans="1:2" x14ac:dyDescent="0.3">
      <c r="A1041">
        <v>1860</v>
      </c>
      <c r="B1041" t="s">
        <v>1615</v>
      </c>
    </row>
    <row r="1042" spans="1:2" x14ac:dyDescent="0.3">
      <c r="A1042">
        <v>1869</v>
      </c>
      <c r="B1042" t="s">
        <v>1616</v>
      </c>
    </row>
    <row r="1043" spans="1:2" x14ac:dyDescent="0.3">
      <c r="A1043">
        <v>1873</v>
      </c>
      <c r="B1043" t="s">
        <v>1617</v>
      </c>
    </row>
    <row r="1044" spans="1:2" x14ac:dyDescent="0.3">
      <c r="A1044">
        <v>1873</v>
      </c>
      <c r="B1044" t="s">
        <v>1617</v>
      </c>
    </row>
    <row r="1045" spans="1:2" x14ac:dyDescent="0.3">
      <c r="A1045">
        <v>1875</v>
      </c>
      <c r="B1045" t="s">
        <v>1618</v>
      </c>
    </row>
    <row r="1046" spans="1:2" x14ac:dyDescent="0.3">
      <c r="A1046">
        <v>1882</v>
      </c>
      <c r="B1046" t="s">
        <v>1619</v>
      </c>
    </row>
    <row r="1047" spans="1:2" x14ac:dyDescent="0.3">
      <c r="A1047">
        <v>1885</v>
      </c>
      <c r="B1047" t="s">
        <v>1620</v>
      </c>
    </row>
    <row r="1048" spans="1:2" x14ac:dyDescent="0.3">
      <c r="A1048">
        <v>1889</v>
      </c>
      <c r="B1048" t="s">
        <v>1621</v>
      </c>
    </row>
    <row r="1049" spans="1:2" x14ac:dyDescent="0.3">
      <c r="A1049">
        <v>1891</v>
      </c>
      <c r="B1049" t="s">
        <v>1622</v>
      </c>
    </row>
    <row r="1050" spans="1:2" x14ac:dyDescent="0.3">
      <c r="A1050">
        <v>1893</v>
      </c>
      <c r="B1050" t="s">
        <v>1623</v>
      </c>
    </row>
    <row r="1051" spans="1:2" x14ac:dyDescent="0.3">
      <c r="A1051">
        <v>1894</v>
      </c>
      <c r="B1051" t="s">
        <v>1624</v>
      </c>
    </row>
    <row r="1052" spans="1:2" x14ac:dyDescent="0.3">
      <c r="A1052">
        <v>1894</v>
      </c>
      <c r="B1052" t="s">
        <v>1624</v>
      </c>
    </row>
    <row r="1053" spans="1:2" x14ac:dyDescent="0.3">
      <c r="A1053">
        <v>1894</v>
      </c>
      <c r="B1053" t="s">
        <v>1624</v>
      </c>
    </row>
    <row r="1054" spans="1:2" x14ac:dyDescent="0.3">
      <c r="A1054">
        <v>1906</v>
      </c>
      <c r="B1054" t="s">
        <v>1625</v>
      </c>
    </row>
    <row r="1055" spans="1:2" x14ac:dyDescent="0.3">
      <c r="A1055">
        <v>1907</v>
      </c>
      <c r="B1055" t="s">
        <v>1626</v>
      </c>
    </row>
    <row r="1056" spans="1:2" x14ac:dyDescent="0.3">
      <c r="A1056">
        <v>1910</v>
      </c>
      <c r="B1056" t="s">
        <v>1627</v>
      </c>
    </row>
    <row r="1057" spans="1:2" x14ac:dyDescent="0.3">
      <c r="A1057">
        <v>1916</v>
      </c>
      <c r="B1057" t="s">
        <v>1628</v>
      </c>
    </row>
    <row r="1058" spans="1:2" x14ac:dyDescent="0.3">
      <c r="A1058">
        <v>1916</v>
      </c>
      <c r="B1058" t="s">
        <v>1628</v>
      </c>
    </row>
    <row r="1059" spans="1:2" x14ac:dyDescent="0.3">
      <c r="A1059">
        <v>1917</v>
      </c>
      <c r="B1059" t="s">
        <v>1629</v>
      </c>
    </row>
    <row r="1060" spans="1:2" x14ac:dyDescent="0.3">
      <c r="A1060">
        <v>1917</v>
      </c>
      <c r="B1060" t="s">
        <v>1629</v>
      </c>
    </row>
    <row r="1061" spans="1:2" x14ac:dyDescent="0.3">
      <c r="A1061">
        <v>1918</v>
      </c>
      <c r="B1061" t="s">
        <v>1630</v>
      </c>
    </row>
    <row r="1062" spans="1:2" x14ac:dyDescent="0.3">
      <c r="A1062">
        <v>1919</v>
      </c>
      <c r="B1062" t="s">
        <v>1631</v>
      </c>
    </row>
    <row r="1063" spans="1:2" x14ac:dyDescent="0.3">
      <c r="A1063">
        <v>1927</v>
      </c>
      <c r="B1063" t="s">
        <v>1632</v>
      </c>
    </row>
    <row r="1064" spans="1:2" x14ac:dyDescent="0.3">
      <c r="A1064">
        <v>1928</v>
      </c>
      <c r="B1064" t="s">
        <v>1633</v>
      </c>
    </row>
    <row r="1065" spans="1:2" x14ac:dyDescent="0.3">
      <c r="A1065">
        <v>1933</v>
      </c>
      <c r="B1065" t="s">
        <v>1634</v>
      </c>
    </row>
    <row r="1066" spans="1:2" x14ac:dyDescent="0.3">
      <c r="A1066">
        <v>1934</v>
      </c>
      <c r="B1066" t="s">
        <v>1635</v>
      </c>
    </row>
    <row r="1067" spans="1:2" x14ac:dyDescent="0.3">
      <c r="A1067">
        <v>1935</v>
      </c>
      <c r="B1067" t="s">
        <v>1636</v>
      </c>
    </row>
    <row r="1068" spans="1:2" x14ac:dyDescent="0.3">
      <c r="A1068">
        <v>1935</v>
      </c>
      <c r="B1068" t="s">
        <v>1636</v>
      </c>
    </row>
    <row r="1069" spans="1:2" x14ac:dyDescent="0.3">
      <c r="A1069">
        <v>1935</v>
      </c>
      <c r="B1069" t="s">
        <v>1636</v>
      </c>
    </row>
    <row r="1070" spans="1:2" x14ac:dyDescent="0.3">
      <c r="A1070">
        <v>1935</v>
      </c>
      <c r="B1070" t="s">
        <v>1636</v>
      </c>
    </row>
    <row r="1071" spans="1:2" x14ac:dyDescent="0.3">
      <c r="A1071">
        <v>1938</v>
      </c>
      <c r="B1071" t="s">
        <v>1637</v>
      </c>
    </row>
    <row r="1072" spans="1:2" x14ac:dyDescent="0.3">
      <c r="A1072">
        <v>1940</v>
      </c>
      <c r="B1072" t="s">
        <v>1638</v>
      </c>
    </row>
    <row r="1073" spans="1:2" x14ac:dyDescent="0.3">
      <c r="A1073">
        <v>1940</v>
      </c>
      <c r="B1073" t="s">
        <v>1638</v>
      </c>
    </row>
    <row r="1074" spans="1:2" x14ac:dyDescent="0.3">
      <c r="A1074">
        <v>1940</v>
      </c>
      <c r="B1074" t="s">
        <v>1638</v>
      </c>
    </row>
    <row r="1075" spans="1:2" x14ac:dyDescent="0.3">
      <c r="A1075">
        <v>1946</v>
      </c>
      <c r="B1075" t="s">
        <v>1639</v>
      </c>
    </row>
    <row r="1076" spans="1:2" x14ac:dyDescent="0.3">
      <c r="A1076">
        <v>1946</v>
      </c>
      <c r="B1076" t="s">
        <v>1639</v>
      </c>
    </row>
    <row r="1077" spans="1:2" x14ac:dyDescent="0.3">
      <c r="A1077">
        <v>1949</v>
      </c>
      <c r="B1077" t="s">
        <v>1640</v>
      </c>
    </row>
    <row r="1078" spans="1:2" x14ac:dyDescent="0.3">
      <c r="A1078">
        <v>1950</v>
      </c>
      <c r="B1078" t="s">
        <v>1641</v>
      </c>
    </row>
    <row r="1079" spans="1:2" x14ac:dyDescent="0.3">
      <c r="A1079">
        <v>1956</v>
      </c>
      <c r="B1079" t="s">
        <v>1642</v>
      </c>
    </row>
    <row r="1080" spans="1:2" x14ac:dyDescent="0.3">
      <c r="A1080">
        <v>1957</v>
      </c>
      <c r="B1080" t="s">
        <v>1643</v>
      </c>
    </row>
    <row r="1081" spans="1:2" x14ac:dyDescent="0.3">
      <c r="A1081">
        <v>1958</v>
      </c>
      <c r="B1081" t="s">
        <v>1644</v>
      </c>
    </row>
    <row r="1082" spans="1:2" x14ac:dyDescent="0.3">
      <c r="A1082">
        <v>1959</v>
      </c>
      <c r="B1082" t="s">
        <v>1645</v>
      </c>
    </row>
    <row r="1083" spans="1:2" x14ac:dyDescent="0.3">
      <c r="A1083">
        <v>1959</v>
      </c>
      <c r="B1083" t="s">
        <v>1645</v>
      </c>
    </row>
    <row r="1084" spans="1:2" x14ac:dyDescent="0.3">
      <c r="A1084">
        <v>1959</v>
      </c>
      <c r="B1084" t="s">
        <v>1645</v>
      </c>
    </row>
    <row r="1085" spans="1:2" x14ac:dyDescent="0.3">
      <c r="A1085">
        <v>1959</v>
      </c>
      <c r="B1085" t="s">
        <v>1645</v>
      </c>
    </row>
    <row r="1086" spans="1:2" x14ac:dyDescent="0.3">
      <c r="A1086">
        <v>1962</v>
      </c>
      <c r="B1086" t="s">
        <v>1646</v>
      </c>
    </row>
    <row r="1087" spans="1:2" x14ac:dyDescent="0.3">
      <c r="A1087">
        <v>1962</v>
      </c>
      <c r="B1087" t="s">
        <v>1646</v>
      </c>
    </row>
    <row r="1088" spans="1:2" x14ac:dyDescent="0.3">
      <c r="A1088">
        <v>1967</v>
      </c>
      <c r="B1088" t="s">
        <v>1647</v>
      </c>
    </row>
    <row r="1089" spans="1:2" x14ac:dyDescent="0.3">
      <c r="A1089">
        <v>1971</v>
      </c>
      <c r="B1089" t="s">
        <v>1648</v>
      </c>
    </row>
    <row r="1090" spans="1:2" x14ac:dyDescent="0.3">
      <c r="A1090">
        <v>1972</v>
      </c>
      <c r="B1090" t="s">
        <v>1649</v>
      </c>
    </row>
    <row r="1091" spans="1:2" x14ac:dyDescent="0.3">
      <c r="A1091">
        <v>1972</v>
      </c>
      <c r="B1091" t="s">
        <v>1649</v>
      </c>
    </row>
    <row r="1092" spans="1:2" x14ac:dyDescent="0.3">
      <c r="A1092">
        <v>1974</v>
      </c>
      <c r="B1092" t="s">
        <v>1650</v>
      </c>
    </row>
    <row r="1093" spans="1:2" x14ac:dyDescent="0.3">
      <c r="A1093">
        <v>1974</v>
      </c>
      <c r="B1093" t="s">
        <v>1650</v>
      </c>
    </row>
    <row r="1094" spans="1:2" x14ac:dyDescent="0.3">
      <c r="A1094">
        <v>1976</v>
      </c>
      <c r="B1094" t="s">
        <v>1651</v>
      </c>
    </row>
    <row r="1095" spans="1:2" x14ac:dyDescent="0.3">
      <c r="A1095">
        <v>1976</v>
      </c>
      <c r="B1095" t="s">
        <v>1651</v>
      </c>
    </row>
    <row r="1096" spans="1:2" x14ac:dyDescent="0.3">
      <c r="A1096">
        <v>1976</v>
      </c>
      <c r="B1096" t="s">
        <v>1651</v>
      </c>
    </row>
    <row r="1097" spans="1:2" x14ac:dyDescent="0.3">
      <c r="A1097">
        <v>1979</v>
      </c>
      <c r="B1097" t="s">
        <v>1652</v>
      </c>
    </row>
    <row r="1098" spans="1:2" x14ac:dyDescent="0.3">
      <c r="A1098">
        <v>1984</v>
      </c>
      <c r="B1098" t="s">
        <v>1653</v>
      </c>
    </row>
    <row r="1099" spans="1:2" x14ac:dyDescent="0.3">
      <c r="A1099">
        <v>1986</v>
      </c>
      <c r="B1099" t="s">
        <v>1654</v>
      </c>
    </row>
    <row r="1100" spans="1:2" x14ac:dyDescent="0.3">
      <c r="A1100">
        <v>1986</v>
      </c>
      <c r="B1100" t="s">
        <v>1654</v>
      </c>
    </row>
    <row r="1101" spans="1:2" x14ac:dyDescent="0.3">
      <c r="A1101">
        <v>1988</v>
      </c>
      <c r="B1101" t="s">
        <v>1655</v>
      </c>
    </row>
    <row r="1102" spans="1:2" x14ac:dyDescent="0.3">
      <c r="A1102">
        <v>1989</v>
      </c>
      <c r="B1102" t="s">
        <v>1656</v>
      </c>
    </row>
    <row r="1103" spans="1:2" x14ac:dyDescent="0.3">
      <c r="A1103">
        <v>1989</v>
      </c>
      <c r="B1103" t="s">
        <v>1656</v>
      </c>
    </row>
    <row r="1104" spans="1:2" x14ac:dyDescent="0.3">
      <c r="A1104">
        <v>1989</v>
      </c>
      <c r="B1104" t="s">
        <v>1656</v>
      </c>
    </row>
    <row r="1105" spans="1:2" x14ac:dyDescent="0.3">
      <c r="A1105">
        <v>1989</v>
      </c>
      <c r="B1105" t="s">
        <v>1656</v>
      </c>
    </row>
    <row r="1106" spans="1:2" x14ac:dyDescent="0.3">
      <c r="A1106">
        <v>1989</v>
      </c>
      <c r="B1106" t="s">
        <v>1656</v>
      </c>
    </row>
    <row r="1107" spans="1:2" x14ac:dyDescent="0.3">
      <c r="A1107">
        <v>1991</v>
      </c>
      <c r="B1107" t="s">
        <v>1657</v>
      </c>
    </row>
    <row r="1108" spans="1:2" x14ac:dyDescent="0.3">
      <c r="A1108">
        <v>1997</v>
      </c>
      <c r="B1108" t="s">
        <v>1658</v>
      </c>
    </row>
    <row r="1109" spans="1:2" x14ac:dyDescent="0.3">
      <c r="A1109">
        <v>1997</v>
      </c>
      <c r="B1109" t="s">
        <v>1658</v>
      </c>
    </row>
    <row r="1110" spans="1:2" x14ac:dyDescent="0.3">
      <c r="A1110">
        <v>1997</v>
      </c>
      <c r="B1110" t="s">
        <v>1658</v>
      </c>
    </row>
    <row r="1111" spans="1:2" x14ac:dyDescent="0.3">
      <c r="A1111">
        <v>1998</v>
      </c>
      <c r="B1111" t="s">
        <v>1659</v>
      </c>
    </row>
    <row r="1112" spans="1:2" x14ac:dyDescent="0.3">
      <c r="A1112">
        <v>2004</v>
      </c>
      <c r="B1112" t="s">
        <v>1660</v>
      </c>
    </row>
    <row r="1113" spans="1:2" x14ac:dyDescent="0.3">
      <c r="A1113">
        <v>2004</v>
      </c>
      <c r="B1113" t="s">
        <v>1660</v>
      </c>
    </row>
    <row r="1114" spans="1:2" x14ac:dyDescent="0.3">
      <c r="A1114">
        <v>2006</v>
      </c>
      <c r="B1114" t="s">
        <v>1661</v>
      </c>
    </row>
    <row r="1115" spans="1:2" x14ac:dyDescent="0.3">
      <c r="A1115">
        <v>2016</v>
      </c>
      <c r="B1115" t="s">
        <v>1662</v>
      </c>
    </row>
    <row r="1116" spans="1:2" x14ac:dyDescent="0.3">
      <c r="A1116">
        <v>2014</v>
      </c>
      <c r="B1116" t="s">
        <v>1663</v>
      </c>
    </row>
    <row r="1117" spans="1:2" x14ac:dyDescent="0.3">
      <c r="A1117">
        <v>2014</v>
      </c>
      <c r="B1117" t="s">
        <v>1663</v>
      </c>
    </row>
    <row r="1118" spans="1:2" x14ac:dyDescent="0.3">
      <c r="A1118">
        <v>2014</v>
      </c>
      <c r="B1118" t="s">
        <v>1663</v>
      </c>
    </row>
    <row r="1119" spans="1:2" x14ac:dyDescent="0.3">
      <c r="A1119">
        <v>2020</v>
      </c>
      <c r="B1119" t="s">
        <v>1664</v>
      </c>
    </row>
    <row r="1120" spans="1:2" x14ac:dyDescent="0.3">
      <c r="A1120">
        <v>2030</v>
      </c>
      <c r="B1120" t="s">
        <v>1665</v>
      </c>
    </row>
    <row r="1121" spans="1:2" x14ac:dyDescent="0.3">
      <c r="A1121">
        <v>2030</v>
      </c>
      <c r="B1121" t="s">
        <v>1665</v>
      </c>
    </row>
    <row r="1122" spans="1:2" x14ac:dyDescent="0.3">
      <c r="A1122">
        <v>2030</v>
      </c>
      <c r="B1122" t="s">
        <v>1665</v>
      </c>
    </row>
    <row r="1123" spans="1:2" x14ac:dyDescent="0.3">
      <c r="A1123">
        <v>2035</v>
      </c>
      <c r="B1123" t="s">
        <v>1666</v>
      </c>
    </row>
    <row r="1124" spans="1:2" x14ac:dyDescent="0.3">
      <c r="A1124">
        <v>2037</v>
      </c>
      <c r="B1124" t="s">
        <v>1667</v>
      </c>
    </row>
    <row r="1125" spans="1:2" x14ac:dyDescent="0.3">
      <c r="A1125">
        <v>2038</v>
      </c>
      <c r="B1125" t="s">
        <v>1668</v>
      </c>
    </row>
    <row r="1126" spans="1:2" x14ac:dyDescent="0.3">
      <c r="A1126">
        <v>2044</v>
      </c>
      <c r="B1126" t="s">
        <v>1669</v>
      </c>
    </row>
    <row r="1127" spans="1:2" x14ac:dyDescent="0.3">
      <c r="A1127">
        <v>2046</v>
      </c>
      <c r="B1127" t="s">
        <v>1670</v>
      </c>
    </row>
    <row r="1128" spans="1:2" x14ac:dyDescent="0.3">
      <c r="A1128">
        <v>2046</v>
      </c>
      <c r="B1128" t="s">
        <v>1670</v>
      </c>
    </row>
    <row r="1129" spans="1:2" x14ac:dyDescent="0.3">
      <c r="A1129">
        <v>2046</v>
      </c>
      <c r="B1129" t="s">
        <v>1670</v>
      </c>
    </row>
    <row r="1130" spans="1:2" x14ac:dyDescent="0.3">
      <c r="A1130">
        <v>2046</v>
      </c>
      <c r="B1130" t="s">
        <v>1670</v>
      </c>
    </row>
    <row r="1131" spans="1:2" x14ac:dyDescent="0.3">
      <c r="A1131">
        <v>2049</v>
      </c>
      <c r="B1131" t="s">
        <v>1671</v>
      </c>
    </row>
    <row r="1132" spans="1:2" x14ac:dyDescent="0.3">
      <c r="A1132">
        <v>2049</v>
      </c>
      <c r="B1132" t="s">
        <v>1671</v>
      </c>
    </row>
    <row r="1133" spans="1:2" x14ac:dyDescent="0.3">
      <c r="A1133">
        <v>2052</v>
      </c>
      <c r="B1133" t="s">
        <v>1672</v>
      </c>
    </row>
    <row r="1134" spans="1:2" x14ac:dyDescent="0.3">
      <c r="A1134">
        <v>2052</v>
      </c>
      <c r="B1134" t="s">
        <v>1672</v>
      </c>
    </row>
    <row r="1135" spans="1:2" x14ac:dyDescent="0.3">
      <c r="A1135">
        <v>2052</v>
      </c>
      <c r="B1135" t="s">
        <v>1672</v>
      </c>
    </row>
    <row r="1136" spans="1:2" x14ac:dyDescent="0.3">
      <c r="A1136">
        <v>2058</v>
      </c>
      <c r="B1136" t="s">
        <v>1673</v>
      </c>
    </row>
    <row r="1137" spans="1:2" x14ac:dyDescent="0.3">
      <c r="A1137">
        <v>2059</v>
      </c>
      <c r="B1137" t="s">
        <v>1674</v>
      </c>
    </row>
    <row r="1138" spans="1:2" x14ac:dyDescent="0.3">
      <c r="A1138">
        <v>2059</v>
      </c>
      <c r="B1138" t="s">
        <v>1674</v>
      </c>
    </row>
    <row r="1139" spans="1:2" x14ac:dyDescent="0.3">
      <c r="A1139">
        <v>2059</v>
      </c>
      <c r="B1139" t="s">
        <v>1674</v>
      </c>
    </row>
    <row r="1140" spans="1:2" x14ac:dyDescent="0.3">
      <c r="A1140">
        <v>2061</v>
      </c>
      <c r="B1140" t="s">
        <v>1675</v>
      </c>
    </row>
    <row r="1141" spans="1:2" x14ac:dyDescent="0.3">
      <c r="A1141">
        <v>2062</v>
      </c>
      <c r="B1141" t="s">
        <v>1676</v>
      </c>
    </row>
    <row r="1142" spans="1:2" x14ac:dyDescent="0.3">
      <c r="A1142">
        <v>2062</v>
      </c>
      <c r="B1142" t="s">
        <v>1676</v>
      </c>
    </row>
    <row r="1143" spans="1:2" x14ac:dyDescent="0.3">
      <c r="A1143">
        <v>2063</v>
      </c>
      <c r="B1143" t="s">
        <v>1677</v>
      </c>
    </row>
    <row r="1144" spans="1:2" x14ac:dyDescent="0.3">
      <c r="A1144">
        <v>2066</v>
      </c>
      <c r="B1144" t="s">
        <v>1678</v>
      </c>
    </row>
    <row r="1145" spans="1:2" x14ac:dyDescent="0.3">
      <c r="A1145">
        <v>2066</v>
      </c>
      <c r="B1145" t="s">
        <v>1678</v>
      </c>
    </row>
    <row r="1146" spans="1:2" x14ac:dyDescent="0.3">
      <c r="A1146">
        <v>2066</v>
      </c>
      <c r="B1146" t="s">
        <v>1678</v>
      </c>
    </row>
    <row r="1147" spans="1:2" x14ac:dyDescent="0.3">
      <c r="A1147">
        <v>2069</v>
      </c>
      <c r="B1147" t="s">
        <v>1679</v>
      </c>
    </row>
    <row r="1148" spans="1:2" x14ac:dyDescent="0.3">
      <c r="A1148">
        <v>2070</v>
      </c>
      <c r="B1148" t="s">
        <v>1680</v>
      </c>
    </row>
    <row r="1149" spans="1:2" x14ac:dyDescent="0.3">
      <c r="A1149">
        <v>2071</v>
      </c>
      <c r="B1149" t="s">
        <v>1681</v>
      </c>
    </row>
    <row r="1150" spans="1:2" x14ac:dyDescent="0.3">
      <c r="A1150">
        <v>2071</v>
      </c>
      <c r="B1150" t="s">
        <v>1681</v>
      </c>
    </row>
    <row r="1151" spans="1:2" x14ac:dyDescent="0.3">
      <c r="A1151">
        <v>2071</v>
      </c>
      <c r="B1151" t="s">
        <v>1681</v>
      </c>
    </row>
    <row r="1152" spans="1:2" x14ac:dyDescent="0.3">
      <c r="A1152">
        <v>2072</v>
      </c>
      <c r="B1152" t="s">
        <v>1682</v>
      </c>
    </row>
    <row r="1153" spans="1:2" x14ac:dyDescent="0.3">
      <c r="A1153">
        <v>2072</v>
      </c>
      <c r="B1153" t="s">
        <v>1682</v>
      </c>
    </row>
    <row r="1154" spans="1:2" x14ac:dyDescent="0.3">
      <c r="A1154">
        <v>2072</v>
      </c>
      <c r="B1154" t="s">
        <v>1682</v>
      </c>
    </row>
    <row r="1155" spans="1:2" x14ac:dyDescent="0.3">
      <c r="A1155">
        <v>2072</v>
      </c>
      <c r="B1155" t="s">
        <v>1682</v>
      </c>
    </row>
    <row r="1156" spans="1:2" x14ac:dyDescent="0.3">
      <c r="A1156">
        <v>2073</v>
      </c>
      <c r="B1156" t="s">
        <v>1683</v>
      </c>
    </row>
    <row r="1157" spans="1:2" x14ac:dyDescent="0.3">
      <c r="A1157">
        <v>2081</v>
      </c>
      <c r="B1157" t="s">
        <v>1684</v>
      </c>
    </row>
    <row r="1158" spans="1:2" x14ac:dyDescent="0.3">
      <c r="A1158">
        <v>2089</v>
      </c>
      <c r="B1158" t="s">
        <v>1685</v>
      </c>
    </row>
    <row r="1159" spans="1:2" x14ac:dyDescent="0.3">
      <c r="A1159">
        <v>2089</v>
      </c>
      <c r="B1159" t="s">
        <v>1685</v>
      </c>
    </row>
    <row r="1160" spans="1:2" x14ac:dyDescent="0.3">
      <c r="A1160">
        <v>2089</v>
      </c>
      <c r="B1160" t="s">
        <v>1685</v>
      </c>
    </row>
    <row r="1161" spans="1:2" x14ac:dyDescent="0.3">
      <c r="A1161">
        <v>2094</v>
      </c>
      <c r="B1161" t="s">
        <v>1686</v>
      </c>
    </row>
    <row r="1162" spans="1:2" x14ac:dyDescent="0.3">
      <c r="A1162">
        <v>2097</v>
      </c>
      <c r="B1162" t="s">
        <v>1687</v>
      </c>
    </row>
    <row r="1163" spans="1:2" x14ac:dyDescent="0.3">
      <c r="A1163">
        <v>2098</v>
      </c>
      <c r="B1163" t="s">
        <v>1688</v>
      </c>
    </row>
    <row r="1164" spans="1:2" x14ac:dyDescent="0.3">
      <c r="A1164">
        <v>2099</v>
      </c>
      <c r="B1164" t="s">
        <v>1689</v>
      </c>
    </row>
    <row r="1165" spans="1:2" x14ac:dyDescent="0.3">
      <c r="A1165">
        <v>2107</v>
      </c>
      <c r="B1165" t="s">
        <v>1690</v>
      </c>
    </row>
    <row r="1166" spans="1:2" x14ac:dyDescent="0.3">
      <c r="A1166">
        <v>2107</v>
      </c>
      <c r="B1166" t="s">
        <v>1690</v>
      </c>
    </row>
    <row r="1167" spans="1:2" x14ac:dyDescent="0.3">
      <c r="A1167">
        <v>2108</v>
      </c>
      <c r="B1167" t="s">
        <v>1691</v>
      </c>
    </row>
    <row r="1168" spans="1:2" x14ac:dyDescent="0.3">
      <c r="A1168">
        <v>2114</v>
      </c>
      <c r="B1168" t="s">
        <v>1692</v>
      </c>
    </row>
    <row r="1169" spans="1:2" x14ac:dyDescent="0.3">
      <c r="A1169">
        <v>2114</v>
      </c>
      <c r="B1169" t="s">
        <v>1692</v>
      </c>
    </row>
    <row r="1170" spans="1:2" x14ac:dyDescent="0.3">
      <c r="A1170">
        <v>2114</v>
      </c>
      <c r="B1170" t="s">
        <v>1692</v>
      </c>
    </row>
    <row r="1171" spans="1:2" x14ac:dyDescent="0.3">
      <c r="A1171">
        <v>2114</v>
      </c>
      <c r="B1171" t="s">
        <v>1692</v>
      </c>
    </row>
    <row r="1172" spans="1:2" x14ac:dyDescent="0.3">
      <c r="A1172">
        <v>2115</v>
      </c>
      <c r="B1172" t="s">
        <v>1693</v>
      </c>
    </row>
    <row r="1173" spans="1:2" x14ac:dyDescent="0.3">
      <c r="A1173">
        <v>2117</v>
      </c>
      <c r="B1173" t="s">
        <v>1694</v>
      </c>
    </row>
    <row r="1174" spans="1:2" x14ac:dyDescent="0.3">
      <c r="A1174">
        <v>2117</v>
      </c>
      <c r="B1174" t="s">
        <v>1694</v>
      </c>
    </row>
    <row r="1175" spans="1:2" x14ac:dyDescent="0.3">
      <c r="A1175">
        <v>2122</v>
      </c>
      <c r="B1175" t="s">
        <v>1695</v>
      </c>
    </row>
    <row r="1176" spans="1:2" x14ac:dyDescent="0.3">
      <c r="A1176">
        <v>2124</v>
      </c>
      <c r="B1176" t="s">
        <v>1696</v>
      </c>
    </row>
    <row r="1177" spans="1:2" x14ac:dyDescent="0.3">
      <c r="A1177">
        <v>2124</v>
      </c>
      <c r="B1177" t="s">
        <v>1696</v>
      </c>
    </row>
    <row r="1178" spans="1:2" x14ac:dyDescent="0.3">
      <c r="A1178">
        <v>2127</v>
      </c>
      <c r="B1178" t="s">
        <v>1697</v>
      </c>
    </row>
    <row r="1179" spans="1:2" x14ac:dyDescent="0.3">
      <c r="A1179">
        <v>2131</v>
      </c>
      <c r="B1179" t="s">
        <v>1698</v>
      </c>
    </row>
    <row r="1180" spans="1:2" x14ac:dyDescent="0.3">
      <c r="A1180">
        <v>2132</v>
      </c>
      <c r="B1180" t="s">
        <v>1699</v>
      </c>
    </row>
    <row r="1181" spans="1:2" x14ac:dyDescent="0.3">
      <c r="A1181">
        <v>2135</v>
      </c>
      <c r="B1181" t="s">
        <v>1700</v>
      </c>
    </row>
    <row r="1182" spans="1:2" x14ac:dyDescent="0.3">
      <c r="A1182">
        <v>2137</v>
      </c>
      <c r="B1182" t="s">
        <v>1701</v>
      </c>
    </row>
    <row r="1183" spans="1:2" x14ac:dyDescent="0.3">
      <c r="A1183">
        <v>2139</v>
      </c>
      <c r="B1183" t="s">
        <v>1702</v>
      </c>
    </row>
    <row r="1184" spans="1:2" x14ac:dyDescent="0.3">
      <c r="A1184">
        <v>2141</v>
      </c>
      <c r="B1184" t="s">
        <v>1703</v>
      </c>
    </row>
    <row r="1185" spans="1:2" x14ac:dyDescent="0.3">
      <c r="A1185">
        <v>2141</v>
      </c>
      <c r="B1185" t="s">
        <v>1703</v>
      </c>
    </row>
    <row r="1186" spans="1:2" x14ac:dyDescent="0.3">
      <c r="A1186">
        <v>2141</v>
      </c>
      <c r="B1186" t="s">
        <v>1703</v>
      </c>
    </row>
    <row r="1187" spans="1:2" x14ac:dyDescent="0.3">
      <c r="A1187">
        <v>2141</v>
      </c>
      <c r="B1187" t="s">
        <v>1703</v>
      </c>
    </row>
    <row r="1188" spans="1:2" x14ac:dyDescent="0.3">
      <c r="A1188">
        <v>2143</v>
      </c>
      <c r="B1188" t="s">
        <v>1704</v>
      </c>
    </row>
    <row r="1189" spans="1:2" x14ac:dyDescent="0.3">
      <c r="A1189">
        <v>2145</v>
      </c>
      <c r="B1189" t="s">
        <v>1705</v>
      </c>
    </row>
    <row r="1190" spans="1:2" x14ac:dyDescent="0.3">
      <c r="A1190">
        <v>2146</v>
      </c>
      <c r="B1190" t="s">
        <v>1706</v>
      </c>
    </row>
    <row r="1191" spans="1:2" x14ac:dyDescent="0.3">
      <c r="A1191">
        <v>2151</v>
      </c>
      <c r="B1191" t="s">
        <v>1707</v>
      </c>
    </row>
    <row r="1192" spans="1:2" x14ac:dyDescent="0.3">
      <c r="A1192">
        <v>2151</v>
      </c>
      <c r="B1192" t="s">
        <v>1707</v>
      </c>
    </row>
    <row r="1193" spans="1:2" x14ac:dyDescent="0.3">
      <c r="A1193">
        <v>2157</v>
      </c>
      <c r="B1193" t="s">
        <v>1708</v>
      </c>
    </row>
    <row r="1194" spans="1:2" x14ac:dyDescent="0.3">
      <c r="A1194">
        <v>2157</v>
      </c>
      <c r="B1194" t="s">
        <v>1708</v>
      </c>
    </row>
    <row r="1195" spans="1:2" x14ac:dyDescent="0.3">
      <c r="A1195">
        <v>2157</v>
      </c>
      <c r="B1195" t="s">
        <v>1708</v>
      </c>
    </row>
    <row r="1196" spans="1:2" x14ac:dyDescent="0.3">
      <c r="A1196">
        <v>2157</v>
      </c>
      <c r="B1196" t="s">
        <v>1708</v>
      </c>
    </row>
    <row r="1197" spans="1:2" x14ac:dyDescent="0.3">
      <c r="A1197">
        <v>2157</v>
      </c>
      <c r="B1197" t="s">
        <v>1708</v>
      </c>
    </row>
    <row r="1198" spans="1:2" x14ac:dyDescent="0.3">
      <c r="A1198">
        <v>2159</v>
      </c>
      <c r="B1198" t="s">
        <v>1709</v>
      </c>
    </row>
    <row r="1199" spans="1:2" x14ac:dyDescent="0.3">
      <c r="A1199">
        <v>2162</v>
      </c>
      <c r="B1199" t="s">
        <v>1710</v>
      </c>
    </row>
    <row r="1200" spans="1:2" x14ac:dyDescent="0.3">
      <c r="A1200">
        <v>2162</v>
      </c>
      <c r="B1200" t="s">
        <v>1710</v>
      </c>
    </row>
    <row r="1201" spans="1:2" x14ac:dyDescent="0.3">
      <c r="A1201">
        <v>2164</v>
      </c>
      <c r="B1201" t="s">
        <v>1711</v>
      </c>
    </row>
    <row r="1202" spans="1:2" x14ac:dyDescent="0.3">
      <c r="A1202">
        <v>2164</v>
      </c>
      <c r="B1202" t="s">
        <v>1711</v>
      </c>
    </row>
    <row r="1203" spans="1:2" x14ac:dyDescent="0.3">
      <c r="A1203">
        <v>2165</v>
      </c>
      <c r="B1203" t="s">
        <v>1712</v>
      </c>
    </row>
    <row r="1204" spans="1:2" x14ac:dyDescent="0.3">
      <c r="A1204">
        <v>2178</v>
      </c>
      <c r="B1204" t="s">
        <v>1713</v>
      </c>
    </row>
    <row r="1205" spans="1:2" x14ac:dyDescent="0.3">
      <c r="A1205">
        <v>2183</v>
      </c>
      <c r="B1205" t="s">
        <v>1714</v>
      </c>
    </row>
    <row r="1206" spans="1:2" x14ac:dyDescent="0.3">
      <c r="A1206">
        <v>2187</v>
      </c>
      <c r="B1206" t="s">
        <v>1715</v>
      </c>
    </row>
    <row r="1207" spans="1:2" x14ac:dyDescent="0.3">
      <c r="A1207">
        <v>2189</v>
      </c>
      <c r="B1207" t="s">
        <v>1716</v>
      </c>
    </row>
    <row r="1208" spans="1:2" x14ac:dyDescent="0.3">
      <c r="A1208">
        <v>2190</v>
      </c>
      <c r="B1208" t="s">
        <v>1717</v>
      </c>
    </row>
    <row r="1209" spans="1:2" x14ac:dyDescent="0.3">
      <c r="A1209">
        <v>2190</v>
      </c>
      <c r="B1209" t="s">
        <v>1717</v>
      </c>
    </row>
    <row r="1210" spans="1:2" x14ac:dyDescent="0.3">
      <c r="A1210">
        <v>2193</v>
      </c>
      <c r="B1210" t="s">
        <v>1718</v>
      </c>
    </row>
    <row r="1211" spans="1:2" x14ac:dyDescent="0.3">
      <c r="A1211">
        <v>2193</v>
      </c>
      <c r="B1211" t="s">
        <v>1718</v>
      </c>
    </row>
    <row r="1212" spans="1:2" x14ac:dyDescent="0.3">
      <c r="A1212">
        <v>2196</v>
      </c>
      <c r="B1212" t="s">
        <v>1719</v>
      </c>
    </row>
    <row r="1213" spans="1:2" x14ac:dyDescent="0.3">
      <c r="A1213">
        <v>2196</v>
      </c>
      <c r="B1213" t="s">
        <v>1719</v>
      </c>
    </row>
    <row r="1214" spans="1:2" x14ac:dyDescent="0.3">
      <c r="A1214">
        <v>2196</v>
      </c>
      <c r="B1214" t="s">
        <v>1719</v>
      </c>
    </row>
    <row r="1215" spans="1:2" x14ac:dyDescent="0.3">
      <c r="A1215">
        <v>2197</v>
      </c>
      <c r="B1215" t="s">
        <v>1720</v>
      </c>
    </row>
    <row r="1216" spans="1:2" x14ac:dyDescent="0.3">
      <c r="A1216">
        <v>2197</v>
      </c>
      <c r="B1216" t="s">
        <v>1720</v>
      </c>
    </row>
    <row r="1217" spans="1:2" x14ac:dyDescent="0.3">
      <c r="A1217">
        <v>2198</v>
      </c>
      <c r="B1217" t="s">
        <v>1721</v>
      </c>
    </row>
    <row r="1218" spans="1:2" x14ac:dyDescent="0.3">
      <c r="A1218">
        <v>2198</v>
      </c>
      <c r="B1218" t="s">
        <v>1721</v>
      </c>
    </row>
    <row r="1219" spans="1:2" x14ac:dyDescent="0.3">
      <c r="A1219">
        <v>2201</v>
      </c>
      <c r="B1219" t="s">
        <v>1722</v>
      </c>
    </row>
    <row r="1220" spans="1:2" x14ac:dyDescent="0.3">
      <c r="A1220">
        <v>2202</v>
      </c>
      <c r="B1220" t="s">
        <v>1723</v>
      </c>
    </row>
    <row r="1221" spans="1:2" x14ac:dyDescent="0.3">
      <c r="A1221">
        <v>2202</v>
      </c>
      <c r="B1221" t="s">
        <v>1723</v>
      </c>
    </row>
    <row r="1222" spans="1:2" x14ac:dyDescent="0.3">
      <c r="A1222">
        <v>2202</v>
      </c>
      <c r="B1222" t="s">
        <v>1723</v>
      </c>
    </row>
    <row r="1223" spans="1:2" x14ac:dyDescent="0.3">
      <c r="A1223">
        <v>2203</v>
      </c>
      <c r="B1223" t="s">
        <v>1724</v>
      </c>
    </row>
    <row r="1224" spans="1:2" x14ac:dyDescent="0.3">
      <c r="A1224">
        <v>2203</v>
      </c>
      <c r="B1224" t="s">
        <v>1724</v>
      </c>
    </row>
    <row r="1225" spans="1:2" x14ac:dyDescent="0.3">
      <c r="A1225">
        <v>2204</v>
      </c>
      <c r="B1225" t="s">
        <v>1725</v>
      </c>
    </row>
    <row r="1226" spans="1:2" x14ac:dyDescent="0.3">
      <c r="A1226">
        <v>2204</v>
      </c>
      <c r="B1226" t="s">
        <v>1725</v>
      </c>
    </row>
    <row r="1227" spans="1:2" x14ac:dyDescent="0.3">
      <c r="A1227">
        <v>2206</v>
      </c>
      <c r="B1227" t="s">
        <v>1726</v>
      </c>
    </row>
    <row r="1228" spans="1:2" x14ac:dyDescent="0.3">
      <c r="A1228">
        <v>2206</v>
      </c>
      <c r="B1228" t="s">
        <v>1726</v>
      </c>
    </row>
    <row r="1229" spans="1:2" x14ac:dyDescent="0.3">
      <c r="A1229">
        <v>2209</v>
      </c>
      <c r="B1229" t="s">
        <v>1727</v>
      </c>
    </row>
    <row r="1230" spans="1:2" x14ac:dyDescent="0.3">
      <c r="A1230">
        <v>2211</v>
      </c>
      <c r="B1230" t="s">
        <v>1728</v>
      </c>
    </row>
    <row r="1231" spans="1:2" x14ac:dyDescent="0.3">
      <c r="A1231">
        <v>2212</v>
      </c>
      <c r="B1231" t="s">
        <v>1729</v>
      </c>
    </row>
    <row r="1232" spans="1:2" x14ac:dyDescent="0.3">
      <c r="A1232">
        <v>2215</v>
      </c>
      <c r="B1232" t="s">
        <v>1730</v>
      </c>
    </row>
    <row r="1233" spans="1:2" x14ac:dyDescent="0.3">
      <c r="A1233">
        <v>2216</v>
      </c>
      <c r="B1233" t="s">
        <v>1731</v>
      </c>
    </row>
    <row r="1234" spans="1:2" x14ac:dyDescent="0.3">
      <c r="A1234">
        <v>2216</v>
      </c>
      <c r="B1234" t="s">
        <v>1731</v>
      </c>
    </row>
    <row r="1235" spans="1:2" x14ac:dyDescent="0.3">
      <c r="A1235">
        <v>2220</v>
      </c>
      <c r="B1235" t="s">
        <v>1732</v>
      </c>
    </row>
    <row r="1236" spans="1:2" x14ac:dyDescent="0.3">
      <c r="A1236">
        <v>2225</v>
      </c>
      <c r="B1236" t="s">
        <v>1733</v>
      </c>
    </row>
    <row r="1237" spans="1:2" x14ac:dyDescent="0.3">
      <c r="A1237">
        <v>2240</v>
      </c>
      <c r="B1237" t="s">
        <v>1734</v>
      </c>
    </row>
    <row r="1238" spans="1:2" x14ac:dyDescent="0.3">
      <c r="A1238">
        <v>2250</v>
      </c>
      <c r="B1238" t="s">
        <v>1735</v>
      </c>
    </row>
    <row r="1239" spans="1:2" x14ac:dyDescent="0.3">
      <c r="A1239">
        <v>2254</v>
      </c>
      <c r="B1239" t="s">
        <v>1736</v>
      </c>
    </row>
    <row r="1240" spans="1:2" x14ac:dyDescent="0.3">
      <c r="A1240">
        <v>2254</v>
      </c>
      <c r="B1240" t="s">
        <v>1736</v>
      </c>
    </row>
    <row r="1241" spans="1:2" x14ac:dyDescent="0.3">
      <c r="A1241">
        <v>2254</v>
      </c>
      <c r="B1241" t="s">
        <v>1736</v>
      </c>
    </row>
    <row r="1242" spans="1:2" x14ac:dyDescent="0.3">
      <c r="A1242">
        <v>2256</v>
      </c>
      <c r="B1242" t="s">
        <v>1737</v>
      </c>
    </row>
    <row r="1243" spans="1:2" x14ac:dyDescent="0.3">
      <c r="A1243">
        <v>2256</v>
      </c>
      <c r="B1243" t="s">
        <v>1737</v>
      </c>
    </row>
    <row r="1244" spans="1:2" x14ac:dyDescent="0.3">
      <c r="A1244">
        <v>2257</v>
      </c>
      <c r="B1244" t="s">
        <v>1738</v>
      </c>
    </row>
    <row r="1245" spans="1:2" x14ac:dyDescent="0.3">
      <c r="A1245">
        <v>2258</v>
      </c>
      <c r="B1245" t="s">
        <v>1739</v>
      </c>
    </row>
    <row r="1246" spans="1:2" x14ac:dyDescent="0.3">
      <c r="A1246">
        <v>2258</v>
      </c>
      <c r="B1246" t="s">
        <v>1739</v>
      </c>
    </row>
    <row r="1247" spans="1:2" x14ac:dyDescent="0.3">
      <c r="A1247">
        <v>2260</v>
      </c>
      <c r="B1247" t="s">
        <v>1740</v>
      </c>
    </row>
    <row r="1248" spans="1:2" x14ac:dyDescent="0.3">
      <c r="A1248">
        <v>2260</v>
      </c>
      <c r="B1248" t="s">
        <v>1740</v>
      </c>
    </row>
    <row r="1249" spans="1:2" x14ac:dyDescent="0.3">
      <c r="A1249">
        <v>2260</v>
      </c>
      <c r="B1249" t="s">
        <v>1740</v>
      </c>
    </row>
    <row r="1250" spans="1:2" x14ac:dyDescent="0.3">
      <c r="A1250">
        <v>2260</v>
      </c>
      <c r="B1250" t="s">
        <v>1740</v>
      </c>
    </row>
    <row r="1251" spans="1:2" x14ac:dyDescent="0.3">
      <c r="A1251">
        <v>2264</v>
      </c>
      <c r="B1251" t="s">
        <v>1741</v>
      </c>
    </row>
    <row r="1252" spans="1:2" x14ac:dyDescent="0.3">
      <c r="A1252">
        <v>2265</v>
      </c>
      <c r="B1252" t="s">
        <v>1742</v>
      </c>
    </row>
    <row r="1253" spans="1:2" x14ac:dyDescent="0.3">
      <c r="A1253">
        <v>2265</v>
      </c>
      <c r="B1253" t="s">
        <v>1742</v>
      </c>
    </row>
    <row r="1254" spans="1:2" x14ac:dyDescent="0.3">
      <c r="A1254">
        <v>2266</v>
      </c>
      <c r="B1254" t="s">
        <v>1743</v>
      </c>
    </row>
    <row r="1255" spans="1:2" x14ac:dyDescent="0.3">
      <c r="A1255">
        <v>2266</v>
      </c>
      <c r="B1255" t="s">
        <v>1743</v>
      </c>
    </row>
    <row r="1256" spans="1:2" x14ac:dyDescent="0.3">
      <c r="A1256">
        <v>2268</v>
      </c>
      <c r="B1256" t="s">
        <v>1744</v>
      </c>
    </row>
    <row r="1257" spans="1:2" x14ac:dyDescent="0.3">
      <c r="A1257">
        <v>2270</v>
      </c>
      <c r="B1257" t="s">
        <v>1745</v>
      </c>
    </row>
    <row r="1258" spans="1:2" x14ac:dyDescent="0.3">
      <c r="A1258">
        <v>2270</v>
      </c>
      <c r="B1258" t="s">
        <v>1745</v>
      </c>
    </row>
    <row r="1259" spans="1:2" x14ac:dyDescent="0.3">
      <c r="A1259">
        <v>2270</v>
      </c>
      <c r="B1259" t="s">
        <v>1745</v>
      </c>
    </row>
    <row r="1260" spans="1:2" x14ac:dyDescent="0.3">
      <c r="A1260">
        <v>2272</v>
      </c>
      <c r="B1260" t="s">
        <v>1746</v>
      </c>
    </row>
    <row r="1261" spans="1:2" x14ac:dyDescent="0.3">
      <c r="A1261">
        <v>2273</v>
      </c>
      <c r="B1261" t="s">
        <v>1747</v>
      </c>
    </row>
    <row r="1262" spans="1:2" x14ac:dyDescent="0.3">
      <c r="A1262">
        <v>2273</v>
      </c>
      <c r="B1262" t="s">
        <v>1747</v>
      </c>
    </row>
    <row r="1263" spans="1:2" x14ac:dyDescent="0.3">
      <c r="A1263">
        <v>2274</v>
      </c>
      <c r="B1263" t="s">
        <v>1748</v>
      </c>
    </row>
    <row r="1264" spans="1:2" x14ac:dyDescent="0.3">
      <c r="A1264">
        <v>2276</v>
      </c>
      <c r="B1264" t="s">
        <v>1749</v>
      </c>
    </row>
    <row r="1265" spans="1:2" x14ac:dyDescent="0.3">
      <c r="A1265">
        <v>2279</v>
      </c>
      <c r="B1265" t="s">
        <v>1750</v>
      </c>
    </row>
    <row r="1266" spans="1:2" x14ac:dyDescent="0.3">
      <c r="A1266">
        <v>2281</v>
      </c>
      <c r="B1266" t="s">
        <v>1751</v>
      </c>
    </row>
    <row r="1267" spans="1:2" x14ac:dyDescent="0.3">
      <c r="A1267">
        <v>2282</v>
      </c>
      <c r="B1267" t="s">
        <v>1752</v>
      </c>
    </row>
    <row r="1268" spans="1:2" x14ac:dyDescent="0.3">
      <c r="A1268">
        <v>2283</v>
      </c>
      <c r="B1268" t="s">
        <v>1753</v>
      </c>
    </row>
    <row r="1269" spans="1:2" x14ac:dyDescent="0.3">
      <c r="A1269">
        <v>2285</v>
      </c>
      <c r="B1269" t="s">
        <v>1754</v>
      </c>
    </row>
    <row r="1270" spans="1:2" x14ac:dyDescent="0.3">
      <c r="A1270">
        <v>2286</v>
      </c>
      <c r="B1270" t="s">
        <v>1755</v>
      </c>
    </row>
    <row r="1271" spans="1:2" x14ac:dyDescent="0.3">
      <c r="A1271">
        <v>2286</v>
      </c>
      <c r="B1271" t="s">
        <v>1755</v>
      </c>
    </row>
    <row r="1272" spans="1:2" x14ac:dyDescent="0.3">
      <c r="A1272">
        <v>2286</v>
      </c>
      <c r="B1272" t="s">
        <v>1755</v>
      </c>
    </row>
    <row r="1273" spans="1:2" x14ac:dyDescent="0.3">
      <c r="A1273">
        <v>2287</v>
      </c>
      <c r="B1273" t="s">
        <v>1756</v>
      </c>
    </row>
    <row r="1274" spans="1:2" x14ac:dyDescent="0.3">
      <c r="A1274">
        <v>2287</v>
      </c>
      <c r="B1274" t="s">
        <v>1756</v>
      </c>
    </row>
    <row r="1275" spans="1:2" x14ac:dyDescent="0.3">
      <c r="A1275">
        <v>2287</v>
      </c>
      <c r="B1275" t="s">
        <v>1756</v>
      </c>
    </row>
    <row r="1276" spans="1:2" x14ac:dyDescent="0.3">
      <c r="A1276">
        <v>2287</v>
      </c>
      <c r="B1276" t="s">
        <v>1756</v>
      </c>
    </row>
    <row r="1277" spans="1:2" x14ac:dyDescent="0.3">
      <c r="A1277">
        <v>2289</v>
      </c>
      <c r="B1277" t="s">
        <v>1757</v>
      </c>
    </row>
    <row r="1278" spans="1:2" x14ac:dyDescent="0.3">
      <c r="A1278">
        <v>2290</v>
      </c>
      <c r="B1278" t="s">
        <v>1758</v>
      </c>
    </row>
    <row r="1279" spans="1:2" x14ac:dyDescent="0.3">
      <c r="A1279">
        <v>2290</v>
      </c>
      <c r="B1279" t="s">
        <v>1758</v>
      </c>
    </row>
    <row r="1280" spans="1:2" x14ac:dyDescent="0.3">
      <c r="A1280">
        <v>2290</v>
      </c>
      <c r="B1280" t="s">
        <v>1758</v>
      </c>
    </row>
    <row r="1281" spans="1:2" x14ac:dyDescent="0.3">
      <c r="A1281">
        <v>2302</v>
      </c>
      <c r="B1281" t="s">
        <v>1759</v>
      </c>
    </row>
    <row r="1282" spans="1:2" x14ac:dyDescent="0.3">
      <c r="A1282">
        <v>2302</v>
      </c>
      <c r="B1282" t="s">
        <v>1759</v>
      </c>
    </row>
    <row r="1283" spans="1:2" x14ac:dyDescent="0.3">
      <c r="A1283">
        <v>2302</v>
      </c>
      <c r="B1283" t="s">
        <v>1759</v>
      </c>
    </row>
    <row r="1284" spans="1:2" x14ac:dyDescent="0.3">
      <c r="A1284">
        <v>2303</v>
      </c>
      <c r="B1284" t="s">
        <v>1760</v>
      </c>
    </row>
    <row r="1285" spans="1:2" x14ac:dyDescent="0.3">
      <c r="A1285">
        <v>2303</v>
      </c>
      <c r="B1285" t="s">
        <v>1760</v>
      </c>
    </row>
    <row r="1286" spans="1:2" x14ac:dyDescent="0.3">
      <c r="A1286">
        <v>2305</v>
      </c>
      <c r="B1286" t="s">
        <v>1761</v>
      </c>
    </row>
    <row r="1287" spans="1:2" x14ac:dyDescent="0.3">
      <c r="A1287">
        <v>2308</v>
      </c>
      <c r="B1287" t="s">
        <v>1762</v>
      </c>
    </row>
    <row r="1288" spans="1:2" x14ac:dyDescent="0.3">
      <c r="A1288">
        <v>2308</v>
      </c>
      <c r="B1288" t="s">
        <v>1762</v>
      </c>
    </row>
    <row r="1289" spans="1:2" x14ac:dyDescent="0.3">
      <c r="A1289">
        <v>2323</v>
      </c>
      <c r="B1289" t="s">
        <v>1763</v>
      </c>
    </row>
    <row r="1290" spans="1:2" x14ac:dyDescent="0.3">
      <c r="A1290">
        <v>2323</v>
      </c>
      <c r="B1290" t="s">
        <v>1763</v>
      </c>
    </row>
    <row r="1291" spans="1:2" x14ac:dyDescent="0.3">
      <c r="A1291">
        <v>2323</v>
      </c>
      <c r="B1291" t="s">
        <v>1763</v>
      </c>
    </row>
    <row r="1292" spans="1:2" x14ac:dyDescent="0.3">
      <c r="A1292">
        <v>2330</v>
      </c>
      <c r="B1292" t="s">
        <v>1764</v>
      </c>
    </row>
    <row r="1293" spans="1:2" x14ac:dyDescent="0.3">
      <c r="A1293">
        <v>2333</v>
      </c>
      <c r="B1293" t="s">
        <v>1765</v>
      </c>
    </row>
    <row r="1294" spans="1:2" x14ac:dyDescent="0.3">
      <c r="A1294">
        <v>2334</v>
      </c>
      <c r="B1294" t="s">
        <v>1766</v>
      </c>
    </row>
    <row r="1295" spans="1:2" x14ac:dyDescent="0.3">
      <c r="A1295">
        <v>2334</v>
      </c>
      <c r="B1295" t="s">
        <v>1766</v>
      </c>
    </row>
    <row r="1296" spans="1:2" x14ac:dyDescent="0.3">
      <c r="A1296">
        <v>2334</v>
      </c>
      <c r="B1296" t="s">
        <v>1766</v>
      </c>
    </row>
    <row r="1297" spans="1:2" x14ac:dyDescent="0.3">
      <c r="A1297">
        <v>2334</v>
      </c>
      <c r="B1297" t="s">
        <v>1766</v>
      </c>
    </row>
    <row r="1298" spans="1:2" x14ac:dyDescent="0.3">
      <c r="A1298">
        <v>2338</v>
      </c>
      <c r="B1298" t="s">
        <v>1767</v>
      </c>
    </row>
    <row r="1299" spans="1:2" x14ac:dyDescent="0.3">
      <c r="A1299">
        <v>2338</v>
      </c>
      <c r="B1299" t="s">
        <v>1767</v>
      </c>
    </row>
    <row r="1300" spans="1:2" x14ac:dyDescent="0.3">
      <c r="A1300">
        <v>2339</v>
      </c>
      <c r="B1300" t="s">
        <v>1768</v>
      </c>
    </row>
    <row r="1301" spans="1:2" x14ac:dyDescent="0.3">
      <c r="A1301">
        <v>2345</v>
      </c>
      <c r="B1301" t="s">
        <v>1769</v>
      </c>
    </row>
    <row r="1302" spans="1:2" x14ac:dyDescent="0.3">
      <c r="A1302">
        <v>2345</v>
      </c>
      <c r="B1302" t="s">
        <v>1769</v>
      </c>
    </row>
    <row r="1303" spans="1:2" x14ac:dyDescent="0.3">
      <c r="A1303">
        <v>2346</v>
      </c>
      <c r="B1303" t="s">
        <v>1770</v>
      </c>
    </row>
    <row r="1304" spans="1:2" x14ac:dyDescent="0.3">
      <c r="A1304">
        <v>2346</v>
      </c>
      <c r="B1304" t="s">
        <v>1770</v>
      </c>
    </row>
    <row r="1305" spans="1:2" x14ac:dyDescent="0.3">
      <c r="A1305">
        <v>2351</v>
      </c>
      <c r="B1305" t="s">
        <v>1771</v>
      </c>
    </row>
    <row r="1306" spans="1:2" x14ac:dyDescent="0.3">
      <c r="A1306">
        <v>2352</v>
      </c>
      <c r="B1306" t="s">
        <v>1772</v>
      </c>
    </row>
    <row r="1307" spans="1:2" x14ac:dyDescent="0.3">
      <c r="A1307">
        <v>2352</v>
      </c>
      <c r="B1307" t="s">
        <v>1772</v>
      </c>
    </row>
    <row r="1308" spans="1:2" x14ac:dyDescent="0.3">
      <c r="A1308">
        <v>2352</v>
      </c>
      <c r="B1308" t="s">
        <v>1772</v>
      </c>
    </row>
    <row r="1309" spans="1:2" x14ac:dyDescent="0.3">
      <c r="A1309">
        <v>2353</v>
      </c>
      <c r="B1309" t="s">
        <v>1773</v>
      </c>
    </row>
    <row r="1310" spans="1:2" x14ac:dyDescent="0.3">
      <c r="A1310">
        <v>2353</v>
      </c>
      <c r="B1310" t="s">
        <v>1773</v>
      </c>
    </row>
    <row r="1311" spans="1:2" x14ac:dyDescent="0.3">
      <c r="A1311">
        <v>2355</v>
      </c>
      <c r="B1311" t="s">
        <v>1774</v>
      </c>
    </row>
    <row r="1312" spans="1:2" x14ac:dyDescent="0.3">
      <c r="A1312">
        <v>2355</v>
      </c>
      <c r="B1312" t="s">
        <v>1774</v>
      </c>
    </row>
    <row r="1313" spans="1:2" x14ac:dyDescent="0.3">
      <c r="A1313">
        <v>2356</v>
      </c>
      <c r="B1313" t="s">
        <v>1775</v>
      </c>
    </row>
    <row r="1314" spans="1:2" x14ac:dyDescent="0.3">
      <c r="A1314">
        <v>2358</v>
      </c>
      <c r="B1314" t="s">
        <v>1776</v>
      </c>
    </row>
    <row r="1315" spans="1:2" x14ac:dyDescent="0.3">
      <c r="A1315">
        <v>2358</v>
      </c>
      <c r="B1315" t="s">
        <v>1776</v>
      </c>
    </row>
    <row r="1316" spans="1:2" x14ac:dyDescent="0.3">
      <c r="A1316">
        <v>2359</v>
      </c>
      <c r="B1316" t="s">
        <v>1777</v>
      </c>
    </row>
    <row r="1317" spans="1:2" x14ac:dyDescent="0.3">
      <c r="A1317">
        <v>2361</v>
      </c>
      <c r="B1317" t="s">
        <v>1778</v>
      </c>
    </row>
    <row r="1318" spans="1:2" x14ac:dyDescent="0.3">
      <c r="A1318">
        <v>2363</v>
      </c>
      <c r="B1318" t="s">
        <v>1779</v>
      </c>
    </row>
    <row r="1319" spans="1:2" x14ac:dyDescent="0.3">
      <c r="A1319">
        <v>2369</v>
      </c>
      <c r="B1319" t="s">
        <v>1780</v>
      </c>
    </row>
    <row r="1320" spans="1:2" x14ac:dyDescent="0.3">
      <c r="A1320">
        <v>2372</v>
      </c>
      <c r="B1320" t="s">
        <v>1781</v>
      </c>
    </row>
    <row r="1321" spans="1:2" x14ac:dyDescent="0.3">
      <c r="A1321">
        <v>2376</v>
      </c>
      <c r="B1321" t="s">
        <v>1782</v>
      </c>
    </row>
    <row r="1322" spans="1:2" x14ac:dyDescent="0.3">
      <c r="A1322">
        <v>2376</v>
      </c>
      <c r="B1322" t="s">
        <v>1782</v>
      </c>
    </row>
    <row r="1323" spans="1:2" x14ac:dyDescent="0.3">
      <c r="A1323">
        <v>2379</v>
      </c>
      <c r="B1323" t="s">
        <v>1783</v>
      </c>
    </row>
    <row r="1324" spans="1:2" x14ac:dyDescent="0.3">
      <c r="A1324">
        <v>2380</v>
      </c>
      <c r="B1324" t="s">
        <v>1784</v>
      </c>
    </row>
    <row r="1325" spans="1:2" x14ac:dyDescent="0.3">
      <c r="A1325">
        <v>2380</v>
      </c>
      <c r="B1325" t="s">
        <v>1784</v>
      </c>
    </row>
    <row r="1326" spans="1:2" x14ac:dyDescent="0.3">
      <c r="A1326">
        <v>2382</v>
      </c>
      <c r="B1326" t="s">
        <v>1785</v>
      </c>
    </row>
    <row r="1327" spans="1:2" x14ac:dyDescent="0.3">
      <c r="A1327">
        <v>2382</v>
      </c>
      <c r="B1327" t="s">
        <v>1785</v>
      </c>
    </row>
    <row r="1328" spans="1:2" x14ac:dyDescent="0.3">
      <c r="A1328">
        <v>2382</v>
      </c>
      <c r="B1328" t="s">
        <v>1785</v>
      </c>
    </row>
    <row r="1329" spans="1:2" x14ac:dyDescent="0.3">
      <c r="A1329">
        <v>2385</v>
      </c>
      <c r="B1329" t="s">
        <v>1786</v>
      </c>
    </row>
    <row r="1330" spans="1:2" x14ac:dyDescent="0.3">
      <c r="A1330">
        <v>2391</v>
      </c>
      <c r="B1330" t="s">
        <v>1787</v>
      </c>
    </row>
    <row r="1331" spans="1:2" x14ac:dyDescent="0.3">
      <c r="A1331">
        <v>2391</v>
      </c>
      <c r="B1331" t="s">
        <v>1787</v>
      </c>
    </row>
    <row r="1332" spans="1:2" x14ac:dyDescent="0.3">
      <c r="A1332">
        <v>2391</v>
      </c>
      <c r="B1332" t="s">
        <v>1787</v>
      </c>
    </row>
    <row r="1333" spans="1:2" x14ac:dyDescent="0.3">
      <c r="A1333">
        <v>2391</v>
      </c>
      <c r="B1333" t="s">
        <v>1787</v>
      </c>
    </row>
    <row r="1334" spans="1:2" x14ac:dyDescent="0.3">
      <c r="A1334">
        <v>2393</v>
      </c>
      <c r="B1334" t="s">
        <v>1788</v>
      </c>
    </row>
    <row r="1335" spans="1:2" x14ac:dyDescent="0.3">
      <c r="A1335">
        <v>2393</v>
      </c>
      <c r="B1335" t="s">
        <v>1788</v>
      </c>
    </row>
    <row r="1336" spans="1:2" x14ac:dyDescent="0.3">
      <c r="A1336">
        <v>2394</v>
      </c>
      <c r="B1336" t="s">
        <v>1789</v>
      </c>
    </row>
    <row r="1337" spans="1:2" x14ac:dyDescent="0.3">
      <c r="A1337">
        <v>2394</v>
      </c>
      <c r="B1337" t="s">
        <v>1789</v>
      </c>
    </row>
    <row r="1338" spans="1:2" x14ac:dyDescent="0.3">
      <c r="A1338">
        <v>2395</v>
      </c>
      <c r="B1338" t="s">
        <v>1790</v>
      </c>
    </row>
    <row r="1339" spans="1:2" x14ac:dyDescent="0.3">
      <c r="A1339">
        <v>2398</v>
      </c>
      <c r="B1339" t="s">
        <v>1791</v>
      </c>
    </row>
    <row r="1340" spans="1:2" x14ac:dyDescent="0.3">
      <c r="A1340">
        <v>2417</v>
      </c>
      <c r="B1340" t="s">
        <v>1792</v>
      </c>
    </row>
    <row r="1341" spans="1:2" x14ac:dyDescent="0.3">
      <c r="A1341">
        <v>2418</v>
      </c>
      <c r="B1341" t="s">
        <v>1793</v>
      </c>
    </row>
    <row r="1342" spans="1:2" x14ac:dyDescent="0.3">
      <c r="A1342">
        <v>2418</v>
      </c>
      <c r="B1342" t="s">
        <v>1793</v>
      </c>
    </row>
    <row r="1343" spans="1:2" x14ac:dyDescent="0.3">
      <c r="A1343">
        <v>2418</v>
      </c>
      <c r="B1343" t="s">
        <v>1793</v>
      </c>
    </row>
    <row r="1344" spans="1:2" x14ac:dyDescent="0.3">
      <c r="A1344">
        <v>2419</v>
      </c>
      <c r="B1344" t="s">
        <v>1794</v>
      </c>
    </row>
    <row r="1345" spans="1:2" x14ac:dyDescent="0.3">
      <c r="A1345">
        <v>2419</v>
      </c>
      <c r="B1345" t="s">
        <v>1794</v>
      </c>
    </row>
    <row r="1346" spans="1:2" x14ac:dyDescent="0.3">
      <c r="A1346">
        <v>2420</v>
      </c>
      <c r="B1346" t="s">
        <v>1795</v>
      </c>
    </row>
    <row r="1347" spans="1:2" x14ac:dyDescent="0.3">
      <c r="A1347">
        <v>2422</v>
      </c>
      <c r="B1347" t="s">
        <v>1796</v>
      </c>
    </row>
    <row r="1348" spans="1:2" x14ac:dyDescent="0.3">
      <c r="A1348">
        <v>2422</v>
      </c>
      <c r="B1348" t="s">
        <v>1796</v>
      </c>
    </row>
    <row r="1349" spans="1:2" x14ac:dyDescent="0.3">
      <c r="A1349">
        <v>2423</v>
      </c>
      <c r="B1349" t="s">
        <v>1797</v>
      </c>
    </row>
    <row r="1350" spans="1:2" x14ac:dyDescent="0.3">
      <c r="A1350">
        <v>2426</v>
      </c>
      <c r="B1350" t="s">
        <v>1798</v>
      </c>
    </row>
    <row r="1351" spans="1:2" x14ac:dyDescent="0.3">
      <c r="A1351">
        <v>2426</v>
      </c>
      <c r="B1351" t="s">
        <v>1798</v>
      </c>
    </row>
    <row r="1352" spans="1:2" x14ac:dyDescent="0.3">
      <c r="A1352">
        <v>2426</v>
      </c>
      <c r="B1352" t="s">
        <v>1798</v>
      </c>
    </row>
    <row r="1353" spans="1:2" x14ac:dyDescent="0.3">
      <c r="A1353">
        <v>2427</v>
      </c>
      <c r="B1353" t="s">
        <v>1799</v>
      </c>
    </row>
    <row r="1354" spans="1:2" x14ac:dyDescent="0.3">
      <c r="A1354">
        <v>2430</v>
      </c>
      <c r="B1354" t="s">
        <v>1800</v>
      </c>
    </row>
    <row r="1355" spans="1:2" x14ac:dyDescent="0.3">
      <c r="A1355">
        <v>2430</v>
      </c>
      <c r="B1355" t="s">
        <v>1800</v>
      </c>
    </row>
    <row r="1356" spans="1:2" x14ac:dyDescent="0.3">
      <c r="A1356">
        <v>2430</v>
      </c>
      <c r="B1356" t="s">
        <v>1800</v>
      </c>
    </row>
    <row r="1357" spans="1:2" x14ac:dyDescent="0.3">
      <c r="A1357">
        <v>2431</v>
      </c>
      <c r="B1357" t="s">
        <v>1801</v>
      </c>
    </row>
    <row r="1358" spans="1:2" x14ac:dyDescent="0.3">
      <c r="A1358">
        <v>2431</v>
      </c>
      <c r="B1358" t="s">
        <v>1801</v>
      </c>
    </row>
    <row r="1359" spans="1:2" x14ac:dyDescent="0.3">
      <c r="A1359">
        <v>2432</v>
      </c>
      <c r="B1359" t="s">
        <v>1802</v>
      </c>
    </row>
    <row r="1360" spans="1:2" x14ac:dyDescent="0.3">
      <c r="A1360">
        <v>2432</v>
      </c>
      <c r="B1360" t="s">
        <v>1802</v>
      </c>
    </row>
    <row r="1361" spans="1:2" x14ac:dyDescent="0.3">
      <c r="A1361">
        <v>2433</v>
      </c>
      <c r="B1361" t="s">
        <v>1803</v>
      </c>
    </row>
    <row r="1362" spans="1:2" x14ac:dyDescent="0.3">
      <c r="A1362">
        <v>2437</v>
      </c>
      <c r="B1362" t="s">
        <v>1804</v>
      </c>
    </row>
    <row r="1363" spans="1:2" x14ac:dyDescent="0.3">
      <c r="A1363">
        <v>2441</v>
      </c>
      <c r="B1363" t="s">
        <v>1805</v>
      </c>
    </row>
    <row r="1364" spans="1:2" x14ac:dyDescent="0.3">
      <c r="A1364">
        <v>2442</v>
      </c>
      <c r="B1364" t="s">
        <v>1806</v>
      </c>
    </row>
    <row r="1365" spans="1:2" x14ac:dyDescent="0.3">
      <c r="A1365">
        <v>2443</v>
      </c>
      <c r="B1365" t="s">
        <v>1807</v>
      </c>
    </row>
    <row r="1366" spans="1:2" x14ac:dyDescent="0.3">
      <c r="A1366">
        <v>2443</v>
      </c>
      <c r="B1366" t="s">
        <v>1807</v>
      </c>
    </row>
    <row r="1367" spans="1:2" x14ac:dyDescent="0.3">
      <c r="A1367">
        <v>2448</v>
      </c>
      <c r="B1367" t="s">
        <v>1808</v>
      </c>
    </row>
    <row r="1368" spans="1:2" x14ac:dyDescent="0.3">
      <c r="A1368">
        <v>2450</v>
      </c>
      <c r="B1368" t="s">
        <v>1809</v>
      </c>
    </row>
    <row r="1369" spans="1:2" x14ac:dyDescent="0.3">
      <c r="A1369">
        <v>2454</v>
      </c>
      <c r="B1369" t="s">
        <v>1810</v>
      </c>
    </row>
    <row r="1370" spans="1:2" x14ac:dyDescent="0.3">
      <c r="A1370">
        <v>2456</v>
      </c>
      <c r="B1370" t="s">
        <v>1811</v>
      </c>
    </row>
    <row r="1371" spans="1:2" x14ac:dyDescent="0.3">
      <c r="A1371">
        <v>2456</v>
      </c>
      <c r="B1371" t="s">
        <v>1811</v>
      </c>
    </row>
    <row r="1372" spans="1:2" x14ac:dyDescent="0.3">
      <c r="A1372">
        <v>2457</v>
      </c>
      <c r="B1372" t="s">
        <v>1812</v>
      </c>
    </row>
    <row r="1373" spans="1:2" x14ac:dyDescent="0.3">
      <c r="A1373">
        <v>2458</v>
      </c>
      <c r="B1373" t="s">
        <v>1813</v>
      </c>
    </row>
    <row r="1374" spans="1:2" x14ac:dyDescent="0.3">
      <c r="A1374">
        <v>2458</v>
      </c>
      <c r="B1374" t="s">
        <v>1813</v>
      </c>
    </row>
    <row r="1375" spans="1:2" x14ac:dyDescent="0.3">
      <c r="A1375">
        <v>2460</v>
      </c>
      <c r="B1375" t="s">
        <v>1814</v>
      </c>
    </row>
    <row r="1376" spans="1:2" x14ac:dyDescent="0.3">
      <c r="A1376">
        <v>2460</v>
      </c>
      <c r="B1376" t="s">
        <v>1814</v>
      </c>
    </row>
    <row r="1377" spans="1:2" x14ac:dyDescent="0.3">
      <c r="A1377">
        <v>2464</v>
      </c>
      <c r="B1377" t="s">
        <v>1815</v>
      </c>
    </row>
    <row r="1378" spans="1:2" x14ac:dyDescent="0.3">
      <c r="A1378">
        <v>2464</v>
      </c>
      <c r="B1378" t="s">
        <v>1815</v>
      </c>
    </row>
    <row r="1379" spans="1:2" x14ac:dyDescent="0.3">
      <c r="A1379">
        <v>2464</v>
      </c>
      <c r="B1379" t="s">
        <v>1815</v>
      </c>
    </row>
    <row r="1380" spans="1:2" x14ac:dyDescent="0.3">
      <c r="A1380">
        <v>2464</v>
      </c>
      <c r="B1380" t="s">
        <v>1815</v>
      </c>
    </row>
    <row r="1381" spans="1:2" x14ac:dyDescent="0.3">
      <c r="A1381">
        <v>2466</v>
      </c>
      <c r="B1381" t="s">
        <v>1816</v>
      </c>
    </row>
    <row r="1382" spans="1:2" x14ac:dyDescent="0.3">
      <c r="A1382">
        <v>2466</v>
      </c>
      <c r="B1382" t="s">
        <v>1816</v>
      </c>
    </row>
    <row r="1383" spans="1:2" x14ac:dyDescent="0.3">
      <c r="A1383">
        <v>2466</v>
      </c>
      <c r="B1383" t="s">
        <v>1816</v>
      </c>
    </row>
    <row r="1384" spans="1:2" x14ac:dyDescent="0.3">
      <c r="A1384">
        <v>2468</v>
      </c>
      <c r="B1384" t="s">
        <v>1817</v>
      </c>
    </row>
    <row r="1385" spans="1:2" x14ac:dyDescent="0.3">
      <c r="A1385">
        <v>2468</v>
      </c>
      <c r="B1385" t="s">
        <v>1817</v>
      </c>
    </row>
    <row r="1386" spans="1:2" x14ac:dyDescent="0.3">
      <c r="A1386">
        <v>2472</v>
      </c>
      <c r="B1386" t="s">
        <v>1818</v>
      </c>
    </row>
    <row r="1387" spans="1:2" x14ac:dyDescent="0.3">
      <c r="A1387">
        <v>2481</v>
      </c>
      <c r="B1387" t="s">
        <v>1819</v>
      </c>
    </row>
    <row r="1388" spans="1:2" x14ac:dyDescent="0.3">
      <c r="A1388">
        <v>2484</v>
      </c>
      <c r="B1388" t="s">
        <v>1820</v>
      </c>
    </row>
    <row r="1389" spans="1:2" x14ac:dyDescent="0.3">
      <c r="A1389">
        <v>2484</v>
      </c>
      <c r="B1389" t="s">
        <v>1820</v>
      </c>
    </row>
    <row r="1390" spans="1:2" x14ac:dyDescent="0.3">
      <c r="A1390">
        <v>2486</v>
      </c>
      <c r="B1390" t="s">
        <v>1821</v>
      </c>
    </row>
    <row r="1391" spans="1:2" x14ac:dyDescent="0.3">
      <c r="A1391">
        <v>2486</v>
      </c>
      <c r="B1391" t="s">
        <v>1821</v>
      </c>
    </row>
    <row r="1392" spans="1:2" x14ac:dyDescent="0.3">
      <c r="A1392">
        <v>2486</v>
      </c>
      <c r="B1392" t="s">
        <v>1821</v>
      </c>
    </row>
    <row r="1393" spans="1:2" x14ac:dyDescent="0.3">
      <c r="A1393">
        <v>2487</v>
      </c>
      <c r="B1393" t="s">
        <v>1822</v>
      </c>
    </row>
    <row r="1394" spans="1:2" x14ac:dyDescent="0.3">
      <c r="A1394">
        <v>2487</v>
      </c>
      <c r="B1394" t="s">
        <v>1822</v>
      </c>
    </row>
    <row r="1395" spans="1:2" x14ac:dyDescent="0.3">
      <c r="A1395">
        <v>2487</v>
      </c>
      <c r="B1395" t="s">
        <v>1822</v>
      </c>
    </row>
    <row r="1396" spans="1:2" x14ac:dyDescent="0.3">
      <c r="A1396">
        <v>2488</v>
      </c>
      <c r="B1396" t="s">
        <v>1823</v>
      </c>
    </row>
    <row r="1397" spans="1:2" x14ac:dyDescent="0.3">
      <c r="A1397">
        <v>2488</v>
      </c>
      <c r="B1397" t="s">
        <v>1823</v>
      </c>
    </row>
    <row r="1398" spans="1:2" x14ac:dyDescent="0.3">
      <c r="A1398">
        <v>2489</v>
      </c>
      <c r="B1398" t="s">
        <v>1824</v>
      </c>
    </row>
    <row r="1399" spans="1:2" x14ac:dyDescent="0.3">
      <c r="A1399">
        <v>2489</v>
      </c>
      <c r="B1399" t="s">
        <v>1824</v>
      </c>
    </row>
    <row r="1400" spans="1:2" x14ac:dyDescent="0.3">
      <c r="A1400">
        <v>2489</v>
      </c>
      <c r="B1400" t="s">
        <v>1824</v>
      </c>
    </row>
    <row r="1401" spans="1:2" x14ac:dyDescent="0.3">
      <c r="A1401">
        <v>2490</v>
      </c>
      <c r="B1401" t="s">
        <v>1825</v>
      </c>
    </row>
    <row r="1402" spans="1:2" x14ac:dyDescent="0.3">
      <c r="A1402">
        <v>2490</v>
      </c>
      <c r="B1402" t="s">
        <v>1825</v>
      </c>
    </row>
    <row r="1403" spans="1:2" x14ac:dyDescent="0.3">
      <c r="A1403">
        <v>2491</v>
      </c>
      <c r="B1403" t="s">
        <v>1826</v>
      </c>
    </row>
    <row r="1404" spans="1:2" x14ac:dyDescent="0.3">
      <c r="A1404">
        <v>2491</v>
      </c>
      <c r="B1404" t="s">
        <v>1826</v>
      </c>
    </row>
    <row r="1405" spans="1:2" x14ac:dyDescent="0.3">
      <c r="A1405">
        <v>2491</v>
      </c>
      <c r="B1405" t="s">
        <v>1826</v>
      </c>
    </row>
    <row r="1406" spans="1:2" x14ac:dyDescent="0.3">
      <c r="A1406">
        <v>2491</v>
      </c>
      <c r="B1406" t="s">
        <v>1826</v>
      </c>
    </row>
    <row r="1407" spans="1:2" x14ac:dyDescent="0.3">
      <c r="A1407">
        <v>2491</v>
      </c>
      <c r="B1407" t="s">
        <v>1826</v>
      </c>
    </row>
    <row r="1408" spans="1:2" x14ac:dyDescent="0.3">
      <c r="A1408">
        <v>2491</v>
      </c>
      <c r="B1408" t="s">
        <v>1826</v>
      </c>
    </row>
    <row r="1409" spans="1:2" x14ac:dyDescent="0.3">
      <c r="A1409">
        <v>2491</v>
      </c>
      <c r="B1409" t="s">
        <v>1826</v>
      </c>
    </row>
    <row r="1410" spans="1:2" x14ac:dyDescent="0.3">
      <c r="A1410">
        <v>2495</v>
      </c>
      <c r="B1410" t="s">
        <v>1827</v>
      </c>
    </row>
    <row r="1411" spans="1:2" x14ac:dyDescent="0.3">
      <c r="A1411">
        <v>2498</v>
      </c>
      <c r="B1411" t="s">
        <v>1828</v>
      </c>
    </row>
    <row r="1412" spans="1:2" x14ac:dyDescent="0.3">
      <c r="A1412">
        <v>2498</v>
      </c>
      <c r="B1412" t="s">
        <v>1828</v>
      </c>
    </row>
    <row r="1413" spans="1:2" x14ac:dyDescent="0.3">
      <c r="A1413">
        <v>2498</v>
      </c>
      <c r="B1413" t="s">
        <v>1828</v>
      </c>
    </row>
    <row r="1414" spans="1:2" x14ac:dyDescent="0.3">
      <c r="A1414">
        <v>2498</v>
      </c>
      <c r="B1414" t="s">
        <v>1828</v>
      </c>
    </row>
    <row r="1415" spans="1:2" x14ac:dyDescent="0.3">
      <c r="A1415">
        <v>2499</v>
      </c>
      <c r="B1415" t="s">
        <v>1829</v>
      </c>
    </row>
    <row r="1416" spans="1:2" x14ac:dyDescent="0.3">
      <c r="A1416">
        <v>2500</v>
      </c>
      <c r="B1416" t="s">
        <v>1830</v>
      </c>
    </row>
    <row r="1417" spans="1:2" x14ac:dyDescent="0.3">
      <c r="A1417">
        <v>2502</v>
      </c>
      <c r="B1417" t="s">
        <v>1831</v>
      </c>
    </row>
    <row r="1418" spans="1:2" x14ac:dyDescent="0.3">
      <c r="A1418">
        <v>2502</v>
      </c>
      <c r="B1418" t="s">
        <v>1831</v>
      </c>
    </row>
    <row r="1419" spans="1:2" x14ac:dyDescent="0.3">
      <c r="A1419">
        <v>2506</v>
      </c>
      <c r="B1419" t="s">
        <v>1832</v>
      </c>
    </row>
    <row r="1420" spans="1:2" x14ac:dyDescent="0.3">
      <c r="A1420">
        <v>2507</v>
      </c>
      <c r="B1420" t="s">
        <v>1833</v>
      </c>
    </row>
    <row r="1421" spans="1:2" x14ac:dyDescent="0.3">
      <c r="A1421">
        <v>2508</v>
      </c>
      <c r="B1421" t="s">
        <v>1834</v>
      </c>
    </row>
    <row r="1422" spans="1:2" x14ac:dyDescent="0.3">
      <c r="A1422">
        <v>2509</v>
      </c>
      <c r="B1422" t="s">
        <v>1835</v>
      </c>
    </row>
    <row r="1423" spans="1:2" x14ac:dyDescent="0.3">
      <c r="A1423">
        <v>2512</v>
      </c>
      <c r="B1423" t="s">
        <v>1836</v>
      </c>
    </row>
    <row r="1424" spans="1:2" x14ac:dyDescent="0.3">
      <c r="A1424">
        <v>2516</v>
      </c>
      <c r="B1424" t="s">
        <v>1837</v>
      </c>
    </row>
    <row r="1425" spans="1:2" x14ac:dyDescent="0.3">
      <c r="A1425">
        <v>2520</v>
      </c>
      <c r="B1425" t="s">
        <v>1838</v>
      </c>
    </row>
    <row r="1426" spans="1:2" x14ac:dyDescent="0.3">
      <c r="A1426">
        <v>2521</v>
      </c>
      <c r="B1426" t="s">
        <v>1839</v>
      </c>
    </row>
    <row r="1427" spans="1:2" x14ac:dyDescent="0.3">
      <c r="A1427">
        <v>2522</v>
      </c>
      <c r="B1427" t="s">
        <v>1840</v>
      </c>
    </row>
    <row r="1428" spans="1:2" x14ac:dyDescent="0.3">
      <c r="A1428">
        <v>2526</v>
      </c>
      <c r="B1428" t="s">
        <v>1841</v>
      </c>
    </row>
    <row r="1429" spans="1:2" x14ac:dyDescent="0.3">
      <c r="A1429">
        <v>2527</v>
      </c>
      <c r="B1429" t="s">
        <v>1842</v>
      </c>
    </row>
    <row r="1430" spans="1:2" x14ac:dyDescent="0.3">
      <c r="A1430">
        <v>2530</v>
      </c>
      <c r="B1430" t="s">
        <v>1843</v>
      </c>
    </row>
    <row r="1431" spans="1:2" x14ac:dyDescent="0.3">
      <c r="A1431">
        <v>2531</v>
      </c>
      <c r="B1431" t="s">
        <v>1844</v>
      </c>
    </row>
    <row r="1432" spans="1:2" x14ac:dyDescent="0.3">
      <c r="A1432">
        <v>2534</v>
      </c>
      <c r="B1432" t="s">
        <v>1845</v>
      </c>
    </row>
    <row r="1433" spans="1:2" x14ac:dyDescent="0.3">
      <c r="A1433">
        <v>2539</v>
      </c>
      <c r="B1433" t="s">
        <v>1846</v>
      </c>
    </row>
    <row r="1434" spans="1:2" x14ac:dyDescent="0.3">
      <c r="A1434">
        <v>2540</v>
      </c>
      <c r="B1434" t="s">
        <v>1847</v>
      </c>
    </row>
    <row r="1435" spans="1:2" x14ac:dyDescent="0.3">
      <c r="A1435">
        <v>2543</v>
      </c>
      <c r="B1435" t="s">
        <v>1848</v>
      </c>
    </row>
    <row r="1436" spans="1:2" x14ac:dyDescent="0.3">
      <c r="A1436">
        <v>2543</v>
      </c>
      <c r="B1436" t="s">
        <v>1848</v>
      </c>
    </row>
    <row r="1437" spans="1:2" x14ac:dyDescent="0.3">
      <c r="A1437">
        <v>2545</v>
      </c>
      <c r="B1437" t="s">
        <v>1849</v>
      </c>
    </row>
    <row r="1438" spans="1:2" x14ac:dyDescent="0.3">
      <c r="A1438">
        <v>2547</v>
      </c>
      <c r="B1438" t="s">
        <v>1850</v>
      </c>
    </row>
    <row r="1439" spans="1:2" x14ac:dyDescent="0.3">
      <c r="A1439">
        <v>2548</v>
      </c>
      <c r="B1439" t="s">
        <v>1851</v>
      </c>
    </row>
    <row r="1440" spans="1:2" x14ac:dyDescent="0.3">
      <c r="A1440">
        <v>2548</v>
      </c>
      <c r="B1440" t="s">
        <v>1851</v>
      </c>
    </row>
    <row r="1441" spans="1:2" x14ac:dyDescent="0.3">
      <c r="A1441">
        <v>2548</v>
      </c>
      <c r="B1441" t="s">
        <v>1851</v>
      </c>
    </row>
    <row r="1442" spans="1:2" x14ac:dyDescent="0.3">
      <c r="A1442">
        <v>2548</v>
      </c>
      <c r="B1442" t="s">
        <v>1851</v>
      </c>
    </row>
    <row r="1443" spans="1:2" x14ac:dyDescent="0.3">
      <c r="A1443">
        <v>2548</v>
      </c>
      <c r="B1443" t="s">
        <v>1851</v>
      </c>
    </row>
    <row r="1444" spans="1:2" x14ac:dyDescent="0.3">
      <c r="A1444">
        <v>2549</v>
      </c>
      <c r="B1444" t="s">
        <v>1852</v>
      </c>
    </row>
    <row r="1445" spans="1:2" x14ac:dyDescent="0.3">
      <c r="A1445">
        <v>2549</v>
      </c>
      <c r="B1445" t="s">
        <v>1852</v>
      </c>
    </row>
    <row r="1446" spans="1:2" x14ac:dyDescent="0.3">
      <c r="A1446">
        <v>2549</v>
      </c>
      <c r="B1446" t="s">
        <v>1852</v>
      </c>
    </row>
    <row r="1447" spans="1:2" x14ac:dyDescent="0.3">
      <c r="A1447">
        <v>2549</v>
      </c>
      <c r="B1447" t="s">
        <v>1852</v>
      </c>
    </row>
    <row r="1448" spans="1:2" x14ac:dyDescent="0.3">
      <c r="A1448">
        <v>2551</v>
      </c>
      <c r="B1448" t="s">
        <v>1853</v>
      </c>
    </row>
    <row r="1449" spans="1:2" x14ac:dyDescent="0.3">
      <c r="A1449">
        <v>2553</v>
      </c>
      <c r="B1449" t="s">
        <v>1854</v>
      </c>
    </row>
    <row r="1450" spans="1:2" x14ac:dyDescent="0.3">
      <c r="A1450">
        <v>2555</v>
      </c>
      <c r="B1450" t="s">
        <v>1855</v>
      </c>
    </row>
    <row r="1451" spans="1:2" x14ac:dyDescent="0.3">
      <c r="A1451">
        <v>2555</v>
      </c>
      <c r="B1451" t="s">
        <v>1855</v>
      </c>
    </row>
    <row r="1452" spans="1:2" x14ac:dyDescent="0.3">
      <c r="A1452">
        <v>2555</v>
      </c>
      <c r="B1452" t="s">
        <v>1855</v>
      </c>
    </row>
    <row r="1453" spans="1:2" x14ac:dyDescent="0.3">
      <c r="A1453">
        <v>2561</v>
      </c>
      <c r="B1453" t="s">
        <v>1856</v>
      </c>
    </row>
    <row r="1454" spans="1:2" x14ac:dyDescent="0.3">
      <c r="A1454">
        <v>2561</v>
      </c>
      <c r="B1454" t="s">
        <v>1856</v>
      </c>
    </row>
    <row r="1455" spans="1:2" x14ac:dyDescent="0.3">
      <c r="A1455">
        <v>2561</v>
      </c>
      <c r="B1455" t="s">
        <v>1856</v>
      </c>
    </row>
    <row r="1456" spans="1:2" x14ac:dyDescent="0.3">
      <c r="A1456">
        <v>2563</v>
      </c>
      <c r="B1456" t="s">
        <v>1857</v>
      </c>
    </row>
    <row r="1457" spans="1:2" x14ac:dyDescent="0.3">
      <c r="A1457">
        <v>2570</v>
      </c>
      <c r="B1457" t="s">
        <v>1858</v>
      </c>
    </row>
    <row r="1458" spans="1:2" x14ac:dyDescent="0.3">
      <c r="A1458">
        <v>2570</v>
      </c>
      <c r="B1458" t="s">
        <v>1858</v>
      </c>
    </row>
    <row r="1459" spans="1:2" x14ac:dyDescent="0.3">
      <c r="A1459">
        <v>2570</v>
      </c>
      <c r="B1459" t="s">
        <v>1858</v>
      </c>
    </row>
    <row r="1460" spans="1:2" x14ac:dyDescent="0.3">
      <c r="A1460">
        <v>2570</v>
      </c>
      <c r="B1460" t="s">
        <v>1858</v>
      </c>
    </row>
    <row r="1461" spans="1:2" x14ac:dyDescent="0.3">
      <c r="A1461">
        <v>2571</v>
      </c>
      <c r="B1461" t="s">
        <v>1859</v>
      </c>
    </row>
    <row r="1462" spans="1:2" x14ac:dyDescent="0.3">
      <c r="A1462">
        <v>2571</v>
      </c>
      <c r="B1462" t="s">
        <v>1859</v>
      </c>
    </row>
    <row r="1463" spans="1:2" x14ac:dyDescent="0.3">
      <c r="A1463">
        <v>2578</v>
      </c>
      <c r="B1463" t="s">
        <v>1860</v>
      </c>
    </row>
    <row r="1464" spans="1:2" x14ac:dyDescent="0.3">
      <c r="A1464">
        <v>2578</v>
      </c>
      <c r="B1464" t="s">
        <v>1860</v>
      </c>
    </row>
    <row r="1465" spans="1:2" x14ac:dyDescent="0.3">
      <c r="A1465">
        <v>2578</v>
      </c>
      <c r="B1465" t="s">
        <v>1860</v>
      </c>
    </row>
    <row r="1466" spans="1:2" x14ac:dyDescent="0.3">
      <c r="A1466">
        <v>2579</v>
      </c>
      <c r="B1466" t="s">
        <v>1861</v>
      </c>
    </row>
    <row r="1467" spans="1:2" x14ac:dyDescent="0.3">
      <c r="A1467">
        <v>2579</v>
      </c>
      <c r="B1467" t="s">
        <v>1861</v>
      </c>
    </row>
    <row r="1468" spans="1:2" x14ac:dyDescent="0.3">
      <c r="A1468">
        <v>2583</v>
      </c>
      <c r="B1468" t="s">
        <v>1862</v>
      </c>
    </row>
    <row r="1469" spans="1:2" x14ac:dyDescent="0.3">
      <c r="A1469">
        <v>2583</v>
      </c>
      <c r="B1469" t="s">
        <v>1862</v>
      </c>
    </row>
    <row r="1470" spans="1:2" x14ac:dyDescent="0.3">
      <c r="A1470">
        <v>2584</v>
      </c>
      <c r="B1470" t="s">
        <v>1863</v>
      </c>
    </row>
    <row r="1471" spans="1:2" x14ac:dyDescent="0.3">
      <c r="A1471">
        <v>2587</v>
      </c>
      <c r="B1471" t="s">
        <v>1864</v>
      </c>
    </row>
    <row r="1472" spans="1:2" x14ac:dyDescent="0.3">
      <c r="A1472">
        <v>2587</v>
      </c>
      <c r="B1472" t="s">
        <v>1864</v>
      </c>
    </row>
    <row r="1473" spans="1:2" x14ac:dyDescent="0.3">
      <c r="A1473">
        <v>2593</v>
      </c>
      <c r="B1473" t="s">
        <v>1865</v>
      </c>
    </row>
    <row r="1474" spans="1:2" x14ac:dyDescent="0.3">
      <c r="A1474">
        <v>2593</v>
      </c>
      <c r="B1474" t="s">
        <v>1865</v>
      </c>
    </row>
    <row r="1475" spans="1:2" x14ac:dyDescent="0.3">
      <c r="A1475">
        <v>2601</v>
      </c>
      <c r="B1475" t="s">
        <v>1866</v>
      </c>
    </row>
    <row r="1476" spans="1:2" x14ac:dyDescent="0.3">
      <c r="A1476">
        <v>2603</v>
      </c>
      <c r="B1476" t="s">
        <v>1867</v>
      </c>
    </row>
    <row r="1477" spans="1:2" x14ac:dyDescent="0.3">
      <c r="A1477">
        <v>2604</v>
      </c>
      <c r="B1477" t="s">
        <v>1868</v>
      </c>
    </row>
    <row r="1478" spans="1:2" x14ac:dyDescent="0.3">
      <c r="A1478">
        <v>2610</v>
      </c>
      <c r="B1478" t="s">
        <v>1869</v>
      </c>
    </row>
    <row r="1479" spans="1:2" x14ac:dyDescent="0.3">
      <c r="A1479">
        <v>2613</v>
      </c>
      <c r="B1479" t="s">
        <v>1870</v>
      </c>
    </row>
    <row r="1480" spans="1:2" x14ac:dyDescent="0.3">
      <c r="A1480">
        <v>2616</v>
      </c>
      <c r="B1480" t="s">
        <v>1871</v>
      </c>
    </row>
    <row r="1481" spans="1:2" x14ac:dyDescent="0.3">
      <c r="A1481">
        <v>2617</v>
      </c>
      <c r="B1481" t="s">
        <v>1872</v>
      </c>
    </row>
    <row r="1482" spans="1:2" x14ac:dyDescent="0.3">
      <c r="A1482">
        <v>2618</v>
      </c>
      <c r="B1482" t="s">
        <v>1873</v>
      </c>
    </row>
    <row r="1483" spans="1:2" x14ac:dyDescent="0.3">
      <c r="A1483">
        <v>2618</v>
      </c>
      <c r="B1483" t="s">
        <v>1873</v>
      </c>
    </row>
    <row r="1484" spans="1:2" x14ac:dyDescent="0.3">
      <c r="A1484">
        <v>2618</v>
      </c>
      <c r="B1484" t="s">
        <v>1873</v>
      </c>
    </row>
    <row r="1485" spans="1:2" x14ac:dyDescent="0.3">
      <c r="A1485">
        <v>2618</v>
      </c>
      <c r="B1485" t="s">
        <v>1873</v>
      </c>
    </row>
    <row r="1486" spans="1:2" x14ac:dyDescent="0.3">
      <c r="A1486">
        <v>2618</v>
      </c>
      <c r="B1486" t="s">
        <v>1873</v>
      </c>
    </row>
    <row r="1487" spans="1:2" x14ac:dyDescent="0.3">
      <c r="A1487">
        <v>2618</v>
      </c>
      <c r="B1487" t="s">
        <v>1873</v>
      </c>
    </row>
    <row r="1488" spans="1:2" x14ac:dyDescent="0.3">
      <c r="A1488">
        <v>2619</v>
      </c>
      <c r="B1488" t="s">
        <v>1874</v>
      </c>
    </row>
    <row r="1489" spans="1:2" x14ac:dyDescent="0.3">
      <c r="A1489">
        <v>2619</v>
      </c>
      <c r="B1489" t="s">
        <v>1874</v>
      </c>
    </row>
    <row r="1490" spans="1:2" x14ac:dyDescent="0.3">
      <c r="A1490">
        <v>2620</v>
      </c>
      <c r="B1490" t="s">
        <v>1875</v>
      </c>
    </row>
    <row r="1491" spans="1:2" x14ac:dyDescent="0.3">
      <c r="A1491">
        <v>2621</v>
      </c>
      <c r="B1491" t="s">
        <v>1876</v>
      </c>
    </row>
    <row r="1492" spans="1:2" x14ac:dyDescent="0.3">
      <c r="A1492">
        <v>2626</v>
      </c>
      <c r="B1492" t="s">
        <v>1877</v>
      </c>
    </row>
    <row r="1493" spans="1:2" x14ac:dyDescent="0.3">
      <c r="A1493">
        <v>2628</v>
      </c>
      <c r="B1493" t="s">
        <v>1878</v>
      </c>
    </row>
    <row r="1494" spans="1:2" x14ac:dyDescent="0.3">
      <c r="A1494">
        <v>2630</v>
      </c>
      <c r="B1494" t="s">
        <v>1879</v>
      </c>
    </row>
    <row r="1495" spans="1:2" x14ac:dyDescent="0.3">
      <c r="A1495">
        <v>2630</v>
      </c>
      <c r="B1495" t="s">
        <v>1879</v>
      </c>
    </row>
    <row r="1496" spans="1:2" x14ac:dyDescent="0.3">
      <c r="A1496">
        <v>2630</v>
      </c>
      <c r="B1496" t="s">
        <v>1879</v>
      </c>
    </row>
    <row r="1497" spans="1:2" x14ac:dyDescent="0.3">
      <c r="A1497">
        <v>2630</v>
      </c>
      <c r="B1497" t="s">
        <v>1879</v>
      </c>
    </row>
    <row r="1498" spans="1:2" x14ac:dyDescent="0.3">
      <c r="A1498">
        <v>2638</v>
      </c>
      <c r="B1498" t="s">
        <v>1880</v>
      </c>
    </row>
    <row r="1499" spans="1:2" x14ac:dyDescent="0.3">
      <c r="A1499">
        <v>2639</v>
      </c>
      <c r="B1499" t="s">
        <v>1881</v>
      </c>
    </row>
    <row r="1500" spans="1:2" x14ac:dyDescent="0.3">
      <c r="A1500">
        <v>2647</v>
      </c>
      <c r="B1500" t="s">
        <v>1882</v>
      </c>
    </row>
    <row r="1501" spans="1:2" x14ac:dyDescent="0.3">
      <c r="A1501">
        <v>2647</v>
      </c>
      <c r="B1501" t="s">
        <v>1882</v>
      </c>
    </row>
    <row r="1502" spans="1:2" x14ac:dyDescent="0.3">
      <c r="A1502">
        <v>2649</v>
      </c>
      <c r="B1502" t="s">
        <v>1883</v>
      </c>
    </row>
    <row r="1503" spans="1:2" x14ac:dyDescent="0.3">
      <c r="A1503">
        <v>2650</v>
      </c>
      <c r="B1503" t="s">
        <v>1884</v>
      </c>
    </row>
    <row r="1504" spans="1:2" x14ac:dyDescent="0.3">
      <c r="A1504">
        <v>2652</v>
      </c>
      <c r="B1504" t="s">
        <v>1885</v>
      </c>
    </row>
    <row r="1505" spans="1:2" x14ac:dyDescent="0.3">
      <c r="A1505">
        <v>2653</v>
      </c>
      <c r="B1505" t="s">
        <v>1886</v>
      </c>
    </row>
    <row r="1506" spans="1:2" x14ac:dyDescent="0.3">
      <c r="A1506">
        <v>2653</v>
      </c>
      <c r="B1506" t="s">
        <v>1886</v>
      </c>
    </row>
    <row r="1507" spans="1:2" x14ac:dyDescent="0.3">
      <c r="A1507">
        <v>2655</v>
      </c>
      <c r="B1507" t="s">
        <v>1887</v>
      </c>
    </row>
    <row r="1508" spans="1:2" x14ac:dyDescent="0.3">
      <c r="A1508">
        <v>2655</v>
      </c>
      <c r="B1508" t="s">
        <v>1887</v>
      </c>
    </row>
    <row r="1509" spans="1:2" x14ac:dyDescent="0.3">
      <c r="A1509">
        <v>2660</v>
      </c>
      <c r="B1509" t="s">
        <v>1888</v>
      </c>
    </row>
    <row r="1510" spans="1:2" x14ac:dyDescent="0.3">
      <c r="A1510">
        <v>2667</v>
      </c>
      <c r="B1510" t="s">
        <v>1889</v>
      </c>
    </row>
    <row r="1511" spans="1:2" x14ac:dyDescent="0.3">
      <c r="A1511">
        <v>2667</v>
      </c>
      <c r="B1511" t="s">
        <v>1889</v>
      </c>
    </row>
    <row r="1512" spans="1:2" x14ac:dyDescent="0.3">
      <c r="A1512">
        <v>2668</v>
      </c>
      <c r="B1512" t="s">
        <v>1890</v>
      </c>
    </row>
    <row r="1513" spans="1:2" x14ac:dyDescent="0.3">
      <c r="A1513">
        <v>2668</v>
      </c>
      <c r="B1513" t="s">
        <v>1890</v>
      </c>
    </row>
    <row r="1514" spans="1:2" x14ac:dyDescent="0.3">
      <c r="A1514">
        <v>2668</v>
      </c>
      <c r="B1514" t="s">
        <v>1890</v>
      </c>
    </row>
    <row r="1515" spans="1:2" x14ac:dyDescent="0.3">
      <c r="A1515">
        <v>2670</v>
      </c>
      <c r="B1515" t="s">
        <v>1891</v>
      </c>
    </row>
    <row r="1516" spans="1:2" x14ac:dyDescent="0.3">
      <c r="A1516">
        <v>2670</v>
      </c>
      <c r="B1516" t="s">
        <v>1891</v>
      </c>
    </row>
    <row r="1517" spans="1:2" x14ac:dyDescent="0.3">
      <c r="A1517">
        <v>2671</v>
      </c>
      <c r="B1517" t="s">
        <v>1892</v>
      </c>
    </row>
    <row r="1518" spans="1:2" x14ac:dyDescent="0.3">
      <c r="A1518">
        <v>2677</v>
      </c>
      <c r="B1518" t="s">
        <v>1893</v>
      </c>
    </row>
    <row r="1519" spans="1:2" x14ac:dyDescent="0.3">
      <c r="A1519">
        <v>2677</v>
      </c>
      <c r="B1519" t="s">
        <v>1893</v>
      </c>
    </row>
    <row r="1520" spans="1:2" x14ac:dyDescent="0.3">
      <c r="A1520">
        <v>2684</v>
      </c>
      <c r="B1520" t="s">
        <v>1894</v>
      </c>
    </row>
    <row r="1521" spans="1:2" x14ac:dyDescent="0.3">
      <c r="A1521">
        <v>2684</v>
      </c>
      <c r="B1521" t="s">
        <v>1894</v>
      </c>
    </row>
    <row r="1522" spans="1:2" x14ac:dyDescent="0.3">
      <c r="A1522">
        <v>2684</v>
      </c>
      <c r="B1522" t="s">
        <v>1894</v>
      </c>
    </row>
    <row r="1523" spans="1:2" x14ac:dyDescent="0.3">
      <c r="A1523">
        <v>2684</v>
      </c>
      <c r="B1523" t="s">
        <v>1894</v>
      </c>
    </row>
    <row r="1524" spans="1:2" x14ac:dyDescent="0.3">
      <c r="A1524">
        <v>2684</v>
      </c>
      <c r="B1524" t="s">
        <v>1894</v>
      </c>
    </row>
    <row r="1525" spans="1:2" x14ac:dyDescent="0.3">
      <c r="A1525">
        <v>2685</v>
      </c>
      <c r="B1525" t="s">
        <v>1895</v>
      </c>
    </row>
    <row r="1526" spans="1:2" x14ac:dyDescent="0.3">
      <c r="A1526">
        <v>2689</v>
      </c>
      <c r="B1526" t="s">
        <v>1896</v>
      </c>
    </row>
    <row r="1527" spans="1:2" x14ac:dyDescent="0.3">
      <c r="A1527">
        <v>2693</v>
      </c>
      <c r="B1527" t="s">
        <v>1897</v>
      </c>
    </row>
    <row r="1528" spans="1:2" x14ac:dyDescent="0.3">
      <c r="A1528">
        <v>2696</v>
      </c>
      <c r="B1528" t="s">
        <v>1898</v>
      </c>
    </row>
    <row r="1529" spans="1:2" x14ac:dyDescent="0.3">
      <c r="A1529">
        <v>2697</v>
      </c>
      <c r="B1529" t="s">
        <v>1899</v>
      </c>
    </row>
    <row r="1530" spans="1:2" x14ac:dyDescent="0.3">
      <c r="A1530">
        <v>2697</v>
      </c>
      <c r="B1530" t="s">
        <v>1899</v>
      </c>
    </row>
    <row r="1531" spans="1:2" x14ac:dyDescent="0.3">
      <c r="A1531">
        <v>2699</v>
      </c>
      <c r="B1531" t="s">
        <v>1900</v>
      </c>
    </row>
    <row r="1532" spans="1:2" x14ac:dyDescent="0.3">
      <c r="A1532">
        <v>2699</v>
      </c>
      <c r="B1532" t="s">
        <v>1900</v>
      </c>
    </row>
    <row r="1533" spans="1:2" x14ac:dyDescent="0.3">
      <c r="A1533">
        <v>2704</v>
      </c>
      <c r="B1533" t="s">
        <v>1901</v>
      </c>
    </row>
    <row r="1534" spans="1:2" x14ac:dyDescent="0.3">
      <c r="A1534">
        <v>2704</v>
      </c>
      <c r="B1534" t="s">
        <v>1901</v>
      </c>
    </row>
    <row r="1535" spans="1:2" x14ac:dyDescent="0.3">
      <c r="A1535">
        <v>2709</v>
      </c>
      <c r="B1535" t="s">
        <v>1902</v>
      </c>
    </row>
    <row r="1536" spans="1:2" x14ac:dyDescent="0.3">
      <c r="A1536">
        <v>2709</v>
      </c>
      <c r="B1536" t="s">
        <v>1902</v>
      </c>
    </row>
    <row r="1537" spans="1:2" x14ac:dyDescent="0.3">
      <c r="A1537">
        <v>2713</v>
      </c>
      <c r="B1537" t="s">
        <v>1903</v>
      </c>
    </row>
    <row r="1538" spans="1:2" x14ac:dyDescent="0.3">
      <c r="A1538">
        <v>2713</v>
      </c>
      <c r="B1538" t="s">
        <v>1903</v>
      </c>
    </row>
    <row r="1539" spans="1:2" x14ac:dyDescent="0.3">
      <c r="A1539">
        <v>2715</v>
      </c>
      <c r="B1539" t="s">
        <v>1904</v>
      </c>
    </row>
    <row r="1540" spans="1:2" x14ac:dyDescent="0.3">
      <c r="A1540">
        <v>2718</v>
      </c>
      <c r="B1540" t="s">
        <v>1905</v>
      </c>
    </row>
    <row r="1541" spans="1:2" x14ac:dyDescent="0.3">
      <c r="A1541">
        <v>2720</v>
      </c>
      <c r="B1541" t="s">
        <v>1906</v>
      </c>
    </row>
    <row r="1542" spans="1:2" x14ac:dyDescent="0.3">
      <c r="A1542">
        <v>2724</v>
      </c>
      <c r="B1542" t="s">
        <v>1907</v>
      </c>
    </row>
    <row r="1543" spans="1:2" x14ac:dyDescent="0.3">
      <c r="A1543">
        <v>2724</v>
      </c>
      <c r="B1543" t="s">
        <v>1907</v>
      </c>
    </row>
    <row r="1544" spans="1:2" x14ac:dyDescent="0.3">
      <c r="A1544">
        <v>2725</v>
      </c>
      <c r="B1544" t="s">
        <v>1908</v>
      </c>
    </row>
    <row r="1545" spans="1:2" x14ac:dyDescent="0.3">
      <c r="A1545">
        <v>2729</v>
      </c>
      <c r="B1545" t="s">
        <v>1909</v>
      </c>
    </row>
    <row r="1546" spans="1:2" x14ac:dyDescent="0.3">
      <c r="A1546">
        <v>2737</v>
      </c>
      <c r="B1546" t="s">
        <v>1910</v>
      </c>
    </row>
    <row r="1547" spans="1:2" x14ac:dyDescent="0.3">
      <c r="A1547">
        <v>2737</v>
      </c>
      <c r="B1547" t="s">
        <v>1910</v>
      </c>
    </row>
    <row r="1548" spans="1:2" x14ac:dyDescent="0.3">
      <c r="A1548">
        <v>2738</v>
      </c>
      <c r="B1548" t="s">
        <v>1911</v>
      </c>
    </row>
    <row r="1549" spans="1:2" x14ac:dyDescent="0.3">
      <c r="A1549">
        <v>2741</v>
      </c>
      <c r="B1549" t="s">
        <v>1912</v>
      </c>
    </row>
    <row r="1550" spans="1:2" x14ac:dyDescent="0.3">
      <c r="A1550">
        <v>2745</v>
      </c>
      <c r="B1550" t="s">
        <v>1913</v>
      </c>
    </row>
    <row r="1551" spans="1:2" x14ac:dyDescent="0.3">
      <c r="A1551">
        <v>2747</v>
      </c>
      <c r="B1551" t="s">
        <v>1914</v>
      </c>
    </row>
    <row r="1552" spans="1:2" x14ac:dyDescent="0.3">
      <c r="A1552">
        <v>2747</v>
      </c>
      <c r="B1552" t="s">
        <v>1914</v>
      </c>
    </row>
    <row r="1553" spans="1:2" x14ac:dyDescent="0.3">
      <c r="A1553">
        <v>2750</v>
      </c>
      <c r="B1553" t="s">
        <v>1915</v>
      </c>
    </row>
    <row r="1554" spans="1:2" x14ac:dyDescent="0.3">
      <c r="A1554">
        <v>2760</v>
      </c>
      <c r="B1554" t="s">
        <v>1916</v>
      </c>
    </row>
    <row r="1555" spans="1:2" x14ac:dyDescent="0.3">
      <c r="A1555">
        <v>2764</v>
      </c>
      <c r="B1555" t="s">
        <v>1917</v>
      </c>
    </row>
    <row r="1556" spans="1:2" x14ac:dyDescent="0.3">
      <c r="A1556">
        <v>2765</v>
      </c>
      <c r="B1556" t="s">
        <v>1918</v>
      </c>
    </row>
    <row r="1557" spans="1:2" x14ac:dyDescent="0.3">
      <c r="A1557">
        <v>2770</v>
      </c>
      <c r="B1557" t="s">
        <v>1919</v>
      </c>
    </row>
    <row r="1558" spans="1:2" x14ac:dyDescent="0.3">
      <c r="A1558">
        <v>2771</v>
      </c>
      <c r="B1558" t="s">
        <v>1920</v>
      </c>
    </row>
    <row r="1559" spans="1:2" x14ac:dyDescent="0.3">
      <c r="A1559">
        <v>2773</v>
      </c>
      <c r="B1559" t="s">
        <v>1921</v>
      </c>
    </row>
    <row r="1560" spans="1:2" x14ac:dyDescent="0.3">
      <c r="A1560">
        <v>2775</v>
      </c>
      <c r="B1560" t="s">
        <v>1922</v>
      </c>
    </row>
    <row r="1561" spans="1:2" x14ac:dyDescent="0.3">
      <c r="A1561">
        <v>2776</v>
      </c>
      <c r="B1561" t="s">
        <v>1923</v>
      </c>
    </row>
    <row r="1562" spans="1:2" x14ac:dyDescent="0.3">
      <c r="A1562">
        <v>2776</v>
      </c>
      <c r="B1562" t="s">
        <v>1923</v>
      </c>
    </row>
    <row r="1563" spans="1:2" x14ac:dyDescent="0.3">
      <c r="A1563">
        <v>2778</v>
      </c>
      <c r="B1563" t="s">
        <v>1924</v>
      </c>
    </row>
    <row r="1564" spans="1:2" x14ac:dyDescent="0.3">
      <c r="A1564">
        <v>2778</v>
      </c>
      <c r="B1564" t="s">
        <v>1924</v>
      </c>
    </row>
    <row r="1565" spans="1:2" x14ac:dyDescent="0.3">
      <c r="A1565">
        <v>2779</v>
      </c>
      <c r="B1565" t="s">
        <v>1925</v>
      </c>
    </row>
    <row r="1566" spans="1:2" x14ac:dyDescent="0.3">
      <c r="A1566">
        <v>2781</v>
      </c>
      <c r="B1566" t="s">
        <v>1926</v>
      </c>
    </row>
    <row r="1567" spans="1:2" x14ac:dyDescent="0.3">
      <c r="A1567">
        <v>2781</v>
      </c>
      <c r="B1567" t="s">
        <v>1926</v>
      </c>
    </row>
    <row r="1568" spans="1:2" x14ac:dyDescent="0.3">
      <c r="A1568">
        <v>2781</v>
      </c>
      <c r="B1568" t="s">
        <v>1926</v>
      </c>
    </row>
    <row r="1569" spans="1:2" x14ac:dyDescent="0.3">
      <c r="A1569">
        <v>2787</v>
      </c>
      <c r="B1569" t="s">
        <v>1927</v>
      </c>
    </row>
    <row r="1570" spans="1:2" x14ac:dyDescent="0.3">
      <c r="A1570">
        <v>2791</v>
      </c>
      <c r="B1570" t="s">
        <v>1928</v>
      </c>
    </row>
    <row r="1571" spans="1:2" x14ac:dyDescent="0.3">
      <c r="A1571">
        <v>2794</v>
      </c>
      <c r="B1571" t="s">
        <v>1929</v>
      </c>
    </row>
    <row r="1572" spans="1:2" x14ac:dyDescent="0.3">
      <c r="A1572">
        <v>2794</v>
      </c>
      <c r="B1572" t="s">
        <v>1929</v>
      </c>
    </row>
    <row r="1573" spans="1:2" x14ac:dyDescent="0.3">
      <c r="A1573">
        <v>2795</v>
      </c>
      <c r="B1573" t="s">
        <v>1930</v>
      </c>
    </row>
    <row r="1574" spans="1:2" x14ac:dyDescent="0.3">
      <c r="A1574">
        <v>2795</v>
      </c>
      <c r="B1574" t="s">
        <v>1930</v>
      </c>
    </row>
    <row r="1575" spans="1:2" x14ac:dyDescent="0.3">
      <c r="A1575">
        <v>2795</v>
      </c>
      <c r="B1575" t="s">
        <v>1930</v>
      </c>
    </row>
    <row r="1576" spans="1:2" x14ac:dyDescent="0.3">
      <c r="A1576">
        <v>2796</v>
      </c>
      <c r="B1576" t="s">
        <v>1931</v>
      </c>
    </row>
    <row r="1577" spans="1:2" x14ac:dyDescent="0.3">
      <c r="A1577">
        <v>2797</v>
      </c>
      <c r="B1577" t="s">
        <v>1932</v>
      </c>
    </row>
    <row r="1578" spans="1:2" x14ac:dyDescent="0.3">
      <c r="A1578">
        <v>2797</v>
      </c>
      <c r="B1578" t="s">
        <v>1932</v>
      </c>
    </row>
    <row r="1579" spans="1:2" x14ac:dyDescent="0.3">
      <c r="A1579">
        <v>2801</v>
      </c>
      <c r="B1579" t="s">
        <v>1933</v>
      </c>
    </row>
    <row r="1580" spans="1:2" x14ac:dyDescent="0.3">
      <c r="A1580">
        <v>2803</v>
      </c>
      <c r="B1580" t="s">
        <v>1934</v>
      </c>
    </row>
    <row r="1581" spans="1:2" x14ac:dyDescent="0.3">
      <c r="A1581">
        <v>2803</v>
      </c>
      <c r="B1581" t="s">
        <v>1934</v>
      </c>
    </row>
    <row r="1582" spans="1:2" x14ac:dyDescent="0.3">
      <c r="A1582">
        <v>2813</v>
      </c>
      <c r="B1582" t="s">
        <v>1935</v>
      </c>
    </row>
    <row r="1583" spans="1:2" x14ac:dyDescent="0.3">
      <c r="A1583">
        <v>2817</v>
      </c>
      <c r="B1583" t="s">
        <v>1936</v>
      </c>
    </row>
    <row r="1584" spans="1:2" x14ac:dyDescent="0.3">
      <c r="A1584">
        <v>2817</v>
      </c>
      <c r="B1584" t="s">
        <v>1936</v>
      </c>
    </row>
    <row r="1585" spans="1:2" x14ac:dyDescent="0.3">
      <c r="A1585">
        <v>2820</v>
      </c>
      <c r="B1585" t="s">
        <v>1937</v>
      </c>
    </row>
    <row r="1586" spans="1:2" x14ac:dyDescent="0.3">
      <c r="A1586">
        <v>2820</v>
      </c>
      <c r="B1586" t="s">
        <v>1937</v>
      </c>
    </row>
    <row r="1587" spans="1:2" x14ac:dyDescent="0.3">
      <c r="A1587">
        <v>2823</v>
      </c>
      <c r="B1587" t="s">
        <v>1938</v>
      </c>
    </row>
    <row r="1588" spans="1:2" x14ac:dyDescent="0.3">
      <c r="A1588">
        <v>2825</v>
      </c>
      <c r="B1588" t="s">
        <v>1939</v>
      </c>
    </row>
    <row r="1589" spans="1:2" x14ac:dyDescent="0.3">
      <c r="A1589">
        <v>2825</v>
      </c>
      <c r="B1589" t="s">
        <v>1939</v>
      </c>
    </row>
    <row r="1590" spans="1:2" x14ac:dyDescent="0.3">
      <c r="A1590">
        <v>2828</v>
      </c>
      <c r="B1590" t="s">
        <v>1940</v>
      </c>
    </row>
    <row r="1591" spans="1:2" x14ac:dyDescent="0.3">
      <c r="A1591">
        <v>2828</v>
      </c>
      <c r="B1591" t="s">
        <v>1940</v>
      </c>
    </row>
    <row r="1592" spans="1:2" x14ac:dyDescent="0.3">
      <c r="A1592">
        <v>2833</v>
      </c>
      <c r="B1592" t="s">
        <v>1941</v>
      </c>
    </row>
    <row r="1593" spans="1:2" x14ac:dyDescent="0.3">
      <c r="A1593">
        <v>2833</v>
      </c>
      <c r="B1593" t="s">
        <v>1941</v>
      </c>
    </row>
    <row r="1594" spans="1:2" x14ac:dyDescent="0.3">
      <c r="A1594">
        <v>2837</v>
      </c>
      <c r="B1594" t="s">
        <v>1942</v>
      </c>
    </row>
    <row r="1595" spans="1:2" x14ac:dyDescent="0.3">
      <c r="A1595">
        <v>2837</v>
      </c>
      <c r="B1595" t="s">
        <v>1942</v>
      </c>
    </row>
    <row r="1596" spans="1:2" x14ac:dyDescent="0.3">
      <c r="A1596">
        <v>2840</v>
      </c>
      <c r="B1596" t="s">
        <v>1943</v>
      </c>
    </row>
    <row r="1597" spans="1:2" x14ac:dyDescent="0.3">
      <c r="A1597">
        <v>2840</v>
      </c>
      <c r="B1597" t="s">
        <v>1943</v>
      </c>
    </row>
    <row r="1598" spans="1:2" x14ac:dyDescent="0.3">
      <c r="A1598">
        <v>2840</v>
      </c>
      <c r="B1598" t="s">
        <v>1943</v>
      </c>
    </row>
    <row r="1599" spans="1:2" x14ac:dyDescent="0.3">
      <c r="A1599">
        <v>2840</v>
      </c>
      <c r="B1599" t="s">
        <v>1943</v>
      </c>
    </row>
    <row r="1600" spans="1:2" x14ac:dyDescent="0.3">
      <c r="A1600">
        <v>2847</v>
      </c>
      <c r="B1600" t="s">
        <v>1944</v>
      </c>
    </row>
    <row r="1601" spans="1:2" x14ac:dyDescent="0.3">
      <c r="A1601">
        <v>2847</v>
      </c>
      <c r="B1601" t="s">
        <v>1944</v>
      </c>
    </row>
    <row r="1602" spans="1:2" x14ac:dyDescent="0.3">
      <c r="A1602">
        <v>2847</v>
      </c>
      <c r="B1602" t="s">
        <v>1944</v>
      </c>
    </row>
    <row r="1603" spans="1:2" x14ac:dyDescent="0.3">
      <c r="A1603">
        <v>2848</v>
      </c>
      <c r="B1603" t="s">
        <v>1945</v>
      </c>
    </row>
    <row r="1604" spans="1:2" x14ac:dyDescent="0.3">
      <c r="A1604">
        <v>2851</v>
      </c>
      <c r="B1604" t="s">
        <v>1946</v>
      </c>
    </row>
    <row r="1605" spans="1:2" x14ac:dyDescent="0.3">
      <c r="A1605">
        <v>2855</v>
      </c>
      <c r="B1605" t="s">
        <v>1947</v>
      </c>
    </row>
    <row r="1606" spans="1:2" x14ac:dyDescent="0.3">
      <c r="A1606">
        <v>2855</v>
      </c>
      <c r="B1606" t="s">
        <v>1947</v>
      </c>
    </row>
    <row r="1607" spans="1:2" x14ac:dyDescent="0.3">
      <c r="A1607">
        <v>2855</v>
      </c>
      <c r="B1607" t="s">
        <v>1947</v>
      </c>
    </row>
    <row r="1608" spans="1:2" x14ac:dyDescent="0.3">
      <c r="A1608">
        <v>2858</v>
      </c>
      <c r="B1608" t="s">
        <v>1948</v>
      </c>
    </row>
    <row r="1609" spans="1:2" x14ac:dyDescent="0.3">
      <c r="A1609">
        <v>2858</v>
      </c>
      <c r="B1609" t="s">
        <v>1948</v>
      </c>
    </row>
    <row r="1610" spans="1:2" x14ac:dyDescent="0.3">
      <c r="A1610">
        <v>2858</v>
      </c>
      <c r="B1610" t="s">
        <v>1948</v>
      </c>
    </row>
    <row r="1611" spans="1:2" x14ac:dyDescent="0.3">
      <c r="A1611">
        <v>2858</v>
      </c>
      <c r="B1611" t="s">
        <v>1948</v>
      </c>
    </row>
    <row r="1612" spans="1:2" x14ac:dyDescent="0.3">
      <c r="A1612">
        <v>2859</v>
      </c>
      <c r="B1612" t="s">
        <v>1949</v>
      </c>
    </row>
    <row r="1613" spans="1:2" x14ac:dyDescent="0.3">
      <c r="A1613">
        <v>2861</v>
      </c>
      <c r="B1613" t="s">
        <v>1950</v>
      </c>
    </row>
    <row r="1614" spans="1:2" x14ac:dyDescent="0.3">
      <c r="A1614">
        <v>2862</v>
      </c>
      <c r="B1614" t="s">
        <v>1951</v>
      </c>
    </row>
    <row r="1615" spans="1:2" x14ac:dyDescent="0.3">
      <c r="A1615">
        <v>2865</v>
      </c>
      <c r="B1615" t="s">
        <v>1952</v>
      </c>
    </row>
    <row r="1616" spans="1:2" x14ac:dyDescent="0.3">
      <c r="A1616">
        <v>2865</v>
      </c>
      <c r="B1616" t="s">
        <v>1952</v>
      </c>
    </row>
    <row r="1617" spans="1:2" x14ac:dyDescent="0.3">
      <c r="A1617">
        <v>2867</v>
      </c>
      <c r="B1617" t="s">
        <v>1953</v>
      </c>
    </row>
    <row r="1618" spans="1:2" x14ac:dyDescent="0.3">
      <c r="A1618">
        <v>2868</v>
      </c>
      <c r="B1618" t="s">
        <v>1954</v>
      </c>
    </row>
    <row r="1619" spans="1:2" x14ac:dyDescent="0.3">
      <c r="A1619">
        <v>2868</v>
      </c>
      <c r="B1619" t="s">
        <v>1954</v>
      </c>
    </row>
    <row r="1620" spans="1:2" x14ac:dyDescent="0.3">
      <c r="A1620">
        <v>2868</v>
      </c>
      <c r="B1620" t="s">
        <v>1954</v>
      </c>
    </row>
    <row r="1621" spans="1:2" x14ac:dyDescent="0.3">
      <c r="A1621">
        <v>2873</v>
      </c>
      <c r="B1621" t="s">
        <v>1955</v>
      </c>
    </row>
    <row r="1622" spans="1:2" x14ac:dyDescent="0.3">
      <c r="A1622">
        <v>2873</v>
      </c>
      <c r="B1622" t="s">
        <v>1955</v>
      </c>
    </row>
    <row r="1623" spans="1:2" x14ac:dyDescent="0.3">
      <c r="A1623">
        <v>2874</v>
      </c>
      <c r="B1623" t="s">
        <v>1956</v>
      </c>
    </row>
    <row r="1624" spans="1:2" x14ac:dyDescent="0.3">
      <c r="A1624">
        <v>2874</v>
      </c>
      <c r="B1624" t="s">
        <v>1956</v>
      </c>
    </row>
    <row r="1625" spans="1:2" x14ac:dyDescent="0.3">
      <c r="A1625">
        <v>2874</v>
      </c>
      <c r="B1625" t="s">
        <v>1956</v>
      </c>
    </row>
    <row r="1626" spans="1:2" x14ac:dyDescent="0.3">
      <c r="A1626">
        <v>2877</v>
      </c>
      <c r="B1626" t="s">
        <v>1957</v>
      </c>
    </row>
    <row r="1627" spans="1:2" x14ac:dyDescent="0.3">
      <c r="A1627">
        <v>2878</v>
      </c>
      <c r="B1627" t="s">
        <v>1958</v>
      </c>
    </row>
    <row r="1628" spans="1:2" x14ac:dyDescent="0.3">
      <c r="A1628">
        <v>2880</v>
      </c>
      <c r="B1628" t="s">
        <v>1959</v>
      </c>
    </row>
    <row r="1629" spans="1:2" x14ac:dyDescent="0.3">
      <c r="A1629">
        <v>2880</v>
      </c>
      <c r="B1629" t="s">
        <v>1959</v>
      </c>
    </row>
    <row r="1630" spans="1:2" x14ac:dyDescent="0.3">
      <c r="A1630">
        <v>2882</v>
      </c>
      <c r="B1630" t="s">
        <v>1960</v>
      </c>
    </row>
    <row r="1631" spans="1:2" x14ac:dyDescent="0.3">
      <c r="A1631">
        <v>2882</v>
      </c>
      <c r="B1631" t="s">
        <v>1960</v>
      </c>
    </row>
    <row r="1632" spans="1:2" x14ac:dyDescent="0.3">
      <c r="A1632">
        <v>2882</v>
      </c>
      <c r="B1632" t="s">
        <v>1960</v>
      </c>
    </row>
    <row r="1633" spans="1:2" x14ac:dyDescent="0.3">
      <c r="A1633">
        <v>2882</v>
      </c>
      <c r="B1633" t="s">
        <v>1960</v>
      </c>
    </row>
    <row r="1634" spans="1:2" x14ac:dyDescent="0.3">
      <c r="A1634">
        <v>2882</v>
      </c>
      <c r="B1634" t="s">
        <v>1960</v>
      </c>
    </row>
    <row r="1635" spans="1:2" x14ac:dyDescent="0.3">
      <c r="A1635">
        <v>2882</v>
      </c>
      <c r="B1635" t="s">
        <v>1960</v>
      </c>
    </row>
    <row r="1636" spans="1:2" x14ac:dyDescent="0.3">
      <c r="A1636">
        <v>2882</v>
      </c>
      <c r="B1636" t="s">
        <v>1960</v>
      </c>
    </row>
    <row r="1637" spans="1:2" x14ac:dyDescent="0.3">
      <c r="A1637">
        <v>2882</v>
      </c>
      <c r="B1637" t="s">
        <v>1960</v>
      </c>
    </row>
    <row r="1638" spans="1:2" x14ac:dyDescent="0.3">
      <c r="A1638">
        <v>2883</v>
      </c>
      <c r="B1638" t="s">
        <v>1961</v>
      </c>
    </row>
    <row r="1639" spans="1:2" x14ac:dyDescent="0.3">
      <c r="A1639">
        <v>2884</v>
      </c>
      <c r="B1639" t="s">
        <v>1962</v>
      </c>
    </row>
    <row r="1640" spans="1:2" x14ac:dyDescent="0.3">
      <c r="A1640">
        <v>2884</v>
      </c>
      <c r="B1640" t="s">
        <v>1962</v>
      </c>
    </row>
    <row r="1641" spans="1:2" x14ac:dyDescent="0.3">
      <c r="A1641">
        <v>2885</v>
      </c>
      <c r="B1641" t="s">
        <v>1963</v>
      </c>
    </row>
    <row r="1642" spans="1:2" x14ac:dyDescent="0.3">
      <c r="A1642">
        <v>2886</v>
      </c>
      <c r="B1642" t="s">
        <v>1964</v>
      </c>
    </row>
    <row r="1643" spans="1:2" x14ac:dyDescent="0.3">
      <c r="A1643">
        <v>2886</v>
      </c>
      <c r="B1643" t="s">
        <v>1964</v>
      </c>
    </row>
    <row r="1644" spans="1:2" x14ac:dyDescent="0.3">
      <c r="A1644">
        <v>2886</v>
      </c>
      <c r="B1644" t="s">
        <v>1964</v>
      </c>
    </row>
    <row r="1645" spans="1:2" x14ac:dyDescent="0.3">
      <c r="A1645">
        <v>2892</v>
      </c>
      <c r="B1645" t="s">
        <v>1965</v>
      </c>
    </row>
    <row r="1646" spans="1:2" x14ac:dyDescent="0.3">
      <c r="A1646">
        <v>2893</v>
      </c>
      <c r="B1646" t="s">
        <v>1966</v>
      </c>
    </row>
    <row r="1647" spans="1:2" x14ac:dyDescent="0.3">
      <c r="A1647">
        <v>2896</v>
      </c>
      <c r="B1647" t="s">
        <v>1967</v>
      </c>
    </row>
    <row r="1648" spans="1:2" x14ac:dyDescent="0.3">
      <c r="A1648">
        <v>2896</v>
      </c>
      <c r="B1648" t="s">
        <v>1967</v>
      </c>
    </row>
    <row r="1649" spans="1:2" x14ac:dyDescent="0.3">
      <c r="A1649">
        <v>2897</v>
      </c>
      <c r="B1649" t="s">
        <v>1968</v>
      </c>
    </row>
    <row r="1650" spans="1:2" x14ac:dyDescent="0.3">
      <c r="A1650">
        <v>2897</v>
      </c>
      <c r="B1650" t="s">
        <v>1968</v>
      </c>
    </row>
    <row r="1651" spans="1:2" x14ac:dyDescent="0.3">
      <c r="A1651">
        <v>2903</v>
      </c>
      <c r="B1651" t="s">
        <v>1969</v>
      </c>
    </row>
    <row r="1652" spans="1:2" x14ac:dyDescent="0.3">
      <c r="A1652">
        <v>2908</v>
      </c>
      <c r="B1652" t="s">
        <v>1970</v>
      </c>
    </row>
    <row r="1653" spans="1:2" x14ac:dyDescent="0.3">
      <c r="A1653">
        <v>2908</v>
      </c>
      <c r="B1653" t="s">
        <v>1970</v>
      </c>
    </row>
    <row r="1654" spans="1:2" x14ac:dyDescent="0.3">
      <c r="A1654">
        <v>2908</v>
      </c>
      <c r="B1654" t="s">
        <v>1970</v>
      </c>
    </row>
    <row r="1655" spans="1:2" x14ac:dyDescent="0.3">
      <c r="A1655">
        <v>2908</v>
      </c>
      <c r="B1655" t="s">
        <v>1970</v>
      </c>
    </row>
    <row r="1656" spans="1:2" x14ac:dyDescent="0.3">
      <c r="A1656">
        <v>2912</v>
      </c>
      <c r="B1656" t="s">
        <v>1971</v>
      </c>
    </row>
    <row r="1657" spans="1:2" x14ac:dyDescent="0.3">
      <c r="A1657">
        <v>2912</v>
      </c>
      <c r="B1657" t="s">
        <v>1971</v>
      </c>
    </row>
    <row r="1658" spans="1:2" x14ac:dyDescent="0.3">
      <c r="A1658">
        <v>2920</v>
      </c>
      <c r="B1658" t="s">
        <v>1972</v>
      </c>
    </row>
    <row r="1659" spans="1:2" x14ac:dyDescent="0.3">
      <c r="A1659">
        <v>2923</v>
      </c>
      <c r="B1659" t="s">
        <v>1973</v>
      </c>
    </row>
    <row r="1660" spans="1:2" x14ac:dyDescent="0.3">
      <c r="A1660">
        <v>2924</v>
      </c>
      <c r="B1660" t="s">
        <v>1974</v>
      </c>
    </row>
    <row r="1661" spans="1:2" x14ac:dyDescent="0.3">
      <c r="A1661">
        <v>2924</v>
      </c>
      <c r="B1661" t="s">
        <v>1974</v>
      </c>
    </row>
    <row r="1662" spans="1:2" x14ac:dyDescent="0.3">
      <c r="A1662">
        <v>2928</v>
      </c>
      <c r="B1662" t="s">
        <v>1975</v>
      </c>
    </row>
    <row r="1663" spans="1:2" x14ac:dyDescent="0.3">
      <c r="A1663">
        <v>2928</v>
      </c>
      <c r="B1663" t="s">
        <v>1975</v>
      </c>
    </row>
    <row r="1664" spans="1:2" x14ac:dyDescent="0.3">
      <c r="A1664">
        <v>2931</v>
      </c>
      <c r="B1664" t="s">
        <v>1976</v>
      </c>
    </row>
    <row r="1665" spans="1:2" x14ac:dyDescent="0.3">
      <c r="A1665">
        <v>2932</v>
      </c>
      <c r="B1665" t="s">
        <v>1977</v>
      </c>
    </row>
    <row r="1666" spans="1:2" x14ac:dyDescent="0.3">
      <c r="A1666">
        <v>2935</v>
      </c>
      <c r="B1666" t="s">
        <v>1978</v>
      </c>
    </row>
    <row r="1667" spans="1:2" x14ac:dyDescent="0.3">
      <c r="A1667">
        <v>2938</v>
      </c>
      <c r="B1667" t="s">
        <v>1979</v>
      </c>
    </row>
    <row r="1668" spans="1:2" x14ac:dyDescent="0.3">
      <c r="A1668">
        <v>2941</v>
      </c>
      <c r="B1668" t="s">
        <v>1980</v>
      </c>
    </row>
    <row r="1669" spans="1:2" x14ac:dyDescent="0.3">
      <c r="A1669">
        <v>2944</v>
      </c>
      <c r="B1669" t="s">
        <v>1981</v>
      </c>
    </row>
    <row r="1670" spans="1:2" x14ac:dyDescent="0.3">
      <c r="A1670">
        <v>2947</v>
      </c>
      <c r="B1670" t="s">
        <v>1982</v>
      </c>
    </row>
    <row r="1671" spans="1:2" x14ac:dyDescent="0.3">
      <c r="A1671">
        <v>2951</v>
      </c>
      <c r="B1671" t="s">
        <v>1983</v>
      </c>
    </row>
    <row r="1672" spans="1:2" x14ac:dyDescent="0.3">
      <c r="A1672">
        <v>2951</v>
      </c>
      <c r="B1672" t="s">
        <v>1983</v>
      </c>
    </row>
    <row r="1673" spans="1:2" x14ac:dyDescent="0.3">
      <c r="A1673">
        <v>2952</v>
      </c>
      <c r="B1673" t="s">
        <v>1984</v>
      </c>
    </row>
    <row r="1674" spans="1:2" x14ac:dyDescent="0.3">
      <c r="A1674">
        <v>2954</v>
      </c>
      <c r="B1674" t="s">
        <v>1985</v>
      </c>
    </row>
    <row r="1675" spans="1:2" x14ac:dyDescent="0.3">
      <c r="A1675">
        <v>2957</v>
      </c>
      <c r="B1675" t="s">
        <v>1986</v>
      </c>
    </row>
    <row r="1676" spans="1:2" x14ac:dyDescent="0.3">
      <c r="A1676">
        <v>2958</v>
      </c>
      <c r="B1676" t="s">
        <v>1987</v>
      </c>
    </row>
    <row r="1677" spans="1:2" x14ac:dyDescent="0.3">
      <c r="A1677">
        <v>2960</v>
      </c>
      <c r="B1677" t="s">
        <v>1988</v>
      </c>
    </row>
    <row r="1678" spans="1:2" x14ac:dyDescent="0.3">
      <c r="A1678">
        <v>2962</v>
      </c>
      <c r="B1678" t="s">
        <v>1989</v>
      </c>
    </row>
    <row r="1679" spans="1:2" x14ac:dyDescent="0.3">
      <c r="A1679">
        <v>2963</v>
      </c>
      <c r="B1679" t="s">
        <v>1990</v>
      </c>
    </row>
    <row r="1680" spans="1:2" x14ac:dyDescent="0.3">
      <c r="A1680">
        <v>2964</v>
      </c>
      <c r="B1680" t="s">
        <v>1991</v>
      </c>
    </row>
    <row r="1681" spans="1:2" x14ac:dyDescent="0.3">
      <c r="A1681">
        <v>2968</v>
      </c>
      <c r="B1681" t="s">
        <v>1992</v>
      </c>
    </row>
    <row r="1682" spans="1:2" x14ac:dyDescent="0.3">
      <c r="A1682">
        <v>2968</v>
      </c>
      <c r="B1682" t="s">
        <v>1992</v>
      </c>
    </row>
    <row r="1683" spans="1:2" x14ac:dyDescent="0.3">
      <c r="A1683">
        <v>2968</v>
      </c>
      <c r="B1683" t="s">
        <v>1992</v>
      </c>
    </row>
    <row r="1684" spans="1:2" x14ac:dyDescent="0.3">
      <c r="A1684">
        <v>2973</v>
      </c>
      <c r="B1684" t="s">
        <v>1993</v>
      </c>
    </row>
    <row r="1685" spans="1:2" x14ac:dyDescent="0.3">
      <c r="A1685">
        <v>2973</v>
      </c>
      <c r="B1685" t="s">
        <v>1993</v>
      </c>
    </row>
    <row r="1686" spans="1:2" x14ac:dyDescent="0.3">
      <c r="A1686">
        <v>2973</v>
      </c>
      <c r="B1686" t="s">
        <v>1993</v>
      </c>
    </row>
    <row r="1687" spans="1:2" x14ac:dyDescent="0.3">
      <c r="A1687">
        <v>2976</v>
      </c>
      <c r="B1687" t="s">
        <v>1994</v>
      </c>
    </row>
    <row r="1688" spans="1:2" x14ac:dyDescent="0.3">
      <c r="A1688">
        <v>2979</v>
      </c>
      <c r="B1688" t="s">
        <v>1995</v>
      </c>
    </row>
    <row r="1689" spans="1:2" x14ac:dyDescent="0.3">
      <c r="A1689">
        <v>2979</v>
      </c>
      <c r="B1689" t="s">
        <v>1995</v>
      </c>
    </row>
    <row r="1690" spans="1:2" x14ac:dyDescent="0.3">
      <c r="A1690">
        <v>2979</v>
      </c>
      <c r="B1690" t="s">
        <v>1995</v>
      </c>
    </row>
    <row r="1691" spans="1:2" x14ac:dyDescent="0.3">
      <c r="A1691">
        <v>2979</v>
      </c>
      <c r="B1691" t="s">
        <v>1995</v>
      </c>
    </row>
    <row r="1692" spans="1:2" x14ac:dyDescent="0.3">
      <c r="A1692">
        <v>2980</v>
      </c>
      <c r="B1692" t="s">
        <v>1996</v>
      </c>
    </row>
    <row r="1693" spans="1:2" x14ac:dyDescent="0.3">
      <c r="A1693">
        <v>2980</v>
      </c>
      <c r="B1693" t="s">
        <v>1996</v>
      </c>
    </row>
    <row r="1694" spans="1:2" x14ac:dyDescent="0.3">
      <c r="A1694">
        <v>2980</v>
      </c>
      <c r="B1694" t="s">
        <v>1996</v>
      </c>
    </row>
    <row r="1695" spans="1:2" x14ac:dyDescent="0.3">
      <c r="A1695">
        <v>2980</v>
      </c>
      <c r="B1695" t="s">
        <v>1996</v>
      </c>
    </row>
    <row r="1696" spans="1:2" x14ac:dyDescent="0.3">
      <c r="A1696">
        <v>2987</v>
      </c>
      <c r="B1696" t="s">
        <v>1997</v>
      </c>
    </row>
    <row r="1697" spans="1:2" x14ac:dyDescent="0.3">
      <c r="A1697">
        <v>2987</v>
      </c>
      <c r="B1697" t="s">
        <v>1997</v>
      </c>
    </row>
    <row r="1698" spans="1:2" x14ac:dyDescent="0.3">
      <c r="A1698">
        <v>2991</v>
      </c>
      <c r="B1698" t="s">
        <v>1998</v>
      </c>
    </row>
    <row r="1699" spans="1:2" x14ac:dyDescent="0.3">
      <c r="A1699">
        <v>2992</v>
      </c>
      <c r="B1699" t="s">
        <v>1999</v>
      </c>
    </row>
    <row r="1700" spans="1:2" x14ac:dyDescent="0.3">
      <c r="A1700">
        <v>2999</v>
      </c>
      <c r="B1700" t="s">
        <v>2000</v>
      </c>
    </row>
    <row r="1701" spans="1:2" x14ac:dyDescent="0.3">
      <c r="A1701">
        <v>3000</v>
      </c>
      <c r="B1701" t="s">
        <v>2001</v>
      </c>
    </row>
    <row r="1702" spans="1:2" x14ac:dyDescent="0.3">
      <c r="A1702">
        <v>3001</v>
      </c>
      <c r="B1702" t="s">
        <v>2002</v>
      </c>
    </row>
    <row r="1703" spans="1:2" x14ac:dyDescent="0.3">
      <c r="A1703">
        <v>3003</v>
      </c>
      <c r="B1703" t="s">
        <v>2003</v>
      </c>
    </row>
    <row r="1704" spans="1:2" x14ac:dyDescent="0.3">
      <c r="A1704">
        <v>3004</v>
      </c>
      <c r="B1704" t="s">
        <v>2004</v>
      </c>
    </row>
    <row r="1705" spans="1:2" x14ac:dyDescent="0.3">
      <c r="A1705">
        <v>3004</v>
      </c>
      <c r="B1705" t="s">
        <v>2004</v>
      </c>
    </row>
    <row r="1706" spans="1:2" x14ac:dyDescent="0.3">
      <c r="A1706">
        <v>3005</v>
      </c>
      <c r="B1706" t="s">
        <v>2005</v>
      </c>
    </row>
    <row r="1707" spans="1:2" x14ac:dyDescent="0.3">
      <c r="A1707">
        <v>3006</v>
      </c>
      <c r="B1707" t="s">
        <v>2006</v>
      </c>
    </row>
    <row r="1708" spans="1:2" x14ac:dyDescent="0.3">
      <c r="A1708">
        <v>3006</v>
      </c>
      <c r="B1708" t="s">
        <v>2006</v>
      </c>
    </row>
    <row r="1709" spans="1:2" x14ac:dyDescent="0.3">
      <c r="A1709">
        <v>3008</v>
      </c>
      <c r="B1709" t="s">
        <v>2007</v>
      </c>
    </row>
    <row r="1710" spans="1:2" x14ac:dyDescent="0.3">
      <c r="A1710">
        <v>3008</v>
      </c>
      <c r="B1710" t="s">
        <v>2007</v>
      </c>
    </row>
    <row r="1711" spans="1:2" x14ac:dyDescent="0.3">
      <c r="A1711">
        <v>3011</v>
      </c>
      <c r="B1711" t="s">
        <v>2008</v>
      </c>
    </row>
    <row r="1712" spans="1:2" x14ac:dyDescent="0.3">
      <c r="A1712">
        <v>3011</v>
      </c>
      <c r="B1712" t="s">
        <v>2008</v>
      </c>
    </row>
    <row r="1713" spans="1:2" x14ac:dyDescent="0.3">
      <c r="A1713">
        <v>3011</v>
      </c>
      <c r="B1713" t="s">
        <v>2008</v>
      </c>
    </row>
    <row r="1714" spans="1:2" x14ac:dyDescent="0.3">
      <c r="A1714">
        <v>3011</v>
      </c>
      <c r="B1714" t="s">
        <v>2008</v>
      </c>
    </row>
    <row r="1715" spans="1:2" x14ac:dyDescent="0.3">
      <c r="A1715">
        <v>3012</v>
      </c>
      <c r="B1715" t="s">
        <v>2009</v>
      </c>
    </row>
    <row r="1716" spans="1:2" x14ac:dyDescent="0.3">
      <c r="A1716">
        <v>3012</v>
      </c>
      <c r="B1716" t="s">
        <v>2009</v>
      </c>
    </row>
    <row r="1717" spans="1:2" x14ac:dyDescent="0.3">
      <c r="A1717">
        <v>3012</v>
      </c>
      <c r="B1717" t="s">
        <v>2009</v>
      </c>
    </row>
    <row r="1718" spans="1:2" x14ac:dyDescent="0.3">
      <c r="A1718">
        <v>3017</v>
      </c>
      <c r="B1718" t="s">
        <v>2010</v>
      </c>
    </row>
    <row r="1719" spans="1:2" x14ac:dyDescent="0.3">
      <c r="A1719">
        <v>3017</v>
      </c>
      <c r="B1719" t="s">
        <v>2010</v>
      </c>
    </row>
    <row r="1720" spans="1:2" x14ac:dyDescent="0.3">
      <c r="A1720">
        <v>3035</v>
      </c>
      <c r="B1720" t="s">
        <v>2011</v>
      </c>
    </row>
    <row r="1721" spans="1:2" x14ac:dyDescent="0.3">
      <c r="A1721">
        <v>3035</v>
      </c>
      <c r="B1721" t="s">
        <v>2011</v>
      </c>
    </row>
    <row r="1722" spans="1:2" x14ac:dyDescent="0.3">
      <c r="A1722">
        <v>3036</v>
      </c>
      <c r="B1722" t="s">
        <v>2012</v>
      </c>
    </row>
    <row r="1723" spans="1:2" x14ac:dyDescent="0.3">
      <c r="A1723">
        <v>3036</v>
      </c>
      <c r="B1723" t="s">
        <v>2012</v>
      </c>
    </row>
    <row r="1724" spans="1:2" x14ac:dyDescent="0.3">
      <c r="A1724">
        <v>3036</v>
      </c>
      <c r="B1724" t="s">
        <v>2012</v>
      </c>
    </row>
    <row r="1725" spans="1:2" x14ac:dyDescent="0.3">
      <c r="A1725">
        <v>3036</v>
      </c>
      <c r="B1725" t="s">
        <v>2012</v>
      </c>
    </row>
    <row r="1726" spans="1:2" x14ac:dyDescent="0.3">
      <c r="A1726">
        <v>3041</v>
      </c>
      <c r="B1726" t="s">
        <v>2013</v>
      </c>
    </row>
    <row r="1727" spans="1:2" x14ac:dyDescent="0.3">
      <c r="A1727">
        <v>3041</v>
      </c>
      <c r="B1727" t="s">
        <v>2013</v>
      </c>
    </row>
    <row r="1728" spans="1:2" x14ac:dyDescent="0.3">
      <c r="A1728">
        <v>3042</v>
      </c>
      <c r="B1728" t="s">
        <v>2014</v>
      </c>
    </row>
    <row r="1729" spans="1:2" x14ac:dyDescent="0.3">
      <c r="A1729">
        <v>3045</v>
      </c>
      <c r="B1729" t="s">
        <v>2015</v>
      </c>
    </row>
    <row r="1730" spans="1:2" x14ac:dyDescent="0.3">
      <c r="A1730">
        <v>3046</v>
      </c>
      <c r="B1730" t="s">
        <v>2016</v>
      </c>
    </row>
    <row r="1731" spans="1:2" x14ac:dyDescent="0.3">
      <c r="A1731">
        <v>3048</v>
      </c>
      <c r="B1731" t="s">
        <v>2017</v>
      </c>
    </row>
    <row r="1732" spans="1:2" x14ac:dyDescent="0.3">
      <c r="A1732">
        <v>3053</v>
      </c>
      <c r="B1732" t="s">
        <v>2018</v>
      </c>
    </row>
    <row r="1733" spans="1:2" x14ac:dyDescent="0.3">
      <c r="A1733">
        <v>3063</v>
      </c>
      <c r="B1733" t="s">
        <v>2019</v>
      </c>
    </row>
    <row r="1734" spans="1:2" x14ac:dyDescent="0.3">
      <c r="A1734">
        <v>3063</v>
      </c>
      <c r="B1734" t="s">
        <v>2019</v>
      </c>
    </row>
    <row r="1735" spans="1:2" x14ac:dyDescent="0.3">
      <c r="A1735">
        <v>3063</v>
      </c>
      <c r="B1735" t="s">
        <v>2019</v>
      </c>
    </row>
    <row r="1736" spans="1:2" x14ac:dyDescent="0.3">
      <c r="A1736">
        <v>3064</v>
      </c>
      <c r="B1736" t="s">
        <v>2020</v>
      </c>
    </row>
    <row r="1737" spans="1:2" x14ac:dyDescent="0.3">
      <c r="A1737">
        <v>3067</v>
      </c>
      <c r="B1737" t="s">
        <v>2021</v>
      </c>
    </row>
    <row r="1738" spans="1:2" x14ac:dyDescent="0.3">
      <c r="A1738">
        <v>3069</v>
      </c>
      <c r="B1738" t="s">
        <v>2022</v>
      </c>
    </row>
    <row r="1739" spans="1:2" x14ac:dyDescent="0.3">
      <c r="A1739">
        <v>3069</v>
      </c>
      <c r="B1739" t="s">
        <v>2022</v>
      </c>
    </row>
    <row r="1740" spans="1:2" x14ac:dyDescent="0.3">
      <c r="A1740">
        <v>3069</v>
      </c>
      <c r="B1740" t="s">
        <v>2022</v>
      </c>
    </row>
    <row r="1741" spans="1:2" x14ac:dyDescent="0.3">
      <c r="A1741">
        <v>3075</v>
      </c>
      <c r="B1741" t="s">
        <v>2023</v>
      </c>
    </row>
    <row r="1742" spans="1:2" x14ac:dyDescent="0.3">
      <c r="A1742">
        <v>3076</v>
      </c>
      <c r="B1742" t="s">
        <v>2024</v>
      </c>
    </row>
    <row r="1743" spans="1:2" x14ac:dyDescent="0.3">
      <c r="A1743">
        <v>3077</v>
      </c>
      <c r="B1743" t="s">
        <v>2025</v>
      </c>
    </row>
    <row r="1744" spans="1:2" x14ac:dyDescent="0.3">
      <c r="A1744">
        <v>3078</v>
      </c>
      <c r="B1744" t="s">
        <v>2026</v>
      </c>
    </row>
    <row r="1745" spans="1:2" x14ac:dyDescent="0.3">
      <c r="A1745">
        <v>3078</v>
      </c>
      <c r="B1745" t="s">
        <v>2026</v>
      </c>
    </row>
    <row r="1746" spans="1:2" x14ac:dyDescent="0.3">
      <c r="A1746">
        <v>3079</v>
      </c>
      <c r="B1746" t="s">
        <v>2027</v>
      </c>
    </row>
    <row r="1747" spans="1:2" x14ac:dyDescent="0.3">
      <c r="A1747">
        <v>3079</v>
      </c>
      <c r="B1747" t="s">
        <v>2027</v>
      </c>
    </row>
    <row r="1748" spans="1:2" x14ac:dyDescent="0.3">
      <c r="A1748">
        <v>3079</v>
      </c>
      <c r="B1748" t="s">
        <v>2027</v>
      </c>
    </row>
    <row r="1749" spans="1:2" x14ac:dyDescent="0.3">
      <c r="A1749">
        <v>3079</v>
      </c>
      <c r="B1749" t="s">
        <v>2027</v>
      </c>
    </row>
    <row r="1750" spans="1:2" x14ac:dyDescent="0.3">
      <c r="A1750">
        <v>3079</v>
      </c>
      <c r="B1750" t="s">
        <v>2027</v>
      </c>
    </row>
    <row r="1751" spans="1:2" x14ac:dyDescent="0.3">
      <c r="A1751">
        <v>3079</v>
      </c>
      <c r="B1751" t="s">
        <v>2027</v>
      </c>
    </row>
    <row r="1752" spans="1:2" x14ac:dyDescent="0.3">
      <c r="A1752">
        <v>3079</v>
      </c>
      <c r="B1752" t="s">
        <v>2027</v>
      </c>
    </row>
    <row r="1753" spans="1:2" x14ac:dyDescent="0.3">
      <c r="A1753">
        <v>3084</v>
      </c>
      <c r="B1753" t="s">
        <v>2028</v>
      </c>
    </row>
    <row r="1754" spans="1:2" x14ac:dyDescent="0.3">
      <c r="A1754">
        <v>3084</v>
      </c>
      <c r="B1754" t="s">
        <v>2028</v>
      </c>
    </row>
    <row r="1755" spans="1:2" x14ac:dyDescent="0.3">
      <c r="A1755">
        <v>3084</v>
      </c>
      <c r="B1755" t="s">
        <v>2028</v>
      </c>
    </row>
    <row r="1756" spans="1:2" x14ac:dyDescent="0.3">
      <c r="A1756">
        <v>3086</v>
      </c>
      <c r="B1756" t="s">
        <v>2029</v>
      </c>
    </row>
    <row r="1757" spans="1:2" x14ac:dyDescent="0.3">
      <c r="A1757">
        <v>3089</v>
      </c>
      <c r="B1757" t="s">
        <v>2030</v>
      </c>
    </row>
    <row r="1758" spans="1:2" x14ac:dyDescent="0.3">
      <c r="A1758">
        <v>3095</v>
      </c>
      <c r="B1758" t="s">
        <v>2031</v>
      </c>
    </row>
    <row r="1759" spans="1:2" x14ac:dyDescent="0.3">
      <c r="A1759">
        <v>3096</v>
      </c>
      <c r="B1759" t="s">
        <v>2032</v>
      </c>
    </row>
    <row r="1760" spans="1:2" x14ac:dyDescent="0.3">
      <c r="A1760">
        <v>3096</v>
      </c>
      <c r="B1760" t="s">
        <v>2032</v>
      </c>
    </row>
    <row r="1761" spans="1:2" x14ac:dyDescent="0.3">
      <c r="A1761">
        <v>3096</v>
      </c>
      <c r="B1761" t="s">
        <v>2032</v>
      </c>
    </row>
    <row r="1762" spans="1:2" x14ac:dyDescent="0.3">
      <c r="A1762">
        <v>3096</v>
      </c>
      <c r="B1762" t="s">
        <v>2032</v>
      </c>
    </row>
    <row r="1763" spans="1:2" x14ac:dyDescent="0.3">
      <c r="A1763">
        <v>3098</v>
      </c>
      <c r="B1763" t="s">
        <v>2033</v>
      </c>
    </row>
    <row r="1764" spans="1:2" x14ac:dyDescent="0.3">
      <c r="A1764">
        <v>3098</v>
      </c>
      <c r="B1764" t="s">
        <v>2033</v>
      </c>
    </row>
    <row r="1765" spans="1:2" x14ac:dyDescent="0.3">
      <c r="A1765">
        <v>3098</v>
      </c>
      <c r="B1765" t="s">
        <v>2033</v>
      </c>
    </row>
    <row r="1766" spans="1:2" x14ac:dyDescent="0.3">
      <c r="A1766">
        <v>3100</v>
      </c>
      <c r="B1766" t="s">
        <v>2034</v>
      </c>
    </row>
    <row r="1767" spans="1:2" x14ac:dyDescent="0.3">
      <c r="A1767">
        <v>3105</v>
      </c>
      <c r="B1767" t="s">
        <v>2035</v>
      </c>
    </row>
    <row r="1768" spans="1:2" x14ac:dyDescent="0.3">
      <c r="A1768">
        <v>3105</v>
      </c>
      <c r="B1768" t="s">
        <v>2035</v>
      </c>
    </row>
    <row r="1769" spans="1:2" x14ac:dyDescent="0.3">
      <c r="A1769">
        <v>3105</v>
      </c>
      <c r="B1769" t="s">
        <v>2035</v>
      </c>
    </row>
    <row r="1770" spans="1:2" x14ac:dyDescent="0.3">
      <c r="A1770">
        <v>3106</v>
      </c>
      <c r="B1770" t="s">
        <v>2036</v>
      </c>
    </row>
    <row r="1771" spans="1:2" x14ac:dyDescent="0.3">
      <c r="A1771">
        <v>3106</v>
      </c>
      <c r="B1771" t="s">
        <v>2036</v>
      </c>
    </row>
    <row r="1772" spans="1:2" x14ac:dyDescent="0.3">
      <c r="A1772">
        <v>3106</v>
      </c>
      <c r="B1772" t="s">
        <v>2036</v>
      </c>
    </row>
    <row r="1773" spans="1:2" x14ac:dyDescent="0.3">
      <c r="A1773">
        <v>3113</v>
      </c>
      <c r="B1773" t="s">
        <v>2037</v>
      </c>
    </row>
    <row r="1774" spans="1:2" x14ac:dyDescent="0.3">
      <c r="A1774">
        <v>3113</v>
      </c>
      <c r="B1774" t="s">
        <v>2037</v>
      </c>
    </row>
    <row r="1775" spans="1:2" x14ac:dyDescent="0.3">
      <c r="A1775">
        <v>3113</v>
      </c>
      <c r="B1775" t="s">
        <v>2037</v>
      </c>
    </row>
    <row r="1776" spans="1:2" x14ac:dyDescent="0.3">
      <c r="A1776">
        <v>3119</v>
      </c>
      <c r="B1776" t="s">
        <v>2038</v>
      </c>
    </row>
    <row r="1777" spans="1:2" x14ac:dyDescent="0.3">
      <c r="A1777">
        <v>3120</v>
      </c>
      <c r="B1777" t="s">
        <v>2039</v>
      </c>
    </row>
    <row r="1778" spans="1:2" x14ac:dyDescent="0.3">
      <c r="A1778">
        <v>3123</v>
      </c>
      <c r="B1778" t="s">
        <v>2040</v>
      </c>
    </row>
    <row r="1779" spans="1:2" x14ac:dyDescent="0.3">
      <c r="A1779">
        <v>3124</v>
      </c>
      <c r="B1779" t="s">
        <v>2041</v>
      </c>
    </row>
    <row r="1780" spans="1:2" x14ac:dyDescent="0.3">
      <c r="A1780">
        <v>3125</v>
      </c>
      <c r="B1780" t="s">
        <v>2042</v>
      </c>
    </row>
    <row r="1781" spans="1:2" x14ac:dyDescent="0.3">
      <c r="A1781">
        <v>3128</v>
      </c>
      <c r="B1781" t="s">
        <v>2043</v>
      </c>
    </row>
    <row r="1782" spans="1:2" x14ac:dyDescent="0.3">
      <c r="A1782">
        <v>3132</v>
      </c>
      <c r="B1782" t="s">
        <v>2044</v>
      </c>
    </row>
    <row r="1783" spans="1:2" x14ac:dyDescent="0.3">
      <c r="A1783">
        <v>3132</v>
      </c>
      <c r="B1783" t="s">
        <v>2044</v>
      </c>
    </row>
    <row r="1784" spans="1:2" x14ac:dyDescent="0.3">
      <c r="A1784">
        <v>3133</v>
      </c>
      <c r="B1784" t="s">
        <v>2045</v>
      </c>
    </row>
    <row r="1785" spans="1:2" x14ac:dyDescent="0.3">
      <c r="A1785">
        <v>3133</v>
      </c>
      <c r="B1785" t="s">
        <v>2045</v>
      </c>
    </row>
    <row r="1786" spans="1:2" x14ac:dyDescent="0.3">
      <c r="A1786">
        <v>3133</v>
      </c>
      <c r="B1786" t="s">
        <v>2045</v>
      </c>
    </row>
    <row r="1787" spans="1:2" x14ac:dyDescent="0.3">
      <c r="A1787">
        <v>3133</v>
      </c>
      <c r="B1787" t="s">
        <v>2045</v>
      </c>
    </row>
    <row r="1788" spans="1:2" x14ac:dyDescent="0.3">
      <c r="A1788">
        <v>3133</v>
      </c>
      <c r="B1788" t="s">
        <v>2045</v>
      </c>
    </row>
    <row r="1789" spans="1:2" x14ac:dyDescent="0.3">
      <c r="A1789">
        <v>3133</v>
      </c>
      <c r="B1789" t="s">
        <v>2045</v>
      </c>
    </row>
    <row r="1790" spans="1:2" x14ac:dyDescent="0.3">
      <c r="A1790">
        <v>3136</v>
      </c>
      <c r="B1790" t="s">
        <v>2046</v>
      </c>
    </row>
    <row r="1791" spans="1:2" x14ac:dyDescent="0.3">
      <c r="A1791">
        <v>3137</v>
      </c>
      <c r="B1791" t="s">
        <v>2047</v>
      </c>
    </row>
    <row r="1792" spans="1:2" x14ac:dyDescent="0.3">
      <c r="A1792">
        <v>3138</v>
      </c>
      <c r="B1792" t="s">
        <v>2048</v>
      </c>
    </row>
    <row r="1793" spans="1:2" x14ac:dyDescent="0.3">
      <c r="A1793">
        <v>3139</v>
      </c>
      <c r="B1793" t="s">
        <v>2049</v>
      </c>
    </row>
    <row r="1794" spans="1:2" x14ac:dyDescent="0.3">
      <c r="A1794">
        <v>3141</v>
      </c>
      <c r="B1794" t="s">
        <v>2050</v>
      </c>
    </row>
    <row r="1795" spans="1:2" x14ac:dyDescent="0.3">
      <c r="A1795">
        <v>3141</v>
      </c>
      <c r="B1795" t="s">
        <v>2050</v>
      </c>
    </row>
    <row r="1796" spans="1:2" x14ac:dyDescent="0.3">
      <c r="A1796">
        <v>3143</v>
      </c>
      <c r="B1796" t="s">
        <v>2051</v>
      </c>
    </row>
    <row r="1797" spans="1:2" x14ac:dyDescent="0.3">
      <c r="A1797">
        <v>3146</v>
      </c>
      <c r="B1797" t="s">
        <v>2052</v>
      </c>
    </row>
    <row r="1798" spans="1:2" x14ac:dyDescent="0.3">
      <c r="A1798">
        <v>3146</v>
      </c>
      <c r="B1798" t="s">
        <v>2052</v>
      </c>
    </row>
    <row r="1799" spans="1:2" x14ac:dyDescent="0.3">
      <c r="A1799">
        <v>3148</v>
      </c>
      <c r="B1799" t="s">
        <v>2053</v>
      </c>
    </row>
    <row r="1800" spans="1:2" x14ac:dyDescent="0.3">
      <c r="A1800">
        <v>3149</v>
      </c>
      <c r="B1800" t="s">
        <v>2054</v>
      </c>
    </row>
    <row r="1801" spans="1:2" x14ac:dyDescent="0.3">
      <c r="A1801">
        <v>3151</v>
      </c>
      <c r="B1801" t="s">
        <v>2055</v>
      </c>
    </row>
    <row r="1802" spans="1:2" x14ac:dyDescent="0.3">
      <c r="A1802">
        <v>3151</v>
      </c>
      <c r="B1802" t="s">
        <v>2055</v>
      </c>
    </row>
    <row r="1803" spans="1:2" x14ac:dyDescent="0.3">
      <c r="A1803">
        <v>3151</v>
      </c>
      <c r="B1803" t="s">
        <v>2055</v>
      </c>
    </row>
    <row r="1804" spans="1:2" x14ac:dyDescent="0.3">
      <c r="A1804">
        <v>3151</v>
      </c>
      <c r="B1804" t="s">
        <v>2055</v>
      </c>
    </row>
    <row r="1805" spans="1:2" x14ac:dyDescent="0.3">
      <c r="A1805">
        <v>3151</v>
      </c>
      <c r="B1805" t="s">
        <v>2055</v>
      </c>
    </row>
    <row r="1806" spans="1:2" x14ac:dyDescent="0.3">
      <c r="A1806">
        <v>3151</v>
      </c>
      <c r="B1806" t="s">
        <v>2055</v>
      </c>
    </row>
    <row r="1807" spans="1:2" x14ac:dyDescent="0.3">
      <c r="A1807">
        <v>3151</v>
      </c>
      <c r="B1807" t="s">
        <v>2055</v>
      </c>
    </row>
    <row r="1808" spans="1:2" x14ac:dyDescent="0.3">
      <c r="A1808">
        <v>3154</v>
      </c>
      <c r="B1808" t="s">
        <v>2056</v>
      </c>
    </row>
    <row r="1809" spans="1:2" x14ac:dyDescent="0.3">
      <c r="A1809">
        <v>3154</v>
      </c>
      <c r="B1809" t="s">
        <v>2056</v>
      </c>
    </row>
    <row r="1810" spans="1:2" x14ac:dyDescent="0.3">
      <c r="A1810">
        <v>3154</v>
      </c>
      <c r="B1810" t="s">
        <v>2056</v>
      </c>
    </row>
    <row r="1811" spans="1:2" x14ac:dyDescent="0.3">
      <c r="A1811">
        <v>3155</v>
      </c>
      <c r="B1811" t="s">
        <v>2057</v>
      </c>
    </row>
    <row r="1812" spans="1:2" x14ac:dyDescent="0.3">
      <c r="A1812">
        <v>3155</v>
      </c>
      <c r="B1812" t="s">
        <v>2057</v>
      </c>
    </row>
    <row r="1813" spans="1:2" x14ac:dyDescent="0.3">
      <c r="A1813">
        <v>3155</v>
      </c>
      <c r="B1813" t="s">
        <v>2057</v>
      </c>
    </row>
    <row r="1814" spans="1:2" x14ac:dyDescent="0.3">
      <c r="A1814">
        <v>3155</v>
      </c>
      <c r="B1814" t="s">
        <v>2057</v>
      </c>
    </row>
    <row r="1815" spans="1:2" x14ac:dyDescent="0.3">
      <c r="A1815">
        <v>3167</v>
      </c>
      <c r="B1815" t="s">
        <v>2058</v>
      </c>
    </row>
    <row r="1816" spans="1:2" x14ac:dyDescent="0.3">
      <c r="A1816">
        <v>3167</v>
      </c>
      <c r="B1816" t="s">
        <v>2058</v>
      </c>
    </row>
    <row r="1817" spans="1:2" x14ac:dyDescent="0.3">
      <c r="A1817">
        <v>3167</v>
      </c>
      <c r="B1817" t="s">
        <v>2058</v>
      </c>
    </row>
    <row r="1818" spans="1:2" x14ac:dyDescent="0.3">
      <c r="A1818">
        <v>3169</v>
      </c>
      <c r="B1818" t="s">
        <v>2059</v>
      </c>
    </row>
    <row r="1819" spans="1:2" x14ac:dyDescent="0.3">
      <c r="A1819">
        <v>3170</v>
      </c>
      <c r="B1819" t="s">
        <v>2060</v>
      </c>
    </row>
    <row r="1820" spans="1:2" x14ac:dyDescent="0.3">
      <c r="A1820">
        <v>3176</v>
      </c>
      <c r="B1820" t="s">
        <v>2061</v>
      </c>
    </row>
    <row r="1821" spans="1:2" x14ac:dyDescent="0.3">
      <c r="A1821">
        <v>3176</v>
      </c>
      <c r="B1821" t="s">
        <v>2061</v>
      </c>
    </row>
    <row r="1822" spans="1:2" x14ac:dyDescent="0.3">
      <c r="A1822">
        <v>3176</v>
      </c>
      <c r="B1822" t="s">
        <v>2061</v>
      </c>
    </row>
    <row r="1823" spans="1:2" x14ac:dyDescent="0.3">
      <c r="A1823">
        <v>3177</v>
      </c>
      <c r="B1823" t="s">
        <v>2062</v>
      </c>
    </row>
    <row r="1824" spans="1:2" x14ac:dyDescent="0.3">
      <c r="A1824">
        <v>3177</v>
      </c>
      <c r="B1824" t="s">
        <v>2062</v>
      </c>
    </row>
    <row r="1825" spans="1:2" x14ac:dyDescent="0.3">
      <c r="A1825">
        <v>3179</v>
      </c>
      <c r="B1825" t="s">
        <v>2063</v>
      </c>
    </row>
    <row r="1826" spans="1:2" x14ac:dyDescent="0.3">
      <c r="A1826">
        <v>3187</v>
      </c>
      <c r="B1826" t="s">
        <v>2064</v>
      </c>
    </row>
    <row r="1827" spans="1:2" x14ac:dyDescent="0.3">
      <c r="A1827">
        <v>3191</v>
      </c>
      <c r="B1827" t="s">
        <v>2065</v>
      </c>
    </row>
    <row r="1828" spans="1:2" x14ac:dyDescent="0.3">
      <c r="A1828">
        <v>3191</v>
      </c>
      <c r="B1828" t="s">
        <v>2065</v>
      </c>
    </row>
    <row r="1829" spans="1:2" x14ac:dyDescent="0.3">
      <c r="A1829">
        <v>3194</v>
      </c>
      <c r="B1829" t="s">
        <v>2066</v>
      </c>
    </row>
    <row r="1830" spans="1:2" x14ac:dyDescent="0.3">
      <c r="A1830">
        <v>3194</v>
      </c>
      <c r="B1830" t="s">
        <v>2066</v>
      </c>
    </row>
    <row r="1831" spans="1:2" x14ac:dyDescent="0.3">
      <c r="A1831">
        <v>3196</v>
      </c>
      <c r="B1831" t="s">
        <v>2067</v>
      </c>
    </row>
    <row r="1832" spans="1:2" x14ac:dyDescent="0.3">
      <c r="A1832">
        <v>3197</v>
      </c>
      <c r="B1832" t="s">
        <v>2068</v>
      </c>
    </row>
    <row r="1833" spans="1:2" x14ac:dyDescent="0.3">
      <c r="A1833">
        <v>3205</v>
      </c>
      <c r="B1833" t="s">
        <v>2069</v>
      </c>
    </row>
    <row r="1834" spans="1:2" x14ac:dyDescent="0.3">
      <c r="A1834">
        <v>3206</v>
      </c>
      <c r="B1834" t="s">
        <v>2070</v>
      </c>
    </row>
    <row r="1835" spans="1:2" x14ac:dyDescent="0.3">
      <c r="A1835">
        <v>3206</v>
      </c>
      <c r="B1835" t="s">
        <v>2070</v>
      </c>
    </row>
    <row r="1836" spans="1:2" x14ac:dyDescent="0.3">
      <c r="A1836">
        <v>3206</v>
      </c>
      <c r="B1836" t="s">
        <v>2070</v>
      </c>
    </row>
    <row r="1837" spans="1:2" x14ac:dyDescent="0.3">
      <c r="A1837">
        <v>3209</v>
      </c>
      <c r="B1837" t="s">
        <v>2071</v>
      </c>
    </row>
    <row r="1838" spans="1:2" x14ac:dyDescent="0.3">
      <c r="A1838">
        <v>3211</v>
      </c>
      <c r="B1838" t="s">
        <v>2072</v>
      </c>
    </row>
    <row r="1839" spans="1:2" x14ac:dyDescent="0.3">
      <c r="A1839">
        <v>3211</v>
      </c>
      <c r="B1839" t="s">
        <v>2072</v>
      </c>
    </row>
    <row r="1840" spans="1:2" x14ac:dyDescent="0.3">
      <c r="A1840">
        <v>3221</v>
      </c>
      <c r="B1840" t="s">
        <v>2073</v>
      </c>
    </row>
    <row r="1841" spans="1:2" x14ac:dyDescent="0.3">
      <c r="A1841">
        <v>3222</v>
      </c>
      <c r="B1841" t="s">
        <v>2074</v>
      </c>
    </row>
    <row r="1842" spans="1:2" x14ac:dyDescent="0.3">
      <c r="A1842">
        <v>3222</v>
      </c>
      <c r="B1842" t="s">
        <v>2074</v>
      </c>
    </row>
    <row r="1843" spans="1:2" x14ac:dyDescent="0.3">
      <c r="A1843">
        <v>3224</v>
      </c>
      <c r="B1843" t="s">
        <v>2075</v>
      </c>
    </row>
    <row r="1844" spans="1:2" x14ac:dyDescent="0.3">
      <c r="A1844">
        <v>3225</v>
      </c>
      <c r="B1844" t="s">
        <v>2076</v>
      </c>
    </row>
    <row r="1845" spans="1:2" x14ac:dyDescent="0.3">
      <c r="A1845">
        <v>3226</v>
      </c>
      <c r="B1845" t="s">
        <v>2077</v>
      </c>
    </row>
    <row r="1846" spans="1:2" x14ac:dyDescent="0.3">
      <c r="A1846">
        <v>3226</v>
      </c>
      <c r="B1846" t="s">
        <v>2077</v>
      </c>
    </row>
    <row r="1847" spans="1:2" x14ac:dyDescent="0.3">
      <c r="A1847">
        <v>3226</v>
      </c>
      <c r="B1847" t="s">
        <v>2077</v>
      </c>
    </row>
    <row r="1848" spans="1:2" x14ac:dyDescent="0.3">
      <c r="A1848">
        <v>3226</v>
      </c>
      <c r="B1848" t="s">
        <v>2077</v>
      </c>
    </row>
    <row r="1849" spans="1:2" x14ac:dyDescent="0.3">
      <c r="A1849">
        <v>3229</v>
      </c>
      <c r="B1849" t="s">
        <v>2078</v>
      </c>
    </row>
    <row r="1850" spans="1:2" x14ac:dyDescent="0.3">
      <c r="A1850">
        <v>3230</v>
      </c>
      <c r="B1850" t="s">
        <v>2079</v>
      </c>
    </row>
    <row r="1851" spans="1:2" x14ac:dyDescent="0.3">
      <c r="A1851">
        <v>3230</v>
      </c>
      <c r="B1851" t="s">
        <v>2079</v>
      </c>
    </row>
    <row r="1852" spans="1:2" x14ac:dyDescent="0.3">
      <c r="A1852">
        <v>3230</v>
      </c>
      <c r="B1852" t="s">
        <v>2079</v>
      </c>
    </row>
    <row r="1853" spans="1:2" x14ac:dyDescent="0.3">
      <c r="A1853">
        <v>3238</v>
      </c>
      <c r="B1853" t="s">
        <v>2080</v>
      </c>
    </row>
    <row r="1854" spans="1:2" x14ac:dyDescent="0.3">
      <c r="A1854">
        <v>3243</v>
      </c>
      <c r="B1854" t="s">
        <v>2081</v>
      </c>
    </row>
    <row r="1855" spans="1:2" x14ac:dyDescent="0.3">
      <c r="A1855">
        <v>3246</v>
      </c>
      <c r="B1855" t="s">
        <v>2082</v>
      </c>
    </row>
    <row r="1856" spans="1:2" x14ac:dyDescent="0.3">
      <c r="A1856">
        <v>3248</v>
      </c>
      <c r="B1856" t="s">
        <v>2083</v>
      </c>
    </row>
    <row r="1857" spans="1:2" x14ac:dyDescent="0.3">
      <c r="A1857">
        <v>3249</v>
      </c>
      <c r="B1857" t="s">
        <v>2084</v>
      </c>
    </row>
    <row r="1858" spans="1:2" x14ac:dyDescent="0.3">
      <c r="A1858">
        <v>3251</v>
      </c>
      <c r="B1858" t="s">
        <v>2085</v>
      </c>
    </row>
    <row r="1859" spans="1:2" x14ac:dyDescent="0.3">
      <c r="A1859">
        <v>3252</v>
      </c>
      <c r="B1859" t="s">
        <v>2086</v>
      </c>
    </row>
    <row r="1860" spans="1:2" x14ac:dyDescent="0.3">
      <c r="A1860">
        <v>3252</v>
      </c>
      <c r="B1860" t="s">
        <v>2086</v>
      </c>
    </row>
    <row r="1861" spans="1:2" x14ac:dyDescent="0.3">
      <c r="A1861">
        <v>3255</v>
      </c>
      <c r="B1861" t="s">
        <v>2087</v>
      </c>
    </row>
    <row r="1862" spans="1:2" x14ac:dyDescent="0.3">
      <c r="A1862">
        <v>3257</v>
      </c>
      <c r="B1862" t="s">
        <v>2088</v>
      </c>
    </row>
    <row r="1863" spans="1:2" x14ac:dyDescent="0.3">
      <c r="A1863">
        <v>3257</v>
      </c>
      <c r="B1863" t="s">
        <v>2088</v>
      </c>
    </row>
    <row r="1864" spans="1:2" x14ac:dyDescent="0.3">
      <c r="A1864">
        <v>3258</v>
      </c>
      <c r="B1864" t="s">
        <v>2089</v>
      </c>
    </row>
    <row r="1865" spans="1:2" x14ac:dyDescent="0.3">
      <c r="A1865">
        <v>3261</v>
      </c>
      <c r="B1865" t="s">
        <v>2090</v>
      </c>
    </row>
    <row r="1866" spans="1:2" x14ac:dyDescent="0.3">
      <c r="A1866">
        <v>3264</v>
      </c>
      <c r="B1866" t="s">
        <v>2091</v>
      </c>
    </row>
    <row r="1867" spans="1:2" x14ac:dyDescent="0.3">
      <c r="A1867">
        <v>3266</v>
      </c>
      <c r="B1867" t="s">
        <v>2092</v>
      </c>
    </row>
    <row r="1868" spans="1:2" x14ac:dyDescent="0.3">
      <c r="A1868">
        <v>3269</v>
      </c>
      <c r="B1868" t="s">
        <v>2093</v>
      </c>
    </row>
    <row r="1869" spans="1:2" x14ac:dyDescent="0.3">
      <c r="A1869">
        <v>3275</v>
      </c>
      <c r="B1869" t="s">
        <v>2094</v>
      </c>
    </row>
    <row r="1870" spans="1:2" x14ac:dyDescent="0.3">
      <c r="A1870">
        <v>3275</v>
      </c>
      <c r="B1870" t="s">
        <v>2094</v>
      </c>
    </row>
    <row r="1871" spans="1:2" x14ac:dyDescent="0.3">
      <c r="A1871">
        <v>3275</v>
      </c>
      <c r="B1871" t="s">
        <v>2094</v>
      </c>
    </row>
    <row r="1872" spans="1:2" x14ac:dyDescent="0.3">
      <c r="A1872">
        <v>3279</v>
      </c>
      <c r="B1872" t="s">
        <v>2095</v>
      </c>
    </row>
    <row r="1873" spans="1:2" x14ac:dyDescent="0.3">
      <c r="A1873">
        <v>3279</v>
      </c>
      <c r="B1873" t="s">
        <v>2095</v>
      </c>
    </row>
    <row r="1874" spans="1:2" x14ac:dyDescent="0.3">
      <c r="A1874">
        <v>3279</v>
      </c>
      <c r="B1874" t="s">
        <v>2095</v>
      </c>
    </row>
    <row r="1875" spans="1:2" x14ac:dyDescent="0.3">
      <c r="A1875">
        <v>3279</v>
      </c>
      <c r="B1875" t="s">
        <v>2095</v>
      </c>
    </row>
    <row r="1876" spans="1:2" x14ac:dyDescent="0.3">
      <c r="A1876">
        <v>3283</v>
      </c>
      <c r="B1876" t="s">
        <v>2096</v>
      </c>
    </row>
    <row r="1877" spans="1:2" x14ac:dyDescent="0.3">
      <c r="A1877">
        <v>3283</v>
      </c>
      <c r="B1877" t="s">
        <v>2096</v>
      </c>
    </row>
    <row r="1878" spans="1:2" x14ac:dyDescent="0.3">
      <c r="A1878">
        <v>3284</v>
      </c>
      <c r="B1878" t="s">
        <v>2097</v>
      </c>
    </row>
    <row r="1879" spans="1:2" x14ac:dyDescent="0.3">
      <c r="A1879">
        <v>3285</v>
      </c>
      <c r="B1879" t="s">
        <v>2098</v>
      </c>
    </row>
    <row r="1880" spans="1:2" x14ac:dyDescent="0.3">
      <c r="A1880">
        <v>3285</v>
      </c>
      <c r="B1880" t="s">
        <v>2098</v>
      </c>
    </row>
    <row r="1881" spans="1:2" x14ac:dyDescent="0.3">
      <c r="A1881">
        <v>3287</v>
      </c>
      <c r="B1881" t="s">
        <v>2099</v>
      </c>
    </row>
    <row r="1882" spans="1:2" x14ac:dyDescent="0.3">
      <c r="A1882">
        <v>3303</v>
      </c>
      <c r="B1882" t="s">
        <v>2100</v>
      </c>
    </row>
    <row r="1883" spans="1:2" x14ac:dyDescent="0.3">
      <c r="A1883">
        <v>3306</v>
      </c>
      <c r="B1883" t="s">
        <v>2101</v>
      </c>
    </row>
    <row r="1884" spans="1:2" x14ac:dyDescent="0.3">
      <c r="A1884">
        <v>3307</v>
      </c>
      <c r="B1884" t="s">
        <v>2102</v>
      </c>
    </row>
    <row r="1885" spans="1:2" x14ac:dyDescent="0.3">
      <c r="A1885">
        <v>3309</v>
      </c>
      <c r="B1885" t="s">
        <v>2103</v>
      </c>
    </row>
    <row r="1886" spans="1:2" x14ac:dyDescent="0.3">
      <c r="A1886">
        <v>3310</v>
      </c>
      <c r="B1886" t="s">
        <v>2104</v>
      </c>
    </row>
    <row r="1887" spans="1:2" x14ac:dyDescent="0.3">
      <c r="A1887">
        <v>3311</v>
      </c>
      <c r="B1887" t="s">
        <v>2105</v>
      </c>
    </row>
    <row r="1888" spans="1:2" x14ac:dyDescent="0.3">
      <c r="A1888">
        <v>3314</v>
      </c>
      <c r="B1888" t="s">
        <v>2106</v>
      </c>
    </row>
    <row r="1889" spans="1:2" x14ac:dyDescent="0.3">
      <c r="A1889">
        <v>3319</v>
      </c>
      <c r="B1889" t="s">
        <v>2107</v>
      </c>
    </row>
    <row r="1890" spans="1:2" x14ac:dyDescent="0.3">
      <c r="A1890">
        <v>3320</v>
      </c>
      <c r="B1890" t="s">
        <v>2108</v>
      </c>
    </row>
    <row r="1891" spans="1:2" x14ac:dyDescent="0.3">
      <c r="A1891">
        <v>3320</v>
      </c>
      <c r="B1891" t="s">
        <v>2108</v>
      </c>
    </row>
    <row r="1892" spans="1:2" x14ac:dyDescent="0.3">
      <c r="A1892">
        <v>3324</v>
      </c>
      <c r="B1892" t="s">
        <v>2109</v>
      </c>
    </row>
    <row r="1893" spans="1:2" x14ac:dyDescent="0.3">
      <c r="A1893">
        <v>3325</v>
      </c>
      <c r="B1893" t="s">
        <v>2110</v>
      </c>
    </row>
    <row r="1894" spans="1:2" x14ac:dyDescent="0.3">
      <c r="A1894">
        <v>3325</v>
      </c>
      <c r="B1894" t="s">
        <v>2110</v>
      </c>
    </row>
    <row r="1895" spans="1:2" x14ac:dyDescent="0.3">
      <c r="A1895">
        <v>3327</v>
      </c>
      <c r="B1895" t="s">
        <v>2111</v>
      </c>
    </row>
    <row r="1896" spans="1:2" x14ac:dyDescent="0.3">
      <c r="A1896">
        <v>3327</v>
      </c>
      <c r="B1896" t="s">
        <v>2111</v>
      </c>
    </row>
    <row r="1897" spans="1:2" x14ac:dyDescent="0.3">
      <c r="A1897">
        <v>3331</v>
      </c>
      <c r="B1897" t="s">
        <v>2112</v>
      </c>
    </row>
    <row r="1898" spans="1:2" x14ac:dyDescent="0.3">
      <c r="A1898">
        <v>3331</v>
      </c>
      <c r="B1898" t="s">
        <v>2112</v>
      </c>
    </row>
    <row r="1899" spans="1:2" x14ac:dyDescent="0.3">
      <c r="A1899">
        <v>3338</v>
      </c>
      <c r="B1899" t="s">
        <v>2113</v>
      </c>
    </row>
    <row r="1900" spans="1:2" x14ac:dyDescent="0.3">
      <c r="A1900">
        <v>3339</v>
      </c>
      <c r="B1900" t="s">
        <v>2114</v>
      </c>
    </row>
    <row r="1901" spans="1:2" x14ac:dyDescent="0.3">
      <c r="A1901">
        <v>3339</v>
      </c>
      <c r="B1901" t="s">
        <v>2114</v>
      </c>
    </row>
    <row r="1902" spans="1:2" x14ac:dyDescent="0.3">
      <c r="A1902">
        <v>3340</v>
      </c>
      <c r="B1902" t="s">
        <v>2115</v>
      </c>
    </row>
    <row r="1903" spans="1:2" x14ac:dyDescent="0.3">
      <c r="A1903">
        <v>3342</v>
      </c>
      <c r="B1903" t="s">
        <v>2116</v>
      </c>
    </row>
    <row r="1904" spans="1:2" x14ac:dyDescent="0.3">
      <c r="A1904">
        <v>3344</v>
      </c>
      <c r="B1904" t="s">
        <v>2117</v>
      </c>
    </row>
    <row r="1905" spans="1:2" x14ac:dyDescent="0.3">
      <c r="A1905">
        <v>3347</v>
      </c>
      <c r="B1905" t="s">
        <v>2118</v>
      </c>
    </row>
    <row r="1906" spans="1:2" x14ac:dyDescent="0.3">
      <c r="A1906">
        <v>3347</v>
      </c>
      <c r="B1906" t="s">
        <v>2118</v>
      </c>
    </row>
    <row r="1907" spans="1:2" x14ac:dyDescent="0.3">
      <c r="A1907">
        <v>3347</v>
      </c>
      <c r="B1907" t="s">
        <v>2118</v>
      </c>
    </row>
    <row r="1908" spans="1:2" x14ac:dyDescent="0.3">
      <c r="A1908">
        <v>3350</v>
      </c>
      <c r="B1908" t="s">
        <v>2119</v>
      </c>
    </row>
    <row r="1909" spans="1:2" x14ac:dyDescent="0.3">
      <c r="A1909">
        <v>3351</v>
      </c>
      <c r="B1909" t="s">
        <v>2120</v>
      </c>
    </row>
    <row r="1910" spans="1:2" x14ac:dyDescent="0.3">
      <c r="A1910">
        <v>3351</v>
      </c>
      <c r="B1910" t="s">
        <v>2120</v>
      </c>
    </row>
    <row r="1911" spans="1:2" x14ac:dyDescent="0.3">
      <c r="A1911">
        <v>3354</v>
      </c>
      <c r="B1911" t="s">
        <v>2121</v>
      </c>
    </row>
    <row r="1912" spans="1:2" x14ac:dyDescent="0.3">
      <c r="A1912">
        <v>3354</v>
      </c>
      <c r="B1912" t="s">
        <v>2121</v>
      </c>
    </row>
    <row r="1913" spans="1:2" x14ac:dyDescent="0.3">
      <c r="A1913">
        <v>3354</v>
      </c>
      <c r="B1913" t="s">
        <v>2121</v>
      </c>
    </row>
    <row r="1914" spans="1:2" x14ac:dyDescent="0.3">
      <c r="A1914">
        <v>3355</v>
      </c>
      <c r="B1914" t="s">
        <v>2122</v>
      </c>
    </row>
    <row r="1915" spans="1:2" x14ac:dyDescent="0.3">
      <c r="A1915">
        <v>3355</v>
      </c>
      <c r="B1915" t="s">
        <v>2122</v>
      </c>
    </row>
    <row r="1916" spans="1:2" x14ac:dyDescent="0.3">
      <c r="A1916">
        <v>3355</v>
      </c>
      <c r="B1916" t="s">
        <v>2122</v>
      </c>
    </row>
    <row r="1917" spans="1:2" x14ac:dyDescent="0.3">
      <c r="A1917">
        <v>3356</v>
      </c>
      <c r="B1917" t="s">
        <v>2123</v>
      </c>
    </row>
    <row r="1918" spans="1:2" x14ac:dyDescent="0.3">
      <c r="A1918">
        <v>3356</v>
      </c>
      <c r="B1918" t="s">
        <v>2123</v>
      </c>
    </row>
    <row r="1919" spans="1:2" x14ac:dyDescent="0.3">
      <c r="A1919">
        <v>3356</v>
      </c>
      <c r="B1919" t="s">
        <v>2123</v>
      </c>
    </row>
    <row r="1920" spans="1:2" x14ac:dyDescent="0.3">
      <c r="A1920">
        <v>3359</v>
      </c>
      <c r="B1920" t="s">
        <v>2124</v>
      </c>
    </row>
    <row r="1921" spans="1:2" x14ac:dyDescent="0.3">
      <c r="A1921">
        <v>3360</v>
      </c>
      <c r="B1921" t="s">
        <v>2125</v>
      </c>
    </row>
    <row r="1922" spans="1:2" x14ac:dyDescent="0.3">
      <c r="A1922">
        <v>3361</v>
      </c>
      <c r="B1922" t="s">
        <v>2126</v>
      </c>
    </row>
    <row r="1923" spans="1:2" x14ac:dyDescent="0.3">
      <c r="A1923">
        <v>3361</v>
      </c>
      <c r="B1923" t="s">
        <v>2126</v>
      </c>
    </row>
    <row r="1924" spans="1:2" x14ac:dyDescent="0.3">
      <c r="A1924">
        <v>3361</v>
      </c>
      <c r="B1924" t="s">
        <v>2126</v>
      </c>
    </row>
    <row r="1925" spans="1:2" x14ac:dyDescent="0.3">
      <c r="A1925">
        <v>3366</v>
      </c>
      <c r="B1925" t="s">
        <v>2127</v>
      </c>
    </row>
    <row r="1926" spans="1:2" x14ac:dyDescent="0.3">
      <c r="A1926">
        <v>3366</v>
      </c>
      <c r="B1926" t="s">
        <v>2127</v>
      </c>
    </row>
    <row r="1927" spans="1:2" x14ac:dyDescent="0.3">
      <c r="A1927">
        <v>3367</v>
      </c>
      <c r="B1927" t="s">
        <v>2128</v>
      </c>
    </row>
    <row r="1928" spans="1:2" x14ac:dyDescent="0.3">
      <c r="A1928">
        <v>3367</v>
      </c>
      <c r="B1928" t="s">
        <v>2128</v>
      </c>
    </row>
    <row r="1929" spans="1:2" x14ac:dyDescent="0.3">
      <c r="A1929">
        <v>3369</v>
      </c>
      <c r="B1929" t="s">
        <v>2129</v>
      </c>
    </row>
    <row r="1930" spans="1:2" x14ac:dyDescent="0.3">
      <c r="A1930">
        <v>3374</v>
      </c>
      <c r="B1930" t="s">
        <v>2130</v>
      </c>
    </row>
    <row r="1931" spans="1:2" x14ac:dyDescent="0.3">
      <c r="A1931">
        <v>3374</v>
      </c>
      <c r="B1931" t="s">
        <v>2130</v>
      </c>
    </row>
    <row r="1932" spans="1:2" x14ac:dyDescent="0.3">
      <c r="A1932">
        <v>3374</v>
      </c>
      <c r="B1932" t="s">
        <v>2130</v>
      </c>
    </row>
    <row r="1933" spans="1:2" x14ac:dyDescent="0.3">
      <c r="A1933">
        <v>3374</v>
      </c>
      <c r="B1933" t="s">
        <v>2130</v>
      </c>
    </row>
    <row r="1934" spans="1:2" x14ac:dyDescent="0.3">
      <c r="A1934">
        <v>3379</v>
      </c>
      <c r="B1934" t="s">
        <v>2131</v>
      </c>
    </row>
    <row r="1935" spans="1:2" x14ac:dyDescent="0.3">
      <c r="A1935">
        <v>3379</v>
      </c>
      <c r="B1935" t="s">
        <v>2131</v>
      </c>
    </row>
    <row r="1936" spans="1:2" x14ac:dyDescent="0.3">
      <c r="A1936">
        <v>3380</v>
      </c>
      <c r="B1936" t="s">
        <v>2132</v>
      </c>
    </row>
    <row r="1937" spans="1:2" x14ac:dyDescent="0.3">
      <c r="A1937">
        <v>3380</v>
      </c>
      <c r="B1937" t="s">
        <v>2132</v>
      </c>
    </row>
    <row r="1938" spans="1:2" x14ac:dyDescent="0.3">
      <c r="A1938">
        <v>3380</v>
      </c>
      <c r="B1938" t="s">
        <v>2132</v>
      </c>
    </row>
    <row r="1939" spans="1:2" x14ac:dyDescent="0.3">
      <c r="A1939">
        <v>3381</v>
      </c>
      <c r="B1939" t="s">
        <v>2133</v>
      </c>
    </row>
    <row r="1940" spans="1:2" x14ac:dyDescent="0.3">
      <c r="A1940">
        <v>3381</v>
      </c>
      <c r="B1940" t="s">
        <v>2133</v>
      </c>
    </row>
    <row r="1941" spans="1:2" x14ac:dyDescent="0.3">
      <c r="A1941">
        <v>3385</v>
      </c>
      <c r="B1941" t="s">
        <v>2134</v>
      </c>
    </row>
    <row r="1942" spans="1:2" x14ac:dyDescent="0.3">
      <c r="A1942">
        <v>3385</v>
      </c>
      <c r="B1942" t="s">
        <v>2134</v>
      </c>
    </row>
    <row r="1943" spans="1:2" x14ac:dyDescent="0.3">
      <c r="A1943">
        <v>3386</v>
      </c>
      <c r="B1943" t="s">
        <v>2135</v>
      </c>
    </row>
    <row r="1944" spans="1:2" x14ac:dyDescent="0.3">
      <c r="A1944">
        <v>3386</v>
      </c>
      <c r="B1944" t="s">
        <v>2135</v>
      </c>
    </row>
    <row r="1945" spans="1:2" x14ac:dyDescent="0.3">
      <c r="A1945">
        <v>3388</v>
      </c>
      <c r="B1945" t="s">
        <v>2136</v>
      </c>
    </row>
    <row r="1946" spans="1:2" x14ac:dyDescent="0.3">
      <c r="A1946">
        <v>3393</v>
      </c>
      <c r="B1946" t="s">
        <v>2137</v>
      </c>
    </row>
    <row r="1947" spans="1:2" x14ac:dyDescent="0.3">
      <c r="A1947">
        <v>3393</v>
      </c>
      <c r="B1947" t="s">
        <v>2137</v>
      </c>
    </row>
    <row r="1948" spans="1:2" x14ac:dyDescent="0.3">
      <c r="A1948">
        <v>3397</v>
      </c>
      <c r="B1948" t="s">
        <v>2138</v>
      </c>
    </row>
    <row r="1949" spans="1:2" x14ac:dyDescent="0.3">
      <c r="A1949">
        <v>3397</v>
      </c>
      <c r="B1949" t="s">
        <v>2138</v>
      </c>
    </row>
    <row r="1950" spans="1:2" x14ac:dyDescent="0.3">
      <c r="A1950">
        <v>3397</v>
      </c>
      <c r="B1950" t="s">
        <v>2138</v>
      </c>
    </row>
    <row r="1951" spans="1:2" x14ac:dyDescent="0.3">
      <c r="A1951">
        <v>3399</v>
      </c>
      <c r="B1951" t="s">
        <v>2139</v>
      </c>
    </row>
    <row r="1952" spans="1:2" x14ac:dyDescent="0.3">
      <c r="A1952">
        <v>3400</v>
      </c>
      <c r="B1952" t="s">
        <v>2140</v>
      </c>
    </row>
    <row r="1953" spans="1:2" x14ac:dyDescent="0.3">
      <c r="A1953">
        <v>3403</v>
      </c>
      <c r="B1953" t="s">
        <v>2141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0F6A-BD21-489C-8557-4AD6C617D92D}">
  <dimension ref="A1:AB1966"/>
  <sheetViews>
    <sheetView topLeftCell="A5" workbookViewId="0">
      <selection activeCell="G28" sqref="F28:G30"/>
    </sheetView>
  </sheetViews>
  <sheetFormatPr defaultRowHeight="14.4" x14ac:dyDescent="0.3"/>
  <cols>
    <col min="1" max="1" width="10.109375" bestFit="1" customWidth="1"/>
    <col min="2" max="2" width="13.5546875" bestFit="1" customWidth="1"/>
    <col min="3" max="3" width="10" bestFit="1" customWidth="1"/>
    <col min="4" max="4" width="10" customWidth="1"/>
    <col min="5" max="5" width="15.109375" bestFit="1" customWidth="1"/>
    <col min="7" max="7" width="28.6640625" bestFit="1" customWidth="1"/>
    <col min="8" max="8" width="14.44140625" bestFit="1" customWidth="1"/>
    <col min="9" max="9" width="19.5546875" bestFit="1" customWidth="1"/>
    <col min="10" max="10" width="17.5546875" bestFit="1" customWidth="1"/>
    <col min="11" max="11" width="31.88671875" bestFit="1" customWidth="1"/>
    <col min="12" max="12" width="20.44140625" bestFit="1" customWidth="1"/>
    <col min="13" max="13" width="95.6640625" bestFit="1" customWidth="1"/>
    <col min="14" max="14" width="13.5546875" bestFit="1" customWidth="1"/>
    <col min="15" max="15" width="7.6640625" bestFit="1" customWidth="1"/>
    <col min="16" max="16" width="19.5546875" bestFit="1" customWidth="1"/>
    <col min="17" max="17" width="21.44140625" bestFit="1" customWidth="1"/>
    <col min="18" max="18" width="21.44140625" customWidth="1"/>
    <col min="19" max="19" width="12.44140625" bestFit="1" customWidth="1"/>
    <col min="20" max="20" width="13.6640625" bestFit="1" customWidth="1"/>
    <col min="21" max="21" width="11.33203125" bestFit="1" customWidth="1"/>
    <col min="22" max="22" width="21.109375" bestFit="1" customWidth="1"/>
    <col min="23" max="23" width="9.6640625" bestFit="1" customWidth="1"/>
    <col min="24" max="24" width="11.33203125" bestFit="1" customWidth="1"/>
    <col min="25" max="25" width="14.44140625" bestFit="1" customWidth="1"/>
    <col min="26" max="26" width="21.109375" bestFit="1" customWidth="1"/>
    <col min="27" max="27" width="10.109375" bestFit="1" customWidth="1"/>
    <col min="28" max="28" width="9.6640625" bestFit="1" customWidth="1"/>
  </cols>
  <sheetData>
    <row r="1" spans="1:28" x14ac:dyDescent="0.3">
      <c r="A1" s="1" t="s">
        <v>1</v>
      </c>
      <c r="B1" s="1" t="s">
        <v>2</v>
      </c>
      <c r="C1" s="1" t="s">
        <v>4</v>
      </c>
      <c r="D1" s="1" t="s">
        <v>5</v>
      </c>
      <c r="E1" s="1" t="s">
        <v>7</v>
      </c>
      <c r="G1" s="1" t="s">
        <v>8</v>
      </c>
      <c r="H1" s="1" t="s">
        <v>10</v>
      </c>
      <c r="I1" s="1" t="s">
        <v>9</v>
      </c>
      <c r="J1" s="1" t="s">
        <v>15</v>
      </c>
      <c r="K1" s="1" t="s">
        <v>16</v>
      </c>
      <c r="L1" s="1" t="s">
        <v>17</v>
      </c>
      <c r="M1" s="1" t="s">
        <v>14</v>
      </c>
      <c r="N1" s="1" t="s">
        <v>18</v>
      </c>
      <c r="O1" s="1" t="s">
        <v>19</v>
      </c>
      <c r="P1" s="1" t="s">
        <v>20</v>
      </c>
      <c r="Q1" s="1" t="s">
        <v>21</v>
      </c>
      <c r="R1" s="1"/>
      <c r="S1" s="1" t="s">
        <v>22</v>
      </c>
      <c r="T1" s="1" t="s">
        <v>12</v>
      </c>
      <c r="U1" s="1" t="s">
        <v>11</v>
      </c>
      <c r="V1" s="1" t="s">
        <v>6</v>
      </c>
      <c r="W1" s="1" t="s">
        <v>3</v>
      </c>
      <c r="X1" s="1"/>
      <c r="Y1" s="1"/>
      <c r="Z1" s="1"/>
      <c r="AA1" s="1"/>
      <c r="AB1" s="1"/>
    </row>
    <row r="2" spans="1:28" x14ac:dyDescent="0.3">
      <c r="A2" s="1">
        <v>20847</v>
      </c>
      <c r="B2" s="1" t="s">
        <v>980</v>
      </c>
      <c r="C2" s="1">
        <v>2.84</v>
      </c>
      <c r="D2" s="1">
        <v>0.05</v>
      </c>
      <c r="E2" s="1">
        <v>3</v>
      </c>
      <c r="G2" s="1"/>
      <c r="H2" s="1" t="s">
        <v>981</v>
      </c>
      <c r="I2" s="1" t="s">
        <v>982</v>
      </c>
      <c r="J2" s="1" t="s">
        <v>983</v>
      </c>
      <c r="K2" s="1" t="s">
        <v>27</v>
      </c>
      <c r="L2" s="1" t="s">
        <v>28</v>
      </c>
      <c r="M2" s="1"/>
      <c r="N2" s="1" t="s">
        <v>29</v>
      </c>
      <c r="O2" s="1" t="s">
        <v>984</v>
      </c>
      <c r="P2" s="1" t="s">
        <v>31</v>
      </c>
      <c r="Q2" s="1" t="s">
        <v>32</v>
      </c>
      <c r="R2" s="1"/>
      <c r="S2" s="1">
        <v>98221</v>
      </c>
      <c r="T2" s="2">
        <v>42011</v>
      </c>
      <c r="U2" s="2">
        <v>42012</v>
      </c>
      <c r="V2" s="1">
        <v>4</v>
      </c>
      <c r="W2" s="1">
        <v>88522</v>
      </c>
      <c r="X2" s="2"/>
      <c r="Y2" s="1"/>
      <c r="Z2" s="1"/>
      <c r="AA2" s="1"/>
      <c r="AB2" s="1"/>
    </row>
    <row r="3" spans="1:28" x14ac:dyDescent="0.3">
      <c r="A3" s="1">
        <v>20847</v>
      </c>
      <c r="B3" s="1" t="s">
        <v>980</v>
      </c>
      <c r="C3" s="1">
        <v>2.84</v>
      </c>
      <c r="D3" s="1">
        <v>0.05</v>
      </c>
      <c r="E3" s="1">
        <v>3</v>
      </c>
      <c r="G3" s="1"/>
      <c r="H3" s="1" t="s">
        <v>981</v>
      </c>
      <c r="I3" s="1" t="s">
        <v>982</v>
      </c>
      <c r="J3" s="1" t="s">
        <v>983</v>
      </c>
      <c r="K3" s="1" t="s">
        <v>27</v>
      </c>
      <c r="L3" s="1" t="s">
        <v>28</v>
      </c>
      <c r="M3" s="1"/>
      <c r="N3" s="1" t="s">
        <v>29</v>
      </c>
      <c r="O3" s="1" t="s">
        <v>984</v>
      </c>
      <c r="P3" s="1" t="s">
        <v>31</v>
      </c>
      <c r="Q3" s="1" t="s">
        <v>32</v>
      </c>
      <c r="R3" s="1"/>
      <c r="S3" s="1">
        <v>98221</v>
      </c>
      <c r="T3" s="2">
        <v>42011</v>
      </c>
      <c r="U3" s="2">
        <v>42012</v>
      </c>
      <c r="V3" s="1">
        <v>4</v>
      </c>
      <c r="W3" s="1">
        <v>88522</v>
      </c>
      <c r="X3" s="2"/>
      <c r="Y3" s="1"/>
      <c r="Z3" s="1"/>
      <c r="AA3" s="1"/>
      <c r="AB3" s="1"/>
    </row>
    <row r="4" spans="1:28" ht="14.25" customHeight="1" x14ac:dyDescent="0.3">
      <c r="A4" s="1">
        <v>20228</v>
      </c>
      <c r="B4" s="1" t="s">
        <v>985</v>
      </c>
      <c r="C4" s="1">
        <v>500.98</v>
      </c>
      <c r="D4" s="1">
        <v>0.1</v>
      </c>
      <c r="E4" s="1">
        <v>5</v>
      </c>
      <c r="G4" s="1"/>
      <c r="H4" s="1" t="s">
        <v>35</v>
      </c>
      <c r="I4" s="1" t="s">
        <v>986</v>
      </c>
      <c r="J4" s="1" t="s">
        <v>36</v>
      </c>
      <c r="K4" s="1" t="s">
        <v>37</v>
      </c>
      <c r="L4" s="1" t="s">
        <v>38</v>
      </c>
      <c r="M4" s="1"/>
      <c r="N4" s="1" t="s">
        <v>29</v>
      </c>
      <c r="O4" s="1" t="s">
        <v>984</v>
      </c>
      <c r="P4" s="1" t="s">
        <v>39</v>
      </c>
      <c r="Q4" s="1" t="s">
        <v>40</v>
      </c>
      <c r="R4" s="1"/>
      <c r="S4" s="1">
        <v>91776</v>
      </c>
      <c r="T4" s="2">
        <v>42168</v>
      </c>
      <c r="U4" s="2">
        <v>42170</v>
      </c>
      <c r="V4" s="1">
        <v>12</v>
      </c>
      <c r="W4" s="1">
        <v>90193</v>
      </c>
      <c r="X4" s="2"/>
      <c r="Y4" s="1"/>
      <c r="Z4" s="1"/>
      <c r="AA4" s="1"/>
      <c r="AB4" s="1"/>
    </row>
    <row r="5" spans="1:28" x14ac:dyDescent="0.3">
      <c r="A5" s="1">
        <v>21776</v>
      </c>
      <c r="B5" s="1" t="s">
        <v>41</v>
      </c>
      <c r="C5" s="1">
        <v>9.48</v>
      </c>
      <c r="D5" s="1">
        <v>0.05</v>
      </c>
      <c r="E5" s="1">
        <v>11</v>
      </c>
      <c r="G5" s="1"/>
      <c r="H5" s="1" t="s">
        <v>35</v>
      </c>
      <c r="I5" s="1" t="s">
        <v>34</v>
      </c>
      <c r="J5" s="1" t="s">
        <v>36</v>
      </c>
      <c r="K5" s="1" t="s">
        <v>987</v>
      </c>
      <c r="L5" s="1" t="s">
        <v>43</v>
      </c>
      <c r="M5" s="1"/>
      <c r="N5" s="1" t="s">
        <v>29</v>
      </c>
      <c r="O5" s="1" t="s">
        <v>988</v>
      </c>
      <c r="P5" s="1" t="s">
        <v>45</v>
      </c>
      <c r="Q5" s="1" t="s">
        <v>46</v>
      </c>
      <c r="R5" s="1"/>
      <c r="S5" s="1">
        <v>7203</v>
      </c>
      <c r="T5" s="2">
        <v>42050</v>
      </c>
      <c r="U5" s="2">
        <v>42052</v>
      </c>
      <c r="V5" s="1">
        <v>22</v>
      </c>
      <c r="W5" s="1">
        <v>90192</v>
      </c>
      <c r="X5" s="1"/>
      <c r="Y5" s="1"/>
      <c r="Z5" s="1"/>
      <c r="AA5" s="1"/>
      <c r="AB5" s="1"/>
    </row>
    <row r="6" spans="1:28" x14ac:dyDescent="0.3">
      <c r="A6" s="1">
        <v>24844</v>
      </c>
      <c r="B6" s="1" t="s">
        <v>47</v>
      </c>
      <c r="C6" s="1">
        <v>78.69</v>
      </c>
      <c r="D6" s="1">
        <v>0.05</v>
      </c>
      <c r="E6" s="1">
        <v>14</v>
      </c>
      <c r="G6" s="1"/>
      <c r="H6" s="1" t="s">
        <v>35</v>
      </c>
      <c r="I6" s="1" t="s">
        <v>48</v>
      </c>
      <c r="J6" s="1" t="s">
        <v>36</v>
      </c>
      <c r="K6" s="1" t="s">
        <v>42</v>
      </c>
      <c r="L6" s="1" t="s">
        <v>49</v>
      </c>
      <c r="M6" s="1"/>
      <c r="N6" s="1" t="s">
        <v>29</v>
      </c>
      <c r="O6" s="1" t="s">
        <v>989</v>
      </c>
      <c r="P6" s="1" t="s">
        <v>51</v>
      </c>
      <c r="Q6" s="1" t="s">
        <v>52</v>
      </c>
      <c r="R6" s="1"/>
      <c r="S6" s="1">
        <v>55372</v>
      </c>
      <c r="T6" s="2">
        <v>42136</v>
      </c>
      <c r="U6" s="2">
        <v>42138</v>
      </c>
      <c r="V6" s="1">
        <v>16</v>
      </c>
      <c r="W6" s="1">
        <v>86838</v>
      </c>
      <c r="X6" s="1"/>
      <c r="Y6" s="1"/>
      <c r="Z6" s="1"/>
      <c r="AA6" s="1"/>
      <c r="AB6" s="1"/>
    </row>
    <row r="7" spans="1:28" x14ac:dyDescent="0.3">
      <c r="A7" s="1">
        <v>24846</v>
      </c>
      <c r="B7" s="1" t="s">
        <v>47</v>
      </c>
      <c r="C7" s="1">
        <v>3.28</v>
      </c>
      <c r="D7" s="1">
        <v>0.05</v>
      </c>
      <c r="E7" s="1">
        <v>14</v>
      </c>
      <c r="G7" s="1"/>
      <c r="H7" s="1" t="s">
        <v>35</v>
      </c>
      <c r="I7" s="1" t="s">
        <v>48</v>
      </c>
      <c r="J7" s="1" t="s">
        <v>26</v>
      </c>
      <c r="K7" s="1" t="s">
        <v>27</v>
      </c>
      <c r="L7" s="1" t="s">
        <v>28</v>
      </c>
      <c r="M7" s="1"/>
      <c r="N7" s="1" t="s">
        <v>29</v>
      </c>
      <c r="O7" s="1" t="s">
        <v>989</v>
      </c>
      <c r="P7" s="1" t="s">
        <v>51</v>
      </c>
      <c r="Q7" s="1" t="s">
        <v>52</v>
      </c>
      <c r="R7" s="1"/>
      <c r="S7" s="1">
        <v>55372</v>
      </c>
      <c r="T7" s="2">
        <v>42136</v>
      </c>
      <c r="U7" s="2">
        <v>42137</v>
      </c>
      <c r="V7" s="1">
        <v>7</v>
      </c>
      <c r="W7" s="1">
        <v>86838</v>
      </c>
      <c r="X7" s="1"/>
      <c r="Y7" s="1"/>
      <c r="Z7" s="1"/>
      <c r="AA7" s="1"/>
      <c r="AB7" s="1"/>
    </row>
    <row r="8" spans="1:28" x14ac:dyDescent="0.3">
      <c r="A8" s="1">
        <v>24846</v>
      </c>
      <c r="B8" s="1" t="s">
        <v>47</v>
      </c>
      <c r="C8" s="1">
        <v>3.28</v>
      </c>
      <c r="D8" s="1">
        <v>0.05</v>
      </c>
      <c r="E8" s="1">
        <v>14</v>
      </c>
      <c r="G8" s="1"/>
      <c r="H8" s="1" t="s">
        <v>35</v>
      </c>
      <c r="I8" s="1" t="s">
        <v>48</v>
      </c>
      <c r="J8" s="1" t="s">
        <v>983</v>
      </c>
      <c r="K8" s="1" t="s">
        <v>27</v>
      </c>
      <c r="L8" s="1" t="s">
        <v>28</v>
      </c>
      <c r="M8" s="1"/>
      <c r="N8" s="1" t="s">
        <v>29</v>
      </c>
      <c r="O8" s="1" t="s">
        <v>989</v>
      </c>
      <c r="P8" s="1" t="s">
        <v>51</v>
      </c>
      <c r="Q8" s="1" t="s">
        <v>52</v>
      </c>
      <c r="R8" s="1"/>
      <c r="S8" s="1">
        <v>55372</v>
      </c>
      <c r="T8" s="2">
        <v>42136</v>
      </c>
      <c r="U8" s="2">
        <v>42137</v>
      </c>
      <c r="V8" s="1">
        <v>7</v>
      </c>
      <c r="W8" s="1">
        <v>86838</v>
      </c>
      <c r="X8" s="1"/>
      <c r="Y8" s="1"/>
      <c r="Z8" s="1"/>
      <c r="AA8" s="1"/>
      <c r="AB8" s="1"/>
    </row>
    <row r="9" spans="1:28" x14ac:dyDescent="0.3">
      <c r="A9" s="1">
        <v>24846</v>
      </c>
      <c r="B9" s="1" t="s">
        <v>47</v>
      </c>
      <c r="C9" s="1">
        <v>3.28</v>
      </c>
      <c r="D9" s="1">
        <v>0.05</v>
      </c>
      <c r="E9" s="1">
        <v>14</v>
      </c>
      <c r="G9" s="1"/>
      <c r="H9" s="1" t="s">
        <v>35</v>
      </c>
      <c r="I9" s="1" t="s">
        <v>48</v>
      </c>
      <c r="J9" s="1" t="s">
        <v>983</v>
      </c>
      <c r="K9" s="1" t="s">
        <v>27</v>
      </c>
      <c r="L9" s="1" t="s">
        <v>28</v>
      </c>
      <c r="M9" s="1"/>
      <c r="N9" s="1" t="s">
        <v>29</v>
      </c>
      <c r="O9" s="1" t="s">
        <v>989</v>
      </c>
      <c r="P9" s="1" t="s">
        <v>51</v>
      </c>
      <c r="Q9" s="1" t="s">
        <v>52</v>
      </c>
      <c r="R9" s="1"/>
      <c r="S9" s="1">
        <v>55372</v>
      </c>
      <c r="T9" s="2">
        <v>42136</v>
      </c>
      <c r="U9" s="2">
        <v>42137</v>
      </c>
      <c r="V9" s="1">
        <v>7</v>
      </c>
      <c r="W9" s="1">
        <v>86838</v>
      </c>
      <c r="X9" s="1"/>
      <c r="Y9" s="1"/>
      <c r="Z9" s="1"/>
      <c r="AA9" s="1"/>
      <c r="AB9" s="1"/>
    </row>
    <row r="10" spans="1:28" x14ac:dyDescent="0.3">
      <c r="A10" s="1">
        <v>24846</v>
      </c>
      <c r="B10" s="1" t="s">
        <v>990</v>
      </c>
      <c r="C10" s="1">
        <v>3.28</v>
      </c>
      <c r="D10" s="1">
        <v>0.05</v>
      </c>
      <c r="E10" s="1">
        <v>14</v>
      </c>
      <c r="G10" s="1"/>
      <c r="H10" s="1" t="s">
        <v>35</v>
      </c>
      <c r="I10" s="1" t="s">
        <v>48</v>
      </c>
      <c r="J10" s="1" t="s">
        <v>983</v>
      </c>
      <c r="K10" s="1" t="s">
        <v>27</v>
      </c>
      <c r="L10" s="1" t="s">
        <v>28</v>
      </c>
      <c r="M10" s="1"/>
      <c r="N10" s="1" t="s">
        <v>29</v>
      </c>
      <c r="O10" s="1" t="s">
        <v>989</v>
      </c>
      <c r="P10" s="1" t="s">
        <v>51</v>
      </c>
      <c r="Q10" s="1" t="s">
        <v>52</v>
      </c>
      <c r="R10" s="1"/>
      <c r="S10" s="1">
        <v>55372</v>
      </c>
      <c r="T10" s="2">
        <v>42136</v>
      </c>
      <c r="U10" s="2">
        <v>42137</v>
      </c>
      <c r="V10" s="1">
        <v>7</v>
      </c>
      <c r="W10" s="1">
        <v>86838</v>
      </c>
      <c r="X10" s="1"/>
      <c r="Y10" s="1"/>
      <c r="Z10" s="1"/>
      <c r="AA10" s="1"/>
      <c r="AB10" s="1"/>
    </row>
    <row r="11" spans="1:28" x14ac:dyDescent="0.3">
      <c r="A11" s="1">
        <v>24846</v>
      </c>
      <c r="B11" s="1" t="s">
        <v>47</v>
      </c>
      <c r="C11" s="1">
        <v>3.28</v>
      </c>
      <c r="D11" s="1">
        <v>0.05</v>
      </c>
      <c r="E11" s="1">
        <v>14</v>
      </c>
      <c r="G11" s="1"/>
      <c r="H11" s="1" t="s">
        <v>35</v>
      </c>
      <c r="I11" s="1" t="s">
        <v>48</v>
      </c>
      <c r="J11" s="1" t="s">
        <v>983</v>
      </c>
      <c r="K11" s="1" t="s">
        <v>27</v>
      </c>
      <c r="L11" s="1" t="s">
        <v>28</v>
      </c>
      <c r="M11" s="1"/>
      <c r="N11" s="1" t="s">
        <v>29</v>
      </c>
      <c r="O11" s="1" t="s">
        <v>989</v>
      </c>
      <c r="P11" s="1" t="s">
        <v>51</v>
      </c>
      <c r="Q11" s="1" t="s">
        <v>52</v>
      </c>
      <c r="R11" s="1"/>
      <c r="S11" s="1">
        <v>55372</v>
      </c>
      <c r="T11" s="2">
        <v>42136</v>
      </c>
      <c r="U11" s="2">
        <v>42137</v>
      </c>
      <c r="V11" s="1">
        <v>7</v>
      </c>
      <c r="W11" s="1">
        <v>86838</v>
      </c>
      <c r="X11" s="1"/>
      <c r="Y11" s="1"/>
      <c r="Z11" s="1"/>
      <c r="AA11" s="1"/>
      <c r="AB11" s="1"/>
    </row>
    <row r="12" spans="1:28" x14ac:dyDescent="0.3">
      <c r="A12" s="1">
        <v>24847</v>
      </c>
      <c r="B12" s="1" t="s">
        <v>47</v>
      </c>
      <c r="C12" s="1">
        <v>3.28</v>
      </c>
      <c r="D12" s="1">
        <v>0.05</v>
      </c>
      <c r="E12" s="1">
        <v>14</v>
      </c>
      <c r="G12" s="1"/>
      <c r="H12" s="1" t="s">
        <v>35</v>
      </c>
      <c r="I12" s="1" t="s">
        <v>48</v>
      </c>
      <c r="J12" s="1" t="s">
        <v>26</v>
      </c>
      <c r="K12" s="1" t="s">
        <v>27</v>
      </c>
      <c r="L12" s="1" t="s">
        <v>28</v>
      </c>
      <c r="M12" s="1"/>
      <c r="N12" s="1" t="s">
        <v>29</v>
      </c>
      <c r="O12" s="1" t="s">
        <v>989</v>
      </c>
      <c r="P12" s="1" t="s">
        <v>51</v>
      </c>
      <c r="Q12" s="1" t="s">
        <v>52</v>
      </c>
      <c r="R12" s="1"/>
      <c r="S12" s="1">
        <v>55372</v>
      </c>
      <c r="T12" s="2">
        <v>42136</v>
      </c>
      <c r="U12" s="2">
        <v>42137</v>
      </c>
      <c r="V12" s="1">
        <v>4</v>
      </c>
      <c r="W12" s="1">
        <v>86838</v>
      </c>
      <c r="X12" s="1"/>
      <c r="Y12" s="1"/>
      <c r="Z12" s="1"/>
      <c r="AA12" s="1"/>
      <c r="AB12" s="1"/>
    </row>
    <row r="13" spans="1:28" x14ac:dyDescent="0.3">
      <c r="A13" s="1">
        <v>24848</v>
      </c>
      <c r="B13" s="1" t="s">
        <v>47</v>
      </c>
      <c r="C13" s="1">
        <v>3.58</v>
      </c>
      <c r="D13" s="1">
        <v>0.05</v>
      </c>
      <c r="E13" s="1">
        <v>14</v>
      </c>
      <c r="G13" s="1"/>
      <c r="H13" s="1" t="s">
        <v>35</v>
      </c>
      <c r="I13" s="1" t="s">
        <v>48</v>
      </c>
      <c r="J13" s="1" t="s">
        <v>26</v>
      </c>
      <c r="K13" s="1" t="s">
        <v>53</v>
      </c>
      <c r="L13" s="1" t="s">
        <v>28</v>
      </c>
      <c r="M13" s="1"/>
      <c r="N13" s="1" t="s">
        <v>29</v>
      </c>
      <c r="O13" s="1" t="s">
        <v>988</v>
      </c>
      <c r="P13" s="1" t="s">
        <v>51</v>
      </c>
      <c r="Q13" s="1" t="s">
        <v>52</v>
      </c>
      <c r="R13" s="1"/>
      <c r="S13" s="1">
        <v>55372</v>
      </c>
      <c r="T13" s="2">
        <v>42136</v>
      </c>
      <c r="U13" s="2">
        <v>42137</v>
      </c>
      <c r="V13" s="1">
        <v>4</v>
      </c>
      <c r="W13" s="1">
        <v>86838</v>
      </c>
      <c r="X13" s="1"/>
      <c r="Y13" s="1"/>
      <c r="Z13" s="1"/>
      <c r="AA13" s="1"/>
      <c r="AB13" s="1"/>
    </row>
    <row r="14" spans="1:28" x14ac:dyDescent="0.3">
      <c r="A14" s="1">
        <v>18181</v>
      </c>
      <c r="B14" s="1" t="s">
        <v>41</v>
      </c>
      <c r="C14" s="1">
        <v>4.42</v>
      </c>
      <c r="D14" s="1">
        <v>0.05</v>
      </c>
      <c r="E14" s="1">
        <v>15</v>
      </c>
      <c r="G14" s="1"/>
      <c r="H14" s="1" t="s">
        <v>35</v>
      </c>
      <c r="I14" s="1" t="s">
        <v>48</v>
      </c>
      <c r="J14" s="1" t="s">
        <v>26</v>
      </c>
      <c r="K14" s="1" t="s">
        <v>54</v>
      </c>
      <c r="L14" s="1" t="s">
        <v>49</v>
      </c>
      <c r="M14" s="1"/>
      <c r="N14" s="1" t="s">
        <v>29</v>
      </c>
      <c r="O14" s="1" t="s">
        <v>988</v>
      </c>
      <c r="P14" s="1" t="s">
        <v>55</v>
      </c>
      <c r="Q14" s="1" t="s">
        <v>56</v>
      </c>
      <c r="R14" s="1"/>
      <c r="S14" s="1">
        <v>11787</v>
      </c>
      <c r="T14" s="2">
        <v>42102</v>
      </c>
      <c r="U14" s="2">
        <v>42103</v>
      </c>
      <c r="V14" s="1">
        <v>7</v>
      </c>
      <c r="W14" s="1">
        <v>86837</v>
      </c>
      <c r="X14" s="2"/>
      <c r="Y14" s="1"/>
      <c r="Z14" s="1"/>
      <c r="AA14" s="1"/>
      <c r="AB14" s="1"/>
    </row>
    <row r="15" spans="1:28" x14ac:dyDescent="0.3">
      <c r="A15" s="1">
        <v>20925</v>
      </c>
      <c r="B15" s="1" t="s">
        <v>47</v>
      </c>
      <c r="C15" s="1">
        <v>35.94</v>
      </c>
      <c r="D15" s="1">
        <v>0.05</v>
      </c>
      <c r="E15" s="1">
        <v>15</v>
      </c>
      <c r="G15" s="1"/>
      <c r="H15" s="1" t="s">
        <v>35</v>
      </c>
      <c r="I15" s="1" t="s">
        <v>48</v>
      </c>
      <c r="J15" s="1" t="s">
        <v>26</v>
      </c>
      <c r="K15" s="1" t="s">
        <v>54</v>
      </c>
      <c r="L15" s="1" t="s">
        <v>49</v>
      </c>
      <c r="M15" s="1"/>
      <c r="N15" s="1" t="s">
        <v>29</v>
      </c>
      <c r="O15" s="1" t="s">
        <v>988</v>
      </c>
      <c r="P15" s="1" t="s">
        <v>55</v>
      </c>
      <c r="Q15" s="1" t="s">
        <v>56</v>
      </c>
      <c r="R15" s="1"/>
      <c r="S15" s="1">
        <v>11787</v>
      </c>
      <c r="T15" s="2">
        <v>42152</v>
      </c>
      <c r="U15" s="2">
        <v>42152</v>
      </c>
      <c r="V15" s="1">
        <v>10</v>
      </c>
      <c r="W15" s="1">
        <v>86839</v>
      </c>
      <c r="X15" s="1"/>
      <c r="Y15" s="1"/>
      <c r="Z15" s="1"/>
      <c r="AA15" s="1"/>
      <c r="AB15" s="1"/>
    </row>
    <row r="16" spans="1:28" x14ac:dyDescent="0.3">
      <c r="A16" s="1">
        <v>26267</v>
      </c>
      <c r="B16" s="1" t="s">
        <v>23</v>
      </c>
      <c r="C16" s="1">
        <v>2.98</v>
      </c>
      <c r="D16" s="1">
        <v>0.05</v>
      </c>
      <c r="E16" s="1">
        <v>16</v>
      </c>
      <c r="G16" s="1"/>
      <c r="H16" s="1" t="s">
        <v>35</v>
      </c>
      <c r="I16" s="1" t="s">
        <v>48</v>
      </c>
      <c r="J16" s="1" t="s">
        <v>26</v>
      </c>
      <c r="K16" s="1" t="s">
        <v>53</v>
      </c>
      <c r="L16" s="1" t="s">
        <v>28</v>
      </c>
      <c r="M16" s="1"/>
      <c r="N16" s="1" t="s">
        <v>29</v>
      </c>
      <c r="O16" s="1" t="s">
        <v>988</v>
      </c>
      <c r="P16" s="1" t="s">
        <v>55</v>
      </c>
      <c r="Q16" s="1" t="s">
        <v>57</v>
      </c>
      <c r="R16" s="1"/>
      <c r="S16" s="1">
        <v>13210</v>
      </c>
      <c r="T16" s="2">
        <v>42047</v>
      </c>
      <c r="U16" s="2">
        <v>42050</v>
      </c>
      <c r="V16" s="1">
        <v>6</v>
      </c>
      <c r="W16" s="1">
        <v>86836</v>
      </c>
      <c r="X16" s="1"/>
      <c r="Y16" s="1"/>
      <c r="Z16" s="1"/>
      <c r="AA16" s="1"/>
      <c r="AB16" s="1"/>
    </row>
    <row r="17" spans="1:28" x14ac:dyDescent="0.3">
      <c r="A17" s="1">
        <v>26268</v>
      </c>
      <c r="B17" s="1" t="s">
        <v>23</v>
      </c>
      <c r="C17" s="1">
        <v>115.99</v>
      </c>
      <c r="D17" s="1">
        <v>0.1</v>
      </c>
      <c r="E17" s="1">
        <v>16</v>
      </c>
      <c r="G17" s="1"/>
      <c r="H17" s="1" t="s">
        <v>35</v>
      </c>
      <c r="I17" s="1" t="s">
        <v>48</v>
      </c>
      <c r="J17" s="1" t="s">
        <v>991</v>
      </c>
      <c r="K17" s="1" t="s">
        <v>992</v>
      </c>
      <c r="L17" s="1" t="s">
        <v>49</v>
      </c>
      <c r="M17" s="1"/>
      <c r="N17" s="1" t="s">
        <v>29</v>
      </c>
      <c r="O17" s="1" t="s">
        <v>984</v>
      </c>
      <c r="P17" s="1" t="s">
        <v>55</v>
      </c>
      <c r="Q17" s="1" t="s">
        <v>57</v>
      </c>
      <c r="R17" s="1"/>
      <c r="S17" s="1">
        <v>13210</v>
      </c>
      <c r="T17" s="2">
        <v>42047</v>
      </c>
      <c r="U17" s="2">
        <v>42049</v>
      </c>
      <c r="V17" s="1">
        <v>10</v>
      </c>
      <c r="W17" s="1">
        <v>86836</v>
      </c>
      <c r="X17" s="1"/>
      <c r="Y17" s="1"/>
      <c r="Z17" s="1"/>
      <c r="AA17" s="1"/>
      <c r="AB17" s="1"/>
    </row>
    <row r="18" spans="1:28" x14ac:dyDescent="0.3">
      <c r="A18" s="1">
        <v>23890</v>
      </c>
      <c r="B18" s="1" t="s">
        <v>23</v>
      </c>
      <c r="C18" s="1">
        <v>26.48</v>
      </c>
      <c r="D18" s="1">
        <v>0.05</v>
      </c>
      <c r="E18" s="1">
        <v>18</v>
      </c>
      <c r="G18" s="1"/>
      <c r="H18" s="1" t="s">
        <v>35</v>
      </c>
      <c r="I18" s="1" t="s">
        <v>48</v>
      </c>
      <c r="J18" s="1" t="s">
        <v>36</v>
      </c>
      <c r="K18" s="1" t="s">
        <v>42</v>
      </c>
      <c r="L18" s="1" t="s">
        <v>49</v>
      </c>
      <c r="M18" s="1"/>
      <c r="N18" s="1" t="s">
        <v>29</v>
      </c>
      <c r="O18" s="1" t="s">
        <v>984</v>
      </c>
      <c r="P18" s="1" t="s">
        <v>60</v>
      </c>
      <c r="Q18" s="1" t="s">
        <v>61</v>
      </c>
      <c r="R18" s="1"/>
      <c r="S18" s="1">
        <v>59601</v>
      </c>
      <c r="T18" s="2">
        <v>42139</v>
      </c>
      <c r="U18" s="2">
        <v>42140</v>
      </c>
      <c r="V18" s="1">
        <v>17</v>
      </c>
      <c r="W18" s="1">
        <v>90031</v>
      </c>
      <c r="X18" s="1"/>
      <c r="Y18" s="1"/>
      <c r="Z18" s="1"/>
      <c r="AA18" s="1"/>
      <c r="AB18" s="1"/>
    </row>
    <row r="19" spans="1:28" x14ac:dyDescent="0.3">
      <c r="A19" s="1">
        <v>24063</v>
      </c>
      <c r="B19" s="1" t="s">
        <v>33</v>
      </c>
      <c r="C19" s="1">
        <v>12.99</v>
      </c>
      <c r="D19" s="1">
        <v>0.05</v>
      </c>
      <c r="E19" s="1">
        <v>19</v>
      </c>
      <c r="G19" s="1"/>
      <c r="H19" s="1" t="s">
        <v>35</v>
      </c>
      <c r="I19" s="1" t="s">
        <v>48</v>
      </c>
      <c r="J19" s="1" t="s">
        <v>58</v>
      </c>
      <c r="K19" s="1" t="s">
        <v>62</v>
      </c>
      <c r="L19" s="1" t="s">
        <v>63</v>
      </c>
      <c r="M19" s="1"/>
      <c r="N19" s="1" t="s">
        <v>29</v>
      </c>
      <c r="O19" s="1" t="s">
        <v>988</v>
      </c>
      <c r="P19" s="1" t="s">
        <v>60</v>
      </c>
      <c r="Q19" s="1" t="s">
        <v>64</v>
      </c>
      <c r="R19" s="1"/>
      <c r="S19" s="1">
        <v>59801</v>
      </c>
      <c r="T19" s="2">
        <v>42145</v>
      </c>
      <c r="U19" s="2">
        <v>42147</v>
      </c>
      <c r="V19" s="1">
        <v>18</v>
      </c>
      <c r="W19" s="1">
        <v>90032</v>
      </c>
      <c r="X19" s="1"/>
      <c r="Y19" s="1"/>
      <c r="Z19" s="1"/>
      <c r="AA19" s="1"/>
      <c r="AB19" s="1"/>
    </row>
    <row r="20" spans="1:28" x14ac:dyDescent="0.3">
      <c r="A20" s="1">
        <v>5890</v>
      </c>
      <c r="B20" s="1" t="s">
        <v>23</v>
      </c>
      <c r="C20" s="1">
        <v>26.48</v>
      </c>
      <c r="D20" s="1">
        <v>0.05</v>
      </c>
      <c r="E20" s="1">
        <v>21</v>
      </c>
      <c r="G20" s="1"/>
      <c r="H20" s="1" t="s">
        <v>35</v>
      </c>
      <c r="I20" s="1" t="s">
        <v>48</v>
      </c>
      <c r="J20" s="1" t="s">
        <v>36</v>
      </c>
      <c r="K20" s="1" t="s">
        <v>987</v>
      </c>
      <c r="L20" s="1" t="s">
        <v>49</v>
      </c>
      <c r="M20" s="1"/>
      <c r="N20" s="1" t="s">
        <v>29</v>
      </c>
      <c r="O20" s="1" t="s">
        <v>988</v>
      </c>
      <c r="P20" s="1" t="s">
        <v>55</v>
      </c>
      <c r="Q20" s="1" t="s">
        <v>65</v>
      </c>
      <c r="R20" s="1"/>
      <c r="S20" s="1">
        <v>10012</v>
      </c>
      <c r="T20" s="2">
        <v>42139</v>
      </c>
      <c r="U20" s="2">
        <v>42140</v>
      </c>
      <c r="V20" s="1">
        <v>70</v>
      </c>
      <c r="W20" s="1">
        <v>41793</v>
      </c>
      <c r="X20" s="1"/>
      <c r="Y20" s="1"/>
      <c r="Z20" s="1"/>
      <c r="AA20" s="1"/>
      <c r="AB20" s="1"/>
    </row>
    <row r="21" spans="1:28" x14ac:dyDescent="0.3">
      <c r="A21" s="1">
        <v>6062</v>
      </c>
      <c r="B21" s="1" t="s">
        <v>33</v>
      </c>
      <c r="C21" s="1">
        <v>5</v>
      </c>
      <c r="D21" s="1">
        <v>0.05</v>
      </c>
      <c r="E21" s="1">
        <v>21</v>
      </c>
      <c r="G21" s="1"/>
      <c r="H21" s="1" t="s">
        <v>35</v>
      </c>
      <c r="I21" s="1" t="s">
        <v>48</v>
      </c>
      <c r="J21" s="1" t="s">
        <v>26</v>
      </c>
      <c r="K21" s="1" t="s">
        <v>53</v>
      </c>
      <c r="L21" s="1" t="s">
        <v>28</v>
      </c>
      <c r="M21" s="1"/>
      <c r="N21" s="1" t="s">
        <v>29</v>
      </c>
      <c r="O21" s="1" t="s">
        <v>988</v>
      </c>
      <c r="P21" s="1" t="s">
        <v>55</v>
      </c>
      <c r="Q21" s="1" t="s">
        <v>65</v>
      </c>
      <c r="R21" s="1"/>
      <c r="S21" s="1">
        <v>10012</v>
      </c>
      <c r="T21" s="2">
        <v>42145</v>
      </c>
      <c r="U21" s="2">
        <v>42146</v>
      </c>
      <c r="V21" s="1">
        <v>58</v>
      </c>
      <c r="W21" s="1">
        <v>42949</v>
      </c>
      <c r="X21" s="1"/>
      <c r="Y21" s="1"/>
      <c r="Z21" s="1"/>
      <c r="AA21" s="1"/>
      <c r="AB21" s="1"/>
    </row>
    <row r="22" spans="1:28" x14ac:dyDescent="0.3">
      <c r="A22" s="1">
        <v>6063</v>
      </c>
      <c r="B22" s="1" t="s">
        <v>33</v>
      </c>
      <c r="C22" s="1">
        <v>12.99</v>
      </c>
      <c r="D22" s="1">
        <v>0.05</v>
      </c>
      <c r="E22" s="1">
        <v>21</v>
      </c>
      <c r="G22" s="1"/>
      <c r="H22" s="1" t="s">
        <v>35</v>
      </c>
      <c r="I22" s="1" t="s">
        <v>48</v>
      </c>
      <c r="J22" s="1" t="s">
        <v>58</v>
      </c>
      <c r="K22" s="1" t="s">
        <v>62</v>
      </c>
      <c r="L22" s="1" t="s">
        <v>63</v>
      </c>
      <c r="M22" s="1"/>
      <c r="N22" s="1" t="s">
        <v>29</v>
      </c>
      <c r="O22" s="1" t="s">
        <v>984</v>
      </c>
      <c r="P22" s="1" t="s">
        <v>55</v>
      </c>
      <c r="Q22" s="1" t="s">
        <v>65</v>
      </c>
      <c r="R22" s="1"/>
      <c r="S22" s="1">
        <v>10012</v>
      </c>
      <c r="T22" s="2">
        <v>42145</v>
      </c>
      <c r="U22" s="2">
        <v>42147</v>
      </c>
      <c r="V22" s="1">
        <v>71</v>
      </c>
      <c r="W22" s="1">
        <v>42949</v>
      </c>
      <c r="X22" s="1"/>
      <c r="Y22" s="1"/>
      <c r="Z22" s="1"/>
      <c r="AA22" s="1"/>
      <c r="AB22" s="1"/>
    </row>
    <row r="23" spans="1:28" x14ac:dyDescent="0.3">
      <c r="A23" s="1">
        <v>20631</v>
      </c>
      <c r="B23" s="1" t="s">
        <v>23</v>
      </c>
      <c r="C23" s="1">
        <v>55.48</v>
      </c>
      <c r="D23" s="1">
        <v>0.05</v>
      </c>
      <c r="E23" s="1">
        <v>24</v>
      </c>
      <c r="G23" s="1"/>
      <c r="H23" s="1" t="s">
        <v>35</v>
      </c>
      <c r="I23" s="1" t="s">
        <v>24</v>
      </c>
      <c r="J23" s="1" t="s">
        <v>993</v>
      </c>
      <c r="K23" s="1" t="s">
        <v>66</v>
      </c>
      <c r="L23" s="1" t="s">
        <v>49</v>
      </c>
      <c r="M23" s="1"/>
      <c r="N23" s="1" t="s">
        <v>29</v>
      </c>
      <c r="O23" s="1" t="s">
        <v>984</v>
      </c>
      <c r="P23" s="1" t="s">
        <v>39</v>
      </c>
      <c r="Q23" s="1" t="s">
        <v>67</v>
      </c>
      <c r="R23" s="1"/>
      <c r="S23" s="1">
        <v>92677</v>
      </c>
      <c r="T23" s="2">
        <v>42032</v>
      </c>
      <c r="U23" s="2">
        <v>42033</v>
      </c>
      <c r="V23" s="1">
        <v>1</v>
      </c>
      <c r="W23" s="1">
        <v>87651</v>
      </c>
      <c r="X23" s="1"/>
      <c r="Y23" s="1"/>
      <c r="Z23" s="1"/>
      <c r="AA23" s="1"/>
      <c r="AB23" s="1"/>
    </row>
    <row r="24" spans="1:28" x14ac:dyDescent="0.3">
      <c r="A24" s="1">
        <v>20632</v>
      </c>
      <c r="B24" s="1" t="s">
        <v>23</v>
      </c>
      <c r="C24" s="1">
        <v>1.68</v>
      </c>
      <c r="D24" s="1">
        <v>0.05</v>
      </c>
      <c r="E24" s="1">
        <v>24</v>
      </c>
      <c r="G24" s="1"/>
      <c r="H24" s="1" t="s">
        <v>35</v>
      </c>
      <c r="I24" s="1" t="s">
        <v>24</v>
      </c>
      <c r="J24" s="1" t="s">
        <v>26</v>
      </c>
      <c r="K24" s="1" t="s">
        <v>27</v>
      </c>
      <c r="L24" s="1" t="s">
        <v>28</v>
      </c>
      <c r="M24" s="1"/>
      <c r="N24" s="1" t="s">
        <v>29</v>
      </c>
      <c r="O24" s="1" t="s">
        <v>984</v>
      </c>
      <c r="P24" s="1" t="s">
        <v>39</v>
      </c>
      <c r="Q24" s="1" t="s">
        <v>67</v>
      </c>
      <c r="R24" s="1"/>
      <c r="S24" s="1">
        <v>92677</v>
      </c>
      <c r="T24" s="2">
        <v>42032</v>
      </c>
      <c r="U24" s="2">
        <v>42034</v>
      </c>
      <c r="V24" s="1">
        <v>1</v>
      </c>
      <c r="W24" s="1">
        <v>87651</v>
      </c>
      <c r="X24" s="1"/>
      <c r="Y24" s="1"/>
      <c r="Z24" s="1"/>
      <c r="AA24" s="1"/>
      <c r="AB24" s="1"/>
    </row>
    <row r="25" spans="1:28" x14ac:dyDescent="0.3">
      <c r="A25" s="1">
        <v>23967</v>
      </c>
      <c r="B25" s="1" t="s">
        <v>33</v>
      </c>
      <c r="C25" s="1">
        <v>4.1399999999999997</v>
      </c>
      <c r="D25" s="1">
        <v>0.05</v>
      </c>
      <c r="E25" s="1">
        <v>27</v>
      </c>
      <c r="G25" s="1"/>
      <c r="H25" s="1" t="s">
        <v>35</v>
      </c>
      <c r="I25" s="1" t="s">
        <v>24</v>
      </c>
      <c r="J25" s="1" t="s">
        <v>36</v>
      </c>
      <c r="K25" s="1" t="s">
        <v>42</v>
      </c>
      <c r="L25" s="1" t="s">
        <v>49</v>
      </c>
      <c r="M25" s="1"/>
      <c r="N25" s="1" t="s">
        <v>29</v>
      </c>
      <c r="O25" s="1" t="s">
        <v>984</v>
      </c>
      <c r="P25" s="1" t="s">
        <v>39</v>
      </c>
      <c r="Q25" s="1" t="s">
        <v>68</v>
      </c>
      <c r="R25" s="1"/>
      <c r="S25" s="1">
        <v>90712</v>
      </c>
      <c r="T25" s="2">
        <v>42126</v>
      </c>
      <c r="U25" s="2">
        <v>42128</v>
      </c>
      <c r="V25" s="1">
        <v>12</v>
      </c>
      <c r="W25" s="1">
        <v>87652</v>
      </c>
      <c r="X25" s="1"/>
      <c r="Y25" s="1"/>
      <c r="Z25" s="1"/>
      <c r="AA25" s="1"/>
      <c r="AB25" s="1"/>
    </row>
    <row r="26" spans="1:28" x14ac:dyDescent="0.3">
      <c r="A26" s="1">
        <v>23509</v>
      </c>
      <c r="B26" s="1" t="s">
        <v>23</v>
      </c>
      <c r="C26" s="1">
        <v>34.99</v>
      </c>
      <c r="D26" s="1">
        <v>0.05</v>
      </c>
      <c r="E26" s="1">
        <v>32</v>
      </c>
      <c r="G26" s="1"/>
      <c r="H26" s="1" t="s">
        <v>35</v>
      </c>
      <c r="I26" s="1" t="s">
        <v>24</v>
      </c>
      <c r="J26" s="1" t="s">
        <v>994</v>
      </c>
      <c r="K26" s="1" t="s">
        <v>27</v>
      </c>
      <c r="L26" s="1" t="s">
        <v>49</v>
      </c>
      <c r="M26" s="1"/>
      <c r="N26" s="1" t="s">
        <v>29</v>
      </c>
      <c r="O26" s="1" t="s">
        <v>984</v>
      </c>
      <c r="P26" s="1" t="s">
        <v>69</v>
      </c>
      <c r="Q26" s="1" t="s">
        <v>70</v>
      </c>
      <c r="R26" s="1"/>
      <c r="S26" s="1">
        <v>97526</v>
      </c>
      <c r="T26" s="2">
        <v>42057</v>
      </c>
      <c r="U26" s="2">
        <v>42058</v>
      </c>
      <c r="V26" s="1">
        <v>13</v>
      </c>
      <c r="W26" s="1">
        <v>89199</v>
      </c>
      <c r="X26" s="1"/>
      <c r="Y26" s="1"/>
      <c r="Z26" s="1"/>
      <c r="AA26" s="1"/>
      <c r="AB26" s="1"/>
    </row>
    <row r="27" spans="1:28" x14ac:dyDescent="0.3">
      <c r="A27" s="1">
        <v>23612</v>
      </c>
      <c r="B27" s="1" t="s">
        <v>23</v>
      </c>
      <c r="C27" s="1">
        <v>17.98</v>
      </c>
      <c r="D27" s="1">
        <v>0.05</v>
      </c>
      <c r="E27" s="1">
        <v>32</v>
      </c>
      <c r="G27" s="1"/>
      <c r="H27" s="1" t="s">
        <v>35</v>
      </c>
      <c r="I27" s="1" t="s">
        <v>24</v>
      </c>
      <c r="J27" s="1" t="s">
        <v>58</v>
      </c>
      <c r="K27" s="1" t="s">
        <v>62</v>
      </c>
      <c r="L27" s="1" t="s">
        <v>63</v>
      </c>
      <c r="M27" s="1"/>
      <c r="N27" s="1" t="s">
        <v>29</v>
      </c>
      <c r="O27" s="1" t="s">
        <v>984</v>
      </c>
      <c r="P27" s="1" t="s">
        <v>69</v>
      </c>
      <c r="Q27" s="1" t="s">
        <v>70</v>
      </c>
      <c r="R27" s="1"/>
      <c r="S27" s="1">
        <v>97526</v>
      </c>
      <c r="T27" s="2">
        <v>42090</v>
      </c>
      <c r="U27" s="2">
        <v>42091</v>
      </c>
      <c r="V27" s="1">
        <v>2</v>
      </c>
      <c r="W27" s="1">
        <v>89200</v>
      </c>
      <c r="X27" s="1"/>
      <c r="Y27" s="1"/>
      <c r="Z27" s="1"/>
      <c r="AA27" s="1"/>
      <c r="AB27" s="1"/>
    </row>
    <row r="28" spans="1:28" x14ac:dyDescent="0.3">
      <c r="A28" s="1">
        <v>23612</v>
      </c>
      <c r="B28" s="1" t="s">
        <v>23</v>
      </c>
      <c r="C28" s="1">
        <v>17.98</v>
      </c>
      <c r="D28" s="1">
        <v>0.05</v>
      </c>
      <c r="E28" s="1">
        <v>32</v>
      </c>
      <c r="G28" s="1"/>
      <c r="H28" s="1" t="s">
        <v>35</v>
      </c>
      <c r="I28" s="1" t="s">
        <v>24</v>
      </c>
      <c r="J28" s="1" t="s">
        <v>58</v>
      </c>
      <c r="K28" s="1" t="s">
        <v>62</v>
      </c>
      <c r="L28" s="1" t="s">
        <v>63</v>
      </c>
      <c r="M28" s="1"/>
      <c r="N28" s="1" t="s">
        <v>29</v>
      </c>
      <c r="O28" s="1" t="s">
        <v>984</v>
      </c>
      <c r="P28" s="1" t="s">
        <v>69</v>
      </c>
      <c r="Q28" s="1" t="s">
        <v>70</v>
      </c>
      <c r="R28" s="1"/>
      <c r="S28" s="1">
        <v>97526</v>
      </c>
      <c r="T28" s="2">
        <v>42090</v>
      </c>
      <c r="U28" s="2">
        <v>42091</v>
      </c>
      <c r="V28" s="1">
        <v>2</v>
      </c>
      <c r="W28" s="1">
        <v>89200</v>
      </c>
      <c r="X28" s="1"/>
      <c r="Y28" s="1"/>
      <c r="Z28" s="1"/>
      <c r="AA28" s="1"/>
      <c r="AB28" s="1"/>
    </row>
    <row r="29" spans="1:28" x14ac:dyDescent="0.3">
      <c r="A29" s="1">
        <v>23278</v>
      </c>
      <c r="B29" s="1" t="s">
        <v>47</v>
      </c>
      <c r="C29" s="1">
        <v>125.99</v>
      </c>
      <c r="D29" s="1">
        <v>0.1</v>
      </c>
      <c r="E29" s="1">
        <v>32</v>
      </c>
      <c r="G29" s="1"/>
      <c r="H29" s="1" t="s">
        <v>995</v>
      </c>
      <c r="I29" s="1" t="s">
        <v>24</v>
      </c>
      <c r="J29" s="1" t="s">
        <v>58</v>
      </c>
      <c r="K29" s="1" t="s">
        <v>992</v>
      </c>
      <c r="L29" s="1" t="s">
        <v>49</v>
      </c>
      <c r="M29" s="1"/>
      <c r="N29" s="1" t="s">
        <v>29</v>
      </c>
      <c r="O29" s="1" t="s">
        <v>984</v>
      </c>
      <c r="P29" s="1" t="s">
        <v>69</v>
      </c>
      <c r="Q29" s="1" t="s">
        <v>70</v>
      </c>
      <c r="R29" s="1"/>
      <c r="S29" s="1">
        <v>97526</v>
      </c>
      <c r="T29" s="2">
        <v>42024</v>
      </c>
      <c r="U29" s="2">
        <v>42026</v>
      </c>
      <c r="V29" s="1">
        <v>8</v>
      </c>
      <c r="W29" s="1">
        <v>89202</v>
      </c>
      <c r="X29" s="1"/>
      <c r="Y29" s="1"/>
      <c r="Z29" s="1"/>
      <c r="AA29" s="1"/>
      <c r="AB29" s="1"/>
    </row>
    <row r="30" spans="1:28" x14ac:dyDescent="0.3">
      <c r="A30" s="1">
        <v>19355</v>
      </c>
      <c r="B30" s="1" t="s">
        <v>71</v>
      </c>
      <c r="C30" s="1">
        <v>205.99</v>
      </c>
      <c r="D30" s="1">
        <v>0.1</v>
      </c>
      <c r="E30" s="1">
        <v>32</v>
      </c>
      <c r="G30" s="1"/>
      <c r="H30" s="1" t="s">
        <v>35</v>
      </c>
      <c r="I30" s="1" t="s">
        <v>24</v>
      </c>
      <c r="J30" s="1" t="s">
        <v>58</v>
      </c>
      <c r="K30" s="1" t="s">
        <v>992</v>
      </c>
      <c r="L30" s="1" t="s">
        <v>49</v>
      </c>
      <c r="M30" s="1"/>
      <c r="N30" s="1" t="s">
        <v>29</v>
      </c>
      <c r="O30" s="1" t="s">
        <v>984</v>
      </c>
      <c r="P30" s="1" t="s">
        <v>69</v>
      </c>
      <c r="Q30" s="1" t="s">
        <v>70</v>
      </c>
      <c r="R30" s="1"/>
      <c r="S30" s="1">
        <v>97526</v>
      </c>
      <c r="T30" s="2">
        <v>42075</v>
      </c>
      <c r="U30" s="2">
        <v>42082</v>
      </c>
      <c r="V30" s="1">
        <v>22</v>
      </c>
      <c r="W30" s="1">
        <v>89203</v>
      </c>
      <c r="X30" s="2"/>
      <c r="Y30" s="1"/>
      <c r="Z30" s="1"/>
      <c r="AA30" s="1"/>
      <c r="AB30" s="1"/>
    </row>
    <row r="31" spans="1:28" x14ac:dyDescent="0.3">
      <c r="A31" s="1">
        <v>23654</v>
      </c>
      <c r="B31" s="1" t="s">
        <v>33</v>
      </c>
      <c r="C31" s="1">
        <v>4.24</v>
      </c>
      <c r="D31" s="1">
        <v>0.05</v>
      </c>
      <c r="E31" s="1">
        <v>33</v>
      </c>
      <c r="G31" s="1"/>
      <c r="H31" s="1" t="s">
        <v>35</v>
      </c>
      <c r="I31" s="1" t="s">
        <v>24</v>
      </c>
      <c r="J31" s="1" t="s">
        <v>26</v>
      </c>
      <c r="K31" s="1" t="s">
        <v>996</v>
      </c>
      <c r="L31" s="1" t="s">
        <v>49</v>
      </c>
      <c r="M31" s="1"/>
      <c r="N31" s="1" t="s">
        <v>29</v>
      </c>
      <c r="O31" s="1" t="s">
        <v>984</v>
      </c>
      <c r="P31" s="1" t="s">
        <v>69</v>
      </c>
      <c r="Q31" s="1" t="s">
        <v>73</v>
      </c>
      <c r="R31" s="1"/>
      <c r="S31" s="1">
        <v>97030</v>
      </c>
      <c r="T31" s="2">
        <v>42170</v>
      </c>
      <c r="U31" s="2">
        <v>42172</v>
      </c>
      <c r="V31" s="1">
        <v>13</v>
      </c>
      <c r="W31" s="1">
        <v>89201</v>
      </c>
      <c r="X31" s="1"/>
      <c r="Y31" s="1"/>
      <c r="Z31" s="1"/>
      <c r="AA31" s="1"/>
      <c r="AB31" s="1"/>
    </row>
    <row r="32" spans="1:28" x14ac:dyDescent="0.3">
      <c r="A32" s="1">
        <v>23655</v>
      </c>
      <c r="B32" s="1" t="s">
        <v>33</v>
      </c>
      <c r="C32" s="1">
        <v>2.94</v>
      </c>
      <c r="D32" s="1">
        <v>0.05</v>
      </c>
      <c r="E32" s="1">
        <v>33</v>
      </c>
      <c r="G32" s="1"/>
      <c r="H32" s="1" t="s">
        <v>35</v>
      </c>
      <c r="I32" s="1" t="s">
        <v>24</v>
      </c>
      <c r="J32" s="1" t="s">
        <v>26</v>
      </c>
      <c r="K32" s="1" t="s">
        <v>27</v>
      </c>
      <c r="L32" s="1" t="s">
        <v>28</v>
      </c>
      <c r="M32" s="1"/>
      <c r="N32" s="1" t="s">
        <v>29</v>
      </c>
      <c r="O32" s="1" t="s">
        <v>984</v>
      </c>
      <c r="P32" s="1" t="s">
        <v>69</v>
      </c>
      <c r="Q32" s="1" t="s">
        <v>73</v>
      </c>
      <c r="R32" s="1"/>
      <c r="S32" s="1">
        <v>97030</v>
      </c>
      <c r="T32" s="2">
        <v>42170</v>
      </c>
      <c r="U32" s="2">
        <v>42171</v>
      </c>
      <c r="V32" s="1">
        <v>18</v>
      </c>
      <c r="W32" s="1">
        <v>89201</v>
      </c>
      <c r="X32" s="1"/>
      <c r="Y32" s="1"/>
      <c r="Z32" s="1"/>
      <c r="AA32" s="1"/>
      <c r="AB32" s="1"/>
    </row>
    <row r="33" spans="1:28" x14ac:dyDescent="0.3">
      <c r="A33" s="1">
        <v>25933</v>
      </c>
      <c r="B33" s="1" t="s">
        <v>23</v>
      </c>
      <c r="C33" s="1">
        <v>99.99</v>
      </c>
      <c r="D33" s="1">
        <v>0.05</v>
      </c>
      <c r="E33" s="1">
        <v>43</v>
      </c>
      <c r="G33" s="1"/>
      <c r="H33" s="1" t="s">
        <v>35</v>
      </c>
      <c r="I33" s="1" t="s">
        <v>74</v>
      </c>
      <c r="J33" s="1" t="s">
        <v>58</v>
      </c>
      <c r="K33" s="1" t="s">
        <v>62</v>
      </c>
      <c r="L33" s="1" t="s">
        <v>49</v>
      </c>
      <c r="M33" s="1"/>
      <c r="N33" s="1" t="s">
        <v>29</v>
      </c>
      <c r="O33" s="1" t="s">
        <v>984</v>
      </c>
      <c r="P33" s="1" t="s">
        <v>31</v>
      </c>
      <c r="Q33" s="1" t="s">
        <v>75</v>
      </c>
      <c r="R33" s="1"/>
      <c r="S33" s="1">
        <v>98052</v>
      </c>
      <c r="T33" s="2">
        <v>42134</v>
      </c>
      <c r="U33" s="2">
        <v>42135</v>
      </c>
      <c r="V33" s="1">
        <v>6</v>
      </c>
      <c r="W33" s="1">
        <v>91454</v>
      </c>
      <c r="X33" s="1"/>
      <c r="Y33" s="1"/>
      <c r="Z33" s="1"/>
      <c r="AA33" s="1"/>
      <c r="AB33" s="1"/>
    </row>
    <row r="34" spans="1:28" x14ac:dyDescent="0.3">
      <c r="A34" s="1">
        <v>18551</v>
      </c>
      <c r="B34" s="1" t="s">
        <v>33</v>
      </c>
      <c r="C34" s="1">
        <v>115.99</v>
      </c>
      <c r="D34" s="1">
        <v>0.1</v>
      </c>
      <c r="E34" s="1">
        <v>52</v>
      </c>
      <c r="G34" s="1"/>
      <c r="H34" s="1" t="s">
        <v>35</v>
      </c>
      <c r="I34" s="1" t="s">
        <v>24</v>
      </c>
      <c r="J34" s="1" t="s">
        <v>997</v>
      </c>
      <c r="K34" s="1" t="s">
        <v>992</v>
      </c>
      <c r="L34" s="1" t="s">
        <v>49</v>
      </c>
      <c r="M34" s="1"/>
      <c r="N34" s="1" t="s">
        <v>29</v>
      </c>
      <c r="O34" s="1" t="s">
        <v>984</v>
      </c>
      <c r="P34" s="1" t="s">
        <v>31</v>
      </c>
      <c r="Q34" s="1" t="s">
        <v>76</v>
      </c>
      <c r="R34" s="1"/>
      <c r="S34" s="1">
        <v>98373</v>
      </c>
      <c r="T34" s="2">
        <v>42073</v>
      </c>
      <c r="U34" s="2">
        <v>42073</v>
      </c>
      <c r="V34" s="1">
        <v>6</v>
      </c>
      <c r="W34" s="1">
        <v>88426</v>
      </c>
      <c r="X34" s="1"/>
      <c r="Y34" s="1"/>
      <c r="Z34" s="1"/>
      <c r="AA34" s="1"/>
      <c r="AB34" s="1"/>
    </row>
    <row r="35" spans="1:28" x14ac:dyDescent="0.3">
      <c r="A35" s="1">
        <v>22117</v>
      </c>
      <c r="B35" s="1" t="s">
        <v>41</v>
      </c>
      <c r="C35" s="1">
        <v>3502.14</v>
      </c>
      <c r="D35" s="1">
        <v>0.15</v>
      </c>
      <c r="E35" s="1">
        <v>53</v>
      </c>
      <c r="G35" s="1"/>
      <c r="H35" s="1" t="s">
        <v>35</v>
      </c>
      <c r="I35" s="1" t="s">
        <v>24</v>
      </c>
      <c r="J35" s="1" t="s">
        <v>58</v>
      </c>
      <c r="K35" s="1" t="s">
        <v>62</v>
      </c>
      <c r="L35" s="1" t="s">
        <v>77</v>
      </c>
      <c r="M35" s="1"/>
      <c r="N35" s="1" t="s">
        <v>29</v>
      </c>
      <c r="O35" s="1" t="s">
        <v>984</v>
      </c>
      <c r="P35" s="1" t="s">
        <v>31</v>
      </c>
      <c r="Q35" s="1" t="s">
        <v>75</v>
      </c>
      <c r="R35" s="1"/>
      <c r="S35" s="1">
        <v>98052</v>
      </c>
      <c r="T35" s="2">
        <v>42032</v>
      </c>
      <c r="U35" s="2">
        <v>42034</v>
      </c>
      <c r="V35" s="1">
        <v>1</v>
      </c>
      <c r="W35" s="1">
        <v>88425</v>
      </c>
      <c r="X35" s="1"/>
      <c r="Y35" s="1"/>
      <c r="Z35" s="1"/>
      <c r="AA35" s="1"/>
      <c r="AB35" s="1"/>
    </row>
    <row r="36" spans="1:28" x14ac:dyDescent="0.3">
      <c r="A36" s="1">
        <v>18552</v>
      </c>
      <c r="B36" s="1" t="s">
        <v>33</v>
      </c>
      <c r="C36" s="1">
        <v>5.98</v>
      </c>
      <c r="D36" s="1">
        <v>0.05</v>
      </c>
      <c r="E36" s="1">
        <v>53</v>
      </c>
      <c r="G36" s="1"/>
      <c r="H36" s="1" t="s">
        <v>35</v>
      </c>
      <c r="I36" s="1" t="s">
        <v>24</v>
      </c>
      <c r="J36" s="1" t="s">
        <v>26</v>
      </c>
      <c r="K36" s="1" t="s">
        <v>66</v>
      </c>
      <c r="L36" s="1" t="s">
        <v>49</v>
      </c>
      <c r="M36" s="1"/>
      <c r="N36" s="1" t="s">
        <v>29</v>
      </c>
      <c r="O36" s="1" t="s">
        <v>988</v>
      </c>
      <c r="P36" s="1" t="s">
        <v>31</v>
      </c>
      <c r="Q36" s="1" t="s">
        <v>75</v>
      </c>
      <c r="R36" s="1"/>
      <c r="S36" s="1">
        <v>98052</v>
      </c>
      <c r="T36" s="2">
        <v>42073</v>
      </c>
      <c r="U36" s="2">
        <v>42074</v>
      </c>
      <c r="V36" s="1">
        <v>17</v>
      </c>
      <c r="W36" s="1">
        <v>88426</v>
      </c>
      <c r="X36" s="1"/>
      <c r="Y36" s="1"/>
      <c r="Z36" s="1"/>
      <c r="AA36" s="1"/>
      <c r="AB36" s="1"/>
    </row>
    <row r="37" spans="1:28" x14ac:dyDescent="0.3">
      <c r="A37" s="1">
        <v>20697</v>
      </c>
      <c r="B37" s="1" t="s">
        <v>47</v>
      </c>
      <c r="C37" s="1">
        <v>3.8</v>
      </c>
      <c r="D37" s="1">
        <v>0.05</v>
      </c>
      <c r="E37" s="1">
        <v>56</v>
      </c>
      <c r="G37" s="1"/>
      <c r="H37" s="1" t="s">
        <v>35</v>
      </c>
      <c r="I37" s="1" t="s">
        <v>74</v>
      </c>
      <c r="J37" s="1" t="s">
        <v>26</v>
      </c>
      <c r="K37" s="1" t="s">
        <v>996</v>
      </c>
      <c r="L37" s="1" t="s">
        <v>49</v>
      </c>
      <c r="M37" s="1"/>
      <c r="N37" s="1" t="s">
        <v>29</v>
      </c>
      <c r="O37" s="1" t="s">
        <v>988</v>
      </c>
      <c r="P37" s="1" t="s">
        <v>55</v>
      </c>
      <c r="Q37" s="1" t="s">
        <v>78</v>
      </c>
      <c r="R37" s="1"/>
      <c r="S37" s="1">
        <v>14150</v>
      </c>
      <c r="T37" s="2">
        <v>42114</v>
      </c>
      <c r="U37" s="2">
        <v>42115</v>
      </c>
      <c r="V37" s="1">
        <v>20</v>
      </c>
      <c r="W37" s="1">
        <v>88075</v>
      </c>
      <c r="X37" s="2"/>
      <c r="Y37" s="1"/>
      <c r="Z37" s="1"/>
      <c r="AA37" s="1"/>
      <c r="AB37" s="1"/>
    </row>
    <row r="38" spans="1:28" x14ac:dyDescent="0.3">
      <c r="A38" s="1">
        <v>20698</v>
      </c>
      <c r="B38" s="1" t="s">
        <v>47</v>
      </c>
      <c r="C38" s="1">
        <v>1.76</v>
      </c>
      <c r="D38" s="1">
        <v>0.05</v>
      </c>
      <c r="E38" s="1">
        <v>56</v>
      </c>
      <c r="G38" s="1"/>
      <c r="H38" s="1" t="s">
        <v>35</v>
      </c>
      <c r="I38" s="1" t="s">
        <v>74</v>
      </c>
      <c r="J38" s="1" t="s">
        <v>26</v>
      </c>
      <c r="K38" s="1" t="s">
        <v>27</v>
      </c>
      <c r="L38" s="1" t="s">
        <v>28</v>
      </c>
      <c r="M38" s="1"/>
      <c r="N38" s="1" t="s">
        <v>29</v>
      </c>
      <c r="O38" s="1" t="s">
        <v>989</v>
      </c>
      <c r="P38" s="1" t="s">
        <v>55</v>
      </c>
      <c r="Q38" s="1" t="s">
        <v>78</v>
      </c>
      <c r="R38" s="1"/>
      <c r="S38" s="1">
        <v>14150</v>
      </c>
      <c r="T38" s="2">
        <v>42114</v>
      </c>
      <c r="U38" s="2">
        <v>42115</v>
      </c>
      <c r="V38" s="1">
        <v>17</v>
      </c>
      <c r="W38" s="1">
        <v>88075</v>
      </c>
      <c r="X38" s="2"/>
      <c r="Y38" s="1"/>
      <c r="Z38" s="1"/>
      <c r="AA38" s="1"/>
      <c r="AB38" s="1"/>
    </row>
    <row r="39" spans="1:28" x14ac:dyDescent="0.3">
      <c r="A39" s="1">
        <v>22890</v>
      </c>
      <c r="B39" s="1" t="s">
        <v>23</v>
      </c>
      <c r="C39" s="1">
        <v>5.98</v>
      </c>
      <c r="D39" s="1">
        <v>0.05</v>
      </c>
      <c r="E39" s="1">
        <v>62</v>
      </c>
      <c r="G39" s="1"/>
      <c r="H39" s="1" t="s">
        <v>35</v>
      </c>
      <c r="I39" s="1" t="s">
        <v>24</v>
      </c>
      <c r="J39" s="1" t="s">
        <v>26</v>
      </c>
      <c r="K39" s="1" t="s">
        <v>66</v>
      </c>
      <c r="L39" s="1" t="s">
        <v>49</v>
      </c>
      <c r="M39" s="1"/>
      <c r="N39" s="1" t="s">
        <v>29</v>
      </c>
      <c r="O39" s="1" t="s">
        <v>989</v>
      </c>
      <c r="P39" s="1" t="s">
        <v>79</v>
      </c>
      <c r="Q39" s="1" t="s">
        <v>80</v>
      </c>
      <c r="R39" s="1"/>
      <c r="S39" s="1">
        <v>78664</v>
      </c>
      <c r="T39" s="2">
        <v>42133</v>
      </c>
      <c r="U39" s="2">
        <v>42135</v>
      </c>
      <c r="V39" s="1">
        <v>3</v>
      </c>
      <c r="W39" s="1">
        <v>87407</v>
      </c>
      <c r="X39" s="2"/>
      <c r="Y39" s="1"/>
      <c r="Z39" s="1"/>
      <c r="AA39" s="1"/>
      <c r="AB39" s="1"/>
    </row>
    <row r="40" spans="1:28" x14ac:dyDescent="0.3">
      <c r="A40" s="1">
        <v>25354</v>
      </c>
      <c r="B40" s="1" t="s">
        <v>23</v>
      </c>
      <c r="C40" s="1">
        <v>29.14</v>
      </c>
      <c r="D40" s="1">
        <v>0.05</v>
      </c>
      <c r="E40" s="1">
        <v>62</v>
      </c>
      <c r="G40" s="1"/>
      <c r="H40" s="1" t="s">
        <v>35</v>
      </c>
      <c r="I40" s="1" t="s">
        <v>24</v>
      </c>
      <c r="J40" s="1" t="s">
        <v>26</v>
      </c>
      <c r="K40" s="1" t="s">
        <v>66</v>
      </c>
      <c r="L40" s="1" t="s">
        <v>28</v>
      </c>
      <c r="M40" s="1"/>
      <c r="N40" s="1" t="s">
        <v>29</v>
      </c>
      <c r="O40" s="1" t="s">
        <v>998</v>
      </c>
      <c r="P40" s="1" t="s">
        <v>79</v>
      </c>
      <c r="Q40" s="1" t="s">
        <v>80</v>
      </c>
      <c r="R40" s="1"/>
      <c r="S40" s="1">
        <v>78664</v>
      </c>
      <c r="T40" s="2">
        <v>42167</v>
      </c>
      <c r="U40" s="2">
        <v>42169</v>
      </c>
      <c r="V40" s="1">
        <v>17</v>
      </c>
      <c r="W40" s="1">
        <v>87408</v>
      </c>
      <c r="X40" s="1"/>
      <c r="Y40" s="1"/>
      <c r="Z40" s="1"/>
      <c r="AA40" s="1"/>
      <c r="AB40" s="1"/>
    </row>
    <row r="41" spans="1:28" x14ac:dyDescent="0.3">
      <c r="A41" s="1">
        <v>21017</v>
      </c>
      <c r="B41" s="1" t="s">
        <v>33</v>
      </c>
      <c r="C41" s="1">
        <v>3.69</v>
      </c>
      <c r="D41" s="1">
        <v>0.05</v>
      </c>
      <c r="E41" s="1">
        <v>64</v>
      </c>
      <c r="G41" s="1"/>
      <c r="H41" s="1" t="s">
        <v>35</v>
      </c>
      <c r="I41" s="1" t="s">
        <v>48</v>
      </c>
      <c r="J41" s="1" t="s">
        <v>26</v>
      </c>
      <c r="K41" s="1" t="s">
        <v>82</v>
      </c>
      <c r="L41" s="1" t="s">
        <v>49</v>
      </c>
      <c r="M41" s="1"/>
      <c r="N41" s="1" t="s">
        <v>29</v>
      </c>
      <c r="O41" s="1" t="s">
        <v>998</v>
      </c>
      <c r="P41" s="1" t="s">
        <v>83</v>
      </c>
      <c r="Q41" s="1" t="s">
        <v>84</v>
      </c>
      <c r="R41" s="1"/>
      <c r="S41" s="1">
        <v>24153</v>
      </c>
      <c r="T41" s="2">
        <v>42065</v>
      </c>
      <c r="U41" s="2">
        <v>42067</v>
      </c>
      <c r="V41" s="1">
        <v>1</v>
      </c>
      <c r="W41" s="1">
        <v>87406</v>
      </c>
      <c r="X41" s="2"/>
      <c r="Y41" s="1"/>
      <c r="Z41" s="1"/>
      <c r="AA41" s="1"/>
      <c r="AB41" s="1"/>
    </row>
    <row r="42" spans="1:28" x14ac:dyDescent="0.3">
      <c r="A42" s="1">
        <v>21019</v>
      </c>
      <c r="B42" s="1" t="s">
        <v>33</v>
      </c>
      <c r="C42" s="1">
        <v>175.99</v>
      </c>
      <c r="D42" s="1">
        <v>0.1</v>
      </c>
      <c r="E42" s="1">
        <v>64</v>
      </c>
      <c r="G42" s="1"/>
      <c r="H42" s="1" t="s">
        <v>995</v>
      </c>
      <c r="I42" s="1" t="s">
        <v>48</v>
      </c>
      <c r="J42" s="1" t="s">
        <v>58</v>
      </c>
      <c r="K42" s="1" t="s">
        <v>992</v>
      </c>
      <c r="L42" s="1" t="s">
        <v>49</v>
      </c>
      <c r="M42" s="1"/>
      <c r="N42" s="1" t="s">
        <v>29</v>
      </c>
      <c r="O42" s="1" t="s">
        <v>984</v>
      </c>
      <c r="P42" s="1" t="s">
        <v>83</v>
      </c>
      <c r="Q42" s="1" t="s">
        <v>84</v>
      </c>
      <c r="R42" s="1"/>
      <c r="S42" s="1">
        <v>24153</v>
      </c>
      <c r="T42" s="2">
        <v>42065</v>
      </c>
      <c r="U42" s="2">
        <v>42065</v>
      </c>
      <c r="V42" s="1">
        <v>4</v>
      </c>
      <c r="W42" s="1">
        <v>87406</v>
      </c>
      <c r="X42" s="1"/>
      <c r="Y42" s="1"/>
      <c r="Z42" s="1"/>
      <c r="AA42" s="1"/>
      <c r="AB42" s="1"/>
    </row>
    <row r="43" spans="1:28" x14ac:dyDescent="0.3">
      <c r="A43" s="1">
        <v>23274</v>
      </c>
      <c r="B43" s="1" t="s">
        <v>71</v>
      </c>
      <c r="C43" s="1">
        <v>155.06</v>
      </c>
      <c r="D43" s="1">
        <v>0.1</v>
      </c>
      <c r="E43" s="1">
        <v>67</v>
      </c>
      <c r="G43" s="1"/>
      <c r="H43" s="1" t="s">
        <v>35</v>
      </c>
      <c r="I43" s="1" t="s">
        <v>24</v>
      </c>
      <c r="J43" s="1" t="s">
        <v>26</v>
      </c>
      <c r="K43" s="1" t="s">
        <v>85</v>
      </c>
      <c r="L43" s="1" t="s">
        <v>49</v>
      </c>
      <c r="M43" s="1"/>
      <c r="N43" s="1" t="s">
        <v>29</v>
      </c>
      <c r="O43" s="1" t="s">
        <v>988</v>
      </c>
      <c r="P43" s="1" t="s">
        <v>39</v>
      </c>
      <c r="Q43" s="1" t="s">
        <v>86</v>
      </c>
      <c r="R43" s="1"/>
      <c r="S43" s="1">
        <v>94559</v>
      </c>
      <c r="T43" s="2">
        <v>42006</v>
      </c>
      <c r="U43" s="2">
        <v>42013</v>
      </c>
      <c r="V43" s="1">
        <v>8</v>
      </c>
      <c r="W43" s="1">
        <v>87946</v>
      </c>
      <c r="X43" s="1"/>
      <c r="Y43" s="1"/>
      <c r="Z43" s="1"/>
      <c r="AA43" s="1"/>
      <c r="AB43" s="1"/>
    </row>
    <row r="44" spans="1:28" x14ac:dyDescent="0.3">
      <c r="A44" s="1">
        <v>5272</v>
      </c>
      <c r="B44" s="1" t="s">
        <v>71</v>
      </c>
      <c r="C44" s="1">
        <v>291.73</v>
      </c>
      <c r="D44" s="1">
        <v>0.1</v>
      </c>
      <c r="E44" s="1">
        <v>68</v>
      </c>
      <c r="G44" s="1"/>
      <c r="H44" s="1" t="s">
        <v>35</v>
      </c>
      <c r="I44" s="1" t="s">
        <v>24</v>
      </c>
      <c r="J44" s="1" t="s">
        <v>36</v>
      </c>
      <c r="K44" s="1" t="s">
        <v>37</v>
      </c>
      <c r="L44" s="1" t="s">
        <v>38</v>
      </c>
      <c r="M44" s="1"/>
      <c r="N44" s="1" t="s">
        <v>29</v>
      </c>
      <c r="O44" s="1" t="s">
        <v>988</v>
      </c>
      <c r="P44" s="1" t="s">
        <v>55</v>
      </c>
      <c r="Q44" s="1" t="s">
        <v>65</v>
      </c>
      <c r="R44" s="1"/>
      <c r="S44" s="1">
        <v>10177</v>
      </c>
      <c r="T44" s="2">
        <v>42006</v>
      </c>
      <c r="U44" s="2">
        <v>42006</v>
      </c>
      <c r="V44" s="1">
        <v>4</v>
      </c>
      <c r="W44" s="1">
        <v>37537</v>
      </c>
      <c r="X44" s="2"/>
      <c r="Y44" s="1"/>
      <c r="Z44" s="1"/>
      <c r="AA44" s="1"/>
      <c r="AB44" s="1"/>
    </row>
    <row r="45" spans="1:28" x14ac:dyDescent="0.3">
      <c r="A45" s="1">
        <v>5273</v>
      </c>
      <c r="B45" s="1" t="s">
        <v>71</v>
      </c>
      <c r="C45" s="1">
        <v>100.98</v>
      </c>
      <c r="D45" s="1">
        <v>0.1</v>
      </c>
      <c r="E45" s="1">
        <v>68</v>
      </c>
      <c r="G45" s="1"/>
      <c r="H45" s="1" t="s">
        <v>35</v>
      </c>
      <c r="I45" s="1" t="s">
        <v>24</v>
      </c>
      <c r="J45" s="1" t="s">
        <v>36</v>
      </c>
      <c r="K45" s="1" t="s">
        <v>37</v>
      </c>
      <c r="L45" s="1" t="s">
        <v>38</v>
      </c>
      <c r="M45" s="1"/>
      <c r="N45" s="1" t="s">
        <v>29</v>
      </c>
      <c r="O45" s="1" t="s">
        <v>988</v>
      </c>
      <c r="P45" s="1" t="s">
        <v>55</v>
      </c>
      <c r="Q45" s="1" t="s">
        <v>65</v>
      </c>
      <c r="R45" s="1"/>
      <c r="S45" s="1">
        <v>10177</v>
      </c>
      <c r="T45" s="2">
        <v>42006</v>
      </c>
      <c r="U45" s="2">
        <v>42008</v>
      </c>
      <c r="V45" s="1">
        <v>43</v>
      </c>
      <c r="W45" s="1">
        <v>37537</v>
      </c>
      <c r="X45" s="1"/>
      <c r="Y45" s="1"/>
      <c r="Z45" s="1"/>
      <c r="AA45" s="1"/>
      <c r="AB45" s="1"/>
    </row>
    <row r="46" spans="1:28" x14ac:dyDescent="0.3">
      <c r="A46" s="1">
        <v>5274</v>
      </c>
      <c r="B46" s="1" t="s">
        <v>71</v>
      </c>
      <c r="C46" s="1">
        <v>155.06</v>
      </c>
      <c r="D46" s="1">
        <v>0.1</v>
      </c>
      <c r="E46" s="1">
        <v>68</v>
      </c>
      <c r="G46" s="1"/>
      <c r="H46" s="1" t="s">
        <v>35</v>
      </c>
      <c r="I46" s="1" t="s">
        <v>24</v>
      </c>
      <c r="J46" s="1" t="s">
        <v>26</v>
      </c>
      <c r="K46" s="1" t="s">
        <v>85</v>
      </c>
      <c r="L46" s="1" t="s">
        <v>49</v>
      </c>
      <c r="M46" s="1"/>
      <c r="N46" s="1" t="s">
        <v>29</v>
      </c>
      <c r="O46" s="1" t="s">
        <v>988</v>
      </c>
      <c r="P46" s="1" t="s">
        <v>55</v>
      </c>
      <c r="Q46" s="1" t="s">
        <v>65</v>
      </c>
      <c r="R46" s="1"/>
      <c r="S46" s="1">
        <v>10177</v>
      </c>
      <c r="T46" s="2">
        <v>42006</v>
      </c>
      <c r="U46" s="2">
        <v>42013</v>
      </c>
      <c r="V46" s="1">
        <v>32</v>
      </c>
      <c r="W46" s="1">
        <v>37537</v>
      </c>
      <c r="X46" s="2"/>
      <c r="Y46" s="1"/>
      <c r="Z46" s="1"/>
      <c r="AA46" s="1"/>
      <c r="AB46" s="1"/>
    </row>
    <row r="47" spans="1:28" x14ac:dyDescent="0.3">
      <c r="A47" s="1">
        <v>7786</v>
      </c>
      <c r="B47" s="1" t="s">
        <v>23</v>
      </c>
      <c r="C47" s="1">
        <v>122.99</v>
      </c>
      <c r="D47" s="1">
        <v>0.1</v>
      </c>
      <c r="E47" s="1">
        <v>68</v>
      </c>
      <c r="G47" s="1"/>
      <c r="H47" s="1" t="s">
        <v>35</v>
      </c>
      <c r="I47" s="1" t="s">
        <v>24</v>
      </c>
      <c r="J47" s="1" t="s">
        <v>36</v>
      </c>
      <c r="K47" s="1" t="s">
        <v>37</v>
      </c>
      <c r="L47" s="1" t="s">
        <v>38</v>
      </c>
      <c r="M47" s="1"/>
      <c r="N47" s="1" t="s">
        <v>29</v>
      </c>
      <c r="O47" s="1" t="s">
        <v>988</v>
      </c>
      <c r="P47" s="1" t="s">
        <v>55</v>
      </c>
      <c r="Q47" s="1" t="s">
        <v>65</v>
      </c>
      <c r="R47" s="1"/>
      <c r="S47" s="1">
        <v>10177</v>
      </c>
      <c r="T47" s="2">
        <v>42037</v>
      </c>
      <c r="U47" s="2">
        <v>42039</v>
      </c>
      <c r="V47" s="1">
        <v>49</v>
      </c>
      <c r="W47" s="1">
        <v>55713</v>
      </c>
      <c r="X47" s="2"/>
      <c r="Y47" s="1"/>
      <c r="Z47" s="1"/>
      <c r="AA47" s="1"/>
      <c r="AB47" s="1"/>
    </row>
    <row r="48" spans="1:28" x14ac:dyDescent="0.3">
      <c r="A48" s="1">
        <v>25786</v>
      </c>
      <c r="B48" s="1" t="s">
        <v>23</v>
      </c>
      <c r="C48" s="1">
        <v>122.99</v>
      </c>
      <c r="D48" s="1">
        <v>0.1</v>
      </c>
      <c r="E48" s="1">
        <v>70</v>
      </c>
      <c r="G48" s="1"/>
      <c r="H48" s="1" t="s">
        <v>35</v>
      </c>
      <c r="I48" s="1" t="s">
        <v>24</v>
      </c>
      <c r="J48" s="1" t="s">
        <v>36</v>
      </c>
      <c r="K48" s="1" t="s">
        <v>37</v>
      </c>
      <c r="L48" s="1" t="s">
        <v>38</v>
      </c>
      <c r="M48" s="1"/>
      <c r="N48" s="1" t="s">
        <v>29</v>
      </c>
      <c r="O48" s="1" t="s">
        <v>988</v>
      </c>
      <c r="P48" s="1" t="s">
        <v>87</v>
      </c>
      <c r="Q48" s="1" t="s">
        <v>88</v>
      </c>
      <c r="R48" s="1"/>
      <c r="S48" s="1">
        <v>5401</v>
      </c>
      <c r="T48" s="2">
        <v>42037</v>
      </c>
      <c r="U48" s="2">
        <v>42039</v>
      </c>
      <c r="V48" s="1">
        <v>12</v>
      </c>
      <c r="W48" s="1">
        <v>87947</v>
      </c>
      <c r="X48" s="2"/>
      <c r="Y48" s="1"/>
      <c r="Z48" s="1"/>
      <c r="AA48" s="1"/>
      <c r="AB48" s="1"/>
    </row>
    <row r="49" spans="1:28" x14ac:dyDescent="0.3">
      <c r="A49" s="1">
        <v>18281</v>
      </c>
      <c r="B49" s="1" t="s">
        <v>23</v>
      </c>
      <c r="C49" s="1">
        <v>296.18</v>
      </c>
      <c r="D49" s="1">
        <v>0.1</v>
      </c>
      <c r="E49" s="1">
        <v>83</v>
      </c>
      <c r="G49" s="1"/>
      <c r="H49" s="1" t="s">
        <v>35</v>
      </c>
      <c r="I49" s="1" t="s">
        <v>24</v>
      </c>
      <c r="J49" s="1" t="s">
        <v>36</v>
      </c>
      <c r="K49" s="1" t="s">
        <v>89</v>
      </c>
      <c r="L49" s="1" t="s">
        <v>77</v>
      </c>
      <c r="M49" s="1"/>
      <c r="N49" s="1" t="s">
        <v>29</v>
      </c>
      <c r="O49" s="1" t="s">
        <v>988</v>
      </c>
      <c r="P49" s="1" t="s">
        <v>90</v>
      </c>
      <c r="Q49" s="1" t="s">
        <v>91</v>
      </c>
      <c r="R49" s="1"/>
      <c r="S49" s="1">
        <v>44708</v>
      </c>
      <c r="T49" s="2">
        <v>42078</v>
      </c>
      <c r="U49" s="2">
        <v>42078</v>
      </c>
      <c r="V49" s="1">
        <v>6</v>
      </c>
      <c r="W49" s="1">
        <v>87365</v>
      </c>
      <c r="X49" s="2"/>
      <c r="Y49" s="1"/>
      <c r="Z49" s="1"/>
      <c r="AA49" s="1"/>
      <c r="AB49" s="1"/>
    </row>
    <row r="50" spans="1:28" x14ac:dyDescent="0.3">
      <c r="A50" s="1">
        <v>23639</v>
      </c>
      <c r="B50" s="1" t="s">
        <v>33</v>
      </c>
      <c r="C50" s="1">
        <v>8.09</v>
      </c>
      <c r="D50" s="1">
        <v>0.05</v>
      </c>
      <c r="E50" s="1">
        <v>84</v>
      </c>
      <c r="G50" s="1"/>
      <c r="H50" s="1" t="s">
        <v>35</v>
      </c>
      <c r="I50" s="1" t="s">
        <v>74</v>
      </c>
      <c r="J50" s="1" t="s">
        <v>36</v>
      </c>
      <c r="K50" s="1" t="s">
        <v>987</v>
      </c>
      <c r="L50" s="1" t="s">
        <v>49</v>
      </c>
      <c r="M50" s="1"/>
      <c r="N50" s="1" t="s">
        <v>29</v>
      </c>
      <c r="O50" s="1" t="s">
        <v>988</v>
      </c>
      <c r="P50" s="1" t="s">
        <v>90</v>
      </c>
      <c r="Q50" s="1" t="s">
        <v>92</v>
      </c>
      <c r="R50" s="1"/>
      <c r="S50" s="1">
        <v>45231</v>
      </c>
      <c r="T50" s="2">
        <v>42037</v>
      </c>
      <c r="U50" s="2">
        <v>42038</v>
      </c>
      <c r="V50" s="1">
        <v>11</v>
      </c>
      <c r="W50" s="1">
        <v>87364</v>
      </c>
      <c r="X50" s="2"/>
      <c r="Y50" s="1"/>
      <c r="Z50" s="1"/>
      <c r="AA50" s="1"/>
      <c r="AB50" s="1"/>
    </row>
    <row r="51" spans="1:28" x14ac:dyDescent="0.3">
      <c r="A51" s="1">
        <v>23880</v>
      </c>
      <c r="B51" s="1" t="s">
        <v>23</v>
      </c>
      <c r="C51" s="1">
        <v>896.99</v>
      </c>
      <c r="D51" s="1">
        <v>0.1</v>
      </c>
      <c r="E51" s="1">
        <v>84</v>
      </c>
      <c r="G51" s="1"/>
      <c r="H51" s="1" t="s">
        <v>35</v>
      </c>
      <c r="I51" s="1" t="s">
        <v>24</v>
      </c>
      <c r="J51" s="1" t="s">
        <v>26</v>
      </c>
      <c r="K51" s="1" t="s">
        <v>996</v>
      </c>
      <c r="L51" s="1" t="s">
        <v>49</v>
      </c>
      <c r="M51" s="1"/>
      <c r="N51" s="1" t="s">
        <v>29</v>
      </c>
      <c r="O51" s="1" t="s">
        <v>984</v>
      </c>
      <c r="P51" s="1" t="s">
        <v>90</v>
      </c>
      <c r="Q51" s="1" t="s">
        <v>92</v>
      </c>
      <c r="R51" s="1"/>
      <c r="S51" s="1">
        <v>45231</v>
      </c>
      <c r="T51" s="2">
        <v>42093</v>
      </c>
      <c r="U51" s="2">
        <v>42096</v>
      </c>
      <c r="V51" s="1">
        <v>13</v>
      </c>
      <c r="W51" s="1">
        <v>87366</v>
      </c>
      <c r="X51" s="2"/>
      <c r="Y51" s="1"/>
      <c r="Z51" s="1"/>
      <c r="AA51" s="1"/>
      <c r="AB51" s="1"/>
    </row>
    <row r="52" spans="1:28" x14ac:dyDescent="0.3">
      <c r="A52" s="1">
        <v>24663</v>
      </c>
      <c r="B52" s="1" t="s">
        <v>71</v>
      </c>
      <c r="C52" s="1">
        <v>161.55000000000001</v>
      </c>
      <c r="D52" s="1">
        <v>0.1</v>
      </c>
      <c r="E52" s="1">
        <v>87</v>
      </c>
      <c r="G52" s="1"/>
      <c r="H52" s="1" t="s">
        <v>35</v>
      </c>
      <c r="I52" s="1" t="s">
        <v>24</v>
      </c>
      <c r="J52" s="1" t="s">
        <v>26</v>
      </c>
      <c r="K52" s="1" t="s">
        <v>85</v>
      </c>
      <c r="L52" s="1" t="s">
        <v>49</v>
      </c>
      <c r="M52" s="1"/>
      <c r="N52" s="1" t="s">
        <v>29</v>
      </c>
      <c r="O52" s="1" t="s">
        <v>984</v>
      </c>
      <c r="P52" s="1" t="s">
        <v>39</v>
      </c>
      <c r="Q52" s="1" t="s">
        <v>93</v>
      </c>
      <c r="R52" s="1"/>
      <c r="S52" s="1">
        <v>95687</v>
      </c>
      <c r="T52" s="2">
        <v>42158</v>
      </c>
      <c r="U52" s="2">
        <v>42163</v>
      </c>
      <c r="V52" s="1">
        <v>19</v>
      </c>
      <c r="W52" s="1">
        <v>90596</v>
      </c>
      <c r="X52" s="2"/>
      <c r="Y52" s="1"/>
      <c r="Z52" s="1"/>
      <c r="AA52" s="1"/>
      <c r="AB52" s="1"/>
    </row>
    <row r="53" spans="1:28" x14ac:dyDescent="0.3">
      <c r="A53" s="1">
        <v>23841</v>
      </c>
      <c r="B53" s="1" t="s">
        <v>23</v>
      </c>
      <c r="C53" s="1">
        <v>4.91</v>
      </c>
      <c r="D53" s="1">
        <v>0.05</v>
      </c>
      <c r="E53" s="1">
        <v>87</v>
      </c>
      <c r="G53" s="1"/>
      <c r="H53" s="1" t="s">
        <v>35</v>
      </c>
      <c r="I53" s="1" t="s">
        <v>24</v>
      </c>
      <c r="J53" s="1" t="s">
        <v>26</v>
      </c>
      <c r="K53" s="1" t="s">
        <v>82</v>
      </c>
      <c r="L53" s="1" t="s">
        <v>49</v>
      </c>
      <c r="M53" s="1"/>
      <c r="N53" s="1" t="s">
        <v>29</v>
      </c>
      <c r="O53" s="1" t="s">
        <v>984</v>
      </c>
      <c r="P53" s="1" t="s">
        <v>39</v>
      </c>
      <c r="Q53" s="1" t="s">
        <v>93</v>
      </c>
      <c r="R53" s="1"/>
      <c r="S53" s="1">
        <v>95687</v>
      </c>
      <c r="T53" s="2">
        <v>42085</v>
      </c>
      <c r="U53" s="2">
        <v>42086</v>
      </c>
      <c r="V53" s="1">
        <v>9</v>
      </c>
      <c r="W53" s="1">
        <v>90597</v>
      </c>
      <c r="X53" s="2"/>
      <c r="Y53" s="1"/>
      <c r="Z53" s="1"/>
      <c r="AA53" s="1"/>
      <c r="AB53" s="1"/>
    </row>
    <row r="54" spans="1:28" x14ac:dyDescent="0.3">
      <c r="A54" s="1">
        <v>23842</v>
      </c>
      <c r="B54" s="1" t="s">
        <v>23</v>
      </c>
      <c r="C54" s="1">
        <v>296.18</v>
      </c>
      <c r="D54" s="1">
        <v>0.1</v>
      </c>
      <c r="E54" s="1">
        <v>87</v>
      </c>
      <c r="G54" s="1"/>
      <c r="H54" s="1" t="s">
        <v>35</v>
      </c>
      <c r="I54" s="1" t="s">
        <v>24</v>
      </c>
      <c r="J54" s="1" t="s">
        <v>36</v>
      </c>
      <c r="K54" s="1" t="s">
        <v>89</v>
      </c>
      <c r="L54" s="1" t="s">
        <v>77</v>
      </c>
      <c r="M54" s="1"/>
      <c r="N54" s="1" t="s">
        <v>29</v>
      </c>
      <c r="O54" s="1" t="s">
        <v>984</v>
      </c>
      <c r="P54" s="1" t="s">
        <v>39</v>
      </c>
      <c r="Q54" s="1" t="s">
        <v>93</v>
      </c>
      <c r="R54" s="1"/>
      <c r="S54" s="1">
        <v>95687</v>
      </c>
      <c r="T54" s="2">
        <v>42085</v>
      </c>
      <c r="U54" s="2">
        <v>42088</v>
      </c>
      <c r="V54" s="1">
        <v>9</v>
      </c>
      <c r="W54" s="1">
        <v>90597</v>
      </c>
      <c r="X54" s="1"/>
      <c r="Y54" s="1"/>
      <c r="Z54" s="1"/>
      <c r="AA54" s="1"/>
      <c r="AB54" s="1"/>
    </row>
    <row r="55" spans="1:28" x14ac:dyDescent="0.3">
      <c r="A55" s="1">
        <v>23071</v>
      </c>
      <c r="B55" s="1" t="s">
        <v>23</v>
      </c>
      <c r="C55" s="1">
        <v>19.84</v>
      </c>
      <c r="D55" s="1">
        <v>0.05</v>
      </c>
      <c r="E55" s="1">
        <v>91</v>
      </c>
      <c r="G55" s="1"/>
      <c r="H55" s="1" t="s">
        <v>35</v>
      </c>
      <c r="I55" s="1" t="s">
        <v>34</v>
      </c>
      <c r="J55" s="1" t="s">
        <v>26</v>
      </c>
      <c r="K55" s="1" t="s">
        <v>27</v>
      </c>
      <c r="L55" s="1" t="s">
        <v>28</v>
      </c>
      <c r="M55" s="1"/>
      <c r="N55" s="1" t="s">
        <v>29</v>
      </c>
      <c r="O55" s="1" t="s">
        <v>984</v>
      </c>
      <c r="P55" s="1" t="s">
        <v>39</v>
      </c>
      <c r="Q55" s="1" t="s">
        <v>94</v>
      </c>
      <c r="R55" s="1"/>
      <c r="S55" s="1">
        <v>94591</v>
      </c>
      <c r="T55" s="2">
        <v>42141</v>
      </c>
      <c r="U55" s="2">
        <v>42142</v>
      </c>
      <c r="V55" s="1">
        <v>9</v>
      </c>
      <c r="W55" s="1">
        <v>87175</v>
      </c>
      <c r="X55" s="2"/>
      <c r="Y55" s="1"/>
      <c r="Z55" s="1"/>
      <c r="AA55" s="1"/>
      <c r="AB55" s="1"/>
    </row>
    <row r="56" spans="1:28" x14ac:dyDescent="0.3">
      <c r="A56" s="1">
        <v>19877</v>
      </c>
      <c r="B56" s="1" t="s">
        <v>47</v>
      </c>
      <c r="C56" s="1">
        <v>5.18</v>
      </c>
      <c r="D56" s="1">
        <v>0.05</v>
      </c>
      <c r="E56" s="1">
        <v>91</v>
      </c>
      <c r="G56" s="1"/>
      <c r="H56" s="1" t="s">
        <v>35</v>
      </c>
      <c r="I56" s="1" t="s">
        <v>34</v>
      </c>
      <c r="J56" s="1" t="s">
        <v>26</v>
      </c>
      <c r="K56" s="1" t="s">
        <v>66</v>
      </c>
      <c r="L56" s="1" t="s">
        <v>28</v>
      </c>
      <c r="M56" s="1"/>
      <c r="N56" s="1" t="s">
        <v>29</v>
      </c>
      <c r="O56" s="1" t="s">
        <v>984</v>
      </c>
      <c r="P56" s="1" t="s">
        <v>39</v>
      </c>
      <c r="Q56" s="1" t="s">
        <v>94</v>
      </c>
      <c r="R56" s="1"/>
      <c r="S56" s="1">
        <v>94591</v>
      </c>
      <c r="T56" s="2">
        <v>42053</v>
      </c>
      <c r="U56" s="2">
        <v>42055</v>
      </c>
      <c r="V56" s="1">
        <v>10</v>
      </c>
      <c r="W56" s="1">
        <v>87176</v>
      </c>
      <c r="X56" s="2"/>
      <c r="Y56" s="1"/>
      <c r="Z56" s="1"/>
      <c r="AA56" s="1"/>
      <c r="AB56" s="1"/>
    </row>
    <row r="57" spans="1:28" x14ac:dyDescent="0.3">
      <c r="A57" s="1">
        <v>19611</v>
      </c>
      <c r="B57" s="1" t="s">
        <v>47</v>
      </c>
      <c r="C57" s="1">
        <v>175.99</v>
      </c>
      <c r="D57" s="1">
        <v>0.1</v>
      </c>
      <c r="E57" s="1">
        <v>91</v>
      </c>
      <c r="G57" s="1"/>
      <c r="H57" s="1" t="s">
        <v>35</v>
      </c>
      <c r="I57" s="1" t="s">
        <v>24</v>
      </c>
      <c r="J57" s="1" t="s">
        <v>58</v>
      </c>
      <c r="K57" s="1" t="s">
        <v>992</v>
      </c>
      <c r="L57" s="1" t="s">
        <v>49</v>
      </c>
      <c r="M57" s="1"/>
      <c r="N57" s="1" t="s">
        <v>29</v>
      </c>
      <c r="O57" s="1" t="s">
        <v>998</v>
      </c>
      <c r="P57" s="1" t="s">
        <v>39</v>
      </c>
      <c r="Q57" s="1" t="s">
        <v>94</v>
      </c>
      <c r="R57" s="1"/>
      <c r="S57" s="1">
        <v>94591</v>
      </c>
      <c r="T57" s="2">
        <v>42067</v>
      </c>
      <c r="U57" s="2">
        <v>42069</v>
      </c>
      <c r="V57" s="1">
        <v>23</v>
      </c>
      <c r="W57" s="1">
        <v>87177</v>
      </c>
      <c r="X57" s="2"/>
      <c r="Y57" s="1"/>
      <c r="Z57" s="1"/>
      <c r="AA57" s="1"/>
      <c r="AB57" s="1"/>
    </row>
    <row r="58" spans="1:28" x14ac:dyDescent="0.3">
      <c r="A58" s="1">
        <v>23069</v>
      </c>
      <c r="B58" s="1" t="s">
        <v>23</v>
      </c>
      <c r="C58" s="1">
        <v>8.34</v>
      </c>
      <c r="D58" s="1">
        <v>0.05</v>
      </c>
      <c r="E58" s="1">
        <v>92</v>
      </c>
      <c r="G58" s="1"/>
      <c r="H58" s="1" t="s">
        <v>35</v>
      </c>
      <c r="I58" s="1" t="s">
        <v>34</v>
      </c>
      <c r="J58" s="1" t="s">
        <v>26</v>
      </c>
      <c r="K58" s="1" t="s">
        <v>66</v>
      </c>
      <c r="L58" s="1" t="s">
        <v>28</v>
      </c>
      <c r="M58" s="1"/>
      <c r="N58" s="1" t="s">
        <v>29</v>
      </c>
      <c r="O58" s="1" t="s">
        <v>998</v>
      </c>
      <c r="P58" s="1" t="s">
        <v>95</v>
      </c>
      <c r="Q58" s="1" t="s">
        <v>96</v>
      </c>
      <c r="R58" s="1"/>
      <c r="S58" s="1">
        <v>70056</v>
      </c>
      <c r="T58" s="2">
        <v>42141</v>
      </c>
      <c r="U58" s="2">
        <v>42143</v>
      </c>
      <c r="V58" s="1">
        <v>16</v>
      </c>
      <c r="W58" s="1">
        <v>87175</v>
      </c>
      <c r="X58" s="1"/>
      <c r="Y58" s="1"/>
      <c r="Z58" s="1"/>
      <c r="AA58" s="1"/>
      <c r="AB58" s="1"/>
    </row>
    <row r="59" spans="1:28" x14ac:dyDescent="0.3">
      <c r="A59" s="1">
        <v>23070</v>
      </c>
      <c r="B59" s="1" t="s">
        <v>23</v>
      </c>
      <c r="C59" s="1">
        <v>4.9800000000000004</v>
      </c>
      <c r="D59" s="1">
        <v>0.05</v>
      </c>
      <c r="E59" s="1">
        <v>92</v>
      </c>
      <c r="G59" s="1"/>
      <c r="H59" s="1" t="s">
        <v>35</v>
      </c>
      <c r="I59" s="1" t="s">
        <v>34</v>
      </c>
      <c r="J59" s="1" t="s">
        <v>26</v>
      </c>
      <c r="K59" s="1" t="s">
        <v>66</v>
      </c>
      <c r="L59" s="1" t="s">
        <v>49</v>
      </c>
      <c r="M59" s="1"/>
      <c r="N59" s="1" t="s">
        <v>29</v>
      </c>
      <c r="O59" s="1" t="s">
        <v>998</v>
      </c>
      <c r="P59" s="1" t="s">
        <v>95</v>
      </c>
      <c r="Q59" s="1" t="s">
        <v>96</v>
      </c>
      <c r="R59" s="1"/>
      <c r="S59" s="1">
        <v>70056</v>
      </c>
      <c r="T59" s="2">
        <v>42141</v>
      </c>
      <c r="U59" s="2">
        <v>42142</v>
      </c>
      <c r="V59" s="1">
        <v>9</v>
      </c>
      <c r="W59" s="1">
        <v>87175</v>
      </c>
      <c r="X59" s="1"/>
      <c r="Y59" s="1"/>
      <c r="Z59" s="1"/>
      <c r="AA59" s="1"/>
      <c r="AB59" s="1"/>
    </row>
    <row r="60" spans="1:28" x14ac:dyDescent="0.3">
      <c r="A60" s="1">
        <v>23203</v>
      </c>
      <c r="B60" s="1" t="s">
        <v>47</v>
      </c>
      <c r="C60" s="1">
        <v>12.98</v>
      </c>
      <c r="D60" s="1">
        <v>0.05</v>
      </c>
      <c r="E60" s="1">
        <v>92</v>
      </c>
      <c r="G60" s="1"/>
      <c r="H60" s="1" t="s">
        <v>995</v>
      </c>
      <c r="I60" s="1" t="s">
        <v>24</v>
      </c>
      <c r="J60" s="1" t="s">
        <v>26</v>
      </c>
      <c r="K60" s="1" t="s">
        <v>999</v>
      </c>
      <c r="L60" s="1" t="s">
        <v>43</v>
      </c>
      <c r="M60" s="1"/>
      <c r="N60" s="1" t="s">
        <v>29</v>
      </c>
      <c r="O60" s="1" t="s">
        <v>989</v>
      </c>
      <c r="P60" s="1" t="s">
        <v>95</v>
      </c>
      <c r="Q60" s="1" t="s">
        <v>96</v>
      </c>
      <c r="R60" s="1"/>
      <c r="S60" s="1">
        <v>70056</v>
      </c>
      <c r="T60" s="2">
        <v>42162</v>
      </c>
      <c r="U60" s="2">
        <v>42164</v>
      </c>
      <c r="V60" s="1">
        <v>16</v>
      </c>
      <c r="W60" s="1">
        <v>87178</v>
      </c>
      <c r="X60" s="1"/>
      <c r="Y60" s="1"/>
      <c r="Z60" s="1"/>
      <c r="AA60" s="1"/>
      <c r="AB60" s="1"/>
    </row>
    <row r="61" spans="1:28" x14ac:dyDescent="0.3">
      <c r="A61" s="1">
        <v>6243</v>
      </c>
      <c r="B61" s="1" t="s">
        <v>33</v>
      </c>
      <c r="C61" s="1">
        <v>160.97999999999999</v>
      </c>
      <c r="D61" s="1">
        <v>0.1</v>
      </c>
      <c r="E61" s="1">
        <v>94</v>
      </c>
      <c r="G61" s="1"/>
      <c r="H61" s="1" t="s">
        <v>35</v>
      </c>
      <c r="I61" s="1" t="s">
        <v>34</v>
      </c>
      <c r="J61" s="1" t="s">
        <v>36</v>
      </c>
      <c r="K61" s="1" t="s">
        <v>37</v>
      </c>
      <c r="L61" s="1" t="s">
        <v>38</v>
      </c>
      <c r="M61" s="1"/>
      <c r="N61" s="1" t="s">
        <v>29</v>
      </c>
      <c r="O61" s="1" t="s">
        <v>989</v>
      </c>
      <c r="P61" s="1" t="s">
        <v>98</v>
      </c>
      <c r="Q61" s="1" t="s">
        <v>99</v>
      </c>
      <c r="R61" s="1"/>
      <c r="S61" s="1">
        <v>60601</v>
      </c>
      <c r="T61" s="2">
        <v>42127</v>
      </c>
      <c r="U61" s="2">
        <v>42129</v>
      </c>
      <c r="V61" s="1">
        <v>37</v>
      </c>
      <c r="W61" s="1">
        <v>44231</v>
      </c>
      <c r="X61" s="1"/>
      <c r="Y61" s="1"/>
      <c r="Z61" s="1"/>
      <c r="AA61" s="1"/>
      <c r="AB61" s="1"/>
    </row>
    <row r="62" spans="1:28" x14ac:dyDescent="0.3">
      <c r="A62" s="1">
        <v>6244</v>
      </c>
      <c r="B62" s="1" t="s">
        <v>33</v>
      </c>
      <c r="C62" s="1">
        <v>17.98</v>
      </c>
      <c r="D62" s="1">
        <v>0.05</v>
      </c>
      <c r="E62" s="1">
        <v>94</v>
      </c>
      <c r="G62" s="1"/>
      <c r="H62" s="1" t="s">
        <v>35</v>
      </c>
      <c r="I62" s="1" t="s">
        <v>34</v>
      </c>
      <c r="J62" s="1" t="s">
        <v>58</v>
      </c>
      <c r="K62" s="1" t="s">
        <v>100</v>
      </c>
      <c r="L62" s="1" t="s">
        <v>49</v>
      </c>
      <c r="M62" s="1"/>
      <c r="N62" s="1" t="s">
        <v>29</v>
      </c>
      <c r="O62" s="1" t="s">
        <v>989</v>
      </c>
      <c r="P62" s="1" t="s">
        <v>98</v>
      </c>
      <c r="Q62" s="1" t="s">
        <v>99</v>
      </c>
      <c r="R62" s="1"/>
      <c r="S62" s="1">
        <v>60601</v>
      </c>
      <c r="T62" s="2">
        <v>42127</v>
      </c>
      <c r="U62" s="2">
        <v>42129</v>
      </c>
      <c r="V62" s="1">
        <v>146</v>
      </c>
      <c r="W62" s="1">
        <v>44231</v>
      </c>
      <c r="X62" s="2"/>
      <c r="Y62" s="1"/>
      <c r="Z62" s="1"/>
      <c r="AA62" s="1"/>
      <c r="AB62" s="1"/>
    </row>
    <row r="63" spans="1:28" x14ac:dyDescent="0.3">
      <c r="A63" s="1">
        <v>24243</v>
      </c>
      <c r="B63" s="1" t="s">
        <v>33</v>
      </c>
      <c r="C63" s="1">
        <v>160.97999999999999</v>
      </c>
      <c r="D63" s="1">
        <v>0.1</v>
      </c>
      <c r="E63" s="1">
        <v>97</v>
      </c>
      <c r="G63" s="1"/>
      <c r="H63" s="1" t="s">
        <v>35</v>
      </c>
      <c r="I63" s="1" t="s">
        <v>34</v>
      </c>
      <c r="J63" s="1" t="s">
        <v>36</v>
      </c>
      <c r="K63" s="1" t="s">
        <v>37</v>
      </c>
      <c r="L63" s="1" t="s">
        <v>38</v>
      </c>
      <c r="M63" s="1"/>
      <c r="N63" s="1" t="s">
        <v>29</v>
      </c>
      <c r="O63" s="1" t="s">
        <v>989</v>
      </c>
      <c r="P63" s="1" t="s">
        <v>101</v>
      </c>
      <c r="Q63" s="1" t="s">
        <v>102</v>
      </c>
      <c r="R63" s="1"/>
      <c r="S63" s="1">
        <v>66502</v>
      </c>
      <c r="T63" s="2">
        <v>42127</v>
      </c>
      <c r="U63" s="2">
        <v>42129</v>
      </c>
      <c r="V63" s="1">
        <v>9</v>
      </c>
      <c r="W63" s="1">
        <v>87306</v>
      </c>
      <c r="X63" s="1"/>
      <c r="Y63" s="1"/>
      <c r="Z63" s="1"/>
      <c r="AA63" s="1"/>
      <c r="AB63" s="1"/>
    </row>
    <row r="64" spans="1:28" x14ac:dyDescent="0.3">
      <c r="A64" s="1">
        <v>24245</v>
      </c>
      <c r="B64" s="1" t="s">
        <v>33</v>
      </c>
      <c r="C64" s="1">
        <v>115.99</v>
      </c>
      <c r="D64" s="1">
        <v>0.1</v>
      </c>
      <c r="E64" s="1">
        <v>97</v>
      </c>
      <c r="G64" s="1"/>
      <c r="H64" s="1" t="s">
        <v>35</v>
      </c>
      <c r="I64" s="1" t="s">
        <v>34</v>
      </c>
      <c r="J64" s="1" t="s">
        <v>58</v>
      </c>
      <c r="K64" s="1" t="s">
        <v>992</v>
      </c>
      <c r="L64" s="1" t="s">
        <v>49</v>
      </c>
      <c r="M64" s="1"/>
      <c r="N64" s="1" t="s">
        <v>29</v>
      </c>
      <c r="O64" s="1" t="s">
        <v>988</v>
      </c>
      <c r="P64" s="1" t="s">
        <v>101</v>
      </c>
      <c r="Q64" s="1" t="s">
        <v>102</v>
      </c>
      <c r="R64" s="1"/>
      <c r="S64" s="1">
        <v>66502</v>
      </c>
      <c r="T64" s="2">
        <v>42127</v>
      </c>
      <c r="U64" s="2">
        <v>42128</v>
      </c>
      <c r="V64" s="1">
        <v>20</v>
      </c>
      <c r="W64" s="1">
        <v>87306</v>
      </c>
      <c r="X64" s="1"/>
      <c r="Y64" s="1"/>
      <c r="Z64" s="1"/>
      <c r="AA64" s="1"/>
      <c r="AB64" s="1"/>
    </row>
    <row r="65" spans="1:28" x14ac:dyDescent="0.3">
      <c r="A65" s="1"/>
      <c r="B65" s="1"/>
      <c r="C65" s="1"/>
      <c r="D65" s="1"/>
      <c r="E65" s="1"/>
      <c r="G65" s="1"/>
      <c r="H65" s="1"/>
      <c r="I65" s="1"/>
      <c r="J65" s="1"/>
      <c r="K65" s="1"/>
      <c r="L65" s="1"/>
      <c r="M65" s="1"/>
      <c r="N65" s="1"/>
      <c r="O65" s="1"/>
      <c r="P65" s="1"/>
      <c r="Q65" s="1"/>
      <c r="R65" s="1"/>
      <c r="S65" s="1"/>
      <c r="T65" s="2"/>
      <c r="U65" s="2"/>
      <c r="V65" s="1"/>
      <c r="W65" s="1"/>
      <c r="X65" s="1"/>
      <c r="Y65" s="1"/>
      <c r="Z65" s="1"/>
      <c r="AA65" s="1"/>
      <c r="AB65" s="1"/>
    </row>
    <row r="66" spans="1:28" x14ac:dyDescent="0.3">
      <c r="A66" s="1">
        <v>18494</v>
      </c>
      <c r="B66" s="1" t="s">
        <v>47</v>
      </c>
      <c r="C66" s="1">
        <v>19.98</v>
      </c>
      <c r="D66" s="1">
        <v>0.05</v>
      </c>
      <c r="E66" s="1">
        <v>101</v>
      </c>
      <c r="G66" s="1"/>
      <c r="H66" s="1" t="s">
        <v>35</v>
      </c>
      <c r="I66" s="1" t="s">
        <v>74</v>
      </c>
      <c r="J66" s="1" t="s">
        <v>58</v>
      </c>
      <c r="K66" s="1" t="s">
        <v>100</v>
      </c>
      <c r="L66" s="1" t="s">
        <v>49</v>
      </c>
      <c r="M66" s="1"/>
      <c r="N66" s="1" t="s">
        <v>29</v>
      </c>
      <c r="O66" s="1" t="s">
        <v>988</v>
      </c>
      <c r="P66" s="1" t="s">
        <v>103</v>
      </c>
      <c r="Q66" s="1" t="s">
        <v>104</v>
      </c>
      <c r="R66" s="1"/>
      <c r="S66" s="1">
        <v>4005</v>
      </c>
      <c r="T66" s="2">
        <v>42177</v>
      </c>
      <c r="U66" s="2">
        <v>42179</v>
      </c>
      <c r="V66" s="1">
        <v>16</v>
      </c>
      <c r="W66" s="1">
        <v>88205</v>
      </c>
      <c r="X66" s="2"/>
      <c r="Y66" s="1"/>
      <c r="Z66" s="1"/>
      <c r="AA66" s="1"/>
      <c r="AB66" s="1"/>
    </row>
    <row r="67" spans="1:28" x14ac:dyDescent="0.3">
      <c r="A67" s="1">
        <v>6014</v>
      </c>
      <c r="B67" s="1" t="s">
        <v>47</v>
      </c>
      <c r="C67" s="1">
        <v>300.98</v>
      </c>
      <c r="D67" s="1">
        <v>0.1</v>
      </c>
      <c r="E67" s="1">
        <v>102</v>
      </c>
      <c r="G67" s="1"/>
      <c r="H67" s="1" t="s">
        <v>35</v>
      </c>
      <c r="I67" s="1" t="s">
        <v>74</v>
      </c>
      <c r="J67" s="1" t="s">
        <v>36</v>
      </c>
      <c r="K67" s="1" t="s">
        <v>105</v>
      </c>
      <c r="L67" s="1" t="s">
        <v>77</v>
      </c>
      <c r="M67" s="1"/>
      <c r="N67" s="1" t="s">
        <v>29</v>
      </c>
      <c r="O67" s="1" t="s">
        <v>988</v>
      </c>
      <c r="P67" s="1" t="s">
        <v>106</v>
      </c>
      <c r="Q67" s="1" t="s">
        <v>107</v>
      </c>
      <c r="R67" s="1"/>
      <c r="S67" s="1">
        <v>2129</v>
      </c>
      <c r="T67" s="2">
        <v>42100</v>
      </c>
      <c r="U67" s="2">
        <v>42101</v>
      </c>
      <c r="V67" s="1">
        <v>31</v>
      </c>
      <c r="W67" s="1">
        <v>42599</v>
      </c>
      <c r="X67" s="2"/>
      <c r="Y67" s="1"/>
      <c r="Z67" s="1"/>
      <c r="AA67" s="1"/>
      <c r="AB67" s="1"/>
    </row>
    <row r="68" spans="1:28" x14ac:dyDescent="0.3">
      <c r="A68" s="1">
        <v>494</v>
      </c>
      <c r="B68" s="1" t="s">
        <v>47</v>
      </c>
      <c r="C68" s="1">
        <v>19.98</v>
      </c>
      <c r="D68" s="1">
        <v>0.05</v>
      </c>
      <c r="E68" s="1">
        <v>102</v>
      </c>
      <c r="G68" s="1"/>
      <c r="H68" s="1" t="s">
        <v>35</v>
      </c>
      <c r="I68" s="1" t="s">
        <v>74</v>
      </c>
      <c r="J68" s="1" t="s">
        <v>58</v>
      </c>
      <c r="K68" s="1" t="s">
        <v>100</v>
      </c>
      <c r="L68" s="1" t="s">
        <v>49</v>
      </c>
      <c r="M68" s="1"/>
      <c r="N68" s="1" t="s">
        <v>29</v>
      </c>
      <c r="O68" s="1" t="s">
        <v>988</v>
      </c>
      <c r="P68" s="1" t="s">
        <v>106</v>
      </c>
      <c r="Q68" s="1" t="s">
        <v>107</v>
      </c>
      <c r="R68" s="1"/>
      <c r="S68" s="1">
        <v>2129</v>
      </c>
      <c r="T68" s="2">
        <v>42177</v>
      </c>
      <c r="U68" s="2">
        <v>42179</v>
      </c>
      <c r="V68" s="1">
        <v>65</v>
      </c>
      <c r="W68" s="1">
        <v>3397</v>
      </c>
      <c r="X68" s="2"/>
      <c r="Y68" s="1"/>
      <c r="Z68" s="1"/>
      <c r="AA68" s="1"/>
      <c r="AB68" s="1"/>
    </row>
    <row r="69" spans="1:28" x14ac:dyDescent="0.3">
      <c r="A69" s="1">
        <v>495</v>
      </c>
      <c r="B69" s="1" t="s">
        <v>47</v>
      </c>
      <c r="C69" s="1">
        <v>2.88</v>
      </c>
      <c r="D69" s="1">
        <v>0.05</v>
      </c>
      <c r="E69" s="1">
        <v>102</v>
      </c>
      <c r="G69" s="1"/>
      <c r="H69" s="1" t="s">
        <v>35</v>
      </c>
      <c r="I69" s="1" t="s">
        <v>74</v>
      </c>
      <c r="J69" s="1" t="s">
        <v>26</v>
      </c>
      <c r="K69" s="1" t="s">
        <v>996</v>
      </c>
      <c r="L69" s="1" t="s">
        <v>49</v>
      </c>
      <c r="M69" s="1"/>
      <c r="N69" s="1" t="s">
        <v>29</v>
      </c>
      <c r="O69" s="1" t="s">
        <v>988</v>
      </c>
      <c r="P69" s="1" t="s">
        <v>106</v>
      </c>
      <c r="Q69" s="1" t="s">
        <v>107</v>
      </c>
      <c r="R69" s="1"/>
      <c r="S69" s="1">
        <v>2129</v>
      </c>
      <c r="T69" s="2">
        <v>42177</v>
      </c>
      <c r="U69" s="2">
        <v>42178</v>
      </c>
      <c r="V69" s="1">
        <v>17</v>
      </c>
      <c r="W69" s="1">
        <v>3397</v>
      </c>
      <c r="X69" s="2"/>
      <c r="Y69" s="1"/>
      <c r="Z69" s="1"/>
      <c r="AA69" s="1"/>
      <c r="AB69" s="1"/>
    </row>
    <row r="70" spans="1:28" x14ac:dyDescent="0.3">
      <c r="A70" s="1">
        <v>24014</v>
      </c>
      <c r="B70" s="1" t="s">
        <v>47</v>
      </c>
      <c r="C70" s="1">
        <v>300.98</v>
      </c>
      <c r="D70" s="1">
        <v>0.1</v>
      </c>
      <c r="E70" s="1">
        <v>107</v>
      </c>
      <c r="G70" s="1"/>
      <c r="H70" s="1" t="s">
        <v>35</v>
      </c>
      <c r="I70" s="1" t="s">
        <v>74</v>
      </c>
      <c r="J70" s="1" t="s">
        <v>36</v>
      </c>
      <c r="K70" s="1" t="s">
        <v>105</v>
      </c>
      <c r="L70" s="1" t="s">
        <v>77</v>
      </c>
      <c r="M70" s="1"/>
      <c r="N70" s="1" t="s">
        <v>29</v>
      </c>
      <c r="O70" s="1" t="s">
        <v>988</v>
      </c>
      <c r="P70" s="1" t="s">
        <v>108</v>
      </c>
      <c r="Q70" s="1" t="s">
        <v>109</v>
      </c>
      <c r="R70" s="1"/>
      <c r="S70" s="1">
        <v>3820</v>
      </c>
      <c r="T70" s="2">
        <v>42100</v>
      </c>
      <c r="U70" s="2">
        <v>42101</v>
      </c>
      <c r="V70" s="1">
        <v>8</v>
      </c>
      <c r="W70" s="1">
        <v>88204</v>
      </c>
      <c r="X70" s="2"/>
      <c r="Y70" s="1"/>
      <c r="Z70" s="1"/>
      <c r="AA70" s="1"/>
      <c r="AB70" s="1"/>
    </row>
    <row r="71" spans="1:28" x14ac:dyDescent="0.3">
      <c r="A71" s="1">
        <v>18495</v>
      </c>
      <c r="B71" s="1" t="s">
        <v>47</v>
      </c>
      <c r="C71" s="1">
        <v>2.88</v>
      </c>
      <c r="D71" s="1">
        <v>0.05</v>
      </c>
      <c r="E71" s="1">
        <v>109</v>
      </c>
      <c r="G71" s="1"/>
      <c r="H71" s="1" t="s">
        <v>35</v>
      </c>
      <c r="I71" s="1" t="s">
        <v>74</v>
      </c>
      <c r="J71" s="1" t="s">
        <v>26</v>
      </c>
      <c r="K71" s="1" t="s">
        <v>996</v>
      </c>
      <c r="L71" s="1" t="s">
        <v>49</v>
      </c>
      <c r="M71" s="1"/>
      <c r="N71" s="1" t="s">
        <v>29</v>
      </c>
      <c r="O71" s="1" t="s">
        <v>984</v>
      </c>
      <c r="P71" s="1" t="s">
        <v>45</v>
      </c>
      <c r="Q71" s="1" t="s">
        <v>110</v>
      </c>
      <c r="R71" s="1"/>
      <c r="S71" s="1">
        <v>7644</v>
      </c>
      <c r="T71" s="2">
        <v>42177</v>
      </c>
      <c r="U71" s="2">
        <v>42178</v>
      </c>
      <c r="V71" s="1">
        <v>4</v>
      </c>
      <c r="W71" s="1">
        <v>88205</v>
      </c>
      <c r="X71" s="1"/>
      <c r="Y71" s="1"/>
      <c r="Z71" s="1"/>
      <c r="AA71" s="1"/>
      <c r="AB71" s="1"/>
    </row>
    <row r="72" spans="1:28" x14ac:dyDescent="0.3">
      <c r="A72" s="1">
        <v>19074</v>
      </c>
      <c r="B72" s="1" t="s">
        <v>23</v>
      </c>
      <c r="C72" s="1">
        <v>4.26</v>
      </c>
      <c r="D72" s="1">
        <v>0.05</v>
      </c>
      <c r="E72" s="1">
        <v>114</v>
      </c>
      <c r="G72" s="1"/>
      <c r="H72" s="1" t="s">
        <v>35</v>
      </c>
      <c r="I72" s="1" t="s">
        <v>34</v>
      </c>
      <c r="J72" s="1" t="s">
        <v>26</v>
      </c>
      <c r="K72" s="1" t="s">
        <v>27</v>
      </c>
      <c r="L72" s="1" t="s">
        <v>28</v>
      </c>
      <c r="M72" s="1"/>
      <c r="N72" s="1" t="s">
        <v>29</v>
      </c>
      <c r="O72" s="1" t="s">
        <v>984</v>
      </c>
      <c r="P72" s="1" t="s">
        <v>69</v>
      </c>
      <c r="Q72" s="1" t="s">
        <v>111</v>
      </c>
      <c r="R72" s="1"/>
      <c r="S72" s="1">
        <v>97035</v>
      </c>
      <c r="T72" s="2">
        <v>42007</v>
      </c>
      <c r="U72" s="2">
        <v>42008</v>
      </c>
      <c r="V72" s="1">
        <v>7</v>
      </c>
      <c r="W72" s="1">
        <v>89583</v>
      </c>
      <c r="X72" s="2"/>
      <c r="Y72" s="1"/>
      <c r="Z72" s="1"/>
      <c r="AA72" s="1"/>
      <c r="AB72" s="1"/>
    </row>
    <row r="73" spans="1:28" x14ac:dyDescent="0.3">
      <c r="A73" s="1">
        <v>19950</v>
      </c>
      <c r="B73" s="1" t="s">
        <v>47</v>
      </c>
      <c r="C73" s="1">
        <v>4.91</v>
      </c>
      <c r="D73" s="1">
        <v>0.05</v>
      </c>
      <c r="E73" s="1">
        <v>114</v>
      </c>
      <c r="G73" s="1"/>
      <c r="H73" s="1" t="s">
        <v>35</v>
      </c>
      <c r="I73" s="1" t="s">
        <v>34</v>
      </c>
      <c r="J73" s="1" t="s">
        <v>26</v>
      </c>
      <c r="K73" s="1" t="s">
        <v>82</v>
      </c>
      <c r="L73" s="1" t="s">
        <v>49</v>
      </c>
      <c r="M73" s="1"/>
      <c r="N73" s="1" t="s">
        <v>29</v>
      </c>
      <c r="O73" s="1" t="s">
        <v>984</v>
      </c>
      <c r="P73" s="1" t="s">
        <v>69</v>
      </c>
      <c r="Q73" s="1" t="s">
        <v>111</v>
      </c>
      <c r="R73" s="1"/>
      <c r="S73" s="1">
        <v>97035</v>
      </c>
      <c r="T73" s="2">
        <v>42098</v>
      </c>
      <c r="U73" s="2">
        <v>42100</v>
      </c>
      <c r="V73" s="1">
        <v>12</v>
      </c>
      <c r="W73" s="1">
        <v>89584</v>
      </c>
      <c r="X73" s="1"/>
      <c r="Y73" s="1"/>
      <c r="Z73" s="1"/>
      <c r="AA73" s="1"/>
      <c r="AB73" s="1"/>
    </row>
    <row r="74" spans="1:28" x14ac:dyDescent="0.3">
      <c r="A74" s="1">
        <v>19951</v>
      </c>
      <c r="B74" s="1" t="s">
        <v>47</v>
      </c>
      <c r="C74" s="1">
        <v>4</v>
      </c>
      <c r="D74" s="1">
        <v>0.05</v>
      </c>
      <c r="E74" s="1">
        <v>114</v>
      </c>
      <c r="G74" s="1"/>
      <c r="H74" s="1" t="s">
        <v>995</v>
      </c>
      <c r="I74" s="1" t="s">
        <v>34</v>
      </c>
      <c r="J74" s="1" t="s">
        <v>26</v>
      </c>
      <c r="K74" s="1" t="s">
        <v>66</v>
      </c>
      <c r="L74" s="1" t="s">
        <v>28</v>
      </c>
      <c r="M74" s="1"/>
      <c r="N74" s="1" t="s">
        <v>29</v>
      </c>
      <c r="O74" s="1" t="s">
        <v>984</v>
      </c>
      <c r="P74" s="1" t="s">
        <v>69</v>
      </c>
      <c r="Q74" s="1" t="s">
        <v>111</v>
      </c>
      <c r="R74" s="1"/>
      <c r="S74" s="1">
        <v>97035</v>
      </c>
      <c r="T74" s="2">
        <v>42098</v>
      </c>
      <c r="U74" s="2">
        <v>42100</v>
      </c>
      <c r="V74" s="1">
        <v>5</v>
      </c>
      <c r="W74" s="1">
        <v>89584</v>
      </c>
      <c r="X74" s="1"/>
      <c r="Y74" s="1"/>
      <c r="Z74" s="1"/>
      <c r="AA74" s="1"/>
      <c r="AB74" s="1"/>
    </row>
    <row r="75" spans="1:28" x14ac:dyDescent="0.3">
      <c r="A75" s="1">
        <v>26241</v>
      </c>
      <c r="B75" s="1" t="s">
        <v>71</v>
      </c>
      <c r="C75" s="1">
        <v>2.12</v>
      </c>
      <c r="D75" s="1">
        <v>0.05</v>
      </c>
      <c r="E75" s="1">
        <v>115</v>
      </c>
      <c r="G75" s="1"/>
      <c r="H75" s="1" t="s">
        <v>35</v>
      </c>
      <c r="I75" s="1" t="s">
        <v>34</v>
      </c>
      <c r="J75" s="1" t="s">
        <v>58</v>
      </c>
      <c r="K75" s="1" t="s">
        <v>100</v>
      </c>
      <c r="L75" s="1" t="s">
        <v>43</v>
      </c>
      <c r="M75" s="1"/>
      <c r="N75" s="1" t="s">
        <v>29</v>
      </c>
      <c r="O75" s="1" t="s">
        <v>984</v>
      </c>
      <c r="P75" s="1" t="s">
        <v>69</v>
      </c>
      <c r="Q75" s="1" t="s">
        <v>112</v>
      </c>
      <c r="R75" s="1"/>
      <c r="S75" s="1">
        <v>97128</v>
      </c>
      <c r="T75" s="2">
        <v>42103</v>
      </c>
      <c r="U75" s="2">
        <v>42105</v>
      </c>
      <c r="V75" s="1">
        <v>12</v>
      </c>
      <c r="W75" s="1">
        <v>89585</v>
      </c>
      <c r="X75" s="2"/>
      <c r="Y75" s="1"/>
      <c r="Z75" s="1"/>
      <c r="AA75" s="1"/>
      <c r="AB75" s="1"/>
    </row>
    <row r="76" spans="1:28" x14ac:dyDescent="0.3">
      <c r="A76" s="1">
        <v>1074</v>
      </c>
      <c r="B76" s="1" t="s">
        <v>23</v>
      </c>
      <c r="C76" s="1">
        <v>4.26</v>
      </c>
      <c r="D76" s="1">
        <v>0.05</v>
      </c>
      <c r="E76" s="1">
        <v>117</v>
      </c>
      <c r="G76" s="1"/>
      <c r="H76" s="1" t="s">
        <v>35</v>
      </c>
      <c r="I76" s="1" t="s">
        <v>34</v>
      </c>
      <c r="J76" s="1" t="s">
        <v>26</v>
      </c>
      <c r="K76" s="1" t="s">
        <v>27</v>
      </c>
      <c r="L76" s="1" t="s">
        <v>28</v>
      </c>
      <c r="M76" s="1"/>
      <c r="N76" s="1" t="s">
        <v>29</v>
      </c>
      <c r="O76" s="1" t="s">
        <v>984</v>
      </c>
      <c r="P76" s="1" t="s">
        <v>31</v>
      </c>
      <c r="Q76" s="1" t="s">
        <v>113</v>
      </c>
      <c r="R76" s="1"/>
      <c r="S76" s="1">
        <v>98103</v>
      </c>
      <c r="T76" s="2">
        <v>42007</v>
      </c>
      <c r="U76" s="2">
        <v>42008</v>
      </c>
      <c r="V76" s="1">
        <v>29</v>
      </c>
      <c r="W76" s="1">
        <v>7909</v>
      </c>
      <c r="X76" s="1"/>
      <c r="Y76" s="1"/>
      <c r="Z76" s="1"/>
      <c r="AA76" s="1"/>
      <c r="AB76" s="1"/>
    </row>
    <row r="77" spans="1:28" x14ac:dyDescent="0.3">
      <c r="A77" s="1">
        <v>1950</v>
      </c>
      <c r="B77" s="1" t="s">
        <v>47</v>
      </c>
      <c r="C77" s="1">
        <v>4.91</v>
      </c>
      <c r="D77" s="1">
        <v>0.05</v>
      </c>
      <c r="E77" s="1">
        <v>117</v>
      </c>
      <c r="G77" s="1"/>
      <c r="H77" s="1" t="s">
        <v>35</v>
      </c>
      <c r="I77" s="1" t="s">
        <v>34</v>
      </c>
      <c r="J77" s="1" t="s">
        <v>26</v>
      </c>
      <c r="K77" s="1" t="s">
        <v>82</v>
      </c>
      <c r="L77" s="1" t="s">
        <v>49</v>
      </c>
      <c r="M77" s="1"/>
      <c r="N77" s="1" t="s">
        <v>29</v>
      </c>
      <c r="O77" s="1" t="s">
        <v>984</v>
      </c>
      <c r="P77" s="1" t="s">
        <v>31</v>
      </c>
      <c r="Q77" s="1" t="s">
        <v>113</v>
      </c>
      <c r="R77" s="1"/>
      <c r="S77" s="1">
        <v>98103</v>
      </c>
      <c r="T77" s="2">
        <v>42098</v>
      </c>
      <c r="U77" s="2">
        <v>42100</v>
      </c>
      <c r="V77" s="1">
        <v>47</v>
      </c>
      <c r="W77" s="1">
        <v>13959</v>
      </c>
      <c r="X77" s="2"/>
      <c r="Y77" s="1"/>
      <c r="Z77" s="1"/>
      <c r="AA77" s="1"/>
      <c r="AB77" s="1"/>
    </row>
    <row r="78" spans="1:28" x14ac:dyDescent="0.3">
      <c r="A78" s="1">
        <v>1951</v>
      </c>
      <c r="B78" s="1" t="s">
        <v>47</v>
      </c>
      <c r="C78" s="1">
        <v>4</v>
      </c>
      <c r="D78" s="1">
        <v>0.05</v>
      </c>
      <c r="E78" s="1">
        <v>117</v>
      </c>
      <c r="G78" s="1"/>
      <c r="H78" s="1" t="s">
        <v>995</v>
      </c>
      <c r="I78" s="1" t="s">
        <v>34</v>
      </c>
      <c r="J78" s="1" t="s">
        <v>26</v>
      </c>
      <c r="K78" s="1" t="s">
        <v>66</v>
      </c>
      <c r="L78" s="1" t="s">
        <v>28</v>
      </c>
      <c r="M78" s="1"/>
      <c r="N78" s="1" t="s">
        <v>29</v>
      </c>
      <c r="O78" s="1" t="s">
        <v>984</v>
      </c>
      <c r="P78" s="1" t="s">
        <v>31</v>
      </c>
      <c r="Q78" s="1" t="s">
        <v>113</v>
      </c>
      <c r="R78" s="1"/>
      <c r="S78" s="1">
        <v>98103</v>
      </c>
      <c r="T78" s="2">
        <v>42098</v>
      </c>
      <c r="U78" s="2">
        <v>42100</v>
      </c>
      <c r="V78" s="1">
        <v>19</v>
      </c>
      <c r="W78" s="1">
        <v>13959</v>
      </c>
      <c r="X78" s="2"/>
      <c r="Y78" s="1"/>
      <c r="Z78" s="1"/>
      <c r="AA78" s="1"/>
      <c r="AB78" s="1"/>
    </row>
    <row r="79" spans="1:28" x14ac:dyDescent="0.3">
      <c r="A79" s="1">
        <v>8241</v>
      </c>
      <c r="B79" s="1" t="s">
        <v>71</v>
      </c>
      <c r="C79" s="1">
        <v>2.12</v>
      </c>
      <c r="D79" s="1">
        <v>0.05</v>
      </c>
      <c r="E79" s="1">
        <v>117</v>
      </c>
      <c r="G79" s="1"/>
      <c r="H79" s="1" t="s">
        <v>35</v>
      </c>
      <c r="I79" s="1" t="s">
        <v>34</v>
      </c>
      <c r="J79" s="1" t="s">
        <v>58</v>
      </c>
      <c r="K79" s="1" t="s">
        <v>100</v>
      </c>
      <c r="L79" s="1" t="s">
        <v>43</v>
      </c>
      <c r="M79" s="1"/>
      <c r="N79" s="1" t="s">
        <v>29</v>
      </c>
      <c r="O79" s="1" t="s">
        <v>984</v>
      </c>
      <c r="P79" s="1" t="s">
        <v>31</v>
      </c>
      <c r="Q79" s="1" t="s">
        <v>113</v>
      </c>
      <c r="R79" s="1"/>
      <c r="S79" s="1">
        <v>98103</v>
      </c>
      <c r="T79" s="2">
        <v>42103</v>
      </c>
      <c r="U79" s="2">
        <v>42105</v>
      </c>
      <c r="V79" s="1">
        <v>46</v>
      </c>
      <c r="W79" s="1">
        <v>58914</v>
      </c>
      <c r="X79" s="2"/>
      <c r="Y79" s="1"/>
      <c r="Z79" s="1"/>
      <c r="AA79" s="1"/>
      <c r="AB79" s="1"/>
    </row>
    <row r="80" spans="1:28" x14ac:dyDescent="0.3">
      <c r="A80" s="1">
        <v>20688</v>
      </c>
      <c r="B80" s="1" t="s">
        <v>23</v>
      </c>
      <c r="C80" s="1">
        <v>6.3</v>
      </c>
      <c r="D80" s="1">
        <v>0.05</v>
      </c>
      <c r="E80" s="1">
        <v>120</v>
      </c>
      <c r="G80" s="1"/>
      <c r="H80" s="1" t="s">
        <v>35</v>
      </c>
      <c r="I80" s="1" t="s">
        <v>24</v>
      </c>
      <c r="J80" s="1" t="s">
        <v>26</v>
      </c>
      <c r="K80" s="1" t="s">
        <v>82</v>
      </c>
      <c r="L80" s="1" t="s">
        <v>49</v>
      </c>
      <c r="M80" s="1"/>
      <c r="N80" s="1" t="s">
        <v>29</v>
      </c>
      <c r="O80" s="1" t="s">
        <v>984</v>
      </c>
      <c r="P80" s="1" t="s">
        <v>114</v>
      </c>
      <c r="Q80" s="1" t="s">
        <v>115</v>
      </c>
      <c r="R80" s="1"/>
      <c r="S80" s="1">
        <v>84041</v>
      </c>
      <c r="T80" s="2">
        <v>42016</v>
      </c>
      <c r="U80" s="2">
        <v>42017</v>
      </c>
      <c r="V80" s="1">
        <v>10</v>
      </c>
      <c r="W80" s="1">
        <v>86520</v>
      </c>
      <c r="X80" s="2"/>
      <c r="Y80" s="1"/>
      <c r="Z80" s="1"/>
      <c r="AA80" s="1"/>
      <c r="AB80" s="1"/>
    </row>
    <row r="81" spans="1:28" x14ac:dyDescent="0.3">
      <c r="A81" s="1">
        <v>20689</v>
      </c>
      <c r="B81" s="1" t="s">
        <v>23</v>
      </c>
      <c r="C81" s="1">
        <v>205.99</v>
      </c>
      <c r="D81" s="1">
        <v>0.1</v>
      </c>
      <c r="E81" s="1">
        <v>120</v>
      </c>
      <c r="G81" s="1"/>
      <c r="H81" s="1" t="s">
        <v>995</v>
      </c>
      <c r="I81" s="1" t="s">
        <v>24</v>
      </c>
      <c r="J81" s="1" t="s">
        <v>58</v>
      </c>
      <c r="K81" s="1" t="s">
        <v>992</v>
      </c>
      <c r="L81" s="1" t="s">
        <v>49</v>
      </c>
      <c r="M81" s="1"/>
      <c r="N81" s="1" t="s">
        <v>29</v>
      </c>
      <c r="O81" s="1" t="s">
        <v>998</v>
      </c>
      <c r="P81" s="1" t="s">
        <v>114</v>
      </c>
      <c r="Q81" s="1" t="s">
        <v>115</v>
      </c>
      <c r="R81" s="1"/>
      <c r="S81" s="1">
        <v>84041</v>
      </c>
      <c r="T81" s="2">
        <v>42016</v>
      </c>
      <c r="U81" s="2">
        <v>42018</v>
      </c>
      <c r="V81" s="1">
        <v>10</v>
      </c>
      <c r="W81" s="1">
        <v>86520</v>
      </c>
      <c r="X81" s="2"/>
      <c r="Y81" s="1"/>
      <c r="Z81" s="1"/>
      <c r="AA81" s="1"/>
      <c r="AB81" s="1"/>
    </row>
    <row r="82" spans="1:28" x14ac:dyDescent="0.3">
      <c r="A82" s="1">
        <v>19942</v>
      </c>
      <c r="B82" s="1" t="s">
        <v>41</v>
      </c>
      <c r="C82" s="1">
        <v>8.57</v>
      </c>
      <c r="D82" s="1">
        <v>0.05</v>
      </c>
      <c r="E82" s="1">
        <v>123</v>
      </c>
      <c r="G82" s="1"/>
      <c r="H82" s="1" t="s">
        <v>35</v>
      </c>
      <c r="I82" s="1" t="s">
        <v>34</v>
      </c>
      <c r="J82" s="1" t="s">
        <v>26</v>
      </c>
      <c r="K82" s="1" t="s">
        <v>999</v>
      </c>
      <c r="L82" s="1" t="s">
        <v>43</v>
      </c>
      <c r="M82" s="1"/>
      <c r="N82" s="1" t="s">
        <v>29</v>
      </c>
      <c r="O82" s="1" t="s">
        <v>989</v>
      </c>
      <c r="P82" s="1" t="s">
        <v>83</v>
      </c>
      <c r="Q82" s="1" t="s">
        <v>116</v>
      </c>
      <c r="R82" s="1"/>
      <c r="S82" s="1">
        <v>22102</v>
      </c>
      <c r="T82" s="2">
        <v>42103</v>
      </c>
      <c r="U82" s="2">
        <v>42104</v>
      </c>
      <c r="V82" s="1">
        <v>11</v>
      </c>
      <c r="W82" s="1">
        <v>90669</v>
      </c>
      <c r="X82" s="2"/>
      <c r="Y82" s="1"/>
      <c r="Z82" s="1"/>
      <c r="AA82" s="1"/>
      <c r="AB82" s="1"/>
    </row>
    <row r="83" spans="1:28" x14ac:dyDescent="0.3">
      <c r="A83" s="1">
        <v>24319</v>
      </c>
      <c r="B83" s="1" t="s">
        <v>33</v>
      </c>
      <c r="C83" s="1">
        <v>1.74</v>
      </c>
      <c r="D83" s="1">
        <v>0.05</v>
      </c>
      <c r="E83" s="1">
        <v>129</v>
      </c>
      <c r="G83" s="1"/>
      <c r="H83" s="1" t="s">
        <v>35</v>
      </c>
      <c r="I83" s="1" t="s">
        <v>48</v>
      </c>
      <c r="J83" s="1" t="s">
        <v>36</v>
      </c>
      <c r="K83" s="1" t="s">
        <v>42</v>
      </c>
      <c r="L83" s="1" t="s">
        <v>43</v>
      </c>
      <c r="M83" s="1"/>
      <c r="N83" s="1" t="s">
        <v>29</v>
      </c>
      <c r="O83" s="1" t="s">
        <v>989</v>
      </c>
      <c r="P83" s="1" t="s">
        <v>98</v>
      </c>
      <c r="Q83" s="1" t="s">
        <v>117</v>
      </c>
      <c r="R83" s="1"/>
      <c r="S83" s="1">
        <v>62002</v>
      </c>
      <c r="T83" s="2">
        <v>42031</v>
      </c>
      <c r="U83" s="2">
        <v>42032</v>
      </c>
      <c r="V83" s="1">
        <v>5</v>
      </c>
      <c r="W83" s="1">
        <v>86693</v>
      </c>
      <c r="X83" s="2"/>
      <c r="Y83" s="1"/>
      <c r="Z83" s="1"/>
      <c r="AA83" s="1"/>
      <c r="AB83" s="1"/>
    </row>
    <row r="84" spans="1:28" x14ac:dyDescent="0.3">
      <c r="A84" s="1"/>
      <c r="B84" s="1"/>
      <c r="C84" s="1"/>
      <c r="D84" s="1"/>
      <c r="E84" s="1"/>
      <c r="G84" s="1"/>
      <c r="H84" s="1"/>
      <c r="I84" s="1"/>
      <c r="J84" s="1"/>
      <c r="K84" s="1"/>
      <c r="L84" s="1"/>
      <c r="M84" s="1"/>
      <c r="N84" s="1"/>
      <c r="O84" s="1"/>
      <c r="P84" s="1"/>
      <c r="Q84" s="1"/>
      <c r="R84" s="1"/>
      <c r="S84" s="1"/>
      <c r="T84" s="1"/>
      <c r="U84" s="1"/>
      <c r="V84" s="1"/>
      <c r="W84" s="1"/>
      <c r="X84" s="2"/>
      <c r="Y84" s="1"/>
      <c r="Z84" s="1"/>
      <c r="AA84" s="1"/>
      <c r="AB84" s="1"/>
    </row>
    <row r="85" spans="1:28" x14ac:dyDescent="0.3">
      <c r="A85" s="1">
        <v>18161</v>
      </c>
      <c r="B85" s="1" t="s">
        <v>33</v>
      </c>
      <c r="C85" s="1">
        <v>15.74</v>
      </c>
      <c r="D85" s="1">
        <v>0.05</v>
      </c>
      <c r="E85" s="1">
        <v>129</v>
      </c>
      <c r="G85" s="1"/>
      <c r="H85" s="1" t="s">
        <v>35</v>
      </c>
      <c r="I85" s="1" t="s">
        <v>48</v>
      </c>
      <c r="J85" s="1" t="s">
        <v>26</v>
      </c>
      <c r="K85" s="1" t="s">
        <v>54</v>
      </c>
      <c r="L85" s="1" t="s">
        <v>49</v>
      </c>
      <c r="M85" s="1"/>
      <c r="N85" s="1" t="s">
        <v>29</v>
      </c>
      <c r="O85" s="1" t="s">
        <v>984</v>
      </c>
      <c r="P85" s="1" t="s">
        <v>98</v>
      </c>
      <c r="Q85" s="1" t="s">
        <v>117</v>
      </c>
      <c r="R85" s="1"/>
      <c r="S85" s="1">
        <v>62002</v>
      </c>
      <c r="T85" s="2">
        <v>42149</v>
      </c>
      <c r="U85" s="2">
        <v>42150</v>
      </c>
      <c r="V85" s="1">
        <v>14</v>
      </c>
      <c r="W85" s="1">
        <v>86694</v>
      </c>
      <c r="X85" s="2"/>
      <c r="Y85" s="1"/>
      <c r="Z85" s="1"/>
      <c r="AA85" s="1"/>
      <c r="AB85" s="1"/>
    </row>
    <row r="86" spans="1:28" x14ac:dyDescent="0.3">
      <c r="A86" s="1">
        <v>25762</v>
      </c>
      <c r="B86" s="1" t="s">
        <v>41</v>
      </c>
      <c r="C86" s="1">
        <v>18.97</v>
      </c>
      <c r="D86" s="1">
        <v>0.05</v>
      </c>
      <c r="E86" s="1">
        <v>136</v>
      </c>
      <c r="G86" s="1"/>
      <c r="H86" s="1" t="s">
        <v>35</v>
      </c>
      <c r="I86" s="1" t="s">
        <v>48</v>
      </c>
      <c r="J86" s="1" t="s">
        <v>26</v>
      </c>
      <c r="K86" s="1" t="s">
        <v>66</v>
      </c>
      <c r="L86" s="1" t="s">
        <v>49</v>
      </c>
      <c r="M86" s="1"/>
      <c r="N86" s="1" t="s">
        <v>29</v>
      </c>
      <c r="O86" s="1" t="s">
        <v>984</v>
      </c>
      <c r="P86" s="1" t="s">
        <v>39</v>
      </c>
      <c r="Q86" s="1" t="s">
        <v>118</v>
      </c>
      <c r="R86" s="1"/>
      <c r="S86" s="1">
        <v>94952</v>
      </c>
      <c r="T86" s="2">
        <v>42140</v>
      </c>
      <c r="U86" s="2">
        <v>42141</v>
      </c>
      <c r="V86" s="1">
        <v>5</v>
      </c>
      <c r="W86" s="1">
        <v>88534</v>
      </c>
      <c r="X86" s="1"/>
      <c r="Y86" s="1"/>
      <c r="Z86" s="1"/>
      <c r="AA86" s="1"/>
      <c r="AB86" s="1"/>
    </row>
    <row r="87" spans="1:28" x14ac:dyDescent="0.3">
      <c r="A87" s="1">
        <v>25764</v>
      </c>
      <c r="B87" s="1" t="s">
        <v>41</v>
      </c>
      <c r="C87" s="1">
        <v>10.98</v>
      </c>
      <c r="D87" s="1">
        <v>0.05</v>
      </c>
      <c r="E87" s="1">
        <v>136</v>
      </c>
      <c r="G87" s="1"/>
      <c r="H87" s="1" t="s">
        <v>35</v>
      </c>
      <c r="I87" s="1" t="s">
        <v>48</v>
      </c>
      <c r="J87" s="1" t="s">
        <v>26</v>
      </c>
      <c r="K87" s="1" t="s">
        <v>999</v>
      </c>
      <c r="L87" s="1" t="s">
        <v>43</v>
      </c>
      <c r="M87" s="1"/>
      <c r="N87" s="1" t="s">
        <v>29</v>
      </c>
      <c r="O87" s="1" t="s">
        <v>988</v>
      </c>
      <c r="P87" s="1" t="s">
        <v>39</v>
      </c>
      <c r="Q87" s="1" t="s">
        <v>118</v>
      </c>
      <c r="R87" s="1"/>
      <c r="S87" s="1">
        <v>94952</v>
      </c>
      <c r="T87" s="2">
        <v>42140</v>
      </c>
      <c r="U87" s="2">
        <v>42141</v>
      </c>
      <c r="V87" s="1">
        <v>8</v>
      </c>
      <c r="W87" s="1">
        <v>88534</v>
      </c>
      <c r="X87" s="1"/>
      <c r="Y87" s="1"/>
      <c r="Z87" s="1"/>
      <c r="AA87" s="1"/>
      <c r="AB87" s="1"/>
    </row>
    <row r="88" spans="1:28" x14ac:dyDescent="0.3">
      <c r="A88" s="1">
        <v>24803</v>
      </c>
      <c r="B88" s="1" t="s">
        <v>41</v>
      </c>
      <c r="C88" s="1">
        <v>22.84</v>
      </c>
      <c r="D88" s="1">
        <v>0.05</v>
      </c>
      <c r="E88" s="1">
        <v>142</v>
      </c>
      <c r="G88" s="1"/>
      <c r="H88" s="1" t="s">
        <v>35</v>
      </c>
      <c r="I88" s="1" t="s">
        <v>48</v>
      </c>
      <c r="J88" s="1" t="s">
        <v>26</v>
      </c>
      <c r="K88" s="1" t="s">
        <v>66</v>
      </c>
      <c r="L88" s="1" t="s">
        <v>49</v>
      </c>
      <c r="M88" s="1"/>
      <c r="N88" s="1" t="s">
        <v>29</v>
      </c>
      <c r="O88" s="1" t="s">
        <v>988</v>
      </c>
      <c r="P88" s="1" t="s">
        <v>119</v>
      </c>
      <c r="Q88" s="1" t="s">
        <v>120</v>
      </c>
      <c r="R88" s="1"/>
      <c r="S88" s="1">
        <v>6401</v>
      </c>
      <c r="T88" s="2">
        <v>42157</v>
      </c>
      <c r="U88" s="2">
        <v>42158</v>
      </c>
      <c r="V88" s="1">
        <v>13</v>
      </c>
      <c r="W88" s="1">
        <v>91087</v>
      </c>
      <c r="X88" s="2"/>
      <c r="Y88" s="1"/>
      <c r="Z88" s="1"/>
      <c r="AA88" s="1"/>
      <c r="AB88" s="1"/>
    </row>
    <row r="89" spans="1:28" x14ac:dyDescent="0.3">
      <c r="A89" s="1">
        <v>24805</v>
      </c>
      <c r="B89" s="1" t="s">
        <v>41</v>
      </c>
      <c r="C89" s="1">
        <v>10.98</v>
      </c>
      <c r="D89" s="1">
        <v>0.05</v>
      </c>
      <c r="E89" s="1">
        <v>144</v>
      </c>
      <c r="G89" s="1"/>
      <c r="H89" s="1" t="s">
        <v>35</v>
      </c>
      <c r="I89" s="1" t="s">
        <v>48</v>
      </c>
      <c r="J89" s="1" t="s">
        <v>26</v>
      </c>
      <c r="K89" s="1" t="s">
        <v>999</v>
      </c>
      <c r="L89" s="1" t="s">
        <v>43</v>
      </c>
      <c r="M89" s="1"/>
      <c r="N89" s="1" t="s">
        <v>29</v>
      </c>
      <c r="O89" s="1" t="s">
        <v>988</v>
      </c>
      <c r="P89" s="1" t="s">
        <v>106</v>
      </c>
      <c r="Q89" s="1" t="s">
        <v>121</v>
      </c>
      <c r="R89" s="1"/>
      <c r="S89" s="1">
        <v>2664</v>
      </c>
      <c r="T89" s="2">
        <v>42157</v>
      </c>
      <c r="U89" s="2">
        <v>42158</v>
      </c>
      <c r="V89" s="1">
        <v>6</v>
      </c>
      <c r="W89" s="1">
        <v>91087</v>
      </c>
      <c r="X89" s="1"/>
      <c r="Y89" s="1"/>
      <c r="Z89" s="1"/>
      <c r="AA89" s="1"/>
      <c r="AB89" s="1"/>
    </row>
    <row r="90" spans="1:28" x14ac:dyDescent="0.3">
      <c r="A90" s="1">
        <v>24849</v>
      </c>
      <c r="B90" s="1" t="s">
        <v>47</v>
      </c>
      <c r="C90" s="1">
        <v>7.04</v>
      </c>
      <c r="D90" s="1">
        <v>0.05</v>
      </c>
      <c r="E90" s="1">
        <v>145</v>
      </c>
      <c r="G90" s="1"/>
      <c r="H90" s="1" t="s">
        <v>35</v>
      </c>
      <c r="I90" s="1" t="s">
        <v>48</v>
      </c>
      <c r="J90" s="1" t="s">
        <v>26</v>
      </c>
      <c r="K90" s="1" t="s">
        <v>66</v>
      </c>
      <c r="L90" s="1" t="s">
        <v>28</v>
      </c>
      <c r="M90" s="1"/>
      <c r="N90" s="1" t="s">
        <v>29</v>
      </c>
      <c r="O90" s="1" t="s">
        <v>988</v>
      </c>
      <c r="P90" s="1" t="s">
        <v>122</v>
      </c>
      <c r="Q90" s="1" t="s">
        <v>123</v>
      </c>
      <c r="R90" s="1"/>
      <c r="S90" s="1">
        <v>15122</v>
      </c>
      <c r="T90" s="2">
        <v>42019</v>
      </c>
      <c r="U90" s="2">
        <v>42021</v>
      </c>
      <c r="V90" s="1">
        <v>2</v>
      </c>
      <c r="W90" s="1">
        <v>91086</v>
      </c>
      <c r="X90" s="1"/>
      <c r="Y90" s="1"/>
      <c r="Z90" s="1"/>
      <c r="AA90" s="1"/>
      <c r="AB90" s="1"/>
    </row>
    <row r="91" spans="1:28" x14ac:dyDescent="0.3">
      <c r="A91" s="1">
        <v>25582</v>
      </c>
      <c r="B91" s="1" t="s">
        <v>71</v>
      </c>
      <c r="C91" s="1">
        <v>154.13</v>
      </c>
      <c r="D91" s="1">
        <v>0.1</v>
      </c>
      <c r="E91" s="1">
        <v>145</v>
      </c>
      <c r="G91" s="1"/>
      <c r="H91" s="1" t="s">
        <v>995</v>
      </c>
      <c r="I91" s="1" t="s">
        <v>34</v>
      </c>
      <c r="J91" s="1" t="s">
        <v>36</v>
      </c>
      <c r="K91" s="1" t="s">
        <v>89</v>
      </c>
      <c r="L91" s="1" t="s">
        <v>124</v>
      </c>
      <c r="M91" s="1"/>
      <c r="N91" s="1" t="s">
        <v>29</v>
      </c>
      <c r="O91" s="1" t="s">
        <v>989</v>
      </c>
      <c r="P91" s="1" t="s">
        <v>122</v>
      </c>
      <c r="Q91" s="1" t="s">
        <v>123</v>
      </c>
      <c r="R91" s="1"/>
      <c r="S91" s="1">
        <v>15122</v>
      </c>
      <c r="T91" s="2">
        <v>42079</v>
      </c>
      <c r="U91" s="2">
        <v>42079</v>
      </c>
      <c r="V91" s="1">
        <v>3</v>
      </c>
      <c r="W91" s="1">
        <v>91089</v>
      </c>
      <c r="X91" s="1"/>
      <c r="Y91" s="1"/>
      <c r="Z91" s="1"/>
      <c r="AA91" s="1"/>
      <c r="AB91" s="1"/>
    </row>
    <row r="92" spans="1:28" x14ac:dyDescent="0.3">
      <c r="A92" s="1">
        <v>23365</v>
      </c>
      <c r="B92" s="1" t="s">
        <v>33</v>
      </c>
      <c r="C92" s="1">
        <v>45.98</v>
      </c>
      <c r="D92" s="1">
        <v>0.05</v>
      </c>
      <c r="E92" s="1">
        <v>146</v>
      </c>
      <c r="G92" s="1"/>
      <c r="H92" s="1" t="s">
        <v>35</v>
      </c>
      <c r="I92" s="1" t="s">
        <v>48</v>
      </c>
      <c r="J92" s="1" t="s">
        <v>36</v>
      </c>
      <c r="K92" s="1" t="s">
        <v>42</v>
      </c>
      <c r="L92" s="1" t="s">
        <v>28</v>
      </c>
      <c r="M92" s="1"/>
      <c r="N92" s="1" t="s">
        <v>29</v>
      </c>
      <c r="O92" s="1" t="s">
        <v>989</v>
      </c>
      <c r="P92" s="1" t="s">
        <v>79</v>
      </c>
      <c r="Q92" s="1" t="s">
        <v>125</v>
      </c>
      <c r="R92" s="1"/>
      <c r="S92" s="1">
        <v>76148</v>
      </c>
      <c r="T92" s="2">
        <v>42075</v>
      </c>
      <c r="U92" s="2">
        <v>42076</v>
      </c>
      <c r="V92" s="1">
        <v>4</v>
      </c>
      <c r="W92" s="1">
        <v>91088</v>
      </c>
      <c r="X92" s="1"/>
      <c r="Y92" s="1"/>
      <c r="Z92" s="1"/>
      <c r="AA92" s="1"/>
      <c r="AB92" s="1"/>
    </row>
    <row r="93" spans="1:28" x14ac:dyDescent="0.3">
      <c r="A93" s="1">
        <v>22907</v>
      </c>
      <c r="B93" s="1" t="s">
        <v>47</v>
      </c>
      <c r="C93" s="1">
        <v>180.98</v>
      </c>
      <c r="D93" s="1">
        <v>0.1</v>
      </c>
      <c r="E93" s="1">
        <v>146</v>
      </c>
      <c r="G93" s="1"/>
      <c r="H93" s="1" t="s">
        <v>35</v>
      </c>
      <c r="I93" s="1" t="s">
        <v>24</v>
      </c>
      <c r="J93" s="1" t="s">
        <v>36</v>
      </c>
      <c r="K93" s="1" t="s">
        <v>37</v>
      </c>
      <c r="L93" s="1" t="s">
        <v>38</v>
      </c>
      <c r="M93" s="1"/>
      <c r="N93" s="1" t="s">
        <v>29</v>
      </c>
      <c r="O93" s="1" t="s">
        <v>998</v>
      </c>
      <c r="P93" s="1" t="s">
        <v>79</v>
      </c>
      <c r="Q93" s="1" t="s">
        <v>125</v>
      </c>
      <c r="R93" s="1"/>
      <c r="S93" s="1">
        <v>76148</v>
      </c>
      <c r="T93" s="2">
        <v>42117</v>
      </c>
      <c r="U93" s="2">
        <v>42118</v>
      </c>
      <c r="V93" s="1">
        <v>5</v>
      </c>
      <c r="W93" s="1">
        <v>91090</v>
      </c>
      <c r="X93" s="2"/>
      <c r="Y93" s="1"/>
      <c r="Z93" s="1"/>
      <c r="AA93" s="1"/>
      <c r="AB93" s="1"/>
    </row>
    <row r="94" spans="1:28" x14ac:dyDescent="0.3">
      <c r="A94" s="1">
        <v>19058</v>
      </c>
      <c r="B94" s="1" t="s">
        <v>41</v>
      </c>
      <c r="C94" s="1">
        <v>32.979999999999997</v>
      </c>
      <c r="D94" s="1">
        <v>0.05</v>
      </c>
      <c r="E94" s="1">
        <v>151</v>
      </c>
      <c r="G94" s="1"/>
      <c r="H94" s="1" t="s">
        <v>35</v>
      </c>
      <c r="I94" s="1" t="s">
        <v>34</v>
      </c>
      <c r="J94" s="1" t="s">
        <v>58</v>
      </c>
      <c r="K94" s="1" t="s">
        <v>100</v>
      </c>
      <c r="L94" s="1" t="s">
        <v>49</v>
      </c>
      <c r="M94" s="1"/>
      <c r="N94" s="1" t="s">
        <v>29</v>
      </c>
      <c r="O94" s="1" t="s">
        <v>998</v>
      </c>
      <c r="P94" s="1" t="s">
        <v>126</v>
      </c>
      <c r="Q94" s="1" t="s">
        <v>127</v>
      </c>
      <c r="R94" s="1"/>
      <c r="S94" s="1">
        <v>37664</v>
      </c>
      <c r="T94" s="2">
        <v>42026</v>
      </c>
      <c r="U94" s="2">
        <v>42027</v>
      </c>
      <c r="V94" s="1">
        <v>2</v>
      </c>
      <c r="W94" s="1">
        <v>89521</v>
      </c>
      <c r="X94" s="2"/>
      <c r="Y94" s="1"/>
      <c r="Z94" s="1"/>
      <c r="AA94" s="1"/>
      <c r="AB94" s="1"/>
    </row>
    <row r="95" spans="1:28" x14ac:dyDescent="0.3">
      <c r="A95" s="1">
        <v>20679</v>
      </c>
      <c r="B95" s="1" t="s">
        <v>23</v>
      </c>
      <c r="C95" s="1">
        <v>5.98</v>
      </c>
      <c r="D95" s="1">
        <v>0.05</v>
      </c>
      <c r="E95" s="1">
        <v>151</v>
      </c>
      <c r="G95" s="1"/>
      <c r="H95" s="1" t="s">
        <v>35</v>
      </c>
      <c r="I95" s="1" t="s">
        <v>34</v>
      </c>
      <c r="J95" s="1" t="s">
        <v>26</v>
      </c>
      <c r="K95" s="1" t="s">
        <v>54</v>
      </c>
      <c r="L95" s="1" t="s">
        <v>49</v>
      </c>
      <c r="M95" s="1"/>
      <c r="N95" s="1" t="s">
        <v>29</v>
      </c>
      <c r="O95" s="1" t="s">
        <v>998</v>
      </c>
      <c r="P95" s="1" t="s">
        <v>126</v>
      </c>
      <c r="Q95" s="1" t="s">
        <v>127</v>
      </c>
      <c r="R95" s="1"/>
      <c r="S95" s="1">
        <v>37664</v>
      </c>
      <c r="T95" s="2">
        <v>42114</v>
      </c>
      <c r="U95" s="2">
        <v>42116</v>
      </c>
      <c r="V95" s="1">
        <v>5</v>
      </c>
      <c r="W95" s="1">
        <v>89523</v>
      </c>
      <c r="X95" s="1"/>
      <c r="Y95" s="1"/>
      <c r="Z95" s="1"/>
      <c r="AA95" s="1"/>
      <c r="AB95" s="1"/>
    </row>
    <row r="96" spans="1:28" x14ac:dyDescent="0.3">
      <c r="A96" s="1">
        <v>21103</v>
      </c>
      <c r="B96" s="1" t="s">
        <v>41</v>
      </c>
      <c r="C96" s="1">
        <v>2.88</v>
      </c>
      <c r="D96" s="1">
        <v>0.05</v>
      </c>
      <c r="E96" s="1">
        <v>152</v>
      </c>
      <c r="G96" s="1"/>
      <c r="H96" s="1" t="s">
        <v>35</v>
      </c>
      <c r="I96" s="1" t="s">
        <v>74</v>
      </c>
      <c r="J96" s="1" t="s">
        <v>26</v>
      </c>
      <c r="K96" s="1" t="s">
        <v>27</v>
      </c>
      <c r="L96" s="1" t="s">
        <v>28</v>
      </c>
      <c r="M96" s="1"/>
      <c r="N96" s="1" t="s">
        <v>29</v>
      </c>
      <c r="O96" s="1" t="s">
        <v>998</v>
      </c>
      <c r="P96" s="1" t="s">
        <v>126</v>
      </c>
      <c r="Q96" s="1" t="s">
        <v>128</v>
      </c>
      <c r="R96" s="1"/>
      <c r="S96" s="1">
        <v>37918</v>
      </c>
      <c r="T96" s="2">
        <v>42019</v>
      </c>
      <c r="U96" s="2">
        <v>42020</v>
      </c>
      <c r="V96" s="1">
        <v>2</v>
      </c>
      <c r="W96" s="1">
        <v>89520</v>
      </c>
      <c r="X96" s="1"/>
      <c r="Y96" s="1"/>
      <c r="Z96" s="1"/>
      <c r="AA96" s="1"/>
      <c r="AB96" s="1"/>
    </row>
    <row r="97" spans="1:28" x14ac:dyDescent="0.3">
      <c r="A97" s="1">
        <v>22243</v>
      </c>
      <c r="B97" s="1" t="s">
        <v>71</v>
      </c>
      <c r="C97" s="1">
        <v>79.52</v>
      </c>
      <c r="D97" s="1">
        <v>0.05</v>
      </c>
      <c r="E97" s="1">
        <v>152</v>
      </c>
      <c r="G97" s="1"/>
      <c r="H97" s="1" t="s">
        <v>35</v>
      </c>
      <c r="I97" s="1" t="s">
        <v>34</v>
      </c>
      <c r="J97" s="1" t="s">
        <v>36</v>
      </c>
      <c r="K97" s="1" t="s">
        <v>42</v>
      </c>
      <c r="L97" s="1" t="s">
        <v>63</v>
      </c>
      <c r="M97" s="1"/>
      <c r="N97" s="1" t="s">
        <v>29</v>
      </c>
      <c r="O97" s="1" t="s">
        <v>998</v>
      </c>
      <c r="P97" s="1" t="s">
        <v>126</v>
      </c>
      <c r="Q97" s="1" t="s">
        <v>128</v>
      </c>
      <c r="R97" s="1"/>
      <c r="S97" s="1">
        <v>37918</v>
      </c>
      <c r="T97" s="2">
        <v>42113</v>
      </c>
      <c r="U97" s="2">
        <v>42120</v>
      </c>
      <c r="V97" s="1">
        <v>8</v>
      </c>
      <c r="W97" s="1">
        <v>89522</v>
      </c>
      <c r="X97" s="1"/>
      <c r="Y97" s="1"/>
      <c r="Z97" s="1"/>
      <c r="AA97" s="1"/>
      <c r="AB97" s="1"/>
    </row>
    <row r="98" spans="1:28" x14ac:dyDescent="0.3">
      <c r="A98" s="1">
        <v>21767</v>
      </c>
      <c r="B98" s="1" t="s">
        <v>23</v>
      </c>
      <c r="C98" s="1">
        <v>65.989999999999995</v>
      </c>
      <c r="D98" s="1">
        <v>0.05</v>
      </c>
      <c r="E98" s="1">
        <v>152</v>
      </c>
      <c r="G98" s="1"/>
      <c r="H98" s="1" t="s">
        <v>35</v>
      </c>
      <c r="I98" s="1" t="s">
        <v>74</v>
      </c>
      <c r="J98" s="1" t="s">
        <v>58</v>
      </c>
      <c r="K98" s="1" t="s">
        <v>992</v>
      </c>
      <c r="L98" s="1" t="s">
        <v>49</v>
      </c>
      <c r="M98" s="1"/>
      <c r="N98" s="1" t="s">
        <v>29</v>
      </c>
      <c r="O98" s="1" t="s">
        <v>998</v>
      </c>
      <c r="P98" s="1" t="s">
        <v>126</v>
      </c>
      <c r="Q98" s="1" t="s">
        <v>128</v>
      </c>
      <c r="R98" s="1"/>
      <c r="S98" s="1">
        <v>37918</v>
      </c>
      <c r="T98" s="2">
        <v>42092</v>
      </c>
      <c r="U98" s="2">
        <v>42095</v>
      </c>
      <c r="V98" s="1">
        <v>5</v>
      </c>
      <c r="W98" s="1">
        <v>89524</v>
      </c>
      <c r="X98" s="1"/>
      <c r="Y98" s="1"/>
      <c r="Z98" s="1"/>
      <c r="AA98" s="1"/>
      <c r="AB98" s="1"/>
    </row>
    <row r="99" spans="1:28" x14ac:dyDescent="0.3">
      <c r="A99" s="1">
        <v>22470</v>
      </c>
      <c r="B99" s="1" t="s">
        <v>71</v>
      </c>
      <c r="C99" s="1">
        <v>39.979999999999997</v>
      </c>
      <c r="D99" s="1">
        <v>0.05</v>
      </c>
      <c r="E99" s="1">
        <v>152</v>
      </c>
      <c r="G99" s="1"/>
      <c r="H99" s="1" t="s">
        <v>35</v>
      </c>
      <c r="I99" s="1" t="s">
        <v>48</v>
      </c>
      <c r="J99" s="1" t="s">
        <v>58</v>
      </c>
      <c r="K99" s="1" t="s">
        <v>100</v>
      </c>
      <c r="L99" s="1" t="s">
        <v>49</v>
      </c>
      <c r="M99" s="1"/>
      <c r="N99" s="1" t="s">
        <v>29</v>
      </c>
      <c r="O99" s="1" t="s">
        <v>984</v>
      </c>
      <c r="P99" s="1" t="s">
        <v>126</v>
      </c>
      <c r="Q99" s="1" t="s">
        <v>128</v>
      </c>
      <c r="R99" s="1"/>
      <c r="S99" s="1">
        <v>37918</v>
      </c>
      <c r="T99" s="2">
        <v>42173</v>
      </c>
      <c r="U99" s="2">
        <v>42177</v>
      </c>
      <c r="V99" s="1">
        <v>21</v>
      </c>
      <c r="W99" s="1">
        <v>89525</v>
      </c>
      <c r="X99" s="1"/>
      <c r="Y99" s="1"/>
      <c r="Z99" s="1"/>
      <c r="AA99" s="1"/>
      <c r="AB99" s="1"/>
    </row>
    <row r="100" spans="1:28" x14ac:dyDescent="0.3">
      <c r="A100" s="1">
        <v>22329</v>
      </c>
      <c r="B100" s="1" t="s">
        <v>41</v>
      </c>
      <c r="C100" s="1">
        <v>95.99</v>
      </c>
      <c r="D100" s="1">
        <v>0.05</v>
      </c>
      <c r="E100" s="1">
        <v>156</v>
      </c>
      <c r="G100" s="1"/>
      <c r="H100" s="1" t="s">
        <v>35</v>
      </c>
      <c r="I100" s="1" t="s">
        <v>24</v>
      </c>
      <c r="J100" s="1" t="s">
        <v>58</v>
      </c>
      <c r="K100" s="1" t="s">
        <v>992</v>
      </c>
      <c r="L100" s="1" t="s">
        <v>49</v>
      </c>
      <c r="M100" s="1"/>
      <c r="N100" s="1" t="s">
        <v>29</v>
      </c>
      <c r="O100" s="1" t="s">
        <v>984</v>
      </c>
      <c r="P100" s="1" t="s">
        <v>129</v>
      </c>
      <c r="Q100" s="1" t="s">
        <v>130</v>
      </c>
      <c r="R100" s="1"/>
      <c r="S100" s="1">
        <v>80525</v>
      </c>
      <c r="T100" s="2">
        <v>42138</v>
      </c>
      <c r="U100" s="2">
        <v>42139</v>
      </c>
      <c r="V100" s="1">
        <v>13</v>
      </c>
      <c r="W100" s="1">
        <v>87671</v>
      </c>
      <c r="X100" s="1"/>
      <c r="Y100" s="1"/>
      <c r="Z100" s="1"/>
      <c r="AA100" s="1"/>
      <c r="AB100" s="1"/>
    </row>
    <row r="101" spans="1:28" x14ac:dyDescent="0.3">
      <c r="A101" s="1">
        <v>20324</v>
      </c>
      <c r="B101" s="1" t="s">
        <v>23</v>
      </c>
      <c r="C101" s="1">
        <v>10.89</v>
      </c>
      <c r="D101" s="1">
        <v>0.05</v>
      </c>
      <c r="E101" s="1">
        <v>156</v>
      </c>
      <c r="G101" s="1"/>
      <c r="H101" s="1" t="s">
        <v>35</v>
      </c>
      <c r="I101" s="1" t="s">
        <v>24</v>
      </c>
      <c r="J101" s="1" t="s">
        <v>26</v>
      </c>
      <c r="K101" s="1" t="s">
        <v>131</v>
      </c>
      <c r="L101" s="1" t="s">
        <v>49</v>
      </c>
      <c r="M101" s="1"/>
      <c r="N101" s="1" t="s">
        <v>29</v>
      </c>
      <c r="O101" s="1" t="s">
        <v>984</v>
      </c>
      <c r="P101" s="1" t="s">
        <v>129</v>
      </c>
      <c r="Q101" s="1" t="s">
        <v>130</v>
      </c>
      <c r="R101" s="1"/>
      <c r="S101" s="1">
        <v>80525</v>
      </c>
      <c r="T101" s="2">
        <v>42029</v>
      </c>
      <c r="U101" s="2">
        <v>42030</v>
      </c>
      <c r="V101" s="1">
        <v>3</v>
      </c>
      <c r="W101" s="1">
        <v>87672</v>
      </c>
      <c r="X101" s="1"/>
      <c r="Y101" s="1"/>
      <c r="Z101" s="1"/>
      <c r="AA101" s="1"/>
      <c r="AB101" s="1"/>
    </row>
    <row r="102" spans="1:28" x14ac:dyDescent="0.3">
      <c r="A102" s="1">
        <v>26102</v>
      </c>
      <c r="B102" s="1" t="s">
        <v>47</v>
      </c>
      <c r="C102" s="1">
        <v>100.98</v>
      </c>
      <c r="D102" s="1">
        <v>0.1</v>
      </c>
      <c r="E102" s="1">
        <v>164</v>
      </c>
      <c r="G102" s="1"/>
      <c r="H102" s="1" t="s">
        <v>35</v>
      </c>
      <c r="I102" s="1" t="s">
        <v>34</v>
      </c>
      <c r="J102" s="1" t="s">
        <v>36</v>
      </c>
      <c r="K102" s="1" t="s">
        <v>105</v>
      </c>
      <c r="L102" s="1" t="s">
        <v>77</v>
      </c>
      <c r="M102" s="1"/>
      <c r="N102" s="1" t="s">
        <v>29</v>
      </c>
      <c r="O102" s="1" t="s">
        <v>984</v>
      </c>
      <c r="P102" s="1" t="s">
        <v>31</v>
      </c>
      <c r="Q102" s="1" t="s">
        <v>132</v>
      </c>
      <c r="R102" s="1"/>
      <c r="S102" s="1">
        <v>99352</v>
      </c>
      <c r="T102" s="2">
        <v>42006</v>
      </c>
      <c r="U102" s="2">
        <v>42008</v>
      </c>
      <c r="V102" s="1">
        <v>7</v>
      </c>
      <c r="W102" s="1">
        <v>89961</v>
      </c>
      <c r="X102" s="1"/>
      <c r="Y102" s="1"/>
      <c r="Z102" s="1"/>
      <c r="AA102" s="1"/>
      <c r="AB102" s="1"/>
    </row>
    <row r="103" spans="1:28" x14ac:dyDescent="0.3">
      <c r="A103" s="1">
        <v>26103</v>
      </c>
      <c r="B103" s="1" t="s">
        <v>47</v>
      </c>
      <c r="C103" s="1">
        <v>4.9800000000000004</v>
      </c>
      <c r="D103" s="1">
        <v>0.05</v>
      </c>
      <c r="E103" s="1">
        <v>164</v>
      </c>
      <c r="G103" s="1"/>
      <c r="H103" s="1" t="s">
        <v>35</v>
      </c>
      <c r="I103" s="1" t="s">
        <v>34</v>
      </c>
      <c r="J103" s="1" t="s">
        <v>26</v>
      </c>
      <c r="K103" s="1" t="s">
        <v>66</v>
      </c>
      <c r="L103" s="1" t="s">
        <v>49</v>
      </c>
      <c r="M103" s="1"/>
      <c r="N103" s="1" t="s">
        <v>29</v>
      </c>
      <c r="O103" s="1" t="s">
        <v>998</v>
      </c>
      <c r="P103" s="1" t="s">
        <v>31</v>
      </c>
      <c r="Q103" s="1" t="s">
        <v>132</v>
      </c>
      <c r="R103" s="1"/>
      <c r="S103" s="1">
        <v>99352</v>
      </c>
      <c r="T103" s="2">
        <v>42006</v>
      </c>
      <c r="U103" s="2">
        <v>42007</v>
      </c>
      <c r="V103" s="1">
        <v>9</v>
      </c>
      <c r="W103" s="1">
        <v>89961</v>
      </c>
      <c r="X103" s="2"/>
      <c r="Y103" s="1"/>
      <c r="Z103" s="1"/>
      <c r="AA103" s="1"/>
      <c r="AB103" s="1"/>
    </row>
    <row r="104" spans="1:28" x14ac:dyDescent="0.3">
      <c r="A104" s="1">
        <v>21040</v>
      </c>
      <c r="B104" s="1" t="s">
        <v>71</v>
      </c>
      <c r="C104" s="1">
        <v>399.98</v>
      </c>
      <c r="D104" s="1">
        <v>0.1</v>
      </c>
      <c r="E104" s="1">
        <v>166</v>
      </c>
      <c r="G104" s="1"/>
      <c r="H104" s="1" t="s">
        <v>35</v>
      </c>
      <c r="I104" s="1" t="s">
        <v>74</v>
      </c>
      <c r="J104" s="1" t="s">
        <v>58</v>
      </c>
      <c r="K104" s="1" t="s">
        <v>62</v>
      </c>
      <c r="L104" s="1" t="s">
        <v>77</v>
      </c>
      <c r="M104" s="1"/>
      <c r="N104" s="1" t="s">
        <v>29</v>
      </c>
      <c r="O104" s="1" t="s">
        <v>998</v>
      </c>
      <c r="P104" s="1" t="s">
        <v>126</v>
      </c>
      <c r="Q104" s="1" t="s">
        <v>133</v>
      </c>
      <c r="R104" s="1"/>
      <c r="S104" s="1">
        <v>37087</v>
      </c>
      <c r="T104" s="2">
        <v>42015</v>
      </c>
      <c r="U104" s="2">
        <v>42022</v>
      </c>
      <c r="V104" s="1">
        <v>5</v>
      </c>
      <c r="W104" s="1">
        <v>89426</v>
      </c>
      <c r="X104" s="1"/>
      <c r="Y104" s="1"/>
      <c r="Z104" s="1"/>
      <c r="AA104" s="1"/>
      <c r="AB104" s="1"/>
    </row>
    <row r="105" spans="1:28" x14ac:dyDescent="0.3">
      <c r="A105" s="1">
        <v>19315</v>
      </c>
      <c r="B105" s="1" t="s">
        <v>71</v>
      </c>
      <c r="C105" s="1">
        <v>43.22</v>
      </c>
      <c r="D105" s="1">
        <v>0.05</v>
      </c>
      <c r="E105" s="1">
        <v>169</v>
      </c>
      <c r="G105" s="1"/>
      <c r="H105" s="1" t="s">
        <v>35</v>
      </c>
      <c r="I105" s="1" t="s">
        <v>24</v>
      </c>
      <c r="J105" s="1" t="s">
        <v>58</v>
      </c>
      <c r="K105" s="1" t="s">
        <v>100</v>
      </c>
      <c r="L105" s="1" t="s">
        <v>49</v>
      </c>
      <c r="M105" s="1"/>
      <c r="N105" s="1" t="s">
        <v>29</v>
      </c>
      <c r="O105" s="1" t="s">
        <v>998</v>
      </c>
      <c r="P105" s="1" t="s">
        <v>95</v>
      </c>
      <c r="Q105" s="1" t="s">
        <v>134</v>
      </c>
      <c r="R105" s="1"/>
      <c r="S105" s="1">
        <v>70802</v>
      </c>
      <c r="T105" s="2">
        <v>42007</v>
      </c>
      <c r="U105" s="2">
        <v>42009</v>
      </c>
      <c r="V105" s="1">
        <v>3</v>
      </c>
      <c r="W105" s="1">
        <v>87463</v>
      </c>
      <c r="X105" s="1"/>
      <c r="Y105" s="1"/>
      <c r="Z105" s="1"/>
      <c r="AA105" s="1"/>
      <c r="AB105" s="1"/>
    </row>
    <row r="106" spans="1:28" x14ac:dyDescent="0.3">
      <c r="A106" s="1">
        <v>19316</v>
      </c>
      <c r="B106" s="1" t="s">
        <v>71</v>
      </c>
      <c r="C106" s="1">
        <v>574.74</v>
      </c>
      <c r="D106" s="1">
        <v>0.1</v>
      </c>
      <c r="E106" s="1">
        <v>169</v>
      </c>
      <c r="G106" s="1"/>
      <c r="H106" s="1" t="s">
        <v>35</v>
      </c>
      <c r="I106" s="1" t="s">
        <v>24</v>
      </c>
      <c r="J106" s="1" t="s">
        <v>58</v>
      </c>
      <c r="K106" s="1" t="s">
        <v>62</v>
      </c>
      <c r="L106" s="1" t="s">
        <v>124</v>
      </c>
      <c r="M106" s="1"/>
      <c r="N106" s="1" t="s">
        <v>29</v>
      </c>
      <c r="O106" s="1" t="s">
        <v>998</v>
      </c>
      <c r="P106" s="1" t="s">
        <v>95</v>
      </c>
      <c r="Q106" s="1" t="s">
        <v>134</v>
      </c>
      <c r="R106" s="1"/>
      <c r="S106" s="1">
        <v>70802</v>
      </c>
      <c r="T106" s="2">
        <v>42007</v>
      </c>
      <c r="U106" s="2">
        <v>42014</v>
      </c>
      <c r="V106" s="1">
        <v>12</v>
      </c>
      <c r="W106" s="1">
        <v>87463</v>
      </c>
      <c r="X106" s="1"/>
      <c r="Y106" s="1"/>
      <c r="Z106" s="1"/>
      <c r="AA106" s="1"/>
      <c r="AB106" s="1"/>
    </row>
    <row r="107" spans="1:28" x14ac:dyDescent="0.3">
      <c r="A107" s="1">
        <v>19317</v>
      </c>
      <c r="B107" s="1" t="s">
        <v>71</v>
      </c>
      <c r="C107" s="1">
        <v>10.14</v>
      </c>
      <c r="D107" s="1">
        <v>0.05</v>
      </c>
      <c r="E107" s="1">
        <v>169</v>
      </c>
      <c r="G107" s="1"/>
      <c r="H107" s="1" t="s">
        <v>35</v>
      </c>
      <c r="I107" s="1" t="s">
        <v>24</v>
      </c>
      <c r="J107" s="1" t="s">
        <v>26</v>
      </c>
      <c r="K107" s="1" t="s">
        <v>66</v>
      </c>
      <c r="L107" s="1" t="s">
        <v>28</v>
      </c>
      <c r="M107" s="1"/>
      <c r="N107" s="1" t="s">
        <v>29</v>
      </c>
      <c r="O107" s="1" t="s">
        <v>988</v>
      </c>
      <c r="P107" s="1" t="s">
        <v>95</v>
      </c>
      <c r="Q107" s="1" t="s">
        <v>134</v>
      </c>
      <c r="R107" s="1"/>
      <c r="S107" s="1">
        <v>70802</v>
      </c>
      <c r="T107" s="2">
        <v>42007</v>
      </c>
      <c r="U107" s="2">
        <v>42011</v>
      </c>
      <c r="V107" s="1">
        <v>3</v>
      </c>
      <c r="W107" s="1">
        <v>87463</v>
      </c>
      <c r="X107" s="2"/>
      <c r="Y107" s="1"/>
      <c r="Z107" s="1"/>
      <c r="AA107" s="1"/>
      <c r="AB107" s="1"/>
    </row>
    <row r="108" spans="1:28" x14ac:dyDescent="0.3">
      <c r="A108" s="1">
        <v>19314</v>
      </c>
      <c r="B108" s="1" t="s">
        <v>41</v>
      </c>
      <c r="C108" s="1">
        <v>1.88</v>
      </c>
      <c r="D108" s="1">
        <v>0.05</v>
      </c>
      <c r="E108" s="1">
        <v>171</v>
      </c>
      <c r="G108" s="1"/>
      <c r="H108" s="1" t="s">
        <v>35</v>
      </c>
      <c r="I108" s="1" t="s">
        <v>24</v>
      </c>
      <c r="J108" s="1" t="s">
        <v>26</v>
      </c>
      <c r="K108" s="1" t="s">
        <v>996</v>
      </c>
      <c r="L108" s="1" t="s">
        <v>49</v>
      </c>
      <c r="M108" s="1"/>
      <c r="N108" s="1" t="s">
        <v>29</v>
      </c>
      <c r="O108" s="1" t="s">
        <v>984</v>
      </c>
      <c r="P108" s="1" t="s">
        <v>45</v>
      </c>
      <c r="Q108" s="1" t="s">
        <v>135</v>
      </c>
      <c r="R108" s="1"/>
      <c r="S108" s="1">
        <v>7024</v>
      </c>
      <c r="T108" s="2">
        <v>42107</v>
      </c>
      <c r="U108" s="2">
        <v>42109</v>
      </c>
      <c r="V108" s="1">
        <v>1</v>
      </c>
      <c r="W108" s="1">
        <v>87464</v>
      </c>
      <c r="X108" s="2"/>
      <c r="Y108" s="1"/>
      <c r="Z108" s="1"/>
      <c r="AA108" s="1"/>
      <c r="AB108" s="1"/>
    </row>
    <row r="109" spans="1:28" x14ac:dyDescent="0.3">
      <c r="A109" s="1">
        <v>5361</v>
      </c>
      <c r="B109" s="1" t="s">
        <v>41</v>
      </c>
      <c r="C109" s="1">
        <v>49.99</v>
      </c>
      <c r="D109" s="1">
        <v>0.05</v>
      </c>
      <c r="E109" s="1">
        <v>181</v>
      </c>
      <c r="G109" s="1"/>
      <c r="H109" s="1" t="s">
        <v>35</v>
      </c>
      <c r="I109" s="1" t="s">
        <v>48</v>
      </c>
      <c r="J109" s="1" t="s">
        <v>58</v>
      </c>
      <c r="K109" s="1" t="s">
        <v>100</v>
      </c>
      <c r="L109" s="1" t="s">
        <v>49</v>
      </c>
      <c r="M109" s="1"/>
      <c r="N109" s="1" t="s">
        <v>29</v>
      </c>
      <c r="O109" s="1" t="s">
        <v>984</v>
      </c>
      <c r="P109" s="1" t="s">
        <v>39</v>
      </c>
      <c r="Q109" s="1" t="s">
        <v>136</v>
      </c>
      <c r="R109" s="1"/>
      <c r="S109" s="1">
        <v>94122</v>
      </c>
      <c r="T109" s="2">
        <v>42056</v>
      </c>
      <c r="U109" s="2">
        <v>42056</v>
      </c>
      <c r="V109" s="1">
        <v>18</v>
      </c>
      <c r="W109" s="1">
        <v>38087</v>
      </c>
      <c r="X109" s="1"/>
      <c r="Y109" s="1"/>
      <c r="Z109" s="1"/>
      <c r="AA109" s="1"/>
      <c r="AB109" s="1"/>
    </row>
    <row r="110" spans="1:28" x14ac:dyDescent="0.3">
      <c r="A110" s="1">
        <v>522</v>
      </c>
      <c r="B110" s="1" t="s">
        <v>23</v>
      </c>
      <c r="C110" s="1">
        <v>1.68</v>
      </c>
      <c r="D110" s="1">
        <v>0.05</v>
      </c>
      <c r="E110" s="1">
        <v>181</v>
      </c>
      <c r="G110" s="1"/>
      <c r="H110" s="1" t="s">
        <v>35</v>
      </c>
      <c r="I110" s="1" t="s">
        <v>24</v>
      </c>
      <c r="J110" s="1" t="s">
        <v>26</v>
      </c>
      <c r="K110" s="1" t="s">
        <v>27</v>
      </c>
      <c r="L110" s="1" t="s">
        <v>28</v>
      </c>
      <c r="M110" s="1"/>
      <c r="N110" s="1" t="s">
        <v>29</v>
      </c>
      <c r="O110" s="1" t="s">
        <v>988</v>
      </c>
      <c r="P110" s="1" t="s">
        <v>39</v>
      </c>
      <c r="Q110" s="1" t="s">
        <v>136</v>
      </c>
      <c r="R110" s="1"/>
      <c r="S110" s="1">
        <v>94122</v>
      </c>
      <c r="T110" s="2">
        <v>42146</v>
      </c>
      <c r="U110" s="2">
        <v>42147</v>
      </c>
      <c r="V110" s="1">
        <v>116</v>
      </c>
      <c r="W110" s="1">
        <v>3585</v>
      </c>
      <c r="X110" s="2"/>
      <c r="Y110" s="1"/>
      <c r="Z110" s="1"/>
      <c r="AA110" s="1"/>
      <c r="AB110" s="1"/>
    </row>
    <row r="111" spans="1:28" x14ac:dyDescent="0.3">
      <c r="A111" s="1">
        <v>23361</v>
      </c>
      <c r="B111" s="1" t="s">
        <v>41</v>
      </c>
      <c r="C111" s="1">
        <v>49.99</v>
      </c>
      <c r="D111" s="1">
        <v>0.05</v>
      </c>
      <c r="E111" s="1">
        <v>184</v>
      </c>
      <c r="G111" s="1"/>
      <c r="H111" s="1" t="s">
        <v>35</v>
      </c>
      <c r="I111" s="1" t="s">
        <v>48</v>
      </c>
      <c r="J111" s="1" t="s">
        <v>58</v>
      </c>
      <c r="K111" s="1" t="s">
        <v>100</v>
      </c>
      <c r="L111" s="1" t="s">
        <v>49</v>
      </c>
      <c r="M111" s="1"/>
      <c r="N111" s="1" t="s">
        <v>29</v>
      </c>
      <c r="O111" s="1" t="s">
        <v>989</v>
      </c>
      <c r="P111" s="1" t="s">
        <v>106</v>
      </c>
      <c r="Q111" s="1" t="s">
        <v>137</v>
      </c>
      <c r="R111" s="1"/>
      <c r="S111" s="1">
        <v>2474</v>
      </c>
      <c r="T111" s="2">
        <v>42056</v>
      </c>
      <c r="U111" s="2">
        <v>42056</v>
      </c>
      <c r="V111" s="1">
        <v>5</v>
      </c>
      <c r="W111" s="1">
        <v>88360</v>
      </c>
      <c r="X111" s="2"/>
      <c r="Y111" s="1"/>
      <c r="Z111" s="1"/>
      <c r="AA111" s="1"/>
      <c r="AB111" s="1"/>
    </row>
    <row r="112" spans="1:28" x14ac:dyDescent="0.3">
      <c r="A112" s="1">
        <v>18521</v>
      </c>
      <c r="B112" s="1" t="s">
        <v>23</v>
      </c>
      <c r="C112" s="1">
        <v>10.06</v>
      </c>
      <c r="D112" s="1">
        <v>0.05</v>
      </c>
      <c r="E112" s="1">
        <v>188</v>
      </c>
      <c r="G112" s="1"/>
      <c r="H112" s="1" t="s">
        <v>35</v>
      </c>
      <c r="I112" s="1" t="s">
        <v>24</v>
      </c>
      <c r="J112" s="1" t="s">
        <v>26</v>
      </c>
      <c r="K112" s="1" t="s">
        <v>66</v>
      </c>
      <c r="L112" s="1" t="s">
        <v>28</v>
      </c>
      <c r="M112" s="1"/>
      <c r="N112" s="1" t="s">
        <v>29</v>
      </c>
      <c r="O112" s="1" t="s">
        <v>989</v>
      </c>
      <c r="P112" s="1" t="s">
        <v>79</v>
      </c>
      <c r="Q112" s="1" t="s">
        <v>138</v>
      </c>
      <c r="R112" s="1"/>
      <c r="S112" s="1">
        <v>76240</v>
      </c>
      <c r="T112" s="2">
        <v>42146</v>
      </c>
      <c r="U112" s="2">
        <v>42146</v>
      </c>
      <c r="V112" s="1">
        <v>23</v>
      </c>
      <c r="W112" s="1">
        <v>88361</v>
      </c>
      <c r="X112" s="2"/>
      <c r="Y112" s="1"/>
      <c r="Z112" s="1"/>
      <c r="AA112" s="1"/>
      <c r="AB112" s="1"/>
    </row>
    <row r="113" spans="1:28" x14ac:dyDescent="0.3">
      <c r="A113" s="1">
        <v>18522</v>
      </c>
      <c r="B113" s="1" t="s">
        <v>23</v>
      </c>
      <c r="C113" s="1">
        <v>1.68</v>
      </c>
      <c r="D113" s="1">
        <v>0.05</v>
      </c>
      <c r="E113" s="1">
        <v>188</v>
      </c>
      <c r="G113" s="1"/>
      <c r="H113" s="1" t="s">
        <v>35</v>
      </c>
      <c r="I113" s="1" t="s">
        <v>24</v>
      </c>
      <c r="J113" s="1" t="s">
        <v>26</v>
      </c>
      <c r="K113" s="1" t="s">
        <v>27</v>
      </c>
      <c r="L113" s="1" t="s">
        <v>28</v>
      </c>
      <c r="M113" s="1"/>
      <c r="N113" s="1" t="s">
        <v>29</v>
      </c>
      <c r="O113" s="1" t="s">
        <v>989</v>
      </c>
      <c r="P113" s="1" t="s">
        <v>79</v>
      </c>
      <c r="Q113" s="1" t="s">
        <v>138</v>
      </c>
      <c r="R113" s="1"/>
      <c r="S113" s="1">
        <v>76240</v>
      </c>
      <c r="T113" s="2">
        <v>42146</v>
      </c>
      <c r="U113" s="2">
        <v>42147</v>
      </c>
      <c r="V113" s="1">
        <v>29</v>
      </c>
      <c r="W113" s="1">
        <v>88361</v>
      </c>
      <c r="X113" s="1"/>
      <c r="Y113" s="1"/>
      <c r="Z113" s="1"/>
      <c r="AA113" s="1"/>
      <c r="AB113" s="1"/>
    </row>
    <row r="114" spans="1:28" x14ac:dyDescent="0.3">
      <c r="A114" s="1">
        <v>18817</v>
      </c>
      <c r="B114" s="1" t="s">
        <v>23</v>
      </c>
      <c r="C114" s="1">
        <v>58.1</v>
      </c>
      <c r="D114" s="1">
        <v>0.05</v>
      </c>
      <c r="E114" s="1">
        <v>190</v>
      </c>
      <c r="G114" s="1"/>
      <c r="H114" s="1" t="s">
        <v>35</v>
      </c>
      <c r="I114" s="1" t="s">
        <v>24</v>
      </c>
      <c r="J114" s="1" t="s">
        <v>26</v>
      </c>
      <c r="K114" s="1" t="s">
        <v>996</v>
      </c>
      <c r="L114" s="1" t="s">
        <v>49</v>
      </c>
      <c r="M114" s="1"/>
      <c r="N114" s="1" t="s">
        <v>29</v>
      </c>
      <c r="O114" s="1" t="s">
        <v>989</v>
      </c>
      <c r="P114" s="1" t="s">
        <v>98</v>
      </c>
      <c r="Q114" s="1" t="s">
        <v>139</v>
      </c>
      <c r="R114" s="1"/>
      <c r="S114" s="1">
        <v>60004</v>
      </c>
      <c r="T114" s="2">
        <v>42047</v>
      </c>
      <c r="U114" s="2">
        <v>42048</v>
      </c>
      <c r="V114" s="1">
        <v>3</v>
      </c>
      <c r="W114" s="1">
        <v>89092</v>
      </c>
      <c r="X114" s="1"/>
      <c r="Y114" s="1"/>
      <c r="Z114" s="1"/>
      <c r="AA114" s="1"/>
      <c r="AB114" s="1"/>
    </row>
    <row r="115" spans="1:28" x14ac:dyDescent="0.3">
      <c r="A115" s="1">
        <v>18818</v>
      </c>
      <c r="B115" s="1" t="s">
        <v>23</v>
      </c>
      <c r="C115" s="1">
        <v>80.48</v>
      </c>
      <c r="D115" s="1">
        <v>0.05</v>
      </c>
      <c r="E115" s="1">
        <v>191</v>
      </c>
      <c r="G115" s="1"/>
      <c r="H115" s="1" t="s">
        <v>35</v>
      </c>
      <c r="I115" s="1" t="s">
        <v>24</v>
      </c>
      <c r="J115" s="1" t="s">
        <v>26</v>
      </c>
      <c r="K115" s="1" t="s">
        <v>131</v>
      </c>
      <c r="L115" s="1" t="s">
        <v>49</v>
      </c>
      <c r="M115" s="1"/>
      <c r="N115" s="1" t="s">
        <v>29</v>
      </c>
      <c r="O115" s="1" t="s">
        <v>989</v>
      </c>
      <c r="P115" s="1" t="s">
        <v>98</v>
      </c>
      <c r="Q115" s="1" t="s">
        <v>140</v>
      </c>
      <c r="R115" s="1"/>
      <c r="S115" s="1">
        <v>60505</v>
      </c>
      <c r="T115" s="2">
        <v>42047</v>
      </c>
      <c r="U115" s="2">
        <v>42050</v>
      </c>
      <c r="V115" s="1">
        <v>1</v>
      </c>
      <c r="W115" s="1">
        <v>89092</v>
      </c>
      <c r="X115" s="1"/>
      <c r="Y115" s="1"/>
      <c r="Z115" s="1"/>
      <c r="AA115" s="1"/>
      <c r="AB115" s="1"/>
    </row>
    <row r="116" spans="1:28" x14ac:dyDescent="0.3">
      <c r="A116" s="1">
        <v>20520</v>
      </c>
      <c r="B116" s="1" t="s">
        <v>33</v>
      </c>
      <c r="C116" s="1">
        <v>3.8</v>
      </c>
      <c r="D116" s="1">
        <v>0.05</v>
      </c>
      <c r="E116" s="1">
        <v>191</v>
      </c>
      <c r="G116" s="1"/>
      <c r="H116" s="1" t="s">
        <v>35</v>
      </c>
      <c r="I116" s="1" t="s">
        <v>24</v>
      </c>
      <c r="J116" s="1" t="s">
        <v>26</v>
      </c>
      <c r="K116" s="1" t="s">
        <v>996</v>
      </c>
      <c r="L116" s="1" t="s">
        <v>49</v>
      </c>
      <c r="M116" s="1"/>
      <c r="N116" s="1" t="s">
        <v>29</v>
      </c>
      <c r="O116" s="1" t="s">
        <v>989</v>
      </c>
      <c r="P116" s="1" t="s">
        <v>98</v>
      </c>
      <c r="Q116" s="1" t="s">
        <v>140</v>
      </c>
      <c r="R116" s="1"/>
      <c r="S116" s="1">
        <v>60505</v>
      </c>
      <c r="T116" s="2">
        <v>42103</v>
      </c>
      <c r="U116" s="2">
        <v>42105</v>
      </c>
      <c r="V116" s="1">
        <v>14</v>
      </c>
      <c r="W116" s="1">
        <v>89093</v>
      </c>
      <c r="X116" s="1"/>
      <c r="Y116" s="1"/>
      <c r="Z116" s="1"/>
      <c r="AA116" s="1"/>
      <c r="AB116" s="1"/>
    </row>
    <row r="117" spans="1:28" x14ac:dyDescent="0.3">
      <c r="A117" s="1">
        <v>20521</v>
      </c>
      <c r="B117" s="1" t="s">
        <v>33</v>
      </c>
      <c r="C117" s="1">
        <v>30.73</v>
      </c>
      <c r="D117" s="1">
        <v>0.05</v>
      </c>
      <c r="E117" s="1">
        <v>191</v>
      </c>
      <c r="G117" s="1"/>
      <c r="H117" s="1" t="s">
        <v>35</v>
      </c>
      <c r="I117" s="1" t="s">
        <v>24</v>
      </c>
      <c r="J117" s="1" t="s">
        <v>58</v>
      </c>
      <c r="K117" s="1" t="s">
        <v>100</v>
      </c>
      <c r="L117" s="1" t="s">
        <v>49</v>
      </c>
      <c r="M117" s="1"/>
      <c r="N117" s="1" t="s">
        <v>29</v>
      </c>
      <c r="O117" s="1" t="s">
        <v>989</v>
      </c>
      <c r="P117" s="1" t="s">
        <v>98</v>
      </c>
      <c r="Q117" s="1" t="s">
        <v>140</v>
      </c>
      <c r="R117" s="1"/>
      <c r="S117" s="1">
        <v>60505</v>
      </c>
      <c r="T117" s="2">
        <v>42103</v>
      </c>
      <c r="U117" s="2">
        <v>42103</v>
      </c>
      <c r="V117" s="1">
        <v>7</v>
      </c>
      <c r="W117" s="1">
        <v>89093</v>
      </c>
      <c r="X117" s="1"/>
      <c r="Y117" s="1"/>
      <c r="Z117" s="1"/>
      <c r="AA117" s="1"/>
      <c r="AB117" s="1"/>
    </row>
    <row r="118" spans="1:28" x14ac:dyDescent="0.3">
      <c r="A118" s="1">
        <v>20522</v>
      </c>
      <c r="B118" s="1" t="s">
        <v>33</v>
      </c>
      <c r="C118" s="1">
        <v>125.99</v>
      </c>
      <c r="D118" s="1">
        <v>0.1</v>
      </c>
      <c r="E118" s="1">
        <v>191</v>
      </c>
      <c r="G118" s="1"/>
      <c r="H118" s="1" t="s">
        <v>35</v>
      </c>
      <c r="I118" s="1" t="s">
        <v>24</v>
      </c>
      <c r="J118" s="1" t="s">
        <v>58</v>
      </c>
      <c r="K118" s="1" t="s">
        <v>992</v>
      </c>
      <c r="L118" s="1" t="s">
        <v>49</v>
      </c>
      <c r="M118" s="1"/>
      <c r="N118" s="1" t="s">
        <v>29</v>
      </c>
      <c r="O118" s="1" t="s">
        <v>984</v>
      </c>
      <c r="P118" s="1" t="s">
        <v>98</v>
      </c>
      <c r="Q118" s="1" t="s">
        <v>140</v>
      </c>
      <c r="R118" s="1"/>
      <c r="S118" s="1">
        <v>60505</v>
      </c>
      <c r="T118" s="2">
        <v>42103</v>
      </c>
      <c r="U118" s="2">
        <v>42104</v>
      </c>
      <c r="V118" s="1">
        <v>22</v>
      </c>
      <c r="W118" s="1">
        <v>89093</v>
      </c>
      <c r="X118" s="1"/>
      <c r="Y118" s="1"/>
      <c r="Z118" s="1"/>
      <c r="AA118" s="1"/>
      <c r="AB118" s="1"/>
    </row>
    <row r="119" spans="1:28" x14ac:dyDescent="0.3">
      <c r="A119" s="1">
        <v>19663</v>
      </c>
      <c r="B119" s="1" t="s">
        <v>33</v>
      </c>
      <c r="C119" s="1">
        <v>213.45</v>
      </c>
      <c r="D119" s="1">
        <v>0.1</v>
      </c>
      <c r="E119" s="1">
        <v>193</v>
      </c>
      <c r="G119" s="1"/>
      <c r="H119" s="1" t="s">
        <v>35</v>
      </c>
      <c r="I119" s="1" t="s">
        <v>24</v>
      </c>
      <c r="J119" s="1" t="s">
        <v>58</v>
      </c>
      <c r="K119" s="1" t="s">
        <v>62</v>
      </c>
      <c r="L119" s="1" t="s">
        <v>38</v>
      </c>
      <c r="M119" s="1"/>
      <c r="N119" s="1" t="s">
        <v>29</v>
      </c>
      <c r="O119" s="1" t="s">
        <v>984</v>
      </c>
      <c r="P119" s="1" t="s">
        <v>114</v>
      </c>
      <c r="Q119" s="1" t="s">
        <v>115</v>
      </c>
      <c r="R119" s="1"/>
      <c r="S119" s="1">
        <v>84041</v>
      </c>
      <c r="T119" s="2">
        <v>42007</v>
      </c>
      <c r="U119" s="2">
        <v>42009</v>
      </c>
      <c r="V119" s="1">
        <v>1</v>
      </c>
      <c r="W119" s="1">
        <v>90430</v>
      </c>
      <c r="X119" s="1"/>
      <c r="Y119" s="1"/>
      <c r="Z119" s="1"/>
      <c r="AA119" s="1"/>
      <c r="AB119" s="1"/>
    </row>
    <row r="120" spans="1:28" x14ac:dyDescent="0.3">
      <c r="A120" s="1">
        <v>20645</v>
      </c>
      <c r="B120" s="1" t="s">
        <v>47</v>
      </c>
      <c r="C120" s="1">
        <v>6.54</v>
      </c>
      <c r="D120" s="1">
        <v>0.05</v>
      </c>
      <c r="E120" s="1">
        <v>193</v>
      </c>
      <c r="G120" s="1"/>
      <c r="H120" s="1" t="s">
        <v>35</v>
      </c>
      <c r="I120" s="1" t="s">
        <v>24</v>
      </c>
      <c r="J120" s="1" t="s">
        <v>26</v>
      </c>
      <c r="K120" s="1" t="s">
        <v>996</v>
      </c>
      <c r="L120" s="1" t="s">
        <v>49</v>
      </c>
      <c r="M120" s="1"/>
      <c r="N120" s="1" t="s">
        <v>29</v>
      </c>
      <c r="O120" s="1" t="s">
        <v>984</v>
      </c>
      <c r="P120" s="1" t="s">
        <v>114</v>
      </c>
      <c r="Q120" s="1" t="s">
        <v>115</v>
      </c>
      <c r="R120" s="1"/>
      <c r="S120" s="1">
        <v>84041</v>
      </c>
      <c r="T120" s="2">
        <v>42093</v>
      </c>
      <c r="U120" s="2">
        <v>42095</v>
      </c>
      <c r="V120" s="1">
        <v>21</v>
      </c>
      <c r="W120" s="1">
        <v>90432</v>
      </c>
      <c r="X120" s="1"/>
      <c r="Y120" s="1"/>
      <c r="Z120" s="1"/>
      <c r="AA120" s="1"/>
      <c r="AB120" s="1"/>
    </row>
    <row r="121" spans="1:28" x14ac:dyDescent="0.3">
      <c r="A121" s="1">
        <v>24273</v>
      </c>
      <c r="B121" s="1" t="s">
        <v>33</v>
      </c>
      <c r="C121" s="1">
        <v>6.48</v>
      </c>
      <c r="D121" s="1">
        <v>0.05</v>
      </c>
      <c r="E121" s="1">
        <v>194</v>
      </c>
      <c r="G121" s="1"/>
      <c r="H121" s="1" t="s">
        <v>35</v>
      </c>
      <c r="I121" s="1" t="s">
        <v>24</v>
      </c>
      <c r="J121" s="1" t="s">
        <v>26</v>
      </c>
      <c r="K121" s="1" t="s">
        <v>66</v>
      </c>
      <c r="L121" s="1" t="s">
        <v>49</v>
      </c>
      <c r="M121" s="1"/>
      <c r="N121" s="1" t="s">
        <v>29</v>
      </c>
      <c r="O121" s="1" t="s">
        <v>984</v>
      </c>
      <c r="P121" s="1" t="s">
        <v>114</v>
      </c>
      <c r="Q121" s="1" t="s">
        <v>141</v>
      </c>
      <c r="R121" s="1"/>
      <c r="S121" s="1">
        <v>84043</v>
      </c>
      <c r="T121" s="2">
        <v>42014</v>
      </c>
      <c r="U121" s="2">
        <v>42015</v>
      </c>
      <c r="V121" s="1">
        <v>4</v>
      </c>
      <c r="W121" s="1">
        <v>90431</v>
      </c>
      <c r="X121" s="2"/>
      <c r="Y121" s="1"/>
      <c r="Z121" s="1"/>
      <c r="AA121" s="1"/>
      <c r="AB121" s="1"/>
    </row>
    <row r="122" spans="1:28" x14ac:dyDescent="0.3">
      <c r="A122" s="1">
        <v>20646</v>
      </c>
      <c r="B122" s="1" t="s">
        <v>47</v>
      </c>
      <c r="C122" s="1">
        <v>3.29</v>
      </c>
      <c r="D122" s="1">
        <v>0.05</v>
      </c>
      <c r="E122" s="1">
        <v>194</v>
      </c>
      <c r="G122" s="1"/>
      <c r="H122" s="1" t="s">
        <v>35</v>
      </c>
      <c r="I122" s="1" t="s">
        <v>24</v>
      </c>
      <c r="J122" s="1" t="s">
        <v>26</v>
      </c>
      <c r="K122" s="1" t="s">
        <v>53</v>
      </c>
      <c r="L122" s="1" t="s">
        <v>28</v>
      </c>
      <c r="M122" s="1"/>
      <c r="N122" s="1" t="s">
        <v>29</v>
      </c>
      <c r="O122" s="1" t="s">
        <v>989</v>
      </c>
      <c r="P122" s="1" t="s">
        <v>114</v>
      </c>
      <c r="Q122" s="1" t="s">
        <v>141</v>
      </c>
      <c r="R122" s="1"/>
      <c r="S122" s="1">
        <v>84043</v>
      </c>
      <c r="T122" s="2">
        <v>42093</v>
      </c>
      <c r="U122" s="2">
        <v>42095</v>
      </c>
      <c r="V122" s="1">
        <v>23</v>
      </c>
      <c r="W122" s="1">
        <v>90432</v>
      </c>
      <c r="X122" s="2"/>
      <c r="Y122" s="1"/>
      <c r="Z122" s="1"/>
      <c r="AA122" s="1"/>
      <c r="AB122" s="1"/>
    </row>
    <row r="123" spans="1:28" x14ac:dyDescent="0.3">
      <c r="A123" s="1">
        <v>25158</v>
      </c>
      <c r="B123" s="1" t="s">
        <v>41</v>
      </c>
      <c r="C123" s="1">
        <v>161.55000000000001</v>
      </c>
      <c r="D123" s="1">
        <v>0.1</v>
      </c>
      <c r="E123" s="1">
        <v>197</v>
      </c>
      <c r="G123" s="1"/>
      <c r="H123" s="1" t="s">
        <v>35</v>
      </c>
      <c r="I123" s="1" t="s">
        <v>48</v>
      </c>
      <c r="J123" s="1" t="s">
        <v>26</v>
      </c>
      <c r="K123" s="1" t="s">
        <v>85</v>
      </c>
      <c r="L123" s="1" t="s">
        <v>49</v>
      </c>
      <c r="M123" s="1"/>
      <c r="N123" s="1" t="s">
        <v>29</v>
      </c>
      <c r="O123" s="1" t="s">
        <v>989</v>
      </c>
      <c r="P123" s="1" t="s">
        <v>101</v>
      </c>
      <c r="Q123" s="1" t="s">
        <v>142</v>
      </c>
      <c r="R123" s="1"/>
      <c r="S123" s="1">
        <v>66212</v>
      </c>
      <c r="T123" s="2">
        <v>42096</v>
      </c>
      <c r="U123" s="2">
        <v>42098</v>
      </c>
      <c r="V123" s="1">
        <v>19</v>
      </c>
      <c r="W123" s="1">
        <v>88921</v>
      </c>
      <c r="X123" s="2"/>
      <c r="Y123" s="1"/>
      <c r="Z123" s="1"/>
      <c r="AA123" s="1"/>
      <c r="AB123" s="1"/>
    </row>
    <row r="124" spans="1:28" x14ac:dyDescent="0.3">
      <c r="A124" s="1">
        <v>7158</v>
      </c>
      <c r="B124" s="1" t="s">
        <v>41</v>
      </c>
      <c r="C124" s="1">
        <v>161.55000000000001</v>
      </c>
      <c r="D124" s="1">
        <v>0.1</v>
      </c>
      <c r="E124" s="1">
        <v>198</v>
      </c>
      <c r="G124" s="1"/>
      <c r="H124" s="1" t="s">
        <v>35</v>
      </c>
      <c r="I124" s="1" t="s">
        <v>48</v>
      </c>
      <c r="J124" s="1" t="s">
        <v>26</v>
      </c>
      <c r="K124" s="1" t="s">
        <v>85</v>
      </c>
      <c r="L124" s="1" t="s">
        <v>49</v>
      </c>
      <c r="M124" s="1"/>
      <c r="N124" s="1" t="s">
        <v>29</v>
      </c>
      <c r="O124" s="1" t="s">
        <v>989</v>
      </c>
      <c r="P124" s="1" t="s">
        <v>143</v>
      </c>
      <c r="Q124" s="1" t="s">
        <v>144</v>
      </c>
      <c r="R124" s="1"/>
      <c r="S124" s="1">
        <v>48138</v>
      </c>
      <c r="T124" s="2">
        <v>42096</v>
      </c>
      <c r="U124" s="2">
        <v>42098</v>
      </c>
      <c r="V124" s="1">
        <v>77</v>
      </c>
      <c r="W124" s="1">
        <v>51072</v>
      </c>
      <c r="X124" s="2"/>
      <c r="Y124" s="1"/>
      <c r="Z124" s="1"/>
      <c r="AA124" s="1"/>
      <c r="AB124" s="1"/>
    </row>
    <row r="125" spans="1:28" x14ac:dyDescent="0.3">
      <c r="A125" s="1">
        <v>22136</v>
      </c>
      <c r="B125" s="1" t="s">
        <v>33</v>
      </c>
      <c r="C125" s="1">
        <v>12.28</v>
      </c>
      <c r="D125" s="1">
        <v>0.05</v>
      </c>
      <c r="E125" s="1">
        <v>202</v>
      </c>
      <c r="G125" s="1"/>
      <c r="H125" s="1" t="s">
        <v>35</v>
      </c>
      <c r="I125" s="1" t="s">
        <v>24</v>
      </c>
      <c r="J125" s="1" t="s">
        <v>26</v>
      </c>
      <c r="K125" s="1" t="s">
        <v>66</v>
      </c>
      <c r="L125" s="1" t="s">
        <v>49</v>
      </c>
      <c r="M125" s="1"/>
      <c r="N125" s="1" t="s">
        <v>29</v>
      </c>
      <c r="O125" s="1" t="s">
        <v>989</v>
      </c>
      <c r="P125" s="1" t="s">
        <v>145</v>
      </c>
      <c r="Q125" s="1" t="s">
        <v>146</v>
      </c>
      <c r="R125" s="1"/>
      <c r="S125" s="1">
        <v>74006</v>
      </c>
      <c r="T125" s="2">
        <v>42121</v>
      </c>
      <c r="U125" s="2">
        <v>42122</v>
      </c>
      <c r="V125" s="1">
        <v>3</v>
      </c>
      <c r="W125" s="1">
        <v>88971</v>
      </c>
      <c r="X125" s="2"/>
      <c r="Y125" s="1"/>
      <c r="Z125" s="1"/>
      <c r="AA125" s="1"/>
      <c r="AB125" s="1"/>
    </row>
    <row r="126" spans="1:28" x14ac:dyDescent="0.3">
      <c r="A126" s="1">
        <v>18783</v>
      </c>
      <c r="B126" s="1" t="s">
        <v>23</v>
      </c>
      <c r="C126" s="1">
        <v>7.37</v>
      </c>
      <c r="D126" s="1">
        <v>0.05</v>
      </c>
      <c r="E126" s="1">
        <v>202</v>
      </c>
      <c r="G126" s="1"/>
      <c r="H126" s="1" t="s">
        <v>35</v>
      </c>
      <c r="I126" s="1" t="s">
        <v>24</v>
      </c>
      <c r="J126" s="1" t="s">
        <v>58</v>
      </c>
      <c r="K126" s="1" t="s">
        <v>100</v>
      </c>
      <c r="L126" s="1" t="s">
        <v>43</v>
      </c>
      <c r="M126" s="1"/>
      <c r="N126" s="1" t="s">
        <v>29</v>
      </c>
      <c r="O126" s="1" t="s">
        <v>988</v>
      </c>
      <c r="P126" s="1" t="s">
        <v>145</v>
      </c>
      <c r="Q126" s="1" t="s">
        <v>146</v>
      </c>
      <c r="R126" s="1"/>
      <c r="S126" s="1">
        <v>74006</v>
      </c>
      <c r="T126" s="2">
        <v>42020</v>
      </c>
      <c r="U126" s="2">
        <v>42022</v>
      </c>
      <c r="V126" s="1">
        <v>11</v>
      </c>
      <c r="W126" s="1">
        <v>88972</v>
      </c>
      <c r="X126" s="2"/>
      <c r="Y126" s="1"/>
      <c r="Z126" s="1"/>
      <c r="AA126" s="1"/>
      <c r="AB126" s="1"/>
    </row>
    <row r="127" spans="1:28" x14ac:dyDescent="0.3">
      <c r="A127" s="1">
        <v>21401</v>
      </c>
      <c r="B127" s="1" t="s">
        <v>71</v>
      </c>
      <c r="C127" s="1">
        <v>1.86</v>
      </c>
      <c r="D127" s="1">
        <v>0.05</v>
      </c>
      <c r="E127" s="1">
        <v>210</v>
      </c>
      <c r="G127" s="1"/>
      <c r="H127" s="1" t="s">
        <v>35</v>
      </c>
      <c r="I127" s="1" t="s">
        <v>34</v>
      </c>
      <c r="J127" s="1" t="s">
        <v>26</v>
      </c>
      <c r="K127" s="1" t="s">
        <v>53</v>
      </c>
      <c r="L127" s="1" t="s">
        <v>28</v>
      </c>
      <c r="M127" s="1"/>
      <c r="N127" s="1" t="s">
        <v>29</v>
      </c>
      <c r="O127" s="1" t="s">
        <v>988</v>
      </c>
      <c r="P127" s="1" t="s">
        <v>55</v>
      </c>
      <c r="Q127" s="1" t="s">
        <v>147</v>
      </c>
      <c r="R127" s="1"/>
      <c r="S127" s="1">
        <v>12180</v>
      </c>
      <c r="T127" s="2">
        <v>42021</v>
      </c>
      <c r="U127" s="2">
        <v>42025</v>
      </c>
      <c r="V127" s="1">
        <v>9</v>
      </c>
      <c r="W127" s="1">
        <v>85965</v>
      </c>
      <c r="X127" s="2"/>
      <c r="Y127" s="1"/>
      <c r="Z127" s="1"/>
      <c r="AA127" s="1"/>
      <c r="AB127" s="1"/>
    </row>
    <row r="128" spans="1:28" x14ac:dyDescent="0.3">
      <c r="A128" s="1">
        <v>23097</v>
      </c>
      <c r="B128" s="1" t="s">
        <v>47</v>
      </c>
      <c r="C128" s="1">
        <v>5.4</v>
      </c>
      <c r="D128" s="1">
        <v>0.05</v>
      </c>
      <c r="E128" s="1">
        <v>210</v>
      </c>
      <c r="G128" s="1"/>
      <c r="H128" s="1" t="s">
        <v>995</v>
      </c>
      <c r="I128" s="1" t="s">
        <v>34</v>
      </c>
      <c r="J128" s="1" t="s">
        <v>26</v>
      </c>
      <c r="K128" s="1" t="s">
        <v>996</v>
      </c>
      <c r="L128" s="1" t="s">
        <v>49</v>
      </c>
      <c r="M128" s="1"/>
      <c r="N128" s="1" t="s">
        <v>29</v>
      </c>
      <c r="O128" s="1" t="s">
        <v>988</v>
      </c>
      <c r="P128" s="1" t="s">
        <v>55</v>
      </c>
      <c r="Q128" s="1" t="s">
        <v>147</v>
      </c>
      <c r="R128" s="1"/>
      <c r="S128" s="1">
        <v>12180</v>
      </c>
      <c r="T128" s="2">
        <v>42157</v>
      </c>
      <c r="U128" s="2">
        <v>42157</v>
      </c>
      <c r="V128" s="1">
        <v>4</v>
      </c>
      <c r="W128" s="1">
        <v>85966</v>
      </c>
      <c r="X128" s="2"/>
      <c r="Y128" s="1"/>
      <c r="Z128" s="1"/>
      <c r="AA128" s="1"/>
      <c r="AB128" s="1"/>
    </row>
    <row r="129" spans="1:28" x14ac:dyDescent="0.3">
      <c r="A129" s="1">
        <v>23098</v>
      </c>
      <c r="B129" s="1" t="s">
        <v>47</v>
      </c>
      <c r="C129" s="1">
        <v>20.28</v>
      </c>
      <c r="D129" s="1">
        <v>0.05</v>
      </c>
      <c r="E129" s="1">
        <v>210</v>
      </c>
      <c r="G129" s="1"/>
      <c r="H129" s="1" t="s">
        <v>35</v>
      </c>
      <c r="I129" s="1" t="s">
        <v>34</v>
      </c>
      <c r="J129" s="1" t="s">
        <v>36</v>
      </c>
      <c r="K129" s="1" t="s">
        <v>42</v>
      </c>
      <c r="L129" s="1" t="s">
        <v>49</v>
      </c>
      <c r="M129" s="1"/>
      <c r="N129" s="1" t="s">
        <v>29</v>
      </c>
      <c r="O129" s="1" t="s">
        <v>988</v>
      </c>
      <c r="P129" s="1" t="s">
        <v>55</v>
      </c>
      <c r="Q129" s="1" t="s">
        <v>147</v>
      </c>
      <c r="R129" s="1"/>
      <c r="S129" s="1">
        <v>12180</v>
      </c>
      <c r="T129" s="2">
        <v>42157</v>
      </c>
      <c r="U129" s="2">
        <v>42157</v>
      </c>
      <c r="V129" s="1">
        <v>3</v>
      </c>
      <c r="W129" s="1">
        <v>85966</v>
      </c>
      <c r="X129" s="2"/>
      <c r="Y129" s="1"/>
      <c r="Z129" s="1"/>
      <c r="AA129" s="1"/>
      <c r="AB129" s="1"/>
    </row>
    <row r="130" spans="1:28" x14ac:dyDescent="0.3">
      <c r="A130" s="1">
        <v>23099</v>
      </c>
      <c r="B130" s="1" t="s">
        <v>47</v>
      </c>
      <c r="C130" s="1">
        <v>11.55</v>
      </c>
      <c r="D130" s="1">
        <v>0.05</v>
      </c>
      <c r="E130" s="1">
        <v>210</v>
      </c>
      <c r="G130" s="1"/>
      <c r="H130" s="1" t="s">
        <v>35</v>
      </c>
      <c r="I130" s="1" t="s">
        <v>34</v>
      </c>
      <c r="J130" s="1" t="s">
        <v>26</v>
      </c>
      <c r="K130" s="1" t="s">
        <v>27</v>
      </c>
      <c r="L130" s="1" t="s">
        <v>28</v>
      </c>
      <c r="M130" s="1"/>
      <c r="N130" s="1" t="s">
        <v>29</v>
      </c>
      <c r="O130" s="1" t="s">
        <v>988</v>
      </c>
      <c r="P130" s="1" t="s">
        <v>55</v>
      </c>
      <c r="Q130" s="1" t="s">
        <v>147</v>
      </c>
      <c r="R130" s="1"/>
      <c r="S130" s="1">
        <v>12180</v>
      </c>
      <c r="T130" s="2">
        <v>42157</v>
      </c>
      <c r="U130" s="2">
        <v>42158</v>
      </c>
      <c r="V130" s="1">
        <v>5</v>
      </c>
      <c r="W130" s="1">
        <v>85966</v>
      </c>
      <c r="X130" s="1"/>
      <c r="Y130" s="1"/>
      <c r="Z130" s="1"/>
      <c r="AA130" s="1"/>
      <c r="AB130" s="1"/>
    </row>
    <row r="131" spans="1:28" x14ac:dyDescent="0.3">
      <c r="A131" s="1">
        <v>23605</v>
      </c>
      <c r="B131" s="1" t="s">
        <v>47</v>
      </c>
      <c r="C131" s="1">
        <v>10.06</v>
      </c>
      <c r="D131" s="1">
        <v>0.05</v>
      </c>
      <c r="E131" s="1">
        <v>211</v>
      </c>
      <c r="G131" s="1"/>
      <c r="H131" s="1" t="s">
        <v>35</v>
      </c>
      <c r="I131" s="1" t="s">
        <v>74</v>
      </c>
      <c r="J131" s="1" t="s">
        <v>26</v>
      </c>
      <c r="K131" s="1" t="s">
        <v>66</v>
      </c>
      <c r="L131" s="1" t="s">
        <v>28</v>
      </c>
      <c r="M131" s="1"/>
      <c r="N131" s="1" t="s">
        <v>29</v>
      </c>
      <c r="O131" s="1" t="s">
        <v>988</v>
      </c>
      <c r="P131" s="1" t="s">
        <v>55</v>
      </c>
      <c r="Q131" s="1" t="s">
        <v>148</v>
      </c>
      <c r="R131" s="1"/>
      <c r="S131" s="1">
        <v>13501</v>
      </c>
      <c r="T131" s="2">
        <v>42010</v>
      </c>
      <c r="U131" s="2">
        <v>42012</v>
      </c>
      <c r="V131" s="1">
        <v>2</v>
      </c>
      <c r="W131" s="1">
        <v>85964</v>
      </c>
      <c r="X131" s="1"/>
      <c r="Y131" s="1"/>
      <c r="Z131" s="1"/>
      <c r="AA131" s="1"/>
      <c r="AB131" s="1"/>
    </row>
    <row r="132" spans="1:28" x14ac:dyDescent="0.3">
      <c r="A132" s="1">
        <v>23606</v>
      </c>
      <c r="B132" s="1" t="s">
        <v>47</v>
      </c>
      <c r="C132" s="1">
        <v>65.989999999999995</v>
      </c>
      <c r="D132" s="1">
        <v>0.05</v>
      </c>
      <c r="E132" s="1">
        <v>211</v>
      </c>
      <c r="G132" s="1"/>
      <c r="H132" s="1" t="s">
        <v>35</v>
      </c>
      <c r="I132" s="1" t="s">
        <v>74</v>
      </c>
      <c r="J132" s="1" t="s">
        <v>58</v>
      </c>
      <c r="K132" s="1" t="s">
        <v>992</v>
      </c>
      <c r="L132" s="1" t="s">
        <v>49</v>
      </c>
      <c r="M132" s="1"/>
      <c r="N132" s="1" t="s">
        <v>29</v>
      </c>
      <c r="O132" s="1" t="s">
        <v>988</v>
      </c>
      <c r="P132" s="1" t="s">
        <v>55</v>
      </c>
      <c r="Q132" s="1" t="s">
        <v>148</v>
      </c>
      <c r="R132" s="1"/>
      <c r="S132" s="1">
        <v>13501</v>
      </c>
      <c r="T132" s="2">
        <v>42010</v>
      </c>
      <c r="U132" s="2">
        <v>42012</v>
      </c>
      <c r="V132" s="1">
        <v>3</v>
      </c>
      <c r="W132" s="1">
        <v>85964</v>
      </c>
      <c r="X132" s="1"/>
      <c r="Y132" s="1"/>
      <c r="Z132" s="1"/>
      <c r="AA132" s="1"/>
      <c r="AB132" s="1"/>
    </row>
    <row r="133" spans="1:28" x14ac:dyDescent="0.3">
      <c r="A133" s="1">
        <v>23100</v>
      </c>
      <c r="B133" s="1" t="s">
        <v>47</v>
      </c>
      <c r="C133" s="1">
        <v>2.08</v>
      </c>
      <c r="D133" s="1">
        <v>0.05</v>
      </c>
      <c r="E133" s="1">
        <v>211</v>
      </c>
      <c r="G133" s="1"/>
      <c r="H133" s="1" t="s">
        <v>35</v>
      </c>
      <c r="I133" s="1" t="s">
        <v>34</v>
      </c>
      <c r="J133" s="1" t="s">
        <v>26</v>
      </c>
      <c r="K133" s="1" t="s">
        <v>999</v>
      </c>
      <c r="L133" s="1" t="s">
        <v>43</v>
      </c>
      <c r="M133" s="1"/>
      <c r="N133" s="1" t="s">
        <v>29</v>
      </c>
      <c r="O133" s="1" t="s">
        <v>984</v>
      </c>
      <c r="P133" s="1" t="s">
        <v>55</v>
      </c>
      <c r="Q133" s="1" t="s">
        <v>148</v>
      </c>
      <c r="R133" s="1"/>
      <c r="S133" s="1">
        <v>13501</v>
      </c>
      <c r="T133" s="2">
        <v>42157</v>
      </c>
      <c r="U133" s="2">
        <v>42158</v>
      </c>
      <c r="V133" s="1">
        <v>20</v>
      </c>
      <c r="W133" s="1">
        <v>85966</v>
      </c>
      <c r="X133" s="2"/>
      <c r="Y133" s="1"/>
      <c r="Z133" s="1"/>
      <c r="AA133" s="1"/>
      <c r="AB133" s="1"/>
    </row>
    <row r="134" spans="1:28" x14ac:dyDescent="0.3">
      <c r="A134" s="1">
        <v>26303</v>
      </c>
      <c r="B134" s="1" t="s">
        <v>47</v>
      </c>
      <c r="C134" s="1">
        <v>119.99</v>
      </c>
      <c r="D134" s="1">
        <v>0.1</v>
      </c>
      <c r="E134" s="1">
        <v>218</v>
      </c>
      <c r="G134" s="1"/>
      <c r="H134" s="1" t="s">
        <v>35</v>
      </c>
      <c r="I134" s="1" t="s">
        <v>74</v>
      </c>
      <c r="J134" s="1" t="s">
        <v>58</v>
      </c>
      <c r="K134" s="1" t="s">
        <v>62</v>
      </c>
      <c r="L134" s="1" t="s">
        <v>77</v>
      </c>
      <c r="M134" s="1"/>
      <c r="N134" s="1" t="s">
        <v>29</v>
      </c>
      <c r="O134" s="1" t="s">
        <v>998</v>
      </c>
      <c r="P134" s="1" t="s">
        <v>114</v>
      </c>
      <c r="Q134" s="1" t="s">
        <v>149</v>
      </c>
      <c r="R134" s="1"/>
      <c r="S134" s="1">
        <v>84107</v>
      </c>
      <c r="T134" s="2">
        <v>42164</v>
      </c>
      <c r="U134" s="2">
        <v>42166</v>
      </c>
      <c r="V134" s="1">
        <v>6</v>
      </c>
      <c r="W134" s="1">
        <v>88048</v>
      </c>
      <c r="X134" s="2"/>
      <c r="Y134" s="1"/>
      <c r="Z134" s="1"/>
      <c r="AA134" s="1"/>
      <c r="AB134" s="1"/>
    </row>
    <row r="135" spans="1:28" x14ac:dyDescent="0.3">
      <c r="A135" s="1">
        <v>21203</v>
      </c>
      <c r="B135" s="1" t="s">
        <v>47</v>
      </c>
      <c r="C135" s="1">
        <v>60.89</v>
      </c>
      <c r="D135" s="1">
        <v>0.05</v>
      </c>
      <c r="E135" s="1">
        <v>228</v>
      </c>
      <c r="G135" s="1"/>
      <c r="H135" s="1" t="s">
        <v>35</v>
      </c>
      <c r="I135" s="1" t="s">
        <v>48</v>
      </c>
      <c r="J135" s="1" t="s">
        <v>36</v>
      </c>
      <c r="K135" s="1" t="s">
        <v>37</v>
      </c>
      <c r="L135" s="1" t="s">
        <v>38</v>
      </c>
      <c r="M135" s="1"/>
      <c r="N135" s="1" t="s">
        <v>29</v>
      </c>
      <c r="O135" s="1" t="s">
        <v>989</v>
      </c>
      <c r="P135" s="1" t="s">
        <v>150</v>
      </c>
      <c r="Q135" s="1" t="s">
        <v>151</v>
      </c>
      <c r="R135" s="1"/>
      <c r="S135" s="1">
        <v>28227</v>
      </c>
      <c r="T135" s="2">
        <v>42096</v>
      </c>
      <c r="U135" s="2">
        <v>42097</v>
      </c>
      <c r="V135" s="1">
        <v>7</v>
      </c>
      <c r="W135" s="1">
        <v>88527</v>
      </c>
      <c r="X135" s="2"/>
      <c r="Y135" s="1"/>
      <c r="Z135" s="1"/>
      <c r="AA135" s="1"/>
      <c r="AB135" s="1"/>
    </row>
    <row r="136" spans="1:28" x14ac:dyDescent="0.3">
      <c r="A136" s="1">
        <v>25500</v>
      </c>
      <c r="B136" s="1" t="s">
        <v>47</v>
      </c>
      <c r="C136" s="1">
        <v>5.81</v>
      </c>
      <c r="D136" s="1">
        <v>0.05</v>
      </c>
      <c r="E136" s="1">
        <v>233</v>
      </c>
      <c r="G136" s="1"/>
      <c r="H136" s="1" t="s">
        <v>35</v>
      </c>
      <c r="I136" s="1" t="s">
        <v>48</v>
      </c>
      <c r="J136" s="1" t="s">
        <v>26</v>
      </c>
      <c r="K136" s="1" t="s">
        <v>996</v>
      </c>
      <c r="L136" s="1" t="s">
        <v>49</v>
      </c>
      <c r="M136" s="1"/>
      <c r="N136" s="1" t="s">
        <v>29</v>
      </c>
      <c r="O136" s="1" t="s">
        <v>989</v>
      </c>
      <c r="P136" s="1" t="s">
        <v>98</v>
      </c>
      <c r="Q136" s="1" t="s">
        <v>152</v>
      </c>
      <c r="R136" s="1"/>
      <c r="S136" s="1">
        <v>60462</v>
      </c>
      <c r="T136" s="2">
        <v>42055</v>
      </c>
      <c r="U136" s="2">
        <v>42057</v>
      </c>
      <c r="V136" s="1">
        <v>10</v>
      </c>
      <c r="W136" s="1">
        <v>90237</v>
      </c>
      <c r="X136" s="2"/>
      <c r="Y136" s="1"/>
      <c r="Z136" s="1"/>
      <c r="AA136" s="1"/>
      <c r="AB136" s="1"/>
    </row>
    <row r="137" spans="1:28" x14ac:dyDescent="0.3">
      <c r="A137" s="1">
        <v>25501</v>
      </c>
      <c r="B137" s="1" t="s">
        <v>47</v>
      </c>
      <c r="C137" s="1">
        <v>9.65</v>
      </c>
      <c r="D137" s="1">
        <v>0.05</v>
      </c>
      <c r="E137" s="1">
        <v>233</v>
      </c>
      <c r="G137" s="1"/>
      <c r="H137" s="1" t="s">
        <v>35</v>
      </c>
      <c r="I137" s="1" t="s">
        <v>48</v>
      </c>
      <c r="J137" s="1" t="s">
        <v>36</v>
      </c>
      <c r="K137" s="1" t="s">
        <v>42</v>
      </c>
      <c r="L137" s="1" t="s">
        <v>49</v>
      </c>
      <c r="M137" s="1"/>
      <c r="N137" s="1" t="s">
        <v>29</v>
      </c>
      <c r="O137" s="1" t="s">
        <v>989</v>
      </c>
      <c r="P137" s="1" t="s">
        <v>98</v>
      </c>
      <c r="Q137" s="1" t="s">
        <v>152</v>
      </c>
      <c r="R137" s="1"/>
      <c r="S137" s="1">
        <v>60462</v>
      </c>
      <c r="T137" s="2">
        <v>42055</v>
      </c>
      <c r="U137" s="2">
        <v>42056</v>
      </c>
      <c r="V137" s="1">
        <v>12</v>
      </c>
      <c r="W137" s="1">
        <v>90237</v>
      </c>
      <c r="X137" s="2"/>
      <c r="Y137" s="1"/>
      <c r="Z137" s="1"/>
      <c r="AA137" s="1"/>
      <c r="AB137" s="1"/>
    </row>
    <row r="138" spans="1:28" x14ac:dyDescent="0.3">
      <c r="A138" s="1">
        <v>23058</v>
      </c>
      <c r="B138" s="1" t="s">
        <v>41</v>
      </c>
      <c r="C138" s="1">
        <v>279.81</v>
      </c>
      <c r="D138" s="1">
        <v>0.1</v>
      </c>
      <c r="E138" s="1">
        <v>234</v>
      </c>
      <c r="G138" s="1"/>
      <c r="H138" s="1" t="s">
        <v>35</v>
      </c>
      <c r="I138" s="1" t="s">
        <v>48</v>
      </c>
      <c r="J138" s="1" t="s">
        <v>26</v>
      </c>
      <c r="K138" s="1" t="s">
        <v>131</v>
      </c>
      <c r="L138" s="1" t="s">
        <v>38</v>
      </c>
      <c r="M138" s="1"/>
      <c r="N138" s="1" t="s">
        <v>29</v>
      </c>
      <c r="O138" s="1" t="s">
        <v>989</v>
      </c>
      <c r="P138" s="1" t="s">
        <v>153</v>
      </c>
      <c r="Q138" s="1" t="s">
        <v>154</v>
      </c>
      <c r="R138" s="1"/>
      <c r="S138" s="1">
        <v>50208</v>
      </c>
      <c r="T138" s="2">
        <v>42040</v>
      </c>
      <c r="U138" s="2">
        <v>42041</v>
      </c>
      <c r="V138" s="1">
        <v>6</v>
      </c>
      <c r="W138" s="1">
        <v>90236</v>
      </c>
      <c r="X138" s="2"/>
      <c r="Y138" s="1"/>
      <c r="Z138" s="1"/>
      <c r="AA138" s="1"/>
      <c r="AB138" s="1"/>
    </row>
    <row r="139" spans="1:28" x14ac:dyDescent="0.3">
      <c r="A139" s="1">
        <v>25121</v>
      </c>
      <c r="B139" s="1" t="s">
        <v>23</v>
      </c>
      <c r="C139" s="1">
        <v>28.53</v>
      </c>
      <c r="D139" s="1">
        <v>0.05</v>
      </c>
      <c r="E139" s="1">
        <v>234</v>
      </c>
      <c r="G139" s="1"/>
      <c r="H139" s="1" t="s">
        <v>35</v>
      </c>
      <c r="I139" s="1" t="s">
        <v>48</v>
      </c>
      <c r="J139" s="1" t="s">
        <v>26</v>
      </c>
      <c r="K139" s="1" t="s">
        <v>996</v>
      </c>
      <c r="L139" s="1" t="s">
        <v>49</v>
      </c>
      <c r="M139" s="1"/>
      <c r="N139" s="1" t="s">
        <v>29</v>
      </c>
      <c r="O139" s="1" t="s">
        <v>989</v>
      </c>
      <c r="P139" s="1" t="s">
        <v>153</v>
      </c>
      <c r="Q139" s="1" t="s">
        <v>154</v>
      </c>
      <c r="R139" s="1"/>
      <c r="S139" s="1">
        <v>50208</v>
      </c>
      <c r="T139" s="2">
        <v>42090</v>
      </c>
      <c r="U139" s="2">
        <v>42092</v>
      </c>
      <c r="V139" s="1">
        <v>7</v>
      </c>
      <c r="W139" s="1">
        <v>90238</v>
      </c>
      <c r="X139" s="2"/>
      <c r="Y139" s="1"/>
      <c r="Z139" s="1"/>
      <c r="AA139" s="1"/>
      <c r="AB139" s="1"/>
    </row>
    <row r="140" spans="1:28" x14ac:dyDescent="0.3">
      <c r="A140" s="1">
        <v>25122</v>
      </c>
      <c r="B140" s="1" t="s">
        <v>23</v>
      </c>
      <c r="C140" s="1">
        <v>15.28</v>
      </c>
      <c r="D140" s="1">
        <v>0.05</v>
      </c>
      <c r="E140" s="1">
        <v>234</v>
      </c>
      <c r="G140" s="1"/>
      <c r="H140" s="1" t="s">
        <v>35</v>
      </c>
      <c r="I140" s="1" t="s">
        <v>48</v>
      </c>
      <c r="J140" s="1" t="s">
        <v>58</v>
      </c>
      <c r="K140" s="1" t="s">
        <v>100</v>
      </c>
      <c r="L140" s="1" t="s">
        <v>43</v>
      </c>
      <c r="M140" s="1"/>
      <c r="N140" s="1" t="s">
        <v>29</v>
      </c>
      <c r="O140" s="1" t="s">
        <v>989</v>
      </c>
      <c r="P140" s="1" t="s">
        <v>153</v>
      </c>
      <c r="Q140" s="1" t="s">
        <v>154</v>
      </c>
      <c r="R140" s="1"/>
      <c r="S140" s="1">
        <v>50208</v>
      </c>
      <c r="T140" s="2">
        <v>42090</v>
      </c>
      <c r="U140" s="2">
        <v>42092</v>
      </c>
      <c r="V140" s="1">
        <v>2</v>
      </c>
      <c r="W140" s="1">
        <v>90238</v>
      </c>
      <c r="X140" s="2"/>
      <c r="Y140" s="1"/>
      <c r="Z140" s="1"/>
      <c r="AA140" s="1"/>
      <c r="AB140" s="1"/>
    </row>
    <row r="141" spans="1:28" x14ac:dyDescent="0.3">
      <c r="A141" s="1">
        <v>22044</v>
      </c>
      <c r="B141" s="1" t="s">
        <v>71</v>
      </c>
      <c r="C141" s="1">
        <v>3.34</v>
      </c>
      <c r="D141" s="1">
        <v>0.05</v>
      </c>
      <c r="E141" s="1">
        <v>234</v>
      </c>
      <c r="G141" s="1"/>
      <c r="H141" s="1" t="s">
        <v>995</v>
      </c>
      <c r="I141" s="1" t="s">
        <v>48</v>
      </c>
      <c r="J141" s="1" t="s">
        <v>26</v>
      </c>
      <c r="K141" s="1" t="s">
        <v>27</v>
      </c>
      <c r="L141" s="1" t="s">
        <v>28</v>
      </c>
      <c r="M141" s="1"/>
      <c r="N141" s="1" t="s">
        <v>29</v>
      </c>
      <c r="O141" s="1" t="s">
        <v>984</v>
      </c>
      <c r="P141" s="1" t="s">
        <v>153</v>
      </c>
      <c r="Q141" s="1" t="s">
        <v>154</v>
      </c>
      <c r="R141" s="1"/>
      <c r="S141" s="1">
        <v>50208</v>
      </c>
      <c r="T141" s="2">
        <v>42122</v>
      </c>
      <c r="U141" s="2">
        <v>42124</v>
      </c>
      <c r="V141" s="1">
        <v>8</v>
      </c>
      <c r="W141" s="1">
        <v>90239</v>
      </c>
      <c r="X141" s="1"/>
      <c r="Y141" s="1"/>
      <c r="Z141" s="1"/>
      <c r="AA141" s="1"/>
      <c r="AB141" s="1"/>
    </row>
    <row r="142" spans="1:28" x14ac:dyDescent="0.3">
      <c r="A142" s="1">
        <v>18885</v>
      </c>
      <c r="B142" s="1" t="s">
        <v>33</v>
      </c>
      <c r="C142" s="1">
        <v>442.14</v>
      </c>
      <c r="D142" s="1">
        <v>0.1</v>
      </c>
      <c r="E142" s="1">
        <v>236</v>
      </c>
      <c r="G142" s="1"/>
      <c r="H142" s="1" t="s">
        <v>35</v>
      </c>
      <c r="I142" s="1" t="s">
        <v>24</v>
      </c>
      <c r="J142" s="1" t="s">
        <v>58</v>
      </c>
      <c r="K142" s="1" t="s">
        <v>62</v>
      </c>
      <c r="L142" s="1" t="s">
        <v>38</v>
      </c>
      <c r="M142" s="1"/>
      <c r="N142" s="1" t="s">
        <v>29</v>
      </c>
      <c r="O142" s="1" t="s">
        <v>984</v>
      </c>
      <c r="P142" s="1" t="s">
        <v>129</v>
      </c>
      <c r="Q142" s="1" t="s">
        <v>155</v>
      </c>
      <c r="R142" s="1"/>
      <c r="S142" s="1">
        <v>80027</v>
      </c>
      <c r="T142" s="2">
        <v>42057</v>
      </c>
      <c r="U142" s="2">
        <v>42057</v>
      </c>
      <c r="V142" s="1">
        <v>10</v>
      </c>
      <c r="W142" s="1">
        <v>86621</v>
      </c>
      <c r="X142" s="1"/>
      <c r="Y142" s="1"/>
      <c r="Z142" s="1"/>
      <c r="AA142" s="1"/>
      <c r="AB142" s="1"/>
    </row>
    <row r="143" spans="1:28" x14ac:dyDescent="0.3">
      <c r="A143" s="1">
        <v>24327</v>
      </c>
      <c r="B143" s="1" t="s">
        <v>47</v>
      </c>
      <c r="C143" s="1">
        <v>19.98</v>
      </c>
      <c r="D143" s="1">
        <v>0.05</v>
      </c>
      <c r="E143" s="1">
        <v>240</v>
      </c>
      <c r="G143" s="1"/>
      <c r="H143" s="1" t="s">
        <v>995</v>
      </c>
      <c r="I143" s="1" t="s">
        <v>48</v>
      </c>
      <c r="J143" s="1" t="s">
        <v>26</v>
      </c>
      <c r="K143" s="1" t="s">
        <v>66</v>
      </c>
      <c r="L143" s="1" t="s">
        <v>49</v>
      </c>
      <c r="M143" s="1"/>
      <c r="N143" s="1" t="s">
        <v>29</v>
      </c>
      <c r="O143" s="1" t="s">
        <v>984</v>
      </c>
      <c r="P143" s="1" t="s">
        <v>129</v>
      </c>
      <c r="Q143" s="1" t="s">
        <v>156</v>
      </c>
      <c r="R143" s="1"/>
      <c r="S143" s="1">
        <v>80817</v>
      </c>
      <c r="T143" s="2">
        <v>42114</v>
      </c>
      <c r="U143" s="2">
        <v>42114</v>
      </c>
      <c r="V143" s="1">
        <v>3</v>
      </c>
      <c r="W143" s="1">
        <v>90479</v>
      </c>
      <c r="X143" s="2"/>
      <c r="Y143" s="1"/>
      <c r="Z143" s="1"/>
      <c r="AA143" s="1"/>
      <c r="AB143" s="1"/>
    </row>
    <row r="144" spans="1:28" x14ac:dyDescent="0.3">
      <c r="A144" s="1">
        <v>24328</v>
      </c>
      <c r="B144" s="1" t="s">
        <v>47</v>
      </c>
      <c r="C144" s="1">
        <v>259.70999999999998</v>
      </c>
      <c r="D144" s="1">
        <v>0.1</v>
      </c>
      <c r="E144" s="1">
        <v>241</v>
      </c>
      <c r="G144" s="1"/>
      <c r="H144" s="1" t="s">
        <v>35</v>
      </c>
      <c r="I144" s="1" t="s">
        <v>48</v>
      </c>
      <c r="J144" s="1" t="s">
        <v>36</v>
      </c>
      <c r="K144" s="1" t="s">
        <v>89</v>
      </c>
      <c r="L144" s="1" t="s">
        <v>77</v>
      </c>
      <c r="M144" s="1"/>
      <c r="N144" s="1" t="s">
        <v>29</v>
      </c>
      <c r="O144" s="1" t="s">
        <v>984</v>
      </c>
      <c r="P144" s="1" t="s">
        <v>129</v>
      </c>
      <c r="Q144" s="1" t="s">
        <v>157</v>
      </c>
      <c r="R144" s="1"/>
      <c r="S144" s="1">
        <v>81503</v>
      </c>
      <c r="T144" s="2">
        <v>42114</v>
      </c>
      <c r="U144" s="2">
        <v>42115</v>
      </c>
      <c r="V144" s="1">
        <v>11</v>
      </c>
      <c r="W144" s="1">
        <v>90479</v>
      </c>
      <c r="X144" s="1"/>
      <c r="Y144" s="1"/>
      <c r="Z144" s="1"/>
      <c r="AA144" s="1"/>
      <c r="AB144" s="1"/>
    </row>
    <row r="145" spans="1:28" x14ac:dyDescent="0.3">
      <c r="A145" s="1">
        <v>25264</v>
      </c>
      <c r="B145" s="1" t="s">
        <v>71</v>
      </c>
      <c r="C145" s="1">
        <v>5.94</v>
      </c>
      <c r="D145" s="1">
        <v>0.05</v>
      </c>
      <c r="E145" s="1">
        <v>241</v>
      </c>
      <c r="G145" s="1"/>
      <c r="H145" s="1" t="s">
        <v>35</v>
      </c>
      <c r="I145" s="1" t="s">
        <v>48</v>
      </c>
      <c r="J145" s="1" t="s">
        <v>26</v>
      </c>
      <c r="K145" s="1" t="s">
        <v>996</v>
      </c>
      <c r="L145" s="1" t="s">
        <v>49</v>
      </c>
      <c r="M145" s="1"/>
      <c r="N145" s="1" t="s">
        <v>29</v>
      </c>
      <c r="O145" s="1" t="s">
        <v>984</v>
      </c>
      <c r="P145" s="1" t="s">
        <v>129</v>
      </c>
      <c r="Q145" s="1" t="s">
        <v>157</v>
      </c>
      <c r="R145" s="1"/>
      <c r="S145" s="1">
        <v>81503</v>
      </c>
      <c r="T145" s="2">
        <v>42150</v>
      </c>
      <c r="U145" s="2">
        <v>42157</v>
      </c>
      <c r="V145" s="1">
        <v>13</v>
      </c>
      <c r="W145" s="1">
        <v>90480</v>
      </c>
      <c r="X145" s="1"/>
      <c r="Y145" s="1"/>
      <c r="Z145" s="1"/>
      <c r="AA145" s="1"/>
      <c r="AB145" s="1"/>
    </row>
    <row r="146" spans="1:28" x14ac:dyDescent="0.3">
      <c r="A146" s="1">
        <v>25265</v>
      </c>
      <c r="B146" s="1" t="s">
        <v>71</v>
      </c>
      <c r="C146" s="1">
        <v>125.99</v>
      </c>
      <c r="D146" s="1">
        <v>0.1</v>
      </c>
      <c r="E146" s="1">
        <v>241</v>
      </c>
      <c r="G146" s="1"/>
      <c r="H146" s="1" t="s">
        <v>35</v>
      </c>
      <c r="I146" s="1" t="s">
        <v>48</v>
      </c>
      <c r="J146" s="1" t="s">
        <v>58</v>
      </c>
      <c r="K146" s="1" t="s">
        <v>992</v>
      </c>
      <c r="L146" s="1" t="s">
        <v>49</v>
      </c>
      <c r="M146" s="1"/>
      <c r="N146" s="1" t="s">
        <v>29</v>
      </c>
      <c r="O146" s="1" t="s">
        <v>998</v>
      </c>
      <c r="P146" s="1" t="s">
        <v>129</v>
      </c>
      <c r="Q146" s="1" t="s">
        <v>157</v>
      </c>
      <c r="R146" s="1"/>
      <c r="S146" s="1">
        <v>81503</v>
      </c>
      <c r="T146" s="2">
        <v>42150</v>
      </c>
      <c r="U146" s="2">
        <v>42150</v>
      </c>
      <c r="V146" s="1">
        <v>8</v>
      </c>
      <c r="W146" s="1">
        <v>90480</v>
      </c>
      <c r="X146" s="1"/>
      <c r="Y146" s="1"/>
      <c r="Z146" s="1"/>
      <c r="AA146" s="1"/>
      <c r="AB146" s="1"/>
    </row>
    <row r="147" spans="1:28" x14ac:dyDescent="0.3">
      <c r="A147" s="1">
        <v>18849</v>
      </c>
      <c r="B147" s="1" t="s">
        <v>47</v>
      </c>
      <c r="C147" s="1">
        <v>146.05000000000001</v>
      </c>
      <c r="D147" s="1">
        <v>0.1</v>
      </c>
      <c r="E147" s="1">
        <v>247</v>
      </c>
      <c r="G147" s="1"/>
      <c r="H147" s="1" t="s">
        <v>35</v>
      </c>
      <c r="I147" s="1" t="s">
        <v>24</v>
      </c>
      <c r="J147" s="1" t="s">
        <v>36</v>
      </c>
      <c r="K147" s="1" t="s">
        <v>89</v>
      </c>
      <c r="L147" s="1" t="s">
        <v>77</v>
      </c>
      <c r="M147" s="1"/>
      <c r="N147" s="1" t="s">
        <v>29</v>
      </c>
      <c r="O147" s="1" t="s">
        <v>998</v>
      </c>
      <c r="P147" s="1" t="s">
        <v>126</v>
      </c>
      <c r="Q147" s="1" t="s">
        <v>158</v>
      </c>
      <c r="R147" s="1"/>
      <c r="S147" s="1">
        <v>37804</v>
      </c>
      <c r="T147" s="2">
        <v>42058</v>
      </c>
      <c r="U147" s="2">
        <v>42058</v>
      </c>
      <c r="V147" s="1">
        <v>5</v>
      </c>
      <c r="W147" s="1">
        <v>89139</v>
      </c>
      <c r="X147" s="1"/>
      <c r="Y147" s="1"/>
      <c r="Z147" s="1"/>
      <c r="AA147" s="1"/>
      <c r="AB147" s="1"/>
    </row>
    <row r="148" spans="1:28" x14ac:dyDescent="0.3">
      <c r="A148" s="1">
        <v>18850</v>
      </c>
      <c r="B148" s="1" t="s">
        <v>47</v>
      </c>
      <c r="C148" s="1">
        <v>65.989999999999995</v>
      </c>
      <c r="D148" s="1">
        <v>0.05</v>
      </c>
      <c r="E148" s="1">
        <v>247</v>
      </c>
      <c r="G148" s="1"/>
      <c r="H148" s="1" t="s">
        <v>35</v>
      </c>
      <c r="I148" s="1" t="s">
        <v>24</v>
      </c>
      <c r="J148" s="1" t="s">
        <v>58</v>
      </c>
      <c r="K148" s="1" t="s">
        <v>992</v>
      </c>
      <c r="L148" s="1" t="s">
        <v>49</v>
      </c>
      <c r="M148" s="1"/>
      <c r="N148" s="1" t="s">
        <v>29</v>
      </c>
      <c r="O148" s="1" t="s">
        <v>998</v>
      </c>
      <c r="P148" s="1" t="s">
        <v>126</v>
      </c>
      <c r="Q148" s="1" t="s">
        <v>158</v>
      </c>
      <c r="R148" s="1"/>
      <c r="S148" s="1">
        <v>37804</v>
      </c>
      <c r="T148" s="2">
        <v>42058</v>
      </c>
      <c r="U148" s="2">
        <v>42059</v>
      </c>
      <c r="V148" s="1">
        <v>14</v>
      </c>
      <c r="W148" s="1">
        <v>89139</v>
      </c>
      <c r="X148" s="1"/>
      <c r="Y148" s="1"/>
      <c r="Z148" s="1"/>
      <c r="AA148" s="1"/>
      <c r="AB148" s="1"/>
    </row>
    <row r="149" spans="1:28" x14ac:dyDescent="0.3">
      <c r="A149" s="1">
        <v>18842</v>
      </c>
      <c r="B149" s="1" t="s">
        <v>47</v>
      </c>
      <c r="C149" s="1">
        <v>2.88</v>
      </c>
      <c r="D149" s="1">
        <v>0.05</v>
      </c>
      <c r="E149" s="1">
        <v>247</v>
      </c>
      <c r="G149" s="1"/>
      <c r="H149" s="1" t="s">
        <v>35</v>
      </c>
      <c r="I149" s="1" t="s">
        <v>24</v>
      </c>
      <c r="J149" s="1" t="s">
        <v>26</v>
      </c>
      <c r="K149" s="1" t="s">
        <v>82</v>
      </c>
      <c r="L149" s="1" t="s">
        <v>49</v>
      </c>
      <c r="M149" s="1"/>
      <c r="N149" s="1" t="s">
        <v>29</v>
      </c>
      <c r="O149" s="1" t="s">
        <v>989</v>
      </c>
      <c r="P149" s="1" t="s">
        <v>126</v>
      </c>
      <c r="Q149" s="1" t="s">
        <v>158</v>
      </c>
      <c r="R149" s="1"/>
      <c r="S149" s="1">
        <v>37804</v>
      </c>
      <c r="T149" s="2">
        <v>42084</v>
      </c>
      <c r="U149" s="2">
        <v>42086</v>
      </c>
      <c r="V149" s="1">
        <v>10</v>
      </c>
      <c r="W149" s="1">
        <v>89140</v>
      </c>
      <c r="X149" s="1"/>
      <c r="Y149" s="1"/>
      <c r="Z149" s="1"/>
      <c r="AA149" s="1"/>
      <c r="AB149" s="1"/>
    </row>
    <row r="150" spans="1:28" x14ac:dyDescent="0.3">
      <c r="A150" s="1">
        <v>18773</v>
      </c>
      <c r="B150" s="1" t="s">
        <v>41</v>
      </c>
      <c r="C150" s="1">
        <v>2.58</v>
      </c>
      <c r="D150" s="1">
        <v>0.05</v>
      </c>
      <c r="E150" s="1">
        <v>250</v>
      </c>
      <c r="G150" s="1"/>
      <c r="H150" s="1" t="s">
        <v>995</v>
      </c>
      <c r="I150" s="1" t="s">
        <v>24</v>
      </c>
      <c r="J150" s="1" t="s">
        <v>26</v>
      </c>
      <c r="K150" s="1" t="s">
        <v>27</v>
      </c>
      <c r="L150" s="1" t="s">
        <v>28</v>
      </c>
      <c r="M150" s="1"/>
      <c r="N150" s="1" t="s">
        <v>29</v>
      </c>
      <c r="O150" s="1" t="s">
        <v>989</v>
      </c>
      <c r="P150" s="1" t="s">
        <v>51</v>
      </c>
      <c r="Q150" s="1" t="s">
        <v>159</v>
      </c>
      <c r="R150" s="1"/>
      <c r="S150" s="1">
        <v>55423</v>
      </c>
      <c r="T150" s="2">
        <v>42152</v>
      </c>
      <c r="U150" s="2">
        <v>42153</v>
      </c>
      <c r="V150" s="1">
        <v>39</v>
      </c>
      <c r="W150" s="1">
        <v>87214</v>
      </c>
      <c r="X150" s="2"/>
      <c r="Y150" s="1"/>
      <c r="Z150" s="1"/>
      <c r="AA150" s="1"/>
      <c r="AB150" s="1"/>
    </row>
    <row r="151" spans="1:28" x14ac:dyDescent="0.3">
      <c r="A151" s="1">
        <v>18774</v>
      </c>
      <c r="B151" s="1" t="s">
        <v>41</v>
      </c>
      <c r="C151" s="1">
        <v>65.989999999999995</v>
      </c>
      <c r="D151" s="1">
        <v>0.05</v>
      </c>
      <c r="E151" s="1">
        <v>250</v>
      </c>
      <c r="G151" s="1"/>
      <c r="H151" s="1" t="s">
        <v>35</v>
      </c>
      <c r="I151" s="1" t="s">
        <v>24</v>
      </c>
      <c r="J151" s="1" t="s">
        <v>58</v>
      </c>
      <c r="K151" s="1" t="s">
        <v>992</v>
      </c>
      <c r="L151" s="1" t="s">
        <v>49</v>
      </c>
      <c r="M151" s="1"/>
      <c r="N151" s="1" t="s">
        <v>29</v>
      </c>
      <c r="O151" s="1" t="s">
        <v>984</v>
      </c>
      <c r="P151" s="1" t="s">
        <v>51</v>
      </c>
      <c r="Q151" s="1" t="s">
        <v>159</v>
      </c>
      <c r="R151" s="1"/>
      <c r="S151" s="1">
        <v>55423</v>
      </c>
      <c r="T151" s="2">
        <v>42152</v>
      </c>
      <c r="U151" s="2">
        <v>42153</v>
      </c>
      <c r="V151" s="1">
        <v>27</v>
      </c>
      <c r="W151" s="1">
        <v>87214</v>
      </c>
      <c r="X151" s="1"/>
      <c r="Y151" s="1"/>
      <c r="Z151" s="1"/>
      <c r="AA151" s="1"/>
      <c r="AB151" s="1"/>
    </row>
    <row r="152" spans="1:28" x14ac:dyDescent="0.3">
      <c r="A152" s="1">
        <v>18801</v>
      </c>
      <c r="B152" s="1" t="s">
        <v>47</v>
      </c>
      <c r="C152" s="1">
        <v>280.98</v>
      </c>
      <c r="D152" s="1">
        <v>0.1</v>
      </c>
      <c r="E152" s="1">
        <v>254</v>
      </c>
      <c r="G152" s="1"/>
      <c r="H152" s="1" t="s">
        <v>35</v>
      </c>
      <c r="I152" s="1" t="s">
        <v>34</v>
      </c>
      <c r="J152" s="1" t="s">
        <v>36</v>
      </c>
      <c r="K152" s="1" t="s">
        <v>89</v>
      </c>
      <c r="L152" s="1" t="s">
        <v>77</v>
      </c>
      <c r="M152" s="1"/>
      <c r="N152" s="1" t="s">
        <v>29</v>
      </c>
      <c r="O152" s="1" t="s">
        <v>988</v>
      </c>
      <c r="P152" s="1" t="s">
        <v>129</v>
      </c>
      <c r="Q152" s="1" t="s">
        <v>160</v>
      </c>
      <c r="R152" s="1"/>
      <c r="S152" s="1">
        <v>80126</v>
      </c>
      <c r="T152" s="2">
        <v>42165</v>
      </c>
      <c r="U152" s="2">
        <v>42166</v>
      </c>
      <c r="V152" s="1">
        <v>5</v>
      </c>
      <c r="W152" s="1">
        <v>86268</v>
      </c>
      <c r="X152" s="1"/>
      <c r="Y152" s="1"/>
      <c r="Z152" s="1"/>
      <c r="AA152" s="1"/>
      <c r="AB152" s="1"/>
    </row>
    <row r="153" spans="1:28" x14ac:dyDescent="0.3">
      <c r="A153" s="1">
        <v>20577</v>
      </c>
      <c r="B153" s="1" t="s">
        <v>41</v>
      </c>
      <c r="C153" s="1">
        <v>8.34</v>
      </c>
      <c r="D153" s="1">
        <v>0.05</v>
      </c>
      <c r="E153" s="1">
        <v>256</v>
      </c>
      <c r="G153" s="1"/>
      <c r="H153" s="1" t="s">
        <v>35</v>
      </c>
      <c r="I153" s="1" t="s">
        <v>34</v>
      </c>
      <c r="J153" s="1" t="s">
        <v>26</v>
      </c>
      <c r="K153" s="1" t="s">
        <v>999</v>
      </c>
      <c r="L153" s="1" t="s">
        <v>43</v>
      </c>
      <c r="M153" s="1"/>
      <c r="N153" s="1" t="s">
        <v>29</v>
      </c>
      <c r="O153" s="1" t="s">
        <v>998</v>
      </c>
      <c r="P153" s="1" t="s">
        <v>122</v>
      </c>
      <c r="Q153" s="1" t="s">
        <v>161</v>
      </c>
      <c r="R153" s="1"/>
      <c r="S153" s="1">
        <v>17331</v>
      </c>
      <c r="T153" s="2">
        <v>42035</v>
      </c>
      <c r="U153" s="2">
        <v>42037</v>
      </c>
      <c r="V153" s="1">
        <v>4</v>
      </c>
      <c r="W153" s="1">
        <v>86267</v>
      </c>
      <c r="X153" s="1"/>
      <c r="Y153" s="1"/>
      <c r="Z153" s="1"/>
      <c r="AA153" s="1"/>
      <c r="AB153" s="1"/>
    </row>
    <row r="154" spans="1:28" x14ac:dyDescent="0.3">
      <c r="A154" s="1">
        <v>24498</v>
      </c>
      <c r="B154" s="1" t="s">
        <v>47</v>
      </c>
      <c r="C154" s="1">
        <v>17.48</v>
      </c>
      <c r="D154" s="1">
        <v>0.05</v>
      </c>
      <c r="E154" s="1">
        <v>258</v>
      </c>
      <c r="G154" s="1"/>
      <c r="H154" s="1" t="s">
        <v>35</v>
      </c>
      <c r="I154" s="1" t="s">
        <v>74</v>
      </c>
      <c r="J154" s="1" t="s">
        <v>58</v>
      </c>
      <c r="K154" s="1" t="s">
        <v>100</v>
      </c>
      <c r="L154" s="1" t="s">
        <v>43</v>
      </c>
      <c r="M154" s="1"/>
      <c r="N154" s="1" t="s">
        <v>29</v>
      </c>
      <c r="O154" s="1" t="s">
        <v>984</v>
      </c>
      <c r="P154" s="1" t="s">
        <v>162</v>
      </c>
      <c r="Q154" s="1" t="s">
        <v>163</v>
      </c>
      <c r="R154" s="1"/>
      <c r="S154" s="1">
        <v>33772</v>
      </c>
      <c r="T154" s="2">
        <v>42006</v>
      </c>
      <c r="U154" s="2">
        <v>42008</v>
      </c>
      <c r="V154" s="1">
        <v>3</v>
      </c>
      <c r="W154" s="1">
        <v>85858</v>
      </c>
      <c r="X154" s="1"/>
      <c r="Y154" s="1"/>
      <c r="Z154" s="1"/>
      <c r="AA154" s="1"/>
      <c r="AB154" s="1"/>
    </row>
    <row r="155" spans="1:28" x14ac:dyDescent="0.3">
      <c r="A155" s="1">
        <v>18011</v>
      </c>
      <c r="B155" s="1" t="s">
        <v>71</v>
      </c>
      <c r="C155" s="1">
        <v>2.88</v>
      </c>
      <c r="D155" s="1">
        <v>0.05</v>
      </c>
      <c r="E155" s="1">
        <v>259</v>
      </c>
      <c r="G155" s="1"/>
      <c r="H155" s="1" t="s">
        <v>35</v>
      </c>
      <c r="I155" s="1" t="s">
        <v>74</v>
      </c>
      <c r="J155" s="1" t="s">
        <v>26</v>
      </c>
      <c r="K155" s="1" t="s">
        <v>27</v>
      </c>
      <c r="L155" s="1" t="s">
        <v>28</v>
      </c>
      <c r="M155" s="1"/>
      <c r="N155" s="1" t="s">
        <v>29</v>
      </c>
      <c r="O155" s="1" t="s">
        <v>988</v>
      </c>
      <c r="P155" s="1" t="s">
        <v>164</v>
      </c>
      <c r="Q155" s="1" t="s">
        <v>165</v>
      </c>
      <c r="R155" s="1"/>
      <c r="S155" s="1">
        <v>87505</v>
      </c>
      <c r="T155" s="2">
        <v>42023</v>
      </c>
      <c r="U155" s="2">
        <v>42023</v>
      </c>
      <c r="V155" s="1">
        <v>10</v>
      </c>
      <c r="W155" s="1">
        <v>85857</v>
      </c>
      <c r="X155" s="1"/>
      <c r="Y155" s="1"/>
      <c r="Z155" s="1"/>
      <c r="AA155" s="1"/>
      <c r="AB155" s="1"/>
    </row>
    <row r="156" spans="1:28" x14ac:dyDescent="0.3">
      <c r="A156" s="1">
        <v>22370</v>
      </c>
      <c r="B156" s="1" t="s">
        <v>23</v>
      </c>
      <c r="C156" s="1">
        <v>31.76</v>
      </c>
      <c r="D156" s="1">
        <v>0.05</v>
      </c>
      <c r="E156" s="1">
        <v>263</v>
      </c>
      <c r="G156" s="1"/>
      <c r="H156" s="1" t="s">
        <v>35</v>
      </c>
      <c r="I156" s="1" t="s">
        <v>48</v>
      </c>
      <c r="J156" s="1" t="s">
        <v>36</v>
      </c>
      <c r="K156" s="1" t="s">
        <v>89</v>
      </c>
      <c r="L156" s="1" t="s">
        <v>77</v>
      </c>
      <c r="M156" s="1"/>
      <c r="N156" s="1" t="s">
        <v>29</v>
      </c>
      <c r="O156" s="1" t="s">
        <v>989</v>
      </c>
      <c r="P156" s="1" t="s">
        <v>90</v>
      </c>
      <c r="Q156" s="1" t="s">
        <v>166</v>
      </c>
      <c r="R156" s="1"/>
      <c r="S156" s="1">
        <v>44106</v>
      </c>
      <c r="T156" s="2">
        <v>42025</v>
      </c>
      <c r="U156" s="2">
        <v>42027</v>
      </c>
      <c r="V156" s="1">
        <v>9</v>
      </c>
      <c r="W156" s="1">
        <v>86297</v>
      </c>
      <c r="X156" s="1"/>
      <c r="Y156" s="1"/>
      <c r="Z156" s="1"/>
      <c r="AA156" s="1"/>
      <c r="AB156" s="1"/>
    </row>
    <row r="157" spans="1:28" x14ac:dyDescent="0.3">
      <c r="A157" s="1">
        <v>20858</v>
      </c>
      <c r="B157" s="1" t="s">
        <v>33</v>
      </c>
      <c r="C157" s="1">
        <v>73.98</v>
      </c>
      <c r="D157" s="1">
        <v>0.05</v>
      </c>
      <c r="E157" s="1">
        <v>266</v>
      </c>
      <c r="G157" s="1"/>
      <c r="H157" s="1" t="s">
        <v>995</v>
      </c>
      <c r="I157" s="1" t="s">
        <v>24</v>
      </c>
      <c r="J157" s="1" t="s">
        <v>58</v>
      </c>
      <c r="K157" s="1" t="s">
        <v>100</v>
      </c>
      <c r="L157" s="1" t="s">
        <v>49</v>
      </c>
      <c r="M157" s="1"/>
      <c r="N157" s="1" t="s">
        <v>29</v>
      </c>
      <c r="O157" s="1" t="s">
        <v>989</v>
      </c>
      <c r="P157" s="1" t="s">
        <v>79</v>
      </c>
      <c r="Q157" s="1" t="s">
        <v>167</v>
      </c>
      <c r="R157" s="1"/>
      <c r="S157" s="1">
        <v>78207</v>
      </c>
      <c r="T157" s="2">
        <v>42142</v>
      </c>
      <c r="U157" s="2">
        <v>42144</v>
      </c>
      <c r="V157" s="1">
        <v>17</v>
      </c>
      <c r="W157" s="1">
        <v>90593</v>
      </c>
      <c r="X157" s="2"/>
      <c r="Y157" s="1"/>
      <c r="Z157" s="1"/>
      <c r="AA157" s="1"/>
      <c r="AB157" s="1"/>
    </row>
    <row r="158" spans="1:28" x14ac:dyDescent="0.3">
      <c r="A158" s="1">
        <v>19823</v>
      </c>
      <c r="B158" s="1" t="s">
        <v>47</v>
      </c>
      <c r="C158" s="1">
        <v>6.48</v>
      </c>
      <c r="D158" s="1">
        <v>0.05</v>
      </c>
      <c r="E158" s="1">
        <v>266</v>
      </c>
      <c r="G158" s="1"/>
      <c r="H158" s="1" t="s">
        <v>35</v>
      </c>
      <c r="I158" s="1" t="s">
        <v>24</v>
      </c>
      <c r="J158" s="1" t="s">
        <v>26</v>
      </c>
      <c r="K158" s="1" t="s">
        <v>66</v>
      </c>
      <c r="L158" s="1" t="s">
        <v>49</v>
      </c>
      <c r="M158" s="1"/>
      <c r="N158" s="1" t="s">
        <v>29</v>
      </c>
      <c r="O158" s="1" t="s">
        <v>989</v>
      </c>
      <c r="P158" s="1" t="s">
        <v>79</v>
      </c>
      <c r="Q158" s="1" t="s">
        <v>167</v>
      </c>
      <c r="R158" s="1"/>
      <c r="S158" s="1">
        <v>78207</v>
      </c>
      <c r="T158" s="2">
        <v>42139</v>
      </c>
      <c r="U158" s="2">
        <v>42140</v>
      </c>
      <c r="V158" s="1">
        <v>10</v>
      </c>
      <c r="W158" s="1">
        <v>90594</v>
      </c>
      <c r="X158" s="2"/>
      <c r="Y158" s="1"/>
      <c r="Z158" s="1"/>
      <c r="AA158" s="1"/>
      <c r="AB158" s="1"/>
    </row>
    <row r="159" spans="1:28" x14ac:dyDescent="0.3">
      <c r="A159" s="1">
        <v>19824</v>
      </c>
      <c r="B159" s="1" t="s">
        <v>47</v>
      </c>
      <c r="C159" s="1">
        <v>20.34</v>
      </c>
      <c r="D159" s="1">
        <v>0.05</v>
      </c>
      <c r="E159" s="1">
        <v>266</v>
      </c>
      <c r="G159" s="1"/>
      <c r="H159" s="1" t="s">
        <v>35</v>
      </c>
      <c r="I159" s="1" t="s">
        <v>24</v>
      </c>
      <c r="J159" s="1" t="s">
        <v>26</v>
      </c>
      <c r="K159" s="1" t="s">
        <v>85</v>
      </c>
      <c r="L159" s="1" t="s">
        <v>124</v>
      </c>
      <c r="M159" s="1"/>
      <c r="N159" s="1" t="s">
        <v>29</v>
      </c>
      <c r="O159" s="1" t="s">
        <v>984</v>
      </c>
      <c r="P159" s="1" t="s">
        <v>79</v>
      </c>
      <c r="Q159" s="1" t="s">
        <v>167</v>
      </c>
      <c r="R159" s="1"/>
      <c r="S159" s="1">
        <v>78207</v>
      </c>
      <c r="T159" s="2">
        <v>42139</v>
      </c>
      <c r="U159" s="2">
        <v>42140</v>
      </c>
      <c r="V159" s="1">
        <v>33</v>
      </c>
      <c r="W159" s="1">
        <v>90594</v>
      </c>
      <c r="X159" s="2"/>
      <c r="Y159" s="1"/>
      <c r="Z159" s="1"/>
      <c r="AA159" s="1"/>
      <c r="AB159" s="1"/>
    </row>
    <row r="160" spans="1:28" x14ac:dyDescent="0.3">
      <c r="A160" s="1">
        <v>18770</v>
      </c>
      <c r="B160" s="1" t="s">
        <v>71</v>
      </c>
      <c r="C160" s="1">
        <v>5.58</v>
      </c>
      <c r="D160" s="1">
        <v>0.05</v>
      </c>
      <c r="E160" s="1">
        <v>268</v>
      </c>
      <c r="G160" s="1"/>
      <c r="H160" s="1" t="s">
        <v>35</v>
      </c>
      <c r="I160" s="1" t="s">
        <v>34</v>
      </c>
      <c r="J160" s="1" t="s">
        <v>26</v>
      </c>
      <c r="K160" s="1" t="s">
        <v>54</v>
      </c>
      <c r="L160" s="1" t="s">
        <v>49</v>
      </c>
      <c r="M160" s="1"/>
      <c r="N160" s="1" t="s">
        <v>29</v>
      </c>
      <c r="O160" s="1" t="s">
        <v>984</v>
      </c>
      <c r="P160" s="1" t="s">
        <v>168</v>
      </c>
      <c r="Q160" s="1" t="s">
        <v>169</v>
      </c>
      <c r="R160" s="1"/>
      <c r="S160" s="1">
        <v>86001</v>
      </c>
      <c r="T160" s="2">
        <v>42101</v>
      </c>
      <c r="U160" s="2">
        <v>42106</v>
      </c>
      <c r="V160" s="1">
        <v>3</v>
      </c>
      <c r="W160" s="1">
        <v>88941</v>
      </c>
      <c r="X160" s="1"/>
      <c r="Y160" s="1"/>
      <c r="Z160" s="1"/>
      <c r="AA160" s="1"/>
      <c r="AB160" s="1"/>
    </row>
    <row r="161" spans="1:28" x14ac:dyDescent="0.3">
      <c r="A161" s="1">
        <v>18771</v>
      </c>
      <c r="B161" s="1" t="s">
        <v>71</v>
      </c>
      <c r="C161" s="1">
        <v>40.89</v>
      </c>
      <c r="D161" s="1">
        <v>0.05</v>
      </c>
      <c r="E161" s="1">
        <v>268</v>
      </c>
      <c r="G161" s="1"/>
      <c r="H161" s="1" t="s">
        <v>35</v>
      </c>
      <c r="I161" s="1" t="s">
        <v>34</v>
      </c>
      <c r="J161" s="1" t="s">
        <v>36</v>
      </c>
      <c r="K161" s="1" t="s">
        <v>42</v>
      </c>
      <c r="L161" s="1" t="s">
        <v>49</v>
      </c>
      <c r="M161" s="1"/>
      <c r="N161" s="1" t="s">
        <v>29</v>
      </c>
      <c r="O161" s="1" t="s">
        <v>984</v>
      </c>
      <c r="P161" s="1" t="s">
        <v>168</v>
      </c>
      <c r="Q161" s="1" t="s">
        <v>169</v>
      </c>
      <c r="R161" s="1"/>
      <c r="S161" s="1">
        <v>86001</v>
      </c>
      <c r="T161" s="2">
        <v>42101</v>
      </c>
      <c r="U161" s="2">
        <v>42108</v>
      </c>
      <c r="V161" s="1">
        <v>5</v>
      </c>
      <c r="W161" s="1">
        <v>88941</v>
      </c>
      <c r="X161" s="1"/>
      <c r="Y161" s="1"/>
      <c r="Z161" s="1"/>
      <c r="AA161" s="1"/>
      <c r="AB161" s="1"/>
    </row>
    <row r="162" spans="1:28" x14ac:dyDescent="0.3">
      <c r="A162" s="1">
        <v>23059</v>
      </c>
      <c r="B162" s="1" t="s">
        <v>71</v>
      </c>
      <c r="C162" s="1">
        <v>35.94</v>
      </c>
      <c r="D162" s="1">
        <v>0.05</v>
      </c>
      <c r="E162" s="1">
        <v>269</v>
      </c>
      <c r="G162" s="1"/>
      <c r="H162" s="1" t="s">
        <v>35</v>
      </c>
      <c r="I162" s="1" t="s">
        <v>34</v>
      </c>
      <c r="J162" s="1" t="s">
        <v>26</v>
      </c>
      <c r="K162" s="1" t="s">
        <v>54</v>
      </c>
      <c r="L162" s="1" t="s">
        <v>49</v>
      </c>
      <c r="M162" s="1"/>
      <c r="N162" s="1" t="s">
        <v>29</v>
      </c>
      <c r="O162" s="1" t="s">
        <v>984</v>
      </c>
      <c r="P162" s="1" t="s">
        <v>168</v>
      </c>
      <c r="Q162" s="1" t="s">
        <v>170</v>
      </c>
      <c r="R162" s="1"/>
      <c r="S162" s="1">
        <v>85234</v>
      </c>
      <c r="T162" s="2">
        <v>42160</v>
      </c>
      <c r="U162" s="2">
        <v>42165</v>
      </c>
      <c r="V162" s="1">
        <v>6</v>
      </c>
      <c r="W162" s="1">
        <v>88942</v>
      </c>
      <c r="X162" s="1"/>
      <c r="Y162" s="1"/>
      <c r="Z162" s="1"/>
      <c r="AA162" s="1"/>
      <c r="AB162" s="1"/>
    </row>
    <row r="163" spans="1:28" x14ac:dyDescent="0.3">
      <c r="A163" s="1">
        <v>23060</v>
      </c>
      <c r="B163" s="1" t="s">
        <v>71</v>
      </c>
      <c r="C163" s="1">
        <v>170.98</v>
      </c>
      <c r="D163" s="1">
        <v>0.1</v>
      </c>
      <c r="E163" s="1">
        <v>269</v>
      </c>
      <c r="G163" s="1"/>
      <c r="H163" s="1" t="s">
        <v>35</v>
      </c>
      <c r="I163" s="1" t="s">
        <v>34</v>
      </c>
      <c r="J163" s="1" t="s">
        <v>36</v>
      </c>
      <c r="K163" s="1" t="s">
        <v>42</v>
      </c>
      <c r="L163" s="1" t="s">
        <v>63</v>
      </c>
      <c r="M163" s="1"/>
      <c r="N163" s="1" t="s">
        <v>29</v>
      </c>
      <c r="O163" s="1" t="s">
        <v>984</v>
      </c>
      <c r="P163" s="1" t="s">
        <v>168</v>
      </c>
      <c r="Q163" s="1" t="s">
        <v>170</v>
      </c>
      <c r="R163" s="1"/>
      <c r="S163" s="1">
        <v>85234</v>
      </c>
      <c r="T163" s="2">
        <v>42160</v>
      </c>
      <c r="U163" s="2">
        <v>42167</v>
      </c>
      <c r="V163" s="1">
        <v>7</v>
      </c>
      <c r="W163" s="1">
        <v>88942</v>
      </c>
      <c r="X163" s="1"/>
      <c r="Y163" s="1"/>
      <c r="Z163" s="1"/>
      <c r="AA163" s="1"/>
      <c r="AB163" s="1"/>
    </row>
    <row r="164" spans="1:28" x14ac:dyDescent="0.3">
      <c r="A164" s="1">
        <v>23061</v>
      </c>
      <c r="B164" s="1" t="s">
        <v>71</v>
      </c>
      <c r="C164" s="1">
        <v>4.9800000000000004</v>
      </c>
      <c r="D164" s="1">
        <v>0.05</v>
      </c>
      <c r="E164" s="1">
        <v>269</v>
      </c>
      <c r="G164" s="1"/>
      <c r="H164" s="1" t="s">
        <v>35</v>
      </c>
      <c r="I164" s="1" t="s">
        <v>34</v>
      </c>
      <c r="J164" s="1" t="s">
        <v>26</v>
      </c>
      <c r="K164" s="1" t="s">
        <v>66</v>
      </c>
      <c r="L164" s="1" t="s">
        <v>49</v>
      </c>
      <c r="M164" s="1"/>
      <c r="N164" s="1" t="s">
        <v>29</v>
      </c>
      <c r="O164" s="1" t="s">
        <v>998</v>
      </c>
      <c r="P164" s="1" t="s">
        <v>168</v>
      </c>
      <c r="Q164" s="1" t="s">
        <v>170</v>
      </c>
      <c r="R164" s="1"/>
      <c r="S164" s="1">
        <v>85234</v>
      </c>
      <c r="T164" s="2">
        <v>42160</v>
      </c>
      <c r="U164" s="2">
        <v>42162</v>
      </c>
      <c r="V164" s="1">
        <v>9</v>
      </c>
      <c r="W164" s="1">
        <v>88942</v>
      </c>
      <c r="X164" s="1"/>
      <c r="Y164" s="1"/>
      <c r="Z164" s="1"/>
      <c r="AA164" s="1"/>
      <c r="AB164" s="1"/>
    </row>
    <row r="165" spans="1:28" x14ac:dyDescent="0.3">
      <c r="A165" s="1">
        <v>19515</v>
      </c>
      <c r="B165" s="1" t="s">
        <v>47</v>
      </c>
      <c r="C165" s="1">
        <v>80.97</v>
      </c>
      <c r="D165" s="1">
        <v>0.05</v>
      </c>
      <c r="E165" s="1">
        <v>271</v>
      </c>
      <c r="G165" s="1"/>
      <c r="H165" s="1" t="s">
        <v>35</v>
      </c>
      <c r="I165" s="1" t="s">
        <v>48</v>
      </c>
      <c r="J165" s="1" t="s">
        <v>58</v>
      </c>
      <c r="K165" s="1" t="s">
        <v>62</v>
      </c>
      <c r="L165" s="1" t="s">
        <v>77</v>
      </c>
      <c r="M165" s="1"/>
      <c r="N165" s="1" t="s">
        <v>29</v>
      </c>
      <c r="O165" s="1" t="s">
        <v>998</v>
      </c>
      <c r="P165" s="1" t="s">
        <v>171</v>
      </c>
      <c r="Q165" s="1" t="s">
        <v>172</v>
      </c>
      <c r="R165" s="1"/>
      <c r="S165" s="1">
        <v>30297</v>
      </c>
      <c r="T165" s="2">
        <v>42093</v>
      </c>
      <c r="U165" s="2">
        <v>42094</v>
      </c>
      <c r="V165" s="1">
        <v>12</v>
      </c>
      <c r="W165" s="1">
        <v>88940</v>
      </c>
      <c r="X165" s="2"/>
      <c r="Y165" s="1"/>
      <c r="Z165" s="1"/>
      <c r="AA165" s="1"/>
      <c r="AB165" s="1"/>
    </row>
    <row r="166" spans="1:28" x14ac:dyDescent="0.3">
      <c r="A166" s="1">
        <v>770</v>
      </c>
      <c r="B166" s="1" t="s">
        <v>71</v>
      </c>
      <c r="C166" s="1">
        <v>5.58</v>
      </c>
      <c r="D166" s="1">
        <v>0.05</v>
      </c>
      <c r="E166" s="1">
        <v>272</v>
      </c>
      <c r="G166" s="1"/>
      <c r="H166" s="1" t="s">
        <v>35</v>
      </c>
      <c r="I166" s="1" t="s">
        <v>34</v>
      </c>
      <c r="J166" s="1" t="s">
        <v>26</v>
      </c>
      <c r="K166" s="1" t="s">
        <v>54</v>
      </c>
      <c r="L166" s="1" t="s">
        <v>49</v>
      </c>
      <c r="M166" s="1"/>
      <c r="N166" s="1" t="s">
        <v>29</v>
      </c>
      <c r="O166" s="1" t="s">
        <v>998</v>
      </c>
      <c r="P166" s="1" t="s">
        <v>150</v>
      </c>
      <c r="Q166" s="1" t="s">
        <v>173</v>
      </c>
      <c r="R166" s="1"/>
      <c r="S166" s="1">
        <v>28204</v>
      </c>
      <c r="T166" s="2">
        <v>42101</v>
      </c>
      <c r="U166" s="2">
        <v>42106</v>
      </c>
      <c r="V166" s="1">
        <v>11</v>
      </c>
      <c r="W166" s="1">
        <v>5509</v>
      </c>
      <c r="X166" s="1"/>
      <c r="Y166" s="1"/>
      <c r="Z166" s="1"/>
      <c r="AA166" s="1"/>
      <c r="AB166" s="1"/>
    </row>
    <row r="167" spans="1:28" x14ac:dyDescent="0.3">
      <c r="A167" s="1">
        <v>771</v>
      </c>
      <c r="B167" s="1" t="s">
        <v>71</v>
      </c>
      <c r="C167" s="1">
        <v>40.89</v>
      </c>
      <c r="D167" s="1">
        <v>0.05</v>
      </c>
      <c r="E167" s="1">
        <v>272</v>
      </c>
      <c r="G167" s="1"/>
      <c r="H167" s="1" t="s">
        <v>35</v>
      </c>
      <c r="I167" s="1" t="s">
        <v>34</v>
      </c>
      <c r="J167" s="1" t="s">
        <v>36</v>
      </c>
      <c r="K167" s="1" t="s">
        <v>42</v>
      </c>
      <c r="L167" s="1" t="s">
        <v>49</v>
      </c>
      <c r="M167" s="1"/>
      <c r="N167" s="1" t="s">
        <v>29</v>
      </c>
      <c r="O167" s="1" t="s">
        <v>998</v>
      </c>
      <c r="P167" s="1" t="s">
        <v>150</v>
      </c>
      <c r="Q167" s="1" t="s">
        <v>173</v>
      </c>
      <c r="R167" s="1"/>
      <c r="S167" s="1">
        <v>28204</v>
      </c>
      <c r="T167" s="2">
        <v>42101</v>
      </c>
      <c r="U167" s="2">
        <v>42108</v>
      </c>
      <c r="V167" s="1">
        <v>21</v>
      </c>
      <c r="W167" s="1">
        <v>5509</v>
      </c>
      <c r="X167" s="2"/>
      <c r="Y167" s="1"/>
      <c r="Z167" s="1"/>
      <c r="AA167" s="1"/>
      <c r="AB167" s="1"/>
    </row>
    <row r="168" spans="1:28" x14ac:dyDescent="0.3">
      <c r="A168" s="1">
        <v>5059</v>
      </c>
      <c r="B168" s="1" t="s">
        <v>71</v>
      </c>
      <c r="C168" s="1">
        <v>35.94</v>
      </c>
      <c r="D168" s="1">
        <v>0.05</v>
      </c>
      <c r="E168" s="1">
        <v>272</v>
      </c>
      <c r="G168" s="1"/>
      <c r="H168" s="1" t="s">
        <v>35</v>
      </c>
      <c r="I168" s="1" t="s">
        <v>34</v>
      </c>
      <c r="J168" s="1" t="s">
        <v>26</v>
      </c>
      <c r="K168" s="1" t="s">
        <v>54</v>
      </c>
      <c r="L168" s="1" t="s">
        <v>49</v>
      </c>
      <c r="M168" s="1"/>
      <c r="N168" s="1" t="s">
        <v>29</v>
      </c>
      <c r="O168" s="1" t="s">
        <v>998</v>
      </c>
      <c r="P168" s="1" t="s">
        <v>150</v>
      </c>
      <c r="Q168" s="1" t="s">
        <v>173</v>
      </c>
      <c r="R168" s="1"/>
      <c r="S168" s="1">
        <v>28204</v>
      </c>
      <c r="T168" s="2">
        <v>42160</v>
      </c>
      <c r="U168" s="2">
        <v>42165</v>
      </c>
      <c r="V168" s="1">
        <v>24</v>
      </c>
      <c r="W168" s="1">
        <v>36069</v>
      </c>
      <c r="X168" s="2"/>
      <c r="Y168" s="1"/>
      <c r="Z168" s="1"/>
      <c r="AA168" s="1"/>
      <c r="AB168" s="1"/>
    </row>
    <row r="169" spans="1:28" x14ac:dyDescent="0.3">
      <c r="A169" s="1">
        <v>5061</v>
      </c>
      <c r="B169" s="1" t="s">
        <v>71</v>
      </c>
      <c r="C169" s="1">
        <v>4.9800000000000004</v>
      </c>
      <c r="D169" s="1">
        <v>0.05</v>
      </c>
      <c r="E169" s="1">
        <v>272</v>
      </c>
      <c r="G169" s="1"/>
      <c r="H169" s="1" t="s">
        <v>35</v>
      </c>
      <c r="I169" s="1" t="s">
        <v>34</v>
      </c>
      <c r="J169" s="1" t="s">
        <v>26</v>
      </c>
      <c r="K169" s="1" t="s">
        <v>66</v>
      </c>
      <c r="L169" s="1" t="s">
        <v>49</v>
      </c>
      <c r="M169" s="1"/>
      <c r="N169" s="1" t="s">
        <v>29</v>
      </c>
      <c r="O169" s="1" t="s">
        <v>988</v>
      </c>
      <c r="P169" s="1" t="s">
        <v>150</v>
      </c>
      <c r="Q169" s="1" t="s">
        <v>173</v>
      </c>
      <c r="R169" s="1"/>
      <c r="S169" s="1">
        <v>28204</v>
      </c>
      <c r="T169" s="2">
        <v>42160</v>
      </c>
      <c r="U169" s="2">
        <v>42162</v>
      </c>
      <c r="V169" s="1">
        <v>37</v>
      </c>
      <c r="W169" s="1">
        <v>36069</v>
      </c>
      <c r="X169" s="2"/>
      <c r="Y169" s="1"/>
      <c r="Z169" s="1"/>
      <c r="AA169" s="1"/>
      <c r="AB169" s="1"/>
    </row>
    <row r="170" spans="1:28" x14ac:dyDescent="0.3">
      <c r="A170" s="1">
        <v>22180</v>
      </c>
      <c r="B170" s="1" t="s">
        <v>33</v>
      </c>
      <c r="C170" s="1">
        <v>15.28</v>
      </c>
      <c r="D170" s="1">
        <v>0.05</v>
      </c>
      <c r="E170" s="1">
        <v>275</v>
      </c>
      <c r="G170" s="1"/>
      <c r="H170" s="1" t="s">
        <v>35</v>
      </c>
      <c r="I170" s="1" t="s">
        <v>24</v>
      </c>
      <c r="J170" s="1" t="s">
        <v>26</v>
      </c>
      <c r="K170" s="1" t="s">
        <v>996</v>
      </c>
      <c r="L170" s="1" t="s">
        <v>49</v>
      </c>
      <c r="M170" s="1"/>
      <c r="N170" s="1" t="s">
        <v>29</v>
      </c>
      <c r="O170" s="1" t="s">
        <v>988</v>
      </c>
      <c r="P170" s="1" t="s">
        <v>119</v>
      </c>
      <c r="Q170" s="1" t="s">
        <v>174</v>
      </c>
      <c r="R170" s="1"/>
      <c r="S170" s="1">
        <v>6824</v>
      </c>
      <c r="T170" s="2">
        <v>42028</v>
      </c>
      <c r="U170" s="2">
        <v>42029</v>
      </c>
      <c r="V170" s="1">
        <v>4</v>
      </c>
      <c r="W170" s="1">
        <v>89292</v>
      </c>
      <c r="X170" s="1"/>
      <c r="Y170" s="1"/>
      <c r="Z170" s="1"/>
      <c r="AA170" s="1"/>
      <c r="AB170" s="1"/>
    </row>
    <row r="171" spans="1:28" x14ac:dyDescent="0.3">
      <c r="A171" s="1">
        <v>23504</v>
      </c>
      <c r="B171" s="1" t="s">
        <v>41</v>
      </c>
      <c r="C171" s="1">
        <v>1.98</v>
      </c>
      <c r="D171" s="1">
        <v>0.05</v>
      </c>
      <c r="E171" s="1">
        <v>276</v>
      </c>
      <c r="G171" s="1"/>
      <c r="H171" s="1" t="s">
        <v>995</v>
      </c>
      <c r="I171" s="1" t="s">
        <v>24</v>
      </c>
      <c r="J171" s="1" t="s">
        <v>26</v>
      </c>
      <c r="K171" s="1" t="s">
        <v>53</v>
      </c>
      <c r="L171" s="1" t="s">
        <v>28</v>
      </c>
      <c r="M171" s="1"/>
      <c r="N171" s="1" t="s">
        <v>29</v>
      </c>
      <c r="O171" s="1" t="s">
        <v>988</v>
      </c>
      <c r="P171" s="1" t="s">
        <v>119</v>
      </c>
      <c r="Q171" s="1" t="s">
        <v>175</v>
      </c>
      <c r="R171" s="1"/>
      <c r="S171" s="1">
        <v>6111</v>
      </c>
      <c r="T171" s="2">
        <v>42145</v>
      </c>
      <c r="U171" s="2">
        <v>42146</v>
      </c>
      <c r="V171" s="1">
        <v>3</v>
      </c>
      <c r="W171" s="1">
        <v>89291</v>
      </c>
      <c r="X171" s="2"/>
      <c r="Y171" s="1"/>
      <c r="Z171" s="1"/>
      <c r="AA171" s="1"/>
      <c r="AB171" s="1"/>
    </row>
    <row r="172" spans="1:28" x14ac:dyDescent="0.3">
      <c r="A172" s="1">
        <v>23503</v>
      </c>
      <c r="B172" s="1" t="s">
        <v>41</v>
      </c>
      <c r="C172" s="1">
        <v>55.99</v>
      </c>
      <c r="D172" s="1">
        <v>0.05</v>
      </c>
      <c r="E172" s="1">
        <v>282</v>
      </c>
      <c r="G172" s="1"/>
      <c r="H172" s="1" t="s">
        <v>35</v>
      </c>
      <c r="I172" s="1" t="s">
        <v>24</v>
      </c>
      <c r="J172" s="1" t="s">
        <v>58</v>
      </c>
      <c r="K172" s="1" t="s">
        <v>992</v>
      </c>
      <c r="L172" s="1" t="s">
        <v>43</v>
      </c>
      <c r="M172" s="1"/>
      <c r="N172" s="1" t="s">
        <v>29</v>
      </c>
      <c r="O172" s="1" t="s">
        <v>988</v>
      </c>
      <c r="P172" s="1" t="s">
        <v>45</v>
      </c>
      <c r="Q172" s="1" t="s">
        <v>176</v>
      </c>
      <c r="R172" s="1"/>
      <c r="S172" s="1">
        <v>7109</v>
      </c>
      <c r="T172" s="2">
        <v>42145</v>
      </c>
      <c r="U172" s="2">
        <v>42146</v>
      </c>
      <c r="V172" s="1">
        <v>9</v>
      </c>
      <c r="W172" s="1">
        <v>89291</v>
      </c>
      <c r="X172" s="1"/>
      <c r="Y172" s="1"/>
      <c r="Z172" s="1"/>
      <c r="AA172" s="1"/>
      <c r="AB172" s="1"/>
    </row>
    <row r="173" spans="1:28" x14ac:dyDescent="0.3">
      <c r="A173" s="1">
        <v>24512</v>
      </c>
      <c r="B173" s="1" t="s">
        <v>23</v>
      </c>
      <c r="C173" s="1">
        <v>1.68</v>
      </c>
      <c r="D173" s="1">
        <v>0.05</v>
      </c>
      <c r="E173" s="1">
        <v>283</v>
      </c>
      <c r="G173" s="1"/>
      <c r="H173" s="1" t="s">
        <v>35</v>
      </c>
      <c r="I173" s="1" t="s">
        <v>24</v>
      </c>
      <c r="J173" s="1" t="s">
        <v>26</v>
      </c>
      <c r="K173" s="1" t="s">
        <v>27</v>
      </c>
      <c r="L173" s="1" t="s">
        <v>28</v>
      </c>
      <c r="M173" s="1"/>
      <c r="N173" s="1" t="s">
        <v>29</v>
      </c>
      <c r="O173" s="1" t="s">
        <v>989</v>
      </c>
      <c r="P173" s="1" t="s">
        <v>45</v>
      </c>
      <c r="Q173" s="1" t="s">
        <v>177</v>
      </c>
      <c r="R173" s="1"/>
      <c r="S173" s="1">
        <v>7101</v>
      </c>
      <c r="T173" s="2">
        <v>42172</v>
      </c>
      <c r="U173" s="2">
        <v>42173</v>
      </c>
      <c r="V173" s="1">
        <v>11</v>
      </c>
      <c r="W173" s="1">
        <v>89293</v>
      </c>
      <c r="X173" s="2"/>
      <c r="Y173" s="1"/>
      <c r="Z173" s="1"/>
      <c r="AA173" s="1"/>
      <c r="AB173" s="1"/>
    </row>
    <row r="174" spans="1:28" x14ac:dyDescent="0.3">
      <c r="A174" s="1">
        <v>19168</v>
      </c>
      <c r="B174" s="1" t="s">
        <v>71</v>
      </c>
      <c r="C174" s="1">
        <v>4.13</v>
      </c>
      <c r="D174" s="1">
        <v>0.05</v>
      </c>
      <c r="E174" s="1">
        <v>286</v>
      </c>
      <c r="G174" s="1"/>
      <c r="H174" s="1" t="s">
        <v>35</v>
      </c>
      <c r="I174" s="1" t="s">
        <v>48</v>
      </c>
      <c r="J174" s="1" t="s">
        <v>26</v>
      </c>
      <c r="K174" s="1" t="s">
        <v>996</v>
      </c>
      <c r="L174" s="1" t="s">
        <v>49</v>
      </c>
      <c r="M174" s="1"/>
      <c r="N174" s="1" t="s">
        <v>29</v>
      </c>
      <c r="O174" s="1" t="s">
        <v>989</v>
      </c>
      <c r="P174" s="1" t="s">
        <v>101</v>
      </c>
      <c r="Q174" s="1" t="s">
        <v>178</v>
      </c>
      <c r="R174" s="1"/>
      <c r="S174" s="1">
        <v>66203</v>
      </c>
      <c r="T174" s="2">
        <v>42172</v>
      </c>
      <c r="U174" s="2">
        <v>42176</v>
      </c>
      <c r="V174" s="1">
        <v>9</v>
      </c>
      <c r="W174" s="1">
        <v>89761</v>
      </c>
      <c r="X174" s="2"/>
      <c r="Y174" s="1"/>
      <c r="Z174" s="1"/>
      <c r="AA174" s="1"/>
      <c r="AB174" s="1"/>
    </row>
    <row r="175" spans="1:28" x14ac:dyDescent="0.3">
      <c r="A175" s="1">
        <v>19169</v>
      </c>
      <c r="B175" s="1" t="s">
        <v>71</v>
      </c>
      <c r="C175" s="1">
        <v>130.97999999999999</v>
      </c>
      <c r="D175" s="1">
        <v>0.1</v>
      </c>
      <c r="E175" s="1">
        <v>286</v>
      </c>
      <c r="G175" s="1"/>
      <c r="H175" s="1" t="s">
        <v>35</v>
      </c>
      <c r="I175" s="1" t="s">
        <v>48</v>
      </c>
      <c r="J175" s="1" t="s">
        <v>36</v>
      </c>
      <c r="K175" s="1" t="s">
        <v>105</v>
      </c>
      <c r="L175" s="1" t="s">
        <v>77</v>
      </c>
      <c r="M175" s="1"/>
      <c r="N175" s="1" t="s">
        <v>29</v>
      </c>
      <c r="O175" s="1" t="s">
        <v>989</v>
      </c>
      <c r="P175" s="1" t="s">
        <v>101</v>
      </c>
      <c r="Q175" s="1" t="s">
        <v>178</v>
      </c>
      <c r="R175" s="1"/>
      <c r="S175" s="1">
        <v>66203</v>
      </c>
      <c r="T175" s="2">
        <v>42172</v>
      </c>
      <c r="U175" s="2">
        <v>42176</v>
      </c>
      <c r="V175" s="1">
        <v>9</v>
      </c>
      <c r="W175" s="1">
        <v>89761</v>
      </c>
      <c r="X175" s="1"/>
      <c r="Y175" s="1"/>
      <c r="Z175" s="1"/>
      <c r="AA175" s="1"/>
      <c r="AB175" s="1"/>
    </row>
    <row r="176" spans="1:28" x14ac:dyDescent="0.3">
      <c r="A176" s="1">
        <v>25624</v>
      </c>
      <c r="B176" s="1" t="s">
        <v>41</v>
      </c>
      <c r="C176" s="1">
        <v>28.48</v>
      </c>
      <c r="D176" s="1">
        <v>0.05</v>
      </c>
      <c r="E176" s="1">
        <v>288</v>
      </c>
      <c r="G176" s="1"/>
      <c r="H176" s="1" t="s">
        <v>35</v>
      </c>
      <c r="I176" s="1" t="s">
        <v>48</v>
      </c>
      <c r="J176" s="1" t="s">
        <v>58</v>
      </c>
      <c r="K176" s="1" t="s">
        <v>100</v>
      </c>
      <c r="L176" s="1" t="s">
        <v>43</v>
      </c>
      <c r="M176" s="1"/>
      <c r="N176" s="1" t="s">
        <v>29</v>
      </c>
      <c r="O176" s="1" t="s">
        <v>989</v>
      </c>
      <c r="P176" s="1" t="s">
        <v>101</v>
      </c>
      <c r="Q176" s="1" t="s">
        <v>179</v>
      </c>
      <c r="R176" s="1"/>
      <c r="S176" s="1">
        <v>67212</v>
      </c>
      <c r="T176" s="2">
        <v>42020</v>
      </c>
      <c r="U176" s="2">
        <v>42023</v>
      </c>
      <c r="V176" s="1">
        <v>7</v>
      </c>
      <c r="W176" s="1">
        <v>89762</v>
      </c>
      <c r="X176" s="1"/>
      <c r="Y176" s="1"/>
      <c r="Z176" s="1"/>
      <c r="AA176" s="1"/>
      <c r="AB176" s="1"/>
    </row>
    <row r="177" spans="1:28" x14ac:dyDescent="0.3">
      <c r="A177" s="1">
        <v>25625</v>
      </c>
      <c r="B177" s="1" t="s">
        <v>41</v>
      </c>
      <c r="C177" s="1">
        <v>65.989999999999995</v>
      </c>
      <c r="D177" s="1">
        <v>0.05</v>
      </c>
      <c r="E177" s="1">
        <v>288</v>
      </c>
      <c r="G177" s="1"/>
      <c r="H177" s="1" t="s">
        <v>995</v>
      </c>
      <c r="I177" s="1" t="s">
        <v>48</v>
      </c>
      <c r="J177" s="1" t="s">
        <v>58</v>
      </c>
      <c r="K177" s="1" t="s">
        <v>992</v>
      </c>
      <c r="L177" s="1" t="s">
        <v>49</v>
      </c>
      <c r="M177" s="1"/>
      <c r="N177" s="1" t="s">
        <v>29</v>
      </c>
      <c r="O177" s="1" t="s">
        <v>984</v>
      </c>
      <c r="P177" s="1" t="s">
        <v>101</v>
      </c>
      <c r="Q177" s="1" t="s">
        <v>179</v>
      </c>
      <c r="R177" s="1"/>
      <c r="S177" s="1">
        <v>67212</v>
      </c>
      <c r="T177" s="2">
        <v>42020</v>
      </c>
      <c r="U177" s="2">
        <v>42022</v>
      </c>
      <c r="V177" s="1">
        <v>14</v>
      </c>
      <c r="W177" s="1">
        <v>89762</v>
      </c>
      <c r="X177" s="1"/>
      <c r="Y177" s="1"/>
      <c r="Z177" s="1"/>
      <c r="AA177" s="1"/>
      <c r="AB177" s="1"/>
    </row>
    <row r="178" spans="1:28" x14ac:dyDescent="0.3">
      <c r="A178" s="1">
        <v>21223</v>
      </c>
      <c r="B178" s="1" t="s">
        <v>33</v>
      </c>
      <c r="C178" s="1">
        <v>4.9800000000000004</v>
      </c>
      <c r="D178" s="1">
        <v>0.05</v>
      </c>
      <c r="E178" s="1">
        <v>290</v>
      </c>
      <c r="G178" s="1"/>
      <c r="H178" s="1" t="s">
        <v>35</v>
      </c>
      <c r="I178" s="1" t="s">
        <v>48</v>
      </c>
      <c r="J178" s="1" t="s">
        <v>58</v>
      </c>
      <c r="K178" s="1" t="s">
        <v>100</v>
      </c>
      <c r="L178" s="1" t="s">
        <v>43</v>
      </c>
      <c r="M178" s="1"/>
      <c r="N178" s="1" t="s">
        <v>29</v>
      </c>
      <c r="O178" s="1" t="s">
        <v>988</v>
      </c>
      <c r="P178" s="1" t="s">
        <v>129</v>
      </c>
      <c r="Q178" s="1" t="s">
        <v>180</v>
      </c>
      <c r="R178" s="1"/>
      <c r="S178" s="1">
        <v>80538</v>
      </c>
      <c r="T178" s="2">
        <v>42088</v>
      </c>
      <c r="U178" s="2">
        <v>42089</v>
      </c>
      <c r="V178" s="1">
        <v>20</v>
      </c>
      <c r="W178" s="1">
        <v>90837</v>
      </c>
      <c r="X178" s="1"/>
      <c r="Y178" s="1"/>
      <c r="Z178" s="1"/>
      <c r="AA178" s="1"/>
      <c r="AB178" s="1"/>
    </row>
    <row r="179" spans="1:28" x14ac:dyDescent="0.3">
      <c r="A179" s="1">
        <v>23302</v>
      </c>
      <c r="B179" s="1" t="s">
        <v>23</v>
      </c>
      <c r="C179" s="1">
        <v>8.33</v>
      </c>
      <c r="D179" s="1">
        <v>0.05</v>
      </c>
      <c r="E179" s="1">
        <v>306</v>
      </c>
      <c r="G179" s="1"/>
      <c r="H179" s="1" t="s">
        <v>35</v>
      </c>
      <c r="I179" s="1" t="s">
        <v>48</v>
      </c>
      <c r="J179" s="1" t="s">
        <v>58</v>
      </c>
      <c r="K179" s="1" t="s">
        <v>100</v>
      </c>
      <c r="L179" s="1" t="s">
        <v>43</v>
      </c>
      <c r="M179" s="1"/>
      <c r="N179" s="1" t="s">
        <v>29</v>
      </c>
      <c r="O179" s="1" t="s">
        <v>988</v>
      </c>
      <c r="P179" s="1" t="s">
        <v>181</v>
      </c>
      <c r="Q179" s="1" t="s">
        <v>182</v>
      </c>
      <c r="R179" s="1"/>
      <c r="S179" s="1">
        <v>21208</v>
      </c>
      <c r="T179" s="2">
        <v>42049</v>
      </c>
      <c r="U179" s="2">
        <v>42050</v>
      </c>
      <c r="V179" s="1">
        <v>8</v>
      </c>
      <c r="W179" s="1">
        <v>87057</v>
      </c>
      <c r="X179" s="1"/>
      <c r="Y179" s="1"/>
      <c r="Z179" s="1"/>
      <c r="AA179" s="1"/>
      <c r="AB179" s="1"/>
    </row>
    <row r="180" spans="1:28" x14ac:dyDescent="0.3">
      <c r="A180" s="1">
        <v>23303</v>
      </c>
      <c r="B180" s="1" t="s">
        <v>23</v>
      </c>
      <c r="C180" s="1">
        <v>85.99</v>
      </c>
      <c r="D180" s="1">
        <v>0.05</v>
      </c>
      <c r="E180" s="1">
        <v>306</v>
      </c>
      <c r="G180" s="1"/>
      <c r="H180" s="1" t="s">
        <v>35</v>
      </c>
      <c r="I180" s="1" t="s">
        <v>48</v>
      </c>
      <c r="J180" s="1" t="s">
        <v>58</v>
      </c>
      <c r="K180" s="1" t="s">
        <v>992</v>
      </c>
      <c r="L180" s="1" t="s">
        <v>28</v>
      </c>
      <c r="M180" s="1"/>
      <c r="N180" s="1" t="s">
        <v>29</v>
      </c>
      <c r="O180" s="1" t="s">
        <v>984</v>
      </c>
      <c r="P180" s="1" t="s">
        <v>181</v>
      </c>
      <c r="Q180" s="1" t="s">
        <v>182</v>
      </c>
      <c r="R180" s="1"/>
      <c r="S180" s="1">
        <v>21208</v>
      </c>
      <c r="T180" s="2">
        <v>42049</v>
      </c>
      <c r="U180" s="2">
        <v>42051</v>
      </c>
      <c r="V180" s="1">
        <v>17</v>
      </c>
      <c r="W180" s="1">
        <v>87057</v>
      </c>
      <c r="X180" s="1"/>
      <c r="Y180" s="1"/>
      <c r="Z180" s="1"/>
      <c r="AA180" s="1"/>
      <c r="AB180" s="1"/>
    </row>
    <row r="181" spans="1:28" x14ac:dyDescent="0.3">
      <c r="A181" s="1">
        <v>5302</v>
      </c>
      <c r="B181" s="1" t="s">
        <v>23</v>
      </c>
      <c r="C181" s="1">
        <v>8.33</v>
      </c>
      <c r="D181" s="1">
        <v>0.05</v>
      </c>
      <c r="E181" s="1">
        <v>308</v>
      </c>
      <c r="G181" s="1"/>
      <c r="H181" s="1" t="s">
        <v>35</v>
      </c>
      <c r="I181" s="1" t="s">
        <v>48</v>
      </c>
      <c r="J181" s="1" t="s">
        <v>58</v>
      </c>
      <c r="K181" s="1" t="s">
        <v>100</v>
      </c>
      <c r="L181" s="1" t="s">
        <v>43</v>
      </c>
      <c r="M181" s="1"/>
      <c r="N181" s="1" t="s">
        <v>29</v>
      </c>
      <c r="O181" s="1" t="s">
        <v>989</v>
      </c>
      <c r="P181" s="1" t="s">
        <v>31</v>
      </c>
      <c r="Q181" s="1" t="s">
        <v>113</v>
      </c>
      <c r="R181" s="1"/>
      <c r="S181" s="1">
        <v>98115</v>
      </c>
      <c r="T181" s="2">
        <v>42049</v>
      </c>
      <c r="U181" s="2">
        <v>42050</v>
      </c>
      <c r="V181" s="1">
        <v>32</v>
      </c>
      <c r="W181" s="1">
        <v>37760</v>
      </c>
      <c r="X181" s="1"/>
      <c r="Y181" s="1"/>
      <c r="Z181" s="1"/>
      <c r="AA181" s="1"/>
      <c r="AB181" s="1"/>
    </row>
    <row r="182" spans="1:28" x14ac:dyDescent="0.3">
      <c r="A182" s="1">
        <v>18853</v>
      </c>
      <c r="B182" s="1" t="s">
        <v>47</v>
      </c>
      <c r="C182" s="1">
        <v>1637.53</v>
      </c>
      <c r="D182" s="1">
        <v>0.15</v>
      </c>
      <c r="E182" s="1">
        <v>314</v>
      </c>
      <c r="G182" s="1"/>
      <c r="H182" s="1" t="s">
        <v>35</v>
      </c>
      <c r="I182" s="1" t="s">
        <v>24</v>
      </c>
      <c r="J182" s="1" t="s">
        <v>26</v>
      </c>
      <c r="K182" s="1" t="s">
        <v>999</v>
      </c>
      <c r="L182" s="1" t="s">
        <v>63</v>
      </c>
      <c r="M182" s="1"/>
      <c r="N182" s="1" t="s">
        <v>29</v>
      </c>
      <c r="O182" s="1" t="s">
        <v>988</v>
      </c>
      <c r="P182" s="1" t="s">
        <v>98</v>
      </c>
      <c r="Q182" s="1" t="s">
        <v>172</v>
      </c>
      <c r="R182" s="1"/>
      <c r="S182" s="1">
        <v>60130</v>
      </c>
      <c r="T182" s="2">
        <v>42083</v>
      </c>
      <c r="U182" s="2">
        <v>42085</v>
      </c>
      <c r="V182" s="1">
        <v>2</v>
      </c>
      <c r="W182" s="1">
        <v>89166</v>
      </c>
      <c r="X182" s="1"/>
      <c r="Y182" s="1"/>
      <c r="Z182" s="1"/>
      <c r="AA182" s="1"/>
      <c r="AB182" s="1"/>
    </row>
    <row r="183" spans="1:28" x14ac:dyDescent="0.3">
      <c r="A183" s="1">
        <v>18852</v>
      </c>
      <c r="B183" s="1" t="s">
        <v>47</v>
      </c>
      <c r="C183" s="1">
        <v>19.98</v>
      </c>
      <c r="D183" s="1">
        <v>0.05</v>
      </c>
      <c r="E183" s="1">
        <v>315</v>
      </c>
      <c r="G183" s="1"/>
      <c r="H183" s="1" t="s">
        <v>35</v>
      </c>
      <c r="I183" s="1" t="s">
        <v>24</v>
      </c>
      <c r="J183" s="1" t="s">
        <v>58</v>
      </c>
      <c r="K183" s="1" t="s">
        <v>100</v>
      </c>
      <c r="L183" s="1" t="s">
        <v>49</v>
      </c>
      <c r="M183" s="1"/>
      <c r="N183" s="1" t="s">
        <v>29</v>
      </c>
      <c r="O183" s="1" t="s">
        <v>984</v>
      </c>
      <c r="P183" s="1" t="s">
        <v>106</v>
      </c>
      <c r="Q183" s="1" t="s">
        <v>183</v>
      </c>
      <c r="R183" s="1"/>
      <c r="S183" s="1">
        <v>1007</v>
      </c>
      <c r="T183" s="2">
        <v>42083</v>
      </c>
      <c r="U183" s="2">
        <v>42083</v>
      </c>
      <c r="V183" s="1">
        <v>2</v>
      </c>
      <c r="W183" s="1">
        <v>89166</v>
      </c>
      <c r="X183" s="1"/>
      <c r="Y183" s="1"/>
      <c r="Z183" s="1"/>
      <c r="AA183" s="1"/>
      <c r="AB183" s="1"/>
    </row>
    <row r="184" spans="1:28" x14ac:dyDescent="0.3">
      <c r="A184" s="1">
        <v>18032</v>
      </c>
      <c r="B184" s="1" t="s">
        <v>33</v>
      </c>
      <c r="C184" s="1">
        <v>7.38</v>
      </c>
      <c r="D184" s="1">
        <v>0.05</v>
      </c>
      <c r="E184" s="1">
        <v>317</v>
      </c>
      <c r="G184" s="1"/>
      <c r="H184" s="1" t="s">
        <v>35</v>
      </c>
      <c r="I184" s="1" t="s">
        <v>24</v>
      </c>
      <c r="J184" s="1" t="s">
        <v>36</v>
      </c>
      <c r="K184" s="1" t="s">
        <v>42</v>
      </c>
      <c r="L184" s="1" t="s">
        <v>49</v>
      </c>
      <c r="M184" s="1"/>
      <c r="N184" s="1" t="s">
        <v>29</v>
      </c>
      <c r="O184" s="1" t="s">
        <v>984</v>
      </c>
      <c r="P184" s="1" t="s">
        <v>39</v>
      </c>
      <c r="Q184" s="1" t="s">
        <v>184</v>
      </c>
      <c r="R184" s="1"/>
      <c r="S184" s="1">
        <v>91945</v>
      </c>
      <c r="T184" s="2">
        <v>42172</v>
      </c>
      <c r="U184" s="2">
        <v>42173</v>
      </c>
      <c r="V184" s="1">
        <v>9</v>
      </c>
      <c r="W184" s="1">
        <v>86041</v>
      </c>
      <c r="X184" s="1"/>
      <c r="Y184" s="1"/>
      <c r="Z184" s="1"/>
      <c r="AA184" s="1"/>
      <c r="AB184" s="1"/>
    </row>
    <row r="185" spans="1:28" x14ac:dyDescent="0.3">
      <c r="A185" s="1">
        <v>18033</v>
      </c>
      <c r="B185" s="1" t="s">
        <v>33</v>
      </c>
      <c r="C185" s="1">
        <v>5.98</v>
      </c>
      <c r="D185" s="1">
        <v>0.05</v>
      </c>
      <c r="E185" s="1">
        <v>317</v>
      </c>
      <c r="G185" s="1"/>
      <c r="H185" s="1" t="s">
        <v>35</v>
      </c>
      <c r="I185" s="1" t="s">
        <v>24</v>
      </c>
      <c r="J185" s="1" t="s">
        <v>26</v>
      </c>
      <c r="K185" s="1" t="s">
        <v>66</v>
      </c>
      <c r="L185" s="1" t="s">
        <v>49</v>
      </c>
      <c r="M185" s="1"/>
      <c r="N185" s="1" t="s">
        <v>29</v>
      </c>
      <c r="O185" s="1" t="s">
        <v>984</v>
      </c>
      <c r="P185" s="1" t="s">
        <v>39</v>
      </c>
      <c r="Q185" s="1" t="s">
        <v>184</v>
      </c>
      <c r="R185" s="1"/>
      <c r="S185" s="1">
        <v>91945</v>
      </c>
      <c r="T185" s="2">
        <v>42172</v>
      </c>
      <c r="U185" s="2">
        <v>42173</v>
      </c>
      <c r="V185" s="1">
        <v>17</v>
      </c>
      <c r="W185" s="1">
        <v>86041</v>
      </c>
      <c r="X185" s="1"/>
      <c r="Y185" s="1"/>
      <c r="Z185" s="1"/>
      <c r="AA185" s="1"/>
      <c r="AB185" s="1"/>
    </row>
    <row r="186" spans="1:28" x14ac:dyDescent="0.3">
      <c r="A186" s="1">
        <v>18034</v>
      </c>
      <c r="B186" s="1" t="s">
        <v>33</v>
      </c>
      <c r="C186" s="1">
        <v>15.42</v>
      </c>
      <c r="D186" s="1">
        <v>0.05</v>
      </c>
      <c r="E186" s="1">
        <v>317</v>
      </c>
      <c r="G186" s="1"/>
      <c r="H186" s="1" t="s">
        <v>35</v>
      </c>
      <c r="I186" s="1" t="s">
        <v>24</v>
      </c>
      <c r="J186" s="1" t="s">
        <v>26</v>
      </c>
      <c r="K186" s="1" t="s">
        <v>85</v>
      </c>
      <c r="L186" s="1" t="s">
        <v>49</v>
      </c>
      <c r="M186" s="1"/>
      <c r="N186" s="1" t="s">
        <v>29</v>
      </c>
      <c r="O186" s="1" t="s">
        <v>988</v>
      </c>
      <c r="P186" s="1" t="s">
        <v>39</v>
      </c>
      <c r="Q186" s="1" t="s">
        <v>184</v>
      </c>
      <c r="R186" s="1"/>
      <c r="S186" s="1">
        <v>91945</v>
      </c>
      <c r="T186" s="2">
        <v>42172</v>
      </c>
      <c r="U186" s="2">
        <v>42173</v>
      </c>
      <c r="V186" s="1">
        <v>12</v>
      </c>
      <c r="W186" s="1">
        <v>86041</v>
      </c>
      <c r="X186" s="1"/>
      <c r="Y186" s="1"/>
      <c r="Z186" s="1"/>
      <c r="AA186" s="1"/>
      <c r="AB186" s="1"/>
    </row>
    <row r="187" spans="1:28" x14ac:dyDescent="0.3">
      <c r="A187" s="1">
        <v>20641</v>
      </c>
      <c r="B187" s="1" t="s">
        <v>71</v>
      </c>
      <c r="C187" s="1">
        <v>8.33</v>
      </c>
      <c r="D187" s="1">
        <v>0.05</v>
      </c>
      <c r="E187" s="1">
        <v>321</v>
      </c>
      <c r="G187" s="1"/>
      <c r="H187" s="1" t="s">
        <v>35</v>
      </c>
      <c r="I187" s="1" t="s">
        <v>74</v>
      </c>
      <c r="J187" s="1" t="s">
        <v>58</v>
      </c>
      <c r="K187" s="1" t="s">
        <v>100</v>
      </c>
      <c r="L187" s="1" t="s">
        <v>43</v>
      </c>
      <c r="M187" s="1"/>
      <c r="N187" s="1" t="s">
        <v>29</v>
      </c>
      <c r="O187" s="1" t="s">
        <v>989</v>
      </c>
      <c r="P187" s="1" t="s">
        <v>181</v>
      </c>
      <c r="Q187" s="1" t="s">
        <v>185</v>
      </c>
      <c r="R187" s="1"/>
      <c r="S187" s="1">
        <v>20854</v>
      </c>
      <c r="T187" s="2">
        <v>42098</v>
      </c>
      <c r="U187" s="2">
        <v>42103</v>
      </c>
      <c r="V187" s="1">
        <v>11</v>
      </c>
      <c r="W187" s="1">
        <v>91057</v>
      </c>
      <c r="X187" s="1"/>
      <c r="Y187" s="1"/>
      <c r="Z187" s="1"/>
      <c r="AA187" s="1"/>
      <c r="AB187" s="1"/>
    </row>
    <row r="188" spans="1:28" x14ac:dyDescent="0.3">
      <c r="A188" s="1">
        <v>25111</v>
      </c>
      <c r="B188" s="1" t="s">
        <v>33</v>
      </c>
      <c r="C188" s="1">
        <v>7.99</v>
      </c>
      <c r="D188" s="1">
        <v>0.05</v>
      </c>
      <c r="E188" s="1">
        <v>326</v>
      </c>
      <c r="G188" s="1"/>
      <c r="H188" s="1" t="s">
        <v>35</v>
      </c>
      <c r="I188" s="1" t="s">
        <v>74</v>
      </c>
      <c r="J188" s="1" t="s">
        <v>58</v>
      </c>
      <c r="K188" s="1" t="s">
        <v>992</v>
      </c>
      <c r="L188" s="1" t="s">
        <v>63</v>
      </c>
      <c r="M188" s="1"/>
      <c r="N188" s="1" t="s">
        <v>29</v>
      </c>
      <c r="O188" s="1" t="s">
        <v>988</v>
      </c>
      <c r="P188" s="1" t="s">
        <v>98</v>
      </c>
      <c r="Q188" s="1" t="s">
        <v>186</v>
      </c>
      <c r="R188" s="1"/>
      <c r="S188" s="1">
        <v>60510</v>
      </c>
      <c r="T188" s="2">
        <v>42164</v>
      </c>
      <c r="U188" s="2">
        <v>42165</v>
      </c>
      <c r="V188" s="1">
        <v>4</v>
      </c>
      <c r="W188" s="1">
        <v>90973</v>
      </c>
      <c r="X188" s="1"/>
      <c r="Y188" s="1"/>
      <c r="Z188" s="1"/>
      <c r="AA188" s="1"/>
      <c r="AB188" s="1"/>
    </row>
    <row r="189" spans="1:28" x14ac:dyDescent="0.3">
      <c r="A189" s="1">
        <v>19159</v>
      </c>
      <c r="B189" s="1" t="s">
        <v>47</v>
      </c>
      <c r="C189" s="1">
        <v>296.18</v>
      </c>
      <c r="D189" s="1">
        <v>0.1</v>
      </c>
      <c r="E189" s="1">
        <v>329</v>
      </c>
      <c r="G189" s="1"/>
      <c r="H189" s="1" t="s">
        <v>35</v>
      </c>
      <c r="I189" s="1" t="s">
        <v>34</v>
      </c>
      <c r="J189" s="1" t="s">
        <v>36</v>
      </c>
      <c r="K189" s="1" t="s">
        <v>89</v>
      </c>
      <c r="L189" s="1" t="s">
        <v>77</v>
      </c>
      <c r="M189" s="1"/>
      <c r="N189" s="1" t="s">
        <v>29</v>
      </c>
      <c r="O189" s="1" t="s">
        <v>988</v>
      </c>
      <c r="P189" s="1" t="s">
        <v>103</v>
      </c>
      <c r="Q189" s="1" t="s">
        <v>187</v>
      </c>
      <c r="R189" s="1"/>
      <c r="S189" s="1">
        <v>4073</v>
      </c>
      <c r="T189" s="2">
        <v>42108</v>
      </c>
      <c r="U189" s="2">
        <v>42109</v>
      </c>
      <c r="V189" s="1">
        <v>5</v>
      </c>
      <c r="W189" s="1">
        <v>89726</v>
      </c>
      <c r="X189" s="1"/>
      <c r="Y189" s="1"/>
      <c r="Z189" s="1"/>
      <c r="AA189" s="1"/>
      <c r="AB189" s="1"/>
    </row>
    <row r="190" spans="1:28" x14ac:dyDescent="0.3">
      <c r="A190" s="1">
        <v>19158</v>
      </c>
      <c r="B190" s="1" t="s">
        <v>47</v>
      </c>
      <c r="C190" s="1">
        <v>29.1</v>
      </c>
      <c r="D190" s="1">
        <v>0.05</v>
      </c>
      <c r="E190" s="1">
        <v>331</v>
      </c>
      <c r="G190" s="1"/>
      <c r="H190" s="1" t="s">
        <v>995</v>
      </c>
      <c r="I190" s="1" t="s">
        <v>34</v>
      </c>
      <c r="J190" s="1" t="s">
        <v>58</v>
      </c>
      <c r="K190" s="1" t="s">
        <v>100</v>
      </c>
      <c r="L190" s="1" t="s">
        <v>49</v>
      </c>
      <c r="M190" s="1"/>
      <c r="N190" s="1" t="s">
        <v>29</v>
      </c>
      <c r="O190" s="1" t="s">
        <v>984</v>
      </c>
      <c r="P190" s="1" t="s">
        <v>108</v>
      </c>
      <c r="Q190" s="1" t="s">
        <v>188</v>
      </c>
      <c r="R190" s="1"/>
      <c r="S190" s="1">
        <v>3045</v>
      </c>
      <c r="T190" s="2">
        <v>42108</v>
      </c>
      <c r="U190" s="2">
        <v>42110</v>
      </c>
      <c r="V190" s="1">
        <v>8</v>
      </c>
      <c r="W190" s="1">
        <v>89726</v>
      </c>
      <c r="X190" s="1"/>
      <c r="Y190" s="1"/>
      <c r="Z190" s="1"/>
      <c r="AA190" s="1"/>
      <c r="AB190" s="1"/>
    </row>
    <row r="191" spans="1:28" x14ac:dyDescent="0.3">
      <c r="A191" s="1">
        <v>18261</v>
      </c>
      <c r="B191" s="1" t="s">
        <v>41</v>
      </c>
      <c r="C191" s="1">
        <v>276.2</v>
      </c>
      <c r="D191" s="1">
        <v>0.1</v>
      </c>
      <c r="E191" s="1">
        <v>335</v>
      </c>
      <c r="G191" s="1"/>
      <c r="H191" s="1" t="s">
        <v>35</v>
      </c>
      <c r="I191" s="1" t="s">
        <v>24</v>
      </c>
      <c r="J191" s="1" t="s">
        <v>36</v>
      </c>
      <c r="K191" s="1" t="s">
        <v>37</v>
      </c>
      <c r="L191" s="1" t="s">
        <v>124</v>
      </c>
      <c r="M191" s="1"/>
      <c r="N191" s="1" t="s">
        <v>29</v>
      </c>
      <c r="O191" s="1" t="s">
        <v>984</v>
      </c>
      <c r="P191" s="1" t="s">
        <v>69</v>
      </c>
      <c r="Q191" s="1" t="s">
        <v>189</v>
      </c>
      <c r="R191" s="1"/>
      <c r="S191" s="1">
        <v>97504</v>
      </c>
      <c r="T191" s="2">
        <v>42128</v>
      </c>
      <c r="U191" s="2">
        <v>42129</v>
      </c>
      <c r="V191" s="1">
        <v>14</v>
      </c>
      <c r="W191" s="1">
        <v>87277</v>
      </c>
      <c r="X191" s="1"/>
      <c r="Y191" s="1"/>
      <c r="Z191" s="1"/>
      <c r="AA191" s="1"/>
      <c r="AB191" s="1"/>
    </row>
    <row r="192" spans="1:28" x14ac:dyDescent="0.3">
      <c r="A192" s="1">
        <v>18262</v>
      </c>
      <c r="B192" s="1" t="s">
        <v>41</v>
      </c>
      <c r="C192" s="1">
        <v>6.28</v>
      </c>
      <c r="D192" s="1">
        <v>0.05</v>
      </c>
      <c r="E192" s="1">
        <v>335</v>
      </c>
      <c r="G192" s="1"/>
      <c r="H192" s="1" t="s">
        <v>35</v>
      </c>
      <c r="I192" s="1" t="s">
        <v>24</v>
      </c>
      <c r="J192" s="1" t="s">
        <v>36</v>
      </c>
      <c r="K192" s="1" t="s">
        <v>42</v>
      </c>
      <c r="L192" s="1" t="s">
        <v>49</v>
      </c>
      <c r="M192" s="1"/>
      <c r="N192" s="1" t="s">
        <v>29</v>
      </c>
      <c r="O192" s="1" t="s">
        <v>988</v>
      </c>
      <c r="P192" s="1" t="s">
        <v>69</v>
      </c>
      <c r="Q192" s="1" t="s">
        <v>189</v>
      </c>
      <c r="R192" s="1"/>
      <c r="S192" s="1">
        <v>97504</v>
      </c>
      <c r="T192" s="2">
        <v>42128</v>
      </c>
      <c r="U192" s="2">
        <v>42128</v>
      </c>
      <c r="V192" s="1">
        <v>1</v>
      </c>
      <c r="W192" s="1">
        <v>87277</v>
      </c>
      <c r="X192" s="2"/>
      <c r="Y192" s="1"/>
      <c r="Z192" s="1"/>
      <c r="AA192" s="1"/>
      <c r="AB192" s="1"/>
    </row>
    <row r="193" spans="1:28" x14ac:dyDescent="0.3">
      <c r="A193" s="1">
        <v>23481</v>
      </c>
      <c r="B193" s="1" t="s">
        <v>47</v>
      </c>
      <c r="C193" s="1">
        <v>7.77</v>
      </c>
      <c r="D193" s="1">
        <v>0.05</v>
      </c>
      <c r="E193" s="1">
        <v>339</v>
      </c>
      <c r="G193" s="1"/>
      <c r="H193" s="1" t="s">
        <v>35</v>
      </c>
      <c r="I193" s="1" t="s">
        <v>24</v>
      </c>
      <c r="J193" s="1" t="s">
        <v>26</v>
      </c>
      <c r="K193" s="1" t="s">
        <v>131</v>
      </c>
      <c r="L193" s="1" t="s">
        <v>49</v>
      </c>
      <c r="M193" s="1"/>
      <c r="N193" s="1" t="s">
        <v>29</v>
      </c>
      <c r="O193" s="1" t="s">
        <v>988</v>
      </c>
      <c r="P193" s="1" t="s">
        <v>90</v>
      </c>
      <c r="Q193" s="1" t="s">
        <v>190</v>
      </c>
      <c r="R193" s="1"/>
      <c r="S193" s="1">
        <v>43229</v>
      </c>
      <c r="T193" s="2">
        <v>42080</v>
      </c>
      <c r="U193" s="2">
        <v>42081</v>
      </c>
      <c r="V193" s="1">
        <v>5</v>
      </c>
      <c r="W193" s="1">
        <v>90583</v>
      </c>
      <c r="X193" s="2"/>
      <c r="Y193" s="1"/>
      <c r="Z193" s="1"/>
      <c r="AA193" s="1"/>
      <c r="AB193" s="1"/>
    </row>
    <row r="194" spans="1:28" x14ac:dyDescent="0.3">
      <c r="A194" s="1">
        <v>23482</v>
      </c>
      <c r="B194" s="1" t="s">
        <v>47</v>
      </c>
      <c r="C194" s="1">
        <v>7.59</v>
      </c>
      <c r="D194" s="1">
        <v>0.05</v>
      </c>
      <c r="E194" s="1">
        <v>339</v>
      </c>
      <c r="G194" s="1"/>
      <c r="H194" s="1" t="s">
        <v>35</v>
      </c>
      <c r="I194" s="1" t="s">
        <v>24</v>
      </c>
      <c r="J194" s="1" t="s">
        <v>36</v>
      </c>
      <c r="K194" s="1" t="s">
        <v>42</v>
      </c>
      <c r="L194" s="1" t="s">
        <v>28</v>
      </c>
      <c r="M194" s="1"/>
      <c r="N194" s="1" t="s">
        <v>29</v>
      </c>
      <c r="O194" s="1" t="s">
        <v>998</v>
      </c>
      <c r="P194" s="1" t="s">
        <v>90</v>
      </c>
      <c r="Q194" s="1" t="s">
        <v>190</v>
      </c>
      <c r="R194" s="1"/>
      <c r="S194" s="1">
        <v>43229</v>
      </c>
      <c r="T194" s="2">
        <v>42080</v>
      </c>
      <c r="U194" s="2">
        <v>42082</v>
      </c>
      <c r="V194" s="1">
        <v>15</v>
      </c>
      <c r="W194" s="1">
        <v>90583</v>
      </c>
      <c r="X194" s="1"/>
      <c r="Y194" s="1"/>
      <c r="Z194" s="1"/>
      <c r="AA194" s="1"/>
      <c r="AB194" s="1"/>
    </row>
    <row r="195" spans="1:28" x14ac:dyDescent="0.3">
      <c r="A195" s="1">
        <v>480</v>
      </c>
      <c r="B195" s="1" t="s">
        <v>41</v>
      </c>
      <c r="C195" s="1">
        <v>3.26</v>
      </c>
      <c r="D195" s="1">
        <v>0.05</v>
      </c>
      <c r="E195" s="1">
        <v>342</v>
      </c>
      <c r="G195" s="1"/>
      <c r="H195" s="1" t="s">
        <v>35</v>
      </c>
      <c r="I195" s="1" t="s">
        <v>24</v>
      </c>
      <c r="J195" s="1" t="s">
        <v>26</v>
      </c>
      <c r="K195" s="1" t="s">
        <v>27</v>
      </c>
      <c r="L195" s="1" t="s">
        <v>28</v>
      </c>
      <c r="M195" s="1"/>
      <c r="N195" s="1" t="s">
        <v>29</v>
      </c>
      <c r="O195" s="1" t="s">
        <v>988</v>
      </c>
      <c r="P195" s="1" t="s">
        <v>162</v>
      </c>
      <c r="Q195" s="1" t="s">
        <v>191</v>
      </c>
      <c r="R195" s="1"/>
      <c r="S195" s="1">
        <v>33181</v>
      </c>
      <c r="T195" s="2">
        <v>42128</v>
      </c>
      <c r="U195" s="2">
        <v>42130</v>
      </c>
      <c r="V195" s="1">
        <v>20</v>
      </c>
      <c r="W195" s="1">
        <v>3332</v>
      </c>
      <c r="X195" s="1"/>
      <c r="Y195" s="1"/>
      <c r="Z195" s="1"/>
      <c r="AA195" s="1"/>
      <c r="AB195" s="1"/>
    </row>
    <row r="196" spans="1:28" x14ac:dyDescent="0.3">
      <c r="A196" s="1">
        <v>22784</v>
      </c>
      <c r="B196" s="1" t="s">
        <v>41</v>
      </c>
      <c r="C196" s="1">
        <v>15.23</v>
      </c>
      <c r="D196" s="1">
        <v>0.05</v>
      </c>
      <c r="E196" s="1">
        <v>343</v>
      </c>
      <c r="G196" s="1"/>
      <c r="H196" s="1" t="s">
        <v>35</v>
      </c>
      <c r="I196" s="1" t="s">
        <v>24</v>
      </c>
      <c r="J196" s="1" t="s">
        <v>36</v>
      </c>
      <c r="K196" s="1" t="s">
        <v>89</v>
      </c>
      <c r="L196" s="1" t="s">
        <v>77</v>
      </c>
      <c r="M196" s="1"/>
      <c r="N196" s="1" t="s">
        <v>29</v>
      </c>
      <c r="O196" s="1" t="s">
        <v>988</v>
      </c>
      <c r="P196" s="1" t="s">
        <v>103</v>
      </c>
      <c r="Q196" s="1" t="s">
        <v>192</v>
      </c>
      <c r="R196" s="1"/>
      <c r="S196" s="1">
        <v>4401</v>
      </c>
      <c r="T196" s="2">
        <v>42035</v>
      </c>
      <c r="U196" s="2">
        <v>42036</v>
      </c>
      <c r="V196" s="1">
        <v>7</v>
      </c>
      <c r="W196" s="1">
        <v>88151</v>
      </c>
      <c r="X196" s="2"/>
      <c r="Y196" s="1"/>
      <c r="Z196" s="1"/>
      <c r="AA196" s="1"/>
      <c r="AB196" s="1"/>
    </row>
    <row r="197" spans="1:28" x14ac:dyDescent="0.3">
      <c r="A197" s="1">
        <v>18480</v>
      </c>
      <c r="B197" s="1" t="s">
        <v>41</v>
      </c>
      <c r="C197" s="1">
        <v>3.26</v>
      </c>
      <c r="D197" s="1">
        <v>0.05</v>
      </c>
      <c r="E197" s="1">
        <v>344</v>
      </c>
      <c r="G197" s="1"/>
      <c r="H197" s="1" t="s">
        <v>35</v>
      </c>
      <c r="I197" s="1" t="s">
        <v>24</v>
      </c>
      <c r="J197" s="1" t="s">
        <v>26</v>
      </c>
      <c r="K197" s="1" t="s">
        <v>27</v>
      </c>
      <c r="L197" s="1" t="s">
        <v>28</v>
      </c>
      <c r="M197" s="1"/>
      <c r="N197" s="1" t="s">
        <v>29</v>
      </c>
      <c r="O197" s="1" t="s">
        <v>998</v>
      </c>
      <c r="P197" s="1" t="s">
        <v>103</v>
      </c>
      <c r="Q197" s="1" t="s">
        <v>193</v>
      </c>
      <c r="R197" s="1"/>
      <c r="S197" s="1">
        <v>4101</v>
      </c>
      <c r="T197" s="2">
        <v>42128</v>
      </c>
      <c r="U197" s="2">
        <v>42130</v>
      </c>
      <c r="V197" s="1">
        <v>5</v>
      </c>
      <c r="W197" s="1">
        <v>88152</v>
      </c>
      <c r="X197" s="2"/>
      <c r="Y197" s="1"/>
      <c r="Z197" s="1"/>
      <c r="AA197" s="1"/>
      <c r="AB197" s="1"/>
    </row>
    <row r="198" spans="1:28" x14ac:dyDescent="0.3">
      <c r="A198" s="1">
        <v>2408</v>
      </c>
      <c r="B198" s="1" t="s">
        <v>41</v>
      </c>
      <c r="C198" s="1">
        <v>8.34</v>
      </c>
      <c r="D198" s="1">
        <v>0.05</v>
      </c>
      <c r="E198" s="1">
        <v>349</v>
      </c>
      <c r="G198" s="1"/>
      <c r="H198" s="1" t="s">
        <v>995</v>
      </c>
      <c r="I198" s="1" t="s">
        <v>34</v>
      </c>
      <c r="J198" s="1" t="s">
        <v>26</v>
      </c>
      <c r="K198" s="1" t="s">
        <v>999</v>
      </c>
      <c r="L198" s="1" t="s">
        <v>43</v>
      </c>
      <c r="M198" s="1"/>
      <c r="N198" s="1" t="s">
        <v>29</v>
      </c>
      <c r="O198" s="1" t="s">
        <v>998</v>
      </c>
      <c r="P198" s="1" t="s">
        <v>162</v>
      </c>
      <c r="Q198" s="1" t="s">
        <v>191</v>
      </c>
      <c r="R198" s="1"/>
      <c r="S198" s="1">
        <v>33132</v>
      </c>
      <c r="T198" s="2">
        <v>42164</v>
      </c>
      <c r="U198" s="2">
        <v>42166</v>
      </c>
      <c r="V198" s="1">
        <v>23</v>
      </c>
      <c r="W198" s="1">
        <v>17446</v>
      </c>
      <c r="X198" s="1"/>
      <c r="Y198" s="1"/>
      <c r="Z198" s="1"/>
      <c r="AA198" s="1"/>
      <c r="AB198" s="1"/>
    </row>
    <row r="199" spans="1:28" x14ac:dyDescent="0.3">
      <c r="A199" s="1">
        <v>1595</v>
      </c>
      <c r="B199" s="1" t="s">
        <v>47</v>
      </c>
      <c r="C199" s="1">
        <v>99.23</v>
      </c>
      <c r="D199" s="1">
        <v>0.05</v>
      </c>
      <c r="E199" s="1">
        <v>349</v>
      </c>
      <c r="G199" s="1"/>
      <c r="H199" s="1" t="s">
        <v>35</v>
      </c>
      <c r="I199" s="1" t="s">
        <v>34</v>
      </c>
      <c r="J199" s="1" t="s">
        <v>36</v>
      </c>
      <c r="K199" s="1" t="s">
        <v>42</v>
      </c>
      <c r="L199" s="1" t="s">
        <v>43</v>
      </c>
      <c r="M199" s="1"/>
      <c r="N199" s="1" t="s">
        <v>29</v>
      </c>
      <c r="O199" s="1" t="s">
        <v>988</v>
      </c>
      <c r="P199" s="1" t="s">
        <v>162</v>
      </c>
      <c r="Q199" s="1" t="s">
        <v>191</v>
      </c>
      <c r="R199" s="1"/>
      <c r="S199" s="1">
        <v>33132</v>
      </c>
      <c r="T199" s="2">
        <v>42006</v>
      </c>
      <c r="U199" s="2">
        <v>42008</v>
      </c>
      <c r="V199" s="1">
        <v>54</v>
      </c>
      <c r="W199" s="1">
        <v>11527</v>
      </c>
      <c r="X199" s="1"/>
      <c r="Y199" s="1"/>
      <c r="Z199" s="1"/>
      <c r="AA199" s="1"/>
      <c r="AB199" s="1"/>
    </row>
    <row r="200" spans="1:28" x14ac:dyDescent="0.3">
      <c r="A200" s="1">
        <v>20408</v>
      </c>
      <c r="B200" s="1" t="s">
        <v>41</v>
      </c>
      <c r="C200" s="1">
        <v>8.34</v>
      </c>
      <c r="D200" s="1">
        <v>0.05</v>
      </c>
      <c r="E200" s="1">
        <v>351</v>
      </c>
      <c r="G200" s="1"/>
      <c r="H200" s="1" t="s">
        <v>995</v>
      </c>
      <c r="I200" s="1" t="s">
        <v>34</v>
      </c>
      <c r="J200" s="1" t="s">
        <v>26</v>
      </c>
      <c r="K200" s="1" t="s">
        <v>999</v>
      </c>
      <c r="L200" s="1" t="s">
        <v>43</v>
      </c>
      <c r="M200" s="1"/>
      <c r="N200" s="1" t="s">
        <v>29</v>
      </c>
      <c r="O200" s="1" t="s">
        <v>988</v>
      </c>
      <c r="P200" s="1" t="s">
        <v>55</v>
      </c>
      <c r="Q200" s="1" t="s">
        <v>194</v>
      </c>
      <c r="R200" s="1"/>
      <c r="S200" s="1">
        <v>13601</v>
      </c>
      <c r="T200" s="2">
        <v>42164</v>
      </c>
      <c r="U200" s="2">
        <v>42166</v>
      </c>
      <c r="V200" s="1">
        <v>6</v>
      </c>
      <c r="W200" s="1">
        <v>88685</v>
      </c>
      <c r="X200" s="2"/>
      <c r="Y200" s="1"/>
      <c r="Z200" s="1"/>
      <c r="AA200" s="1"/>
      <c r="AB200" s="1"/>
    </row>
    <row r="201" spans="1:28" x14ac:dyDescent="0.3">
      <c r="A201" s="1">
        <v>19595</v>
      </c>
      <c r="B201" s="1" t="s">
        <v>47</v>
      </c>
      <c r="C201" s="1">
        <v>99.23</v>
      </c>
      <c r="D201" s="1">
        <v>0.05</v>
      </c>
      <c r="E201" s="1">
        <v>351</v>
      </c>
      <c r="G201" s="1"/>
      <c r="H201" s="1" t="s">
        <v>35</v>
      </c>
      <c r="I201" s="1" t="s">
        <v>34</v>
      </c>
      <c r="J201" s="1" t="s">
        <v>36</v>
      </c>
      <c r="K201" s="1" t="s">
        <v>42</v>
      </c>
      <c r="L201" s="1" t="s">
        <v>43</v>
      </c>
      <c r="M201" s="1"/>
      <c r="N201" s="1" t="s">
        <v>29</v>
      </c>
      <c r="O201" s="1" t="s">
        <v>984</v>
      </c>
      <c r="P201" s="1" t="s">
        <v>55</v>
      </c>
      <c r="Q201" s="1" t="s">
        <v>194</v>
      </c>
      <c r="R201" s="1"/>
      <c r="S201" s="1">
        <v>13601</v>
      </c>
      <c r="T201" s="2">
        <v>42006</v>
      </c>
      <c r="U201" s="2">
        <v>42008</v>
      </c>
      <c r="V201" s="1">
        <v>14</v>
      </c>
      <c r="W201" s="1">
        <v>88686</v>
      </c>
      <c r="X201" s="2"/>
      <c r="Y201" s="1"/>
      <c r="Z201" s="1"/>
      <c r="AA201" s="1"/>
      <c r="AB201" s="1"/>
    </row>
    <row r="202" spans="1:28" x14ac:dyDescent="0.3">
      <c r="A202" s="1">
        <v>19107</v>
      </c>
      <c r="B202" s="1" t="s">
        <v>71</v>
      </c>
      <c r="C202" s="1">
        <v>4.8899999999999997</v>
      </c>
      <c r="D202" s="1">
        <v>0.05</v>
      </c>
      <c r="E202" s="1">
        <v>353</v>
      </c>
      <c r="G202" s="1"/>
      <c r="H202" s="1" t="s">
        <v>995</v>
      </c>
      <c r="I202" s="1" t="s">
        <v>34</v>
      </c>
      <c r="J202" s="1" t="s">
        <v>58</v>
      </c>
      <c r="K202" s="1" t="s">
        <v>100</v>
      </c>
      <c r="L202" s="1" t="s">
        <v>43</v>
      </c>
      <c r="M202" s="1"/>
      <c r="N202" s="1" t="s">
        <v>29</v>
      </c>
      <c r="O202" s="1" t="s">
        <v>984</v>
      </c>
      <c r="P202" s="1" t="s">
        <v>168</v>
      </c>
      <c r="Q202" s="1" t="s">
        <v>195</v>
      </c>
      <c r="R202" s="1"/>
      <c r="S202" s="1">
        <v>85301</v>
      </c>
      <c r="T202" s="2">
        <v>42138</v>
      </c>
      <c r="U202" s="2">
        <v>42138</v>
      </c>
      <c r="V202" s="1">
        <v>17</v>
      </c>
      <c r="W202" s="1">
        <v>89647</v>
      </c>
      <c r="X202" s="2"/>
      <c r="Y202" s="1"/>
      <c r="Z202" s="1"/>
      <c r="AA202" s="1"/>
      <c r="AB202" s="1"/>
    </row>
    <row r="203" spans="1:28" x14ac:dyDescent="0.3">
      <c r="A203" s="1">
        <v>19108</v>
      </c>
      <c r="B203" s="1" t="s">
        <v>71</v>
      </c>
      <c r="C203" s="1">
        <v>6.68</v>
      </c>
      <c r="D203" s="1">
        <v>0.05</v>
      </c>
      <c r="E203" s="1">
        <v>353</v>
      </c>
      <c r="G203" s="1"/>
      <c r="H203" s="1" t="s">
        <v>35</v>
      </c>
      <c r="I203" s="1" t="s">
        <v>34</v>
      </c>
      <c r="J203" s="1" t="s">
        <v>26</v>
      </c>
      <c r="K203" s="1" t="s">
        <v>66</v>
      </c>
      <c r="L203" s="1" t="s">
        <v>49</v>
      </c>
      <c r="M203" s="1"/>
      <c r="N203" s="1" t="s">
        <v>29</v>
      </c>
      <c r="O203" s="1" t="s">
        <v>984</v>
      </c>
      <c r="P203" s="1" t="s">
        <v>168</v>
      </c>
      <c r="Q203" s="1" t="s">
        <v>195</v>
      </c>
      <c r="R203" s="1"/>
      <c r="S203" s="1">
        <v>85301</v>
      </c>
      <c r="T203" s="2">
        <v>42138</v>
      </c>
      <c r="U203" s="2">
        <v>42145</v>
      </c>
      <c r="V203" s="1">
        <v>16</v>
      </c>
      <c r="W203" s="1">
        <v>89647</v>
      </c>
      <c r="X203" s="2"/>
      <c r="Y203" s="1"/>
      <c r="Z203" s="1"/>
      <c r="AA203" s="1"/>
      <c r="AB203" s="1"/>
    </row>
    <row r="204" spans="1:28" x14ac:dyDescent="0.3">
      <c r="A204" s="1">
        <v>20760</v>
      </c>
      <c r="B204" s="1" t="s">
        <v>41</v>
      </c>
      <c r="C204" s="1">
        <v>124.49</v>
      </c>
      <c r="D204" s="1">
        <v>0.1</v>
      </c>
      <c r="E204" s="1">
        <v>357</v>
      </c>
      <c r="G204" s="1"/>
      <c r="H204" s="1" t="s">
        <v>35</v>
      </c>
      <c r="I204" s="1" t="s">
        <v>24</v>
      </c>
      <c r="J204" s="1" t="s">
        <v>36</v>
      </c>
      <c r="K204" s="1" t="s">
        <v>89</v>
      </c>
      <c r="L204" s="1" t="s">
        <v>77</v>
      </c>
      <c r="M204" s="1"/>
      <c r="N204" s="1" t="s">
        <v>29</v>
      </c>
      <c r="O204" s="1" t="s">
        <v>988</v>
      </c>
      <c r="P204" s="1" t="s">
        <v>168</v>
      </c>
      <c r="Q204" s="1" t="s">
        <v>196</v>
      </c>
      <c r="R204" s="1"/>
      <c r="S204" s="1">
        <v>86401</v>
      </c>
      <c r="T204" s="2">
        <v>42148</v>
      </c>
      <c r="U204" s="2">
        <v>42149</v>
      </c>
      <c r="V204" s="1">
        <v>14</v>
      </c>
      <c r="W204" s="1">
        <v>91131</v>
      </c>
      <c r="X204" s="2"/>
      <c r="Y204" s="1"/>
      <c r="Z204" s="1"/>
      <c r="AA204" s="1"/>
      <c r="AB204" s="1"/>
    </row>
    <row r="205" spans="1:28" x14ac:dyDescent="0.3">
      <c r="A205" s="1">
        <v>24627</v>
      </c>
      <c r="B205" s="1" t="s">
        <v>71</v>
      </c>
      <c r="C205" s="1">
        <v>125.99</v>
      </c>
      <c r="D205" s="1">
        <v>0.1</v>
      </c>
      <c r="E205" s="1">
        <v>358</v>
      </c>
      <c r="G205" s="1"/>
      <c r="H205" s="1" t="s">
        <v>35</v>
      </c>
      <c r="I205" s="1" t="s">
        <v>24</v>
      </c>
      <c r="J205" s="1" t="s">
        <v>58</v>
      </c>
      <c r="K205" s="1" t="s">
        <v>992</v>
      </c>
      <c r="L205" s="1" t="s">
        <v>49</v>
      </c>
      <c r="M205" s="1"/>
      <c r="N205" s="1" t="s">
        <v>29</v>
      </c>
      <c r="O205" s="1" t="s">
        <v>988</v>
      </c>
      <c r="P205" s="1" t="s">
        <v>122</v>
      </c>
      <c r="Q205" s="1" t="s">
        <v>197</v>
      </c>
      <c r="R205" s="1"/>
      <c r="S205" s="1">
        <v>19406</v>
      </c>
      <c r="T205" s="2">
        <v>42013</v>
      </c>
      <c r="U205" s="2">
        <v>42020</v>
      </c>
      <c r="V205" s="1">
        <v>1</v>
      </c>
      <c r="W205" s="1">
        <v>91130</v>
      </c>
      <c r="X205" s="2"/>
      <c r="Y205" s="1"/>
      <c r="Z205" s="1"/>
      <c r="AA205" s="1"/>
      <c r="AB205" s="1"/>
    </row>
    <row r="206" spans="1:28" x14ac:dyDescent="0.3">
      <c r="A206" s="1">
        <v>18278</v>
      </c>
      <c r="B206" s="1" t="s">
        <v>47</v>
      </c>
      <c r="C206" s="1">
        <v>328.14</v>
      </c>
      <c r="D206" s="1">
        <v>0.1</v>
      </c>
      <c r="E206" s="1">
        <v>366</v>
      </c>
      <c r="G206" s="1"/>
      <c r="H206" s="1" t="s">
        <v>35</v>
      </c>
      <c r="I206" s="1" t="s">
        <v>48</v>
      </c>
      <c r="J206" s="1" t="s">
        <v>26</v>
      </c>
      <c r="K206" s="1" t="s">
        <v>131</v>
      </c>
      <c r="L206" s="1" t="s">
        <v>38</v>
      </c>
      <c r="M206" s="1"/>
      <c r="N206" s="1" t="s">
        <v>29</v>
      </c>
      <c r="O206" s="1" t="s">
        <v>984</v>
      </c>
      <c r="P206" s="1" t="s">
        <v>198</v>
      </c>
      <c r="Q206" s="1" t="s">
        <v>199</v>
      </c>
      <c r="R206" s="1"/>
      <c r="S206" s="1">
        <v>2910</v>
      </c>
      <c r="T206" s="2">
        <v>42021</v>
      </c>
      <c r="U206" s="2">
        <v>42023</v>
      </c>
      <c r="V206" s="1">
        <v>6</v>
      </c>
      <c r="W206" s="1">
        <v>87347</v>
      </c>
      <c r="X206" s="2"/>
      <c r="Y206" s="1"/>
      <c r="Z206" s="1"/>
      <c r="AA206" s="1"/>
      <c r="AB206" s="1"/>
    </row>
    <row r="207" spans="1:28" x14ac:dyDescent="0.3">
      <c r="A207" s="1">
        <v>24794</v>
      </c>
      <c r="B207" s="1" t="s">
        <v>71</v>
      </c>
      <c r="C207" s="1">
        <v>19.23</v>
      </c>
      <c r="D207" s="1">
        <v>0.05</v>
      </c>
      <c r="E207" s="1">
        <v>369</v>
      </c>
      <c r="G207" s="1"/>
      <c r="H207" s="1" t="s">
        <v>995</v>
      </c>
      <c r="I207" s="1" t="s">
        <v>24</v>
      </c>
      <c r="J207" s="1" t="s">
        <v>36</v>
      </c>
      <c r="K207" s="1" t="s">
        <v>42</v>
      </c>
      <c r="L207" s="1" t="s">
        <v>43</v>
      </c>
      <c r="M207" s="1"/>
      <c r="N207" s="1" t="s">
        <v>29</v>
      </c>
      <c r="O207" s="1" t="s">
        <v>988</v>
      </c>
      <c r="P207" s="1" t="s">
        <v>39</v>
      </c>
      <c r="Q207" s="1" t="s">
        <v>200</v>
      </c>
      <c r="R207" s="1"/>
      <c r="S207" s="1">
        <v>94601</v>
      </c>
      <c r="T207" s="2">
        <v>42105</v>
      </c>
      <c r="U207" s="2">
        <v>42107</v>
      </c>
      <c r="V207" s="1">
        <v>21</v>
      </c>
      <c r="W207" s="1">
        <v>90292</v>
      </c>
      <c r="X207" s="1"/>
      <c r="Y207" s="1"/>
      <c r="Z207" s="1"/>
      <c r="AA207" s="1"/>
      <c r="AB207" s="1"/>
    </row>
    <row r="208" spans="1:28" x14ac:dyDescent="0.3">
      <c r="A208" s="1">
        <v>20401</v>
      </c>
      <c r="B208" s="1" t="s">
        <v>33</v>
      </c>
      <c r="C208" s="1">
        <v>20.99</v>
      </c>
      <c r="D208" s="1">
        <v>0.05</v>
      </c>
      <c r="E208" s="1">
        <v>370</v>
      </c>
      <c r="G208" s="1"/>
      <c r="H208" s="1" t="s">
        <v>35</v>
      </c>
      <c r="I208" s="1" t="s">
        <v>24</v>
      </c>
      <c r="J208" s="1" t="s">
        <v>58</v>
      </c>
      <c r="K208" s="1" t="s">
        <v>992</v>
      </c>
      <c r="L208" s="1" t="s">
        <v>63</v>
      </c>
      <c r="M208" s="1"/>
      <c r="N208" s="1" t="s">
        <v>29</v>
      </c>
      <c r="O208" s="1" t="s">
        <v>988</v>
      </c>
      <c r="P208" s="1" t="s">
        <v>103</v>
      </c>
      <c r="Q208" s="1" t="s">
        <v>201</v>
      </c>
      <c r="R208" s="1"/>
      <c r="S208" s="1">
        <v>4240</v>
      </c>
      <c r="T208" s="2">
        <v>42151</v>
      </c>
      <c r="U208" s="2">
        <v>42153</v>
      </c>
      <c r="V208" s="1">
        <v>15</v>
      </c>
      <c r="W208" s="1">
        <v>90291</v>
      </c>
      <c r="X208" s="1"/>
      <c r="Y208" s="1"/>
      <c r="Z208" s="1"/>
      <c r="AA208" s="1"/>
      <c r="AB208" s="1"/>
    </row>
    <row r="209" spans="1:28" x14ac:dyDescent="0.3">
      <c r="A209" s="1">
        <v>20400</v>
      </c>
      <c r="B209" s="1" t="s">
        <v>33</v>
      </c>
      <c r="C209" s="1">
        <v>5.4</v>
      </c>
      <c r="D209" s="1">
        <v>0.05</v>
      </c>
      <c r="E209" s="1">
        <v>371</v>
      </c>
      <c r="G209" s="1"/>
      <c r="H209" s="1" t="s">
        <v>995</v>
      </c>
      <c r="I209" s="1" t="s">
        <v>24</v>
      </c>
      <c r="J209" s="1" t="s">
        <v>26</v>
      </c>
      <c r="K209" s="1" t="s">
        <v>996</v>
      </c>
      <c r="L209" s="1" t="s">
        <v>49</v>
      </c>
      <c r="M209" s="1"/>
      <c r="N209" s="1" t="s">
        <v>29</v>
      </c>
      <c r="O209" s="1" t="s">
        <v>989</v>
      </c>
      <c r="P209" s="1" t="s">
        <v>106</v>
      </c>
      <c r="Q209" s="1" t="s">
        <v>202</v>
      </c>
      <c r="R209" s="1"/>
      <c r="S209" s="1">
        <v>2149</v>
      </c>
      <c r="T209" s="2">
        <v>42151</v>
      </c>
      <c r="U209" s="2">
        <v>42153</v>
      </c>
      <c r="V209" s="1">
        <v>9</v>
      </c>
      <c r="W209" s="1">
        <v>90291</v>
      </c>
      <c r="X209" s="1"/>
      <c r="Y209" s="1"/>
      <c r="Z209" s="1"/>
      <c r="AA209" s="1"/>
      <c r="AB209" s="1"/>
    </row>
    <row r="210" spans="1:28" x14ac:dyDescent="0.3">
      <c r="A210" s="1">
        <v>3392</v>
      </c>
      <c r="B210" s="1" t="s">
        <v>33</v>
      </c>
      <c r="C210" s="1">
        <v>200.98</v>
      </c>
      <c r="D210" s="1">
        <v>0.1</v>
      </c>
      <c r="E210" s="1">
        <v>373</v>
      </c>
      <c r="G210" s="1"/>
      <c r="H210" s="1" t="s">
        <v>35</v>
      </c>
      <c r="I210" s="1" t="s">
        <v>48</v>
      </c>
      <c r="J210" s="1" t="s">
        <v>36</v>
      </c>
      <c r="K210" s="1" t="s">
        <v>105</v>
      </c>
      <c r="L210" s="1" t="s">
        <v>77</v>
      </c>
      <c r="M210" s="1"/>
      <c r="N210" s="1" t="s">
        <v>29</v>
      </c>
      <c r="O210" s="1" t="s">
        <v>989</v>
      </c>
      <c r="P210" s="1" t="s">
        <v>143</v>
      </c>
      <c r="Q210" s="1" t="s">
        <v>144</v>
      </c>
      <c r="R210" s="1"/>
      <c r="S210" s="1">
        <v>48234</v>
      </c>
      <c r="T210" s="2">
        <v>42077</v>
      </c>
      <c r="U210" s="2">
        <v>42079</v>
      </c>
      <c r="V210" s="1">
        <v>45</v>
      </c>
      <c r="W210" s="1">
        <v>24193</v>
      </c>
      <c r="X210" s="1"/>
      <c r="Y210" s="1"/>
      <c r="Z210" s="1"/>
      <c r="AA210" s="1"/>
      <c r="AB210" s="1"/>
    </row>
    <row r="211" spans="1:28" x14ac:dyDescent="0.3">
      <c r="A211" s="1">
        <v>3393</v>
      </c>
      <c r="B211" s="1" t="s">
        <v>33</v>
      </c>
      <c r="C211" s="1">
        <v>4.28</v>
      </c>
      <c r="D211" s="1">
        <v>0.05</v>
      </c>
      <c r="E211" s="1">
        <v>373</v>
      </c>
      <c r="G211" s="1"/>
      <c r="H211" s="1" t="s">
        <v>35</v>
      </c>
      <c r="I211" s="1" t="s">
        <v>48</v>
      </c>
      <c r="J211" s="1" t="s">
        <v>26</v>
      </c>
      <c r="K211" s="1" t="s">
        <v>66</v>
      </c>
      <c r="L211" s="1" t="s">
        <v>49</v>
      </c>
      <c r="M211" s="1"/>
      <c r="N211" s="1" t="s">
        <v>29</v>
      </c>
      <c r="O211" s="1" t="s">
        <v>989</v>
      </c>
      <c r="P211" s="1" t="s">
        <v>143</v>
      </c>
      <c r="Q211" s="1" t="s">
        <v>144</v>
      </c>
      <c r="R211" s="1"/>
      <c r="S211" s="1">
        <v>48234</v>
      </c>
      <c r="T211" s="2">
        <v>42077</v>
      </c>
      <c r="U211" s="2">
        <v>42078</v>
      </c>
      <c r="V211" s="1">
        <v>24</v>
      </c>
      <c r="W211" s="1">
        <v>24193</v>
      </c>
      <c r="X211" s="1"/>
      <c r="Y211" s="1"/>
      <c r="Z211" s="1"/>
      <c r="AA211" s="1"/>
      <c r="AB211" s="1"/>
    </row>
    <row r="212" spans="1:28" x14ac:dyDescent="0.3">
      <c r="A212" s="1">
        <v>3394</v>
      </c>
      <c r="B212" s="1" t="s">
        <v>33</v>
      </c>
      <c r="C212" s="1">
        <v>85.99</v>
      </c>
      <c r="D212" s="1">
        <v>0.05</v>
      </c>
      <c r="E212" s="1">
        <v>373</v>
      </c>
      <c r="G212" s="1"/>
      <c r="H212" s="1" t="s">
        <v>35</v>
      </c>
      <c r="I212" s="1" t="s">
        <v>48</v>
      </c>
      <c r="J212" s="1" t="s">
        <v>58</v>
      </c>
      <c r="K212" s="1" t="s">
        <v>992</v>
      </c>
      <c r="L212" s="1" t="s">
        <v>28</v>
      </c>
      <c r="M212" s="1"/>
      <c r="N212" s="1" t="s">
        <v>29</v>
      </c>
      <c r="O212" s="1" t="s">
        <v>998</v>
      </c>
      <c r="P212" s="1" t="s">
        <v>143</v>
      </c>
      <c r="Q212" s="1" t="s">
        <v>144</v>
      </c>
      <c r="R212" s="1"/>
      <c r="S212" s="1">
        <v>48234</v>
      </c>
      <c r="T212" s="2">
        <v>42077</v>
      </c>
      <c r="U212" s="2">
        <v>42079</v>
      </c>
      <c r="V212" s="1">
        <v>19</v>
      </c>
      <c r="W212" s="1">
        <v>24193</v>
      </c>
      <c r="X212" s="1"/>
      <c r="Y212" s="1"/>
      <c r="Z212" s="1"/>
      <c r="AA212" s="1"/>
      <c r="AB212" s="1"/>
    </row>
    <row r="213" spans="1:28" x14ac:dyDescent="0.3">
      <c r="A213" s="1">
        <v>21392</v>
      </c>
      <c r="B213" s="1" t="s">
        <v>33</v>
      </c>
      <c r="C213" s="1">
        <v>200.98</v>
      </c>
      <c r="D213" s="1">
        <v>0.1</v>
      </c>
      <c r="E213" s="1">
        <v>375</v>
      </c>
      <c r="G213" s="1"/>
      <c r="H213" s="1" t="s">
        <v>35</v>
      </c>
      <c r="I213" s="1" t="s">
        <v>48</v>
      </c>
      <c r="J213" s="1" t="s">
        <v>36</v>
      </c>
      <c r="K213" s="1" t="s">
        <v>105</v>
      </c>
      <c r="L213" s="1" t="s">
        <v>77</v>
      </c>
      <c r="M213" s="1"/>
      <c r="N213" s="1" t="s">
        <v>29</v>
      </c>
      <c r="O213" s="1" t="s">
        <v>998</v>
      </c>
      <c r="P213" s="1" t="s">
        <v>126</v>
      </c>
      <c r="Q213" s="1" t="s">
        <v>203</v>
      </c>
      <c r="R213" s="1"/>
      <c r="S213" s="1">
        <v>37814</v>
      </c>
      <c r="T213" s="2">
        <v>42077</v>
      </c>
      <c r="U213" s="2">
        <v>42079</v>
      </c>
      <c r="V213" s="1">
        <v>11</v>
      </c>
      <c r="W213" s="1">
        <v>90917</v>
      </c>
      <c r="X213" s="1"/>
      <c r="Y213" s="1"/>
      <c r="Z213" s="1"/>
      <c r="AA213" s="1"/>
      <c r="AB213" s="1"/>
    </row>
    <row r="214" spans="1:28" x14ac:dyDescent="0.3">
      <c r="A214" s="1">
        <v>21393</v>
      </c>
      <c r="B214" s="1" t="s">
        <v>33</v>
      </c>
      <c r="C214" s="1">
        <v>4.28</v>
      </c>
      <c r="D214" s="1">
        <v>0.05</v>
      </c>
      <c r="E214" s="1">
        <v>375</v>
      </c>
      <c r="G214" s="1"/>
      <c r="H214" s="1" t="s">
        <v>35</v>
      </c>
      <c r="I214" s="1" t="s">
        <v>48</v>
      </c>
      <c r="J214" s="1" t="s">
        <v>26</v>
      </c>
      <c r="K214" s="1" t="s">
        <v>66</v>
      </c>
      <c r="L214" s="1" t="s">
        <v>49</v>
      </c>
      <c r="M214" s="1"/>
      <c r="N214" s="1" t="s">
        <v>29</v>
      </c>
      <c r="O214" s="1" t="s">
        <v>989</v>
      </c>
      <c r="P214" s="1" t="s">
        <v>126</v>
      </c>
      <c r="Q214" s="1" t="s">
        <v>203</v>
      </c>
      <c r="R214" s="1"/>
      <c r="S214" s="1">
        <v>37814</v>
      </c>
      <c r="T214" s="2">
        <v>42077</v>
      </c>
      <c r="U214" s="2">
        <v>42078</v>
      </c>
      <c r="V214" s="1">
        <v>6</v>
      </c>
      <c r="W214" s="1">
        <v>90917</v>
      </c>
      <c r="X214" s="1"/>
      <c r="Y214" s="1"/>
      <c r="Z214" s="1"/>
      <c r="AA214" s="1"/>
      <c r="AB214" s="1"/>
    </row>
    <row r="215" spans="1:28" x14ac:dyDescent="0.3">
      <c r="A215" s="1">
        <v>19073</v>
      </c>
      <c r="B215" s="1" t="s">
        <v>47</v>
      </c>
      <c r="C215" s="1">
        <v>25.98</v>
      </c>
      <c r="D215" s="1">
        <v>0.05</v>
      </c>
      <c r="E215" s="1">
        <v>377</v>
      </c>
      <c r="G215" s="1"/>
      <c r="H215" s="1" t="s">
        <v>35</v>
      </c>
      <c r="I215" s="1" t="s">
        <v>74</v>
      </c>
      <c r="J215" s="1" t="s">
        <v>26</v>
      </c>
      <c r="K215" s="1" t="s">
        <v>131</v>
      </c>
      <c r="L215" s="1" t="s">
        <v>63</v>
      </c>
      <c r="M215" s="1"/>
      <c r="N215" s="1" t="s">
        <v>29</v>
      </c>
      <c r="O215" s="1" t="s">
        <v>989</v>
      </c>
      <c r="P215" s="1" t="s">
        <v>98</v>
      </c>
      <c r="Q215" s="1" t="s">
        <v>186</v>
      </c>
      <c r="R215" s="1"/>
      <c r="S215" s="1">
        <v>60510</v>
      </c>
      <c r="T215" s="2">
        <v>42111</v>
      </c>
      <c r="U215" s="2">
        <v>42111</v>
      </c>
      <c r="V215" s="1">
        <v>17</v>
      </c>
      <c r="W215" s="1">
        <v>89579</v>
      </c>
      <c r="X215" s="1"/>
      <c r="Y215" s="1"/>
      <c r="Z215" s="1"/>
      <c r="AA215" s="1"/>
      <c r="AB215" s="1"/>
    </row>
    <row r="216" spans="1:28" x14ac:dyDescent="0.3">
      <c r="A216" s="1">
        <v>22401</v>
      </c>
      <c r="B216" s="1" t="s">
        <v>33</v>
      </c>
      <c r="C216" s="1">
        <v>415.88</v>
      </c>
      <c r="D216" s="1">
        <v>0.1</v>
      </c>
      <c r="E216" s="1">
        <v>381</v>
      </c>
      <c r="G216" s="1"/>
      <c r="H216" s="1" t="s">
        <v>35</v>
      </c>
      <c r="I216" s="1" t="s">
        <v>24</v>
      </c>
      <c r="J216" s="1" t="s">
        <v>26</v>
      </c>
      <c r="K216" s="1" t="s">
        <v>85</v>
      </c>
      <c r="L216" s="1" t="s">
        <v>49</v>
      </c>
      <c r="M216" s="1"/>
      <c r="N216" s="1" t="s">
        <v>29</v>
      </c>
      <c r="O216" s="1" t="s">
        <v>988</v>
      </c>
      <c r="P216" s="1" t="s">
        <v>98</v>
      </c>
      <c r="Q216" s="1" t="s">
        <v>204</v>
      </c>
      <c r="R216" s="1"/>
      <c r="S216" s="1">
        <v>61701</v>
      </c>
      <c r="T216" s="2">
        <v>42125</v>
      </c>
      <c r="U216" s="2">
        <v>42125</v>
      </c>
      <c r="V216" s="1">
        <v>1</v>
      </c>
      <c r="W216" s="1">
        <v>88929</v>
      </c>
      <c r="X216" s="1"/>
      <c r="Y216" s="1"/>
      <c r="Z216" s="1"/>
      <c r="AA216" s="1"/>
      <c r="AB216" s="1"/>
    </row>
    <row r="217" spans="1:28" x14ac:dyDescent="0.3">
      <c r="A217" s="1">
        <v>21281</v>
      </c>
      <c r="B217" s="1" t="s">
        <v>41</v>
      </c>
      <c r="C217" s="1">
        <v>5.34</v>
      </c>
      <c r="D217" s="1">
        <v>0.05</v>
      </c>
      <c r="E217" s="1">
        <v>383</v>
      </c>
      <c r="G217" s="1"/>
      <c r="H217" s="1" t="s">
        <v>35</v>
      </c>
      <c r="I217" s="1" t="s">
        <v>24</v>
      </c>
      <c r="J217" s="1" t="s">
        <v>26</v>
      </c>
      <c r="K217" s="1" t="s">
        <v>996</v>
      </c>
      <c r="L217" s="1" t="s">
        <v>49</v>
      </c>
      <c r="M217" s="1"/>
      <c r="N217" s="1" t="s">
        <v>29</v>
      </c>
      <c r="O217" s="1" t="s">
        <v>988</v>
      </c>
      <c r="P217" s="1" t="s">
        <v>122</v>
      </c>
      <c r="Q217" s="1" t="s">
        <v>205</v>
      </c>
      <c r="R217" s="1"/>
      <c r="S217" s="1">
        <v>19026</v>
      </c>
      <c r="T217" s="2">
        <v>42082</v>
      </c>
      <c r="U217" s="2">
        <v>42082</v>
      </c>
      <c r="V217" s="1">
        <v>7</v>
      </c>
      <c r="W217" s="1">
        <v>88928</v>
      </c>
      <c r="X217" s="1"/>
      <c r="Y217" s="1"/>
      <c r="Z217" s="1"/>
      <c r="AA217" s="1"/>
      <c r="AB217" s="1"/>
    </row>
    <row r="218" spans="1:28" x14ac:dyDescent="0.3">
      <c r="A218" s="1">
        <v>21282</v>
      </c>
      <c r="B218" s="1" t="s">
        <v>41</v>
      </c>
      <c r="C218" s="1">
        <v>65.989999999999995</v>
      </c>
      <c r="D218" s="1">
        <v>0.05</v>
      </c>
      <c r="E218" s="1">
        <v>383</v>
      </c>
      <c r="G218" s="1"/>
      <c r="H218" s="1" t="s">
        <v>995</v>
      </c>
      <c r="I218" s="1" t="s">
        <v>24</v>
      </c>
      <c r="J218" s="1" t="s">
        <v>58</v>
      </c>
      <c r="K218" s="1" t="s">
        <v>992</v>
      </c>
      <c r="L218" s="1" t="s">
        <v>49</v>
      </c>
      <c r="M218" s="1"/>
      <c r="N218" s="1" t="s">
        <v>29</v>
      </c>
      <c r="O218" s="1" t="s">
        <v>989</v>
      </c>
      <c r="P218" s="1" t="s">
        <v>122</v>
      </c>
      <c r="Q218" s="1" t="s">
        <v>205</v>
      </c>
      <c r="R218" s="1"/>
      <c r="S218" s="1">
        <v>19026</v>
      </c>
      <c r="T218" s="2">
        <v>42082</v>
      </c>
      <c r="U218" s="2">
        <v>42084</v>
      </c>
      <c r="V218" s="1">
        <v>5</v>
      </c>
      <c r="W218" s="1">
        <v>88928</v>
      </c>
      <c r="X218" s="1"/>
      <c r="Y218" s="1"/>
      <c r="Z218" s="1"/>
      <c r="AA218" s="1"/>
      <c r="AB218" s="1"/>
    </row>
    <row r="219" spans="1:28" x14ac:dyDescent="0.3">
      <c r="A219" s="1">
        <v>20919</v>
      </c>
      <c r="B219" s="1" t="s">
        <v>23</v>
      </c>
      <c r="C219" s="1">
        <v>8.8800000000000008</v>
      </c>
      <c r="D219" s="1">
        <v>0.05</v>
      </c>
      <c r="E219" s="1">
        <v>387</v>
      </c>
      <c r="G219" s="1"/>
      <c r="H219" s="1" t="s">
        <v>995</v>
      </c>
      <c r="I219" s="1" t="s">
        <v>24</v>
      </c>
      <c r="J219" s="1" t="s">
        <v>26</v>
      </c>
      <c r="K219" s="1" t="s">
        <v>996</v>
      </c>
      <c r="L219" s="1" t="s">
        <v>49</v>
      </c>
      <c r="M219" s="1"/>
      <c r="N219" s="1" t="s">
        <v>29</v>
      </c>
      <c r="O219" s="1" t="s">
        <v>989</v>
      </c>
      <c r="P219" s="1" t="s">
        <v>206</v>
      </c>
      <c r="Q219" s="1" t="s">
        <v>207</v>
      </c>
      <c r="R219" s="1"/>
      <c r="S219" s="1">
        <v>68801</v>
      </c>
      <c r="T219" s="2">
        <v>42167</v>
      </c>
      <c r="U219" s="2">
        <v>42169</v>
      </c>
      <c r="V219" s="1">
        <v>15</v>
      </c>
      <c r="W219" s="1">
        <v>90339</v>
      </c>
      <c r="X219" s="1"/>
      <c r="Y219" s="1"/>
      <c r="Z219" s="1"/>
      <c r="AA219" s="1"/>
      <c r="AB219" s="1"/>
    </row>
    <row r="220" spans="1:28" x14ac:dyDescent="0.3">
      <c r="A220" s="1">
        <v>22223</v>
      </c>
      <c r="B220" s="1" t="s">
        <v>41</v>
      </c>
      <c r="C220" s="1">
        <v>5.28</v>
      </c>
      <c r="D220" s="1">
        <v>0.05</v>
      </c>
      <c r="E220" s="1">
        <v>388</v>
      </c>
      <c r="G220" s="1"/>
      <c r="H220" s="1" t="s">
        <v>35</v>
      </c>
      <c r="I220" s="1" t="s">
        <v>24</v>
      </c>
      <c r="J220" s="1" t="s">
        <v>26</v>
      </c>
      <c r="K220" s="1" t="s">
        <v>66</v>
      </c>
      <c r="L220" s="1" t="s">
        <v>49</v>
      </c>
      <c r="M220" s="1"/>
      <c r="N220" s="1" t="s">
        <v>29</v>
      </c>
      <c r="O220" s="1" t="s">
        <v>989</v>
      </c>
      <c r="P220" s="1" t="s">
        <v>206</v>
      </c>
      <c r="Q220" s="1" t="s">
        <v>208</v>
      </c>
      <c r="R220" s="1"/>
      <c r="S220" s="1">
        <v>68847</v>
      </c>
      <c r="T220" s="2">
        <v>42007</v>
      </c>
      <c r="U220" s="2">
        <v>42009</v>
      </c>
      <c r="V220" s="1">
        <v>4</v>
      </c>
      <c r="W220" s="1">
        <v>90337</v>
      </c>
      <c r="X220" s="1"/>
      <c r="Y220" s="1"/>
      <c r="Z220" s="1"/>
      <c r="AA220" s="1"/>
      <c r="AB220" s="1"/>
    </row>
    <row r="221" spans="1:28" x14ac:dyDescent="0.3">
      <c r="A221" s="1">
        <v>22224</v>
      </c>
      <c r="B221" s="1" t="s">
        <v>41</v>
      </c>
      <c r="C221" s="1">
        <v>110.99</v>
      </c>
      <c r="D221" s="1">
        <v>0.1</v>
      </c>
      <c r="E221" s="1">
        <v>388</v>
      </c>
      <c r="G221" s="1"/>
      <c r="H221" s="1" t="s">
        <v>35</v>
      </c>
      <c r="I221" s="1" t="s">
        <v>24</v>
      </c>
      <c r="J221" s="1" t="s">
        <v>58</v>
      </c>
      <c r="K221" s="1" t="s">
        <v>992</v>
      </c>
      <c r="L221" s="1" t="s">
        <v>49</v>
      </c>
      <c r="M221" s="1"/>
      <c r="N221" s="1" t="s">
        <v>29</v>
      </c>
      <c r="O221" s="1" t="s">
        <v>989</v>
      </c>
      <c r="P221" s="1" t="s">
        <v>206</v>
      </c>
      <c r="Q221" s="1" t="s">
        <v>208</v>
      </c>
      <c r="R221" s="1"/>
      <c r="S221" s="1">
        <v>68847</v>
      </c>
      <c r="T221" s="2">
        <v>42007</v>
      </c>
      <c r="U221" s="2">
        <v>42010</v>
      </c>
      <c r="V221" s="1">
        <v>2</v>
      </c>
      <c r="W221" s="1">
        <v>90337</v>
      </c>
      <c r="X221" s="2"/>
      <c r="Y221" s="1"/>
      <c r="Z221" s="1"/>
      <c r="AA221" s="1"/>
      <c r="AB221" s="1"/>
    </row>
    <row r="222" spans="1:28" x14ac:dyDescent="0.3">
      <c r="A222" s="1">
        <v>23853</v>
      </c>
      <c r="B222" s="1" t="s">
        <v>71</v>
      </c>
      <c r="C222" s="1">
        <v>160.97999999999999</v>
      </c>
      <c r="D222" s="1">
        <v>0.1</v>
      </c>
      <c r="E222" s="1">
        <v>389</v>
      </c>
      <c r="G222" s="1"/>
      <c r="H222" s="1" t="s">
        <v>35</v>
      </c>
      <c r="I222" s="1" t="s">
        <v>24</v>
      </c>
      <c r="J222" s="1" t="s">
        <v>36</v>
      </c>
      <c r="K222" s="1" t="s">
        <v>37</v>
      </c>
      <c r="L222" s="1" t="s">
        <v>38</v>
      </c>
      <c r="M222" s="1"/>
      <c r="N222" s="1" t="s">
        <v>29</v>
      </c>
      <c r="O222" s="1" t="s">
        <v>989</v>
      </c>
      <c r="P222" s="1" t="s">
        <v>206</v>
      </c>
      <c r="Q222" s="1" t="s">
        <v>209</v>
      </c>
      <c r="R222" s="1"/>
      <c r="S222" s="1">
        <v>68502</v>
      </c>
      <c r="T222" s="2">
        <v>42041</v>
      </c>
      <c r="U222" s="2">
        <v>42045</v>
      </c>
      <c r="V222" s="1">
        <v>11</v>
      </c>
      <c r="W222" s="1">
        <v>90338</v>
      </c>
      <c r="X222" s="1"/>
      <c r="Y222" s="1"/>
      <c r="Z222" s="1"/>
      <c r="AA222" s="1"/>
      <c r="AB222" s="1"/>
    </row>
    <row r="223" spans="1:28" x14ac:dyDescent="0.3">
      <c r="A223" s="1">
        <v>25449</v>
      </c>
      <c r="B223" s="1" t="s">
        <v>47</v>
      </c>
      <c r="C223" s="1">
        <v>34.979999999999997</v>
      </c>
      <c r="D223" s="1">
        <v>0.05</v>
      </c>
      <c r="E223" s="1">
        <v>392</v>
      </c>
      <c r="G223" s="1"/>
      <c r="H223" s="1" t="s">
        <v>35</v>
      </c>
      <c r="I223" s="1" t="s">
        <v>24</v>
      </c>
      <c r="J223" s="1" t="s">
        <v>58</v>
      </c>
      <c r="K223" s="1" t="s">
        <v>100</v>
      </c>
      <c r="L223" s="1" t="s">
        <v>49</v>
      </c>
      <c r="M223" s="1"/>
      <c r="N223" s="1" t="s">
        <v>29</v>
      </c>
      <c r="O223" s="1" t="s">
        <v>989</v>
      </c>
      <c r="P223" s="1" t="s">
        <v>210</v>
      </c>
      <c r="Q223" s="1" t="s">
        <v>211</v>
      </c>
      <c r="R223" s="1"/>
      <c r="S223" s="1">
        <v>63105</v>
      </c>
      <c r="T223" s="2">
        <v>42068</v>
      </c>
      <c r="U223" s="2">
        <v>42070</v>
      </c>
      <c r="V223" s="1">
        <v>1</v>
      </c>
      <c r="W223" s="1">
        <v>86383</v>
      </c>
      <c r="X223" s="1"/>
      <c r="Y223" s="1"/>
      <c r="Z223" s="1"/>
      <c r="AA223" s="1"/>
      <c r="AB223" s="1"/>
    </row>
    <row r="224" spans="1:28" x14ac:dyDescent="0.3">
      <c r="A224" s="1">
        <v>25450</v>
      </c>
      <c r="B224" s="1" t="s">
        <v>47</v>
      </c>
      <c r="C224" s="1">
        <v>19.989999999999998</v>
      </c>
      <c r="D224" s="1">
        <v>0.05</v>
      </c>
      <c r="E224" s="1">
        <v>392</v>
      </c>
      <c r="G224" s="1"/>
      <c r="H224" s="1" t="s">
        <v>35</v>
      </c>
      <c r="I224" s="1" t="s">
        <v>24</v>
      </c>
      <c r="J224" s="1" t="s">
        <v>36</v>
      </c>
      <c r="K224" s="1" t="s">
        <v>42</v>
      </c>
      <c r="L224" s="1" t="s">
        <v>124</v>
      </c>
      <c r="M224" s="1"/>
      <c r="N224" s="1" t="s">
        <v>29</v>
      </c>
      <c r="O224" s="1" t="s">
        <v>988</v>
      </c>
      <c r="P224" s="1" t="s">
        <v>210</v>
      </c>
      <c r="Q224" s="1" t="s">
        <v>211</v>
      </c>
      <c r="R224" s="1"/>
      <c r="S224" s="1">
        <v>63105</v>
      </c>
      <c r="T224" s="2">
        <v>42068</v>
      </c>
      <c r="U224" s="2">
        <v>42071</v>
      </c>
      <c r="V224" s="1">
        <v>2</v>
      </c>
      <c r="W224" s="1">
        <v>86383</v>
      </c>
      <c r="X224" s="1"/>
      <c r="Y224" s="1"/>
      <c r="Z224" s="1"/>
      <c r="AA224" s="1"/>
      <c r="AB224" s="1"/>
    </row>
    <row r="225" spans="1:28" x14ac:dyDescent="0.3">
      <c r="A225" s="1">
        <v>22598</v>
      </c>
      <c r="B225" s="1" t="s">
        <v>71</v>
      </c>
      <c r="C225" s="1">
        <v>9.7100000000000009</v>
      </c>
      <c r="D225" s="1">
        <v>0.05</v>
      </c>
      <c r="E225" s="1">
        <v>393</v>
      </c>
      <c r="G225" s="1"/>
      <c r="H225" s="1" t="s">
        <v>35</v>
      </c>
      <c r="I225" s="1" t="s">
        <v>24</v>
      </c>
      <c r="J225" s="1" t="s">
        <v>26</v>
      </c>
      <c r="K225" s="1" t="s">
        <v>85</v>
      </c>
      <c r="L225" s="1" t="s">
        <v>49</v>
      </c>
      <c r="M225" s="1"/>
      <c r="N225" s="1" t="s">
        <v>29</v>
      </c>
      <c r="O225" s="1" t="s">
        <v>998</v>
      </c>
      <c r="P225" s="1" t="s">
        <v>55</v>
      </c>
      <c r="Q225" s="1" t="s">
        <v>212</v>
      </c>
      <c r="R225" s="1"/>
      <c r="S225" s="1">
        <v>13021</v>
      </c>
      <c r="T225" s="2">
        <v>42050</v>
      </c>
      <c r="U225" s="2">
        <v>42057</v>
      </c>
      <c r="V225" s="1">
        <v>3</v>
      </c>
      <c r="W225" s="1">
        <v>86382</v>
      </c>
      <c r="X225" s="2"/>
      <c r="Y225" s="1"/>
      <c r="Z225" s="1"/>
      <c r="AA225" s="1"/>
      <c r="AB225" s="1"/>
    </row>
    <row r="226" spans="1:28" x14ac:dyDescent="0.3">
      <c r="A226" s="1">
        <v>24638</v>
      </c>
      <c r="B226" s="1" t="s">
        <v>41</v>
      </c>
      <c r="C226" s="1">
        <v>15.98</v>
      </c>
      <c r="D226" s="1">
        <v>0.05</v>
      </c>
      <c r="E226" s="1">
        <v>395</v>
      </c>
      <c r="G226" s="1"/>
      <c r="H226" s="1" t="s">
        <v>35</v>
      </c>
      <c r="I226" s="1" t="s">
        <v>24</v>
      </c>
      <c r="J226" s="1" t="s">
        <v>58</v>
      </c>
      <c r="K226" s="1" t="s">
        <v>100</v>
      </c>
      <c r="L226" s="1" t="s">
        <v>49</v>
      </c>
      <c r="M226" s="1"/>
      <c r="N226" s="1" t="s">
        <v>29</v>
      </c>
      <c r="O226" s="1" t="s">
        <v>998</v>
      </c>
      <c r="P226" s="1" t="s">
        <v>150</v>
      </c>
      <c r="Q226" s="1" t="s">
        <v>213</v>
      </c>
      <c r="R226" s="1"/>
      <c r="S226" s="1">
        <v>28001</v>
      </c>
      <c r="T226" s="2">
        <v>42173</v>
      </c>
      <c r="U226" s="2">
        <v>42174</v>
      </c>
      <c r="V226" s="1">
        <v>4</v>
      </c>
      <c r="W226" s="1">
        <v>86384</v>
      </c>
      <c r="X226" s="2"/>
      <c r="Y226" s="1"/>
      <c r="Z226" s="1"/>
      <c r="AA226" s="1"/>
      <c r="AB226" s="1"/>
    </row>
    <row r="227" spans="1:28" x14ac:dyDescent="0.3">
      <c r="A227" s="1">
        <v>24639</v>
      </c>
      <c r="B227" s="1" t="s">
        <v>41</v>
      </c>
      <c r="C227" s="1">
        <v>22.84</v>
      </c>
      <c r="D227" s="1">
        <v>0.05</v>
      </c>
      <c r="E227" s="1">
        <v>395</v>
      </c>
      <c r="G227" s="1"/>
      <c r="H227" s="1" t="s">
        <v>35</v>
      </c>
      <c r="I227" s="1" t="s">
        <v>24</v>
      </c>
      <c r="J227" s="1" t="s">
        <v>26</v>
      </c>
      <c r="K227" s="1" t="s">
        <v>66</v>
      </c>
      <c r="L227" s="1" t="s">
        <v>49</v>
      </c>
      <c r="M227" s="1"/>
      <c r="N227" s="1" t="s">
        <v>29</v>
      </c>
      <c r="O227" s="1" t="s">
        <v>988</v>
      </c>
      <c r="P227" s="1" t="s">
        <v>150</v>
      </c>
      <c r="Q227" s="1" t="s">
        <v>213</v>
      </c>
      <c r="R227" s="1"/>
      <c r="S227" s="1">
        <v>28001</v>
      </c>
      <c r="T227" s="2">
        <v>42173</v>
      </c>
      <c r="U227" s="2">
        <v>42175</v>
      </c>
      <c r="V227" s="1">
        <v>20</v>
      </c>
      <c r="W227" s="1">
        <v>86384</v>
      </c>
      <c r="X227" s="2"/>
      <c r="Y227" s="1"/>
      <c r="Z227" s="1"/>
      <c r="AA227" s="1"/>
      <c r="AB227" s="1"/>
    </row>
    <row r="228" spans="1:28" x14ac:dyDescent="0.3">
      <c r="A228" s="1">
        <v>20693</v>
      </c>
      <c r="B228" s="1" t="s">
        <v>41</v>
      </c>
      <c r="C228" s="1">
        <v>154.13</v>
      </c>
      <c r="D228" s="1">
        <v>0.1</v>
      </c>
      <c r="E228" s="1">
        <v>397</v>
      </c>
      <c r="G228" s="1"/>
      <c r="H228" s="1" t="s">
        <v>35</v>
      </c>
      <c r="I228" s="1" t="s">
        <v>24</v>
      </c>
      <c r="J228" s="1" t="s">
        <v>36</v>
      </c>
      <c r="K228" s="1" t="s">
        <v>89</v>
      </c>
      <c r="L228" s="1" t="s">
        <v>124</v>
      </c>
      <c r="M228" s="1"/>
      <c r="N228" s="1" t="s">
        <v>29</v>
      </c>
      <c r="O228" s="1" t="s">
        <v>988</v>
      </c>
      <c r="P228" s="1" t="s">
        <v>90</v>
      </c>
      <c r="Q228" s="1" t="s">
        <v>214</v>
      </c>
      <c r="R228" s="1"/>
      <c r="S228" s="1">
        <v>44221</v>
      </c>
      <c r="T228" s="2">
        <v>42037</v>
      </c>
      <c r="U228" s="2">
        <v>42038</v>
      </c>
      <c r="V228" s="1">
        <v>8</v>
      </c>
      <c r="W228" s="1">
        <v>89319</v>
      </c>
      <c r="X228" s="2"/>
      <c r="Y228" s="1"/>
      <c r="Z228" s="1"/>
      <c r="AA228" s="1"/>
      <c r="AB228" s="1"/>
    </row>
    <row r="229" spans="1:28" x14ac:dyDescent="0.3">
      <c r="A229" s="1">
        <v>24471</v>
      </c>
      <c r="B229" s="1" t="s">
        <v>47</v>
      </c>
      <c r="C229" s="1">
        <v>63.94</v>
      </c>
      <c r="D229" s="1">
        <v>0.05</v>
      </c>
      <c r="E229" s="1">
        <v>398</v>
      </c>
      <c r="G229" s="1"/>
      <c r="H229" s="1" t="s">
        <v>35</v>
      </c>
      <c r="I229" s="1" t="s">
        <v>24</v>
      </c>
      <c r="J229" s="1" t="s">
        <v>36</v>
      </c>
      <c r="K229" s="1" t="s">
        <v>42</v>
      </c>
      <c r="L229" s="1" t="s">
        <v>49</v>
      </c>
      <c r="M229" s="1"/>
      <c r="N229" s="1" t="s">
        <v>29</v>
      </c>
      <c r="O229" s="1" t="s">
        <v>988</v>
      </c>
      <c r="P229" s="1" t="s">
        <v>90</v>
      </c>
      <c r="Q229" s="1" t="s">
        <v>215</v>
      </c>
      <c r="R229" s="1"/>
      <c r="S229" s="1">
        <v>45406</v>
      </c>
      <c r="T229" s="2">
        <v>42147</v>
      </c>
      <c r="U229" s="2">
        <v>42149</v>
      </c>
      <c r="V229" s="1">
        <v>31</v>
      </c>
      <c r="W229" s="1">
        <v>89320</v>
      </c>
      <c r="X229" s="2"/>
      <c r="Y229" s="1"/>
      <c r="Z229" s="1"/>
      <c r="AA229" s="1"/>
      <c r="AB229" s="1"/>
    </row>
    <row r="230" spans="1:28" x14ac:dyDescent="0.3">
      <c r="A230" s="1">
        <v>21570</v>
      </c>
      <c r="B230" s="1" t="s">
        <v>23</v>
      </c>
      <c r="C230" s="1">
        <v>4.9800000000000004</v>
      </c>
      <c r="D230" s="1">
        <v>0.05</v>
      </c>
      <c r="E230" s="1">
        <v>406</v>
      </c>
      <c r="G230" s="1"/>
      <c r="H230" s="1" t="s">
        <v>35</v>
      </c>
      <c r="I230" s="1" t="s">
        <v>48</v>
      </c>
      <c r="J230" s="1" t="s">
        <v>26</v>
      </c>
      <c r="K230" s="1" t="s">
        <v>66</v>
      </c>
      <c r="L230" s="1" t="s">
        <v>28</v>
      </c>
      <c r="M230" s="1"/>
      <c r="N230" s="1" t="s">
        <v>29</v>
      </c>
      <c r="O230" s="1" t="s">
        <v>989</v>
      </c>
      <c r="P230" s="1" t="s">
        <v>45</v>
      </c>
      <c r="Q230" s="1" t="s">
        <v>216</v>
      </c>
      <c r="R230" s="1"/>
      <c r="S230" s="1">
        <v>8360</v>
      </c>
      <c r="T230" s="2">
        <v>42145</v>
      </c>
      <c r="U230" s="2">
        <v>42146</v>
      </c>
      <c r="V230" s="1">
        <v>15</v>
      </c>
      <c r="W230" s="1">
        <v>87804</v>
      </c>
      <c r="X230" s="1"/>
      <c r="Y230" s="1"/>
      <c r="Z230" s="1"/>
      <c r="AA230" s="1"/>
      <c r="AB230" s="1"/>
    </row>
    <row r="231" spans="1:28" x14ac:dyDescent="0.3">
      <c r="A231" s="1">
        <v>19104</v>
      </c>
      <c r="B231" s="1" t="s">
        <v>71</v>
      </c>
      <c r="C231" s="1">
        <v>29.17</v>
      </c>
      <c r="D231" s="1">
        <v>0.05</v>
      </c>
      <c r="E231" s="1">
        <v>408</v>
      </c>
      <c r="G231" s="1"/>
      <c r="H231" s="1" t="s">
        <v>35</v>
      </c>
      <c r="I231" s="1" t="s">
        <v>24</v>
      </c>
      <c r="J231" s="1" t="s">
        <v>26</v>
      </c>
      <c r="K231" s="1" t="s">
        <v>996</v>
      </c>
      <c r="L231" s="1" t="s">
        <v>49</v>
      </c>
      <c r="M231" s="1"/>
      <c r="N231" s="1" t="s">
        <v>29</v>
      </c>
      <c r="O231" s="1" t="s">
        <v>984</v>
      </c>
      <c r="P231" s="1" t="s">
        <v>79</v>
      </c>
      <c r="Q231" s="1" t="s">
        <v>217</v>
      </c>
      <c r="R231" s="1"/>
      <c r="S231" s="1">
        <v>78589</v>
      </c>
      <c r="T231" s="2">
        <v>42126</v>
      </c>
      <c r="U231" s="2">
        <v>42130</v>
      </c>
      <c r="V231" s="1">
        <v>14</v>
      </c>
      <c r="W231" s="1">
        <v>89639</v>
      </c>
      <c r="X231" s="1"/>
      <c r="Y231" s="1"/>
      <c r="Z231" s="1"/>
      <c r="AA231" s="1"/>
      <c r="AB231" s="1"/>
    </row>
    <row r="232" spans="1:28" x14ac:dyDescent="0.3">
      <c r="A232" s="1">
        <v>18428</v>
      </c>
      <c r="B232" s="1" t="s">
        <v>23</v>
      </c>
      <c r="C232" s="1">
        <v>178.47</v>
      </c>
      <c r="D232" s="1">
        <v>0.1</v>
      </c>
      <c r="E232" s="1">
        <v>411</v>
      </c>
      <c r="G232" s="1"/>
      <c r="H232" s="1" t="s">
        <v>995</v>
      </c>
      <c r="I232" s="1" t="s">
        <v>74</v>
      </c>
      <c r="J232" s="1" t="s">
        <v>26</v>
      </c>
      <c r="K232" s="1" t="s">
        <v>85</v>
      </c>
      <c r="L232" s="1" t="s">
        <v>49</v>
      </c>
      <c r="M232" s="1"/>
      <c r="N232" s="1" t="s">
        <v>29</v>
      </c>
      <c r="O232" s="1" t="s">
        <v>988</v>
      </c>
      <c r="P232" s="1" t="s">
        <v>39</v>
      </c>
      <c r="Q232" s="1" t="s">
        <v>200</v>
      </c>
      <c r="R232" s="1"/>
      <c r="S232" s="1">
        <v>94601</v>
      </c>
      <c r="T232" s="2">
        <v>42128</v>
      </c>
      <c r="U232" s="2">
        <v>42131</v>
      </c>
      <c r="V232" s="1">
        <v>9</v>
      </c>
      <c r="W232" s="1">
        <v>87905</v>
      </c>
      <c r="X232" s="1"/>
      <c r="Y232" s="1"/>
      <c r="Z232" s="1"/>
      <c r="AA232" s="1"/>
      <c r="AB232" s="1"/>
    </row>
    <row r="233" spans="1:28" x14ac:dyDescent="0.3">
      <c r="A233" s="1">
        <v>21739</v>
      </c>
      <c r="B233" s="1" t="s">
        <v>41</v>
      </c>
      <c r="C233" s="1">
        <v>999.99</v>
      </c>
      <c r="D233" s="1">
        <v>0.1</v>
      </c>
      <c r="E233" s="1">
        <v>421</v>
      </c>
      <c r="G233" s="1"/>
      <c r="H233" s="1" t="s">
        <v>35</v>
      </c>
      <c r="I233" s="1" t="s">
        <v>48</v>
      </c>
      <c r="J233" s="1" t="s">
        <v>58</v>
      </c>
      <c r="K233" s="1" t="s">
        <v>62</v>
      </c>
      <c r="L233" s="1" t="s">
        <v>63</v>
      </c>
      <c r="M233" s="1"/>
      <c r="N233" s="1" t="s">
        <v>29</v>
      </c>
      <c r="O233" s="1" t="s">
        <v>984</v>
      </c>
      <c r="P233" s="1" t="s">
        <v>45</v>
      </c>
      <c r="Q233" s="1" t="s">
        <v>218</v>
      </c>
      <c r="R233" s="1"/>
      <c r="S233" s="1">
        <v>7201</v>
      </c>
      <c r="T233" s="2">
        <v>42041</v>
      </c>
      <c r="U233" s="2">
        <v>42043</v>
      </c>
      <c r="V233" s="1">
        <v>1</v>
      </c>
      <c r="W233" s="1">
        <v>87700</v>
      </c>
      <c r="X233" s="2"/>
      <c r="Y233" s="1"/>
      <c r="Z233" s="1"/>
      <c r="AA233" s="1"/>
      <c r="AB233" s="1"/>
    </row>
    <row r="234" spans="1:28" x14ac:dyDescent="0.3">
      <c r="A234" s="1">
        <v>22355</v>
      </c>
      <c r="B234" s="1" t="s">
        <v>23</v>
      </c>
      <c r="C234" s="1">
        <v>15.28</v>
      </c>
      <c r="D234" s="1">
        <v>0.05</v>
      </c>
      <c r="E234" s="1">
        <v>428</v>
      </c>
      <c r="G234" s="1"/>
      <c r="H234" s="1" t="s">
        <v>35</v>
      </c>
      <c r="I234" s="1" t="s">
        <v>24</v>
      </c>
      <c r="J234" s="1" t="s">
        <v>58</v>
      </c>
      <c r="K234" s="1" t="s">
        <v>100</v>
      </c>
      <c r="L234" s="1" t="s">
        <v>43</v>
      </c>
      <c r="M234" s="1"/>
      <c r="N234" s="1" t="s">
        <v>29</v>
      </c>
      <c r="O234" s="1" t="s">
        <v>984</v>
      </c>
      <c r="P234" s="1" t="s">
        <v>219</v>
      </c>
      <c r="Q234" s="1" t="s">
        <v>220</v>
      </c>
      <c r="R234" s="1"/>
      <c r="S234" s="1">
        <v>89701</v>
      </c>
      <c r="T234" s="2">
        <v>42019</v>
      </c>
      <c r="U234" s="2">
        <v>42020</v>
      </c>
      <c r="V234" s="1">
        <v>15</v>
      </c>
      <c r="W234" s="1">
        <v>88479</v>
      </c>
      <c r="X234" s="1"/>
      <c r="Y234" s="1"/>
      <c r="Z234" s="1"/>
      <c r="AA234" s="1"/>
      <c r="AB234" s="1"/>
    </row>
    <row r="235" spans="1:28" x14ac:dyDescent="0.3">
      <c r="A235" s="1">
        <v>22356</v>
      </c>
      <c r="B235" s="1" t="s">
        <v>23</v>
      </c>
      <c r="C235" s="1">
        <v>85.99</v>
      </c>
      <c r="D235" s="1">
        <v>0.05</v>
      </c>
      <c r="E235" s="1">
        <v>428</v>
      </c>
      <c r="G235" s="1"/>
      <c r="H235" s="1" t="s">
        <v>35</v>
      </c>
      <c r="I235" s="1" t="s">
        <v>24</v>
      </c>
      <c r="J235" s="1" t="s">
        <v>58</v>
      </c>
      <c r="K235" s="1" t="s">
        <v>992</v>
      </c>
      <c r="L235" s="1" t="s">
        <v>43</v>
      </c>
      <c r="M235" s="1"/>
      <c r="N235" s="1" t="s">
        <v>29</v>
      </c>
      <c r="O235" s="1" t="s">
        <v>984</v>
      </c>
      <c r="P235" s="1" t="s">
        <v>219</v>
      </c>
      <c r="Q235" s="1" t="s">
        <v>220</v>
      </c>
      <c r="R235" s="1"/>
      <c r="S235" s="1">
        <v>89701</v>
      </c>
      <c r="T235" s="2">
        <v>42019</v>
      </c>
      <c r="U235" s="2">
        <v>42020</v>
      </c>
      <c r="V235" s="1">
        <v>1</v>
      </c>
      <c r="W235" s="1">
        <v>88479</v>
      </c>
      <c r="X235" s="1"/>
      <c r="Y235" s="1"/>
      <c r="Z235" s="1"/>
      <c r="AA235" s="1"/>
      <c r="AB235" s="1"/>
    </row>
    <row r="236" spans="1:28" x14ac:dyDescent="0.3">
      <c r="A236" s="1">
        <v>25351</v>
      </c>
      <c r="B236" s="1" t="s">
        <v>33</v>
      </c>
      <c r="C236" s="1">
        <v>10.98</v>
      </c>
      <c r="D236" s="1">
        <v>0.05</v>
      </c>
      <c r="E236" s="1">
        <v>428</v>
      </c>
      <c r="G236" s="1"/>
      <c r="H236" s="1" t="s">
        <v>35</v>
      </c>
      <c r="I236" s="1" t="s">
        <v>24</v>
      </c>
      <c r="J236" s="1" t="s">
        <v>26</v>
      </c>
      <c r="K236" s="1" t="s">
        <v>54</v>
      </c>
      <c r="L236" s="1" t="s">
        <v>49</v>
      </c>
      <c r="M236" s="1"/>
      <c r="N236" s="1" t="s">
        <v>29</v>
      </c>
      <c r="O236" s="1" t="s">
        <v>988</v>
      </c>
      <c r="P236" s="1" t="s">
        <v>219</v>
      </c>
      <c r="Q236" s="1" t="s">
        <v>220</v>
      </c>
      <c r="R236" s="1"/>
      <c r="S236" s="1">
        <v>89701</v>
      </c>
      <c r="T236" s="2">
        <v>42066</v>
      </c>
      <c r="U236" s="2">
        <v>42068</v>
      </c>
      <c r="V236" s="1">
        <v>22</v>
      </c>
      <c r="W236" s="1">
        <v>88480</v>
      </c>
      <c r="X236" s="2"/>
      <c r="Y236" s="1"/>
      <c r="Z236" s="1"/>
      <c r="AA236" s="1"/>
      <c r="AB236" s="1"/>
    </row>
    <row r="237" spans="1:28" x14ac:dyDescent="0.3">
      <c r="A237" s="1">
        <v>19988</v>
      </c>
      <c r="B237" s="1" t="s">
        <v>71</v>
      </c>
      <c r="C237" s="1">
        <v>125.99</v>
      </c>
      <c r="D237" s="1">
        <v>0.1</v>
      </c>
      <c r="E237" s="1">
        <v>437</v>
      </c>
      <c r="G237" s="1"/>
      <c r="H237" s="1" t="s">
        <v>35</v>
      </c>
      <c r="I237" s="1" t="s">
        <v>48</v>
      </c>
      <c r="J237" s="1" t="s">
        <v>58</v>
      </c>
      <c r="K237" s="1" t="s">
        <v>992</v>
      </c>
      <c r="L237" s="1" t="s">
        <v>49</v>
      </c>
      <c r="M237" s="1"/>
      <c r="N237" s="1" t="s">
        <v>29</v>
      </c>
      <c r="O237" s="1" t="s">
        <v>989</v>
      </c>
      <c r="P237" s="1" t="s">
        <v>106</v>
      </c>
      <c r="Q237" s="1" t="s">
        <v>221</v>
      </c>
      <c r="R237" s="1"/>
      <c r="S237" s="1">
        <v>1462</v>
      </c>
      <c r="T237" s="2">
        <v>42177</v>
      </c>
      <c r="U237" s="2">
        <v>42182</v>
      </c>
      <c r="V237" s="1">
        <v>9</v>
      </c>
      <c r="W237" s="1">
        <v>90695</v>
      </c>
      <c r="X237" s="2"/>
      <c r="Y237" s="1"/>
      <c r="Z237" s="1"/>
      <c r="AA237" s="1"/>
      <c r="AB237" s="1"/>
    </row>
    <row r="238" spans="1:28" x14ac:dyDescent="0.3">
      <c r="A238" s="1">
        <v>25813</v>
      </c>
      <c r="B238" s="1" t="s">
        <v>41</v>
      </c>
      <c r="C238" s="1">
        <v>7.59</v>
      </c>
      <c r="D238" s="1">
        <v>0.05</v>
      </c>
      <c r="E238" s="1">
        <v>444</v>
      </c>
      <c r="G238" s="1"/>
      <c r="H238" s="1" t="s">
        <v>35</v>
      </c>
      <c r="I238" s="1" t="s">
        <v>48</v>
      </c>
      <c r="J238" s="1" t="s">
        <v>36</v>
      </c>
      <c r="K238" s="1" t="s">
        <v>42</v>
      </c>
      <c r="L238" s="1" t="s">
        <v>28</v>
      </c>
      <c r="M238" s="1"/>
      <c r="N238" s="1" t="s">
        <v>29</v>
      </c>
      <c r="O238" s="1" t="s">
        <v>989</v>
      </c>
      <c r="P238" s="1" t="s">
        <v>98</v>
      </c>
      <c r="Q238" s="1" t="s">
        <v>222</v>
      </c>
      <c r="R238" s="1"/>
      <c r="S238" s="1">
        <v>61801</v>
      </c>
      <c r="T238" s="2">
        <v>42149</v>
      </c>
      <c r="U238" s="2">
        <v>42152</v>
      </c>
      <c r="V238" s="1">
        <v>43</v>
      </c>
      <c r="W238" s="1">
        <v>88085</v>
      </c>
      <c r="X238" s="2"/>
      <c r="Y238" s="1"/>
      <c r="Z238" s="1"/>
      <c r="AA238" s="1"/>
      <c r="AB238" s="1"/>
    </row>
    <row r="239" spans="1:28" x14ac:dyDescent="0.3">
      <c r="A239" s="1">
        <v>23153</v>
      </c>
      <c r="B239" s="1" t="s">
        <v>33</v>
      </c>
      <c r="C239" s="1">
        <v>48.04</v>
      </c>
      <c r="D239" s="1">
        <v>0.05</v>
      </c>
      <c r="E239" s="1">
        <v>445</v>
      </c>
      <c r="G239" s="1"/>
      <c r="H239" s="1" t="s">
        <v>35</v>
      </c>
      <c r="I239" s="1" t="s">
        <v>48</v>
      </c>
      <c r="J239" s="1" t="s">
        <v>26</v>
      </c>
      <c r="K239" s="1" t="s">
        <v>66</v>
      </c>
      <c r="L239" s="1" t="s">
        <v>49</v>
      </c>
      <c r="M239" s="1"/>
      <c r="N239" s="1" t="s">
        <v>29</v>
      </c>
      <c r="O239" s="1" t="s">
        <v>989</v>
      </c>
      <c r="P239" s="1" t="s">
        <v>206</v>
      </c>
      <c r="Q239" s="1" t="s">
        <v>223</v>
      </c>
      <c r="R239" s="1"/>
      <c r="S239" s="1">
        <v>68701</v>
      </c>
      <c r="T239" s="2">
        <v>42105</v>
      </c>
      <c r="U239" s="2">
        <v>42107</v>
      </c>
      <c r="V239" s="1">
        <v>2</v>
      </c>
      <c r="W239" s="1">
        <v>88083</v>
      </c>
      <c r="X239" s="1"/>
      <c r="Y239" s="1"/>
      <c r="Z239" s="1"/>
      <c r="AA239" s="1"/>
      <c r="AB239" s="1"/>
    </row>
    <row r="240" spans="1:28" x14ac:dyDescent="0.3">
      <c r="A240" s="1">
        <v>23862</v>
      </c>
      <c r="B240" s="1" t="s">
        <v>23</v>
      </c>
      <c r="C240" s="1">
        <v>200.98</v>
      </c>
      <c r="D240" s="1">
        <v>0.1</v>
      </c>
      <c r="E240" s="1">
        <v>445</v>
      </c>
      <c r="G240" s="1"/>
      <c r="H240" s="1" t="s">
        <v>35</v>
      </c>
      <c r="I240" s="1" t="s">
        <v>48</v>
      </c>
      <c r="J240" s="1" t="s">
        <v>36</v>
      </c>
      <c r="K240" s="1" t="s">
        <v>105</v>
      </c>
      <c r="L240" s="1" t="s">
        <v>77</v>
      </c>
      <c r="M240" s="1"/>
      <c r="N240" s="1" t="s">
        <v>29</v>
      </c>
      <c r="O240" s="1" t="s">
        <v>989</v>
      </c>
      <c r="P240" s="1" t="s">
        <v>206</v>
      </c>
      <c r="Q240" s="1" t="s">
        <v>223</v>
      </c>
      <c r="R240" s="1"/>
      <c r="S240" s="1">
        <v>68701</v>
      </c>
      <c r="T240" s="2">
        <v>42178</v>
      </c>
      <c r="U240" s="2">
        <v>42179</v>
      </c>
      <c r="V240" s="1">
        <v>9</v>
      </c>
      <c r="W240" s="1">
        <v>88084</v>
      </c>
      <c r="X240" s="1"/>
      <c r="Y240" s="1"/>
      <c r="Z240" s="1"/>
      <c r="AA240" s="1"/>
      <c r="AB240" s="1"/>
    </row>
    <row r="241" spans="1:28" x14ac:dyDescent="0.3">
      <c r="A241" s="1">
        <v>23863</v>
      </c>
      <c r="B241" s="1" t="s">
        <v>23</v>
      </c>
      <c r="C241" s="1">
        <v>2.78</v>
      </c>
      <c r="D241" s="1">
        <v>0.05</v>
      </c>
      <c r="E241" s="1">
        <v>445</v>
      </c>
      <c r="G241" s="1"/>
      <c r="H241" s="1" t="s">
        <v>35</v>
      </c>
      <c r="I241" s="1" t="s">
        <v>48</v>
      </c>
      <c r="J241" s="1" t="s">
        <v>26</v>
      </c>
      <c r="K241" s="1" t="s">
        <v>27</v>
      </c>
      <c r="L241" s="1" t="s">
        <v>28</v>
      </c>
      <c r="M241" s="1"/>
      <c r="N241" s="1" t="s">
        <v>29</v>
      </c>
      <c r="O241" s="1" t="s">
        <v>989</v>
      </c>
      <c r="P241" s="1" t="s">
        <v>206</v>
      </c>
      <c r="Q241" s="1" t="s">
        <v>223</v>
      </c>
      <c r="R241" s="1"/>
      <c r="S241" s="1">
        <v>68701</v>
      </c>
      <c r="T241" s="2">
        <v>42178</v>
      </c>
      <c r="U241" s="2">
        <v>42179</v>
      </c>
      <c r="V241" s="1">
        <v>11</v>
      </c>
      <c r="W241" s="1">
        <v>88084</v>
      </c>
      <c r="X241" s="2"/>
      <c r="Y241" s="1"/>
      <c r="Z241" s="1"/>
      <c r="AA241" s="1"/>
      <c r="AB241" s="1"/>
    </row>
    <row r="242" spans="1:28" x14ac:dyDescent="0.3">
      <c r="A242" s="1">
        <v>19694</v>
      </c>
      <c r="B242" s="1" t="s">
        <v>33</v>
      </c>
      <c r="C242" s="1">
        <v>130.97999999999999</v>
      </c>
      <c r="D242" s="1">
        <v>0.1</v>
      </c>
      <c r="E242" s="1">
        <v>447</v>
      </c>
      <c r="G242" s="1"/>
      <c r="H242" s="1" t="s">
        <v>35</v>
      </c>
      <c r="I242" s="1" t="s">
        <v>24</v>
      </c>
      <c r="J242" s="1" t="s">
        <v>36</v>
      </c>
      <c r="K242" s="1" t="s">
        <v>37</v>
      </c>
      <c r="L242" s="1" t="s">
        <v>38</v>
      </c>
      <c r="M242" s="1"/>
      <c r="N242" s="1" t="s">
        <v>29</v>
      </c>
      <c r="O242" s="1" t="s">
        <v>989</v>
      </c>
      <c r="P242" s="1" t="s">
        <v>51</v>
      </c>
      <c r="Q242" s="1" t="s">
        <v>224</v>
      </c>
      <c r="R242" s="1"/>
      <c r="S242" s="1">
        <v>55113</v>
      </c>
      <c r="T242" s="2">
        <v>42180</v>
      </c>
      <c r="U242" s="2">
        <v>42183</v>
      </c>
      <c r="V242" s="1">
        <v>1</v>
      </c>
      <c r="W242" s="1">
        <v>90449</v>
      </c>
      <c r="X242" s="1"/>
      <c r="Y242" s="1"/>
      <c r="Z242" s="1"/>
      <c r="AA242" s="1"/>
      <c r="AB242" s="1"/>
    </row>
    <row r="243" spans="1:28" x14ac:dyDescent="0.3">
      <c r="A243" s="1">
        <v>19695</v>
      </c>
      <c r="B243" s="1" t="s">
        <v>33</v>
      </c>
      <c r="C243" s="1">
        <v>200.99</v>
      </c>
      <c r="D243" s="1">
        <v>0.1</v>
      </c>
      <c r="E243" s="1">
        <v>447</v>
      </c>
      <c r="G243" s="1"/>
      <c r="H243" s="1" t="s">
        <v>35</v>
      </c>
      <c r="I243" s="1" t="s">
        <v>24</v>
      </c>
      <c r="J243" s="1" t="s">
        <v>58</v>
      </c>
      <c r="K243" s="1" t="s">
        <v>992</v>
      </c>
      <c r="L243" s="1" t="s">
        <v>49</v>
      </c>
      <c r="M243" s="1"/>
      <c r="N243" s="1" t="s">
        <v>29</v>
      </c>
      <c r="O243" s="1" t="s">
        <v>984</v>
      </c>
      <c r="P243" s="1" t="s">
        <v>51</v>
      </c>
      <c r="Q243" s="1" t="s">
        <v>224</v>
      </c>
      <c r="R243" s="1"/>
      <c r="S243" s="1">
        <v>55113</v>
      </c>
      <c r="T243" s="2">
        <v>42180</v>
      </c>
      <c r="U243" s="2">
        <v>42180</v>
      </c>
      <c r="V243" s="1">
        <v>11</v>
      </c>
      <c r="W243" s="1">
        <v>90449</v>
      </c>
      <c r="X243" s="1"/>
      <c r="Y243" s="1"/>
      <c r="Z243" s="1"/>
      <c r="AA243" s="1"/>
      <c r="AB243" s="1"/>
    </row>
    <row r="244" spans="1:28" x14ac:dyDescent="0.3">
      <c r="A244" s="1">
        <v>20851</v>
      </c>
      <c r="B244" s="1" t="s">
        <v>23</v>
      </c>
      <c r="C244" s="1">
        <v>15.99</v>
      </c>
      <c r="D244" s="1">
        <v>0.05</v>
      </c>
      <c r="E244" s="1">
        <v>451</v>
      </c>
      <c r="G244" s="1"/>
      <c r="H244" s="1" t="s">
        <v>35</v>
      </c>
      <c r="I244" s="1" t="s">
        <v>34</v>
      </c>
      <c r="J244" s="1" t="s">
        <v>58</v>
      </c>
      <c r="K244" s="1" t="s">
        <v>62</v>
      </c>
      <c r="L244" s="1" t="s">
        <v>63</v>
      </c>
      <c r="M244" s="1"/>
      <c r="N244" s="1" t="s">
        <v>29</v>
      </c>
      <c r="O244" s="1" t="s">
        <v>984</v>
      </c>
      <c r="P244" s="1" t="s">
        <v>39</v>
      </c>
      <c r="Q244" s="1" t="s">
        <v>225</v>
      </c>
      <c r="R244" s="1"/>
      <c r="S244" s="1">
        <v>94024</v>
      </c>
      <c r="T244" s="2">
        <v>42104</v>
      </c>
      <c r="U244" s="2">
        <v>42105</v>
      </c>
      <c r="V244" s="1">
        <v>2</v>
      </c>
      <c r="W244" s="1">
        <v>86010</v>
      </c>
      <c r="X244" s="1"/>
      <c r="Y244" s="1"/>
      <c r="Z244" s="1"/>
      <c r="AA244" s="1"/>
      <c r="AB244" s="1"/>
    </row>
    <row r="245" spans="1:28" x14ac:dyDescent="0.3">
      <c r="A245" s="1">
        <v>21117</v>
      </c>
      <c r="B245" s="1" t="s">
        <v>41</v>
      </c>
      <c r="C245" s="1">
        <v>37.700000000000003</v>
      </c>
      <c r="D245" s="1">
        <v>0.05</v>
      </c>
      <c r="E245" s="1">
        <v>451</v>
      </c>
      <c r="G245" s="1"/>
      <c r="H245" s="1" t="s">
        <v>35</v>
      </c>
      <c r="I245" s="1" t="s">
        <v>34</v>
      </c>
      <c r="J245" s="1" t="s">
        <v>26</v>
      </c>
      <c r="K245" s="1" t="s">
        <v>996</v>
      </c>
      <c r="L245" s="1" t="s">
        <v>49</v>
      </c>
      <c r="M245" s="1"/>
      <c r="N245" s="1" t="s">
        <v>29</v>
      </c>
      <c r="O245" s="1" t="s">
        <v>984</v>
      </c>
      <c r="P245" s="1" t="s">
        <v>39</v>
      </c>
      <c r="Q245" s="1" t="s">
        <v>225</v>
      </c>
      <c r="R245" s="1"/>
      <c r="S245" s="1">
        <v>94024</v>
      </c>
      <c r="T245" s="2">
        <v>42151</v>
      </c>
      <c r="U245" s="2">
        <v>42152</v>
      </c>
      <c r="V245" s="1">
        <v>12</v>
      </c>
      <c r="W245" s="1">
        <v>86012</v>
      </c>
      <c r="X245" s="1"/>
      <c r="Y245" s="1"/>
      <c r="Z245" s="1"/>
      <c r="AA245" s="1"/>
      <c r="AB245" s="1"/>
    </row>
    <row r="246" spans="1:28" x14ac:dyDescent="0.3">
      <c r="A246" s="1">
        <v>18536</v>
      </c>
      <c r="B246" s="1" t="s">
        <v>71</v>
      </c>
      <c r="C246" s="1">
        <v>8.8800000000000008</v>
      </c>
      <c r="D246" s="1">
        <v>0.05</v>
      </c>
      <c r="E246" s="1">
        <v>451</v>
      </c>
      <c r="G246" s="1"/>
      <c r="H246" s="1" t="s">
        <v>35</v>
      </c>
      <c r="I246" s="1" t="s">
        <v>34</v>
      </c>
      <c r="J246" s="1" t="s">
        <v>26</v>
      </c>
      <c r="K246" s="1" t="s">
        <v>996</v>
      </c>
      <c r="L246" s="1" t="s">
        <v>49</v>
      </c>
      <c r="M246" s="1"/>
      <c r="N246" s="1" t="s">
        <v>29</v>
      </c>
      <c r="O246" s="1" t="s">
        <v>984</v>
      </c>
      <c r="P246" s="1" t="s">
        <v>39</v>
      </c>
      <c r="Q246" s="1" t="s">
        <v>225</v>
      </c>
      <c r="R246" s="1"/>
      <c r="S246" s="1">
        <v>94024</v>
      </c>
      <c r="T246" s="2">
        <v>42009</v>
      </c>
      <c r="U246" s="2">
        <v>42014</v>
      </c>
      <c r="V246" s="1">
        <v>2</v>
      </c>
      <c r="W246" s="1">
        <v>86013</v>
      </c>
      <c r="X246" s="1"/>
      <c r="Y246" s="1"/>
      <c r="Z246" s="1"/>
      <c r="AA246" s="1"/>
      <c r="AB246" s="1"/>
    </row>
    <row r="247" spans="1:28" x14ac:dyDescent="0.3">
      <c r="A247" s="1">
        <v>18537</v>
      </c>
      <c r="B247" s="1" t="s">
        <v>71</v>
      </c>
      <c r="C247" s="1">
        <v>2.88</v>
      </c>
      <c r="D247" s="1">
        <v>0.05</v>
      </c>
      <c r="E247" s="1">
        <v>451</v>
      </c>
      <c r="G247" s="1"/>
      <c r="H247" s="1" t="s">
        <v>35</v>
      </c>
      <c r="I247" s="1" t="s">
        <v>34</v>
      </c>
      <c r="J247" s="1" t="s">
        <v>26</v>
      </c>
      <c r="K247" s="1" t="s">
        <v>82</v>
      </c>
      <c r="L247" s="1" t="s">
        <v>49</v>
      </c>
      <c r="M247" s="1"/>
      <c r="N247" s="1" t="s">
        <v>29</v>
      </c>
      <c r="O247" s="1" t="s">
        <v>984</v>
      </c>
      <c r="P247" s="1" t="s">
        <v>39</v>
      </c>
      <c r="Q247" s="1" t="s">
        <v>225</v>
      </c>
      <c r="R247" s="1"/>
      <c r="S247" s="1">
        <v>94024</v>
      </c>
      <c r="T247" s="2">
        <v>42009</v>
      </c>
      <c r="U247" s="2">
        <v>42018</v>
      </c>
      <c r="V247" s="1">
        <v>8</v>
      </c>
      <c r="W247" s="1">
        <v>86013</v>
      </c>
      <c r="X247" s="1"/>
      <c r="Y247" s="1"/>
      <c r="Z247" s="1"/>
      <c r="AA247" s="1"/>
      <c r="AB247" s="1"/>
    </row>
    <row r="248" spans="1:28" x14ac:dyDescent="0.3">
      <c r="A248" s="1">
        <v>21118</v>
      </c>
      <c r="B248" s="1" t="s">
        <v>41</v>
      </c>
      <c r="C248" s="1">
        <v>55.99</v>
      </c>
      <c r="D248" s="1">
        <v>0.05</v>
      </c>
      <c r="E248" s="1">
        <v>452</v>
      </c>
      <c r="G248" s="1"/>
      <c r="H248" s="1" t="s">
        <v>35</v>
      </c>
      <c r="I248" s="1" t="s">
        <v>34</v>
      </c>
      <c r="J248" s="1" t="s">
        <v>58</v>
      </c>
      <c r="K248" s="1" t="s">
        <v>992</v>
      </c>
      <c r="L248" s="1" t="s">
        <v>43</v>
      </c>
      <c r="M248" s="1"/>
      <c r="N248" s="1" t="s">
        <v>29</v>
      </c>
      <c r="O248" s="1" t="s">
        <v>984</v>
      </c>
      <c r="P248" s="1" t="s">
        <v>39</v>
      </c>
      <c r="Q248" s="1" t="s">
        <v>226</v>
      </c>
      <c r="R248" s="1"/>
      <c r="S248" s="1">
        <v>93635</v>
      </c>
      <c r="T248" s="2">
        <v>42151</v>
      </c>
      <c r="U248" s="2">
        <v>42152</v>
      </c>
      <c r="V248" s="1">
        <v>1</v>
      </c>
      <c r="W248" s="1">
        <v>86012</v>
      </c>
      <c r="X248" s="1"/>
      <c r="Y248" s="1"/>
      <c r="Z248" s="1"/>
      <c r="AA248" s="1"/>
      <c r="AB248" s="1"/>
    </row>
    <row r="249" spans="1:28" x14ac:dyDescent="0.3">
      <c r="A249" s="1">
        <v>22318</v>
      </c>
      <c r="B249" s="1" t="s">
        <v>33</v>
      </c>
      <c r="C249" s="1">
        <v>29.34</v>
      </c>
      <c r="D249" s="1">
        <v>0.05</v>
      </c>
      <c r="E249" s="1">
        <v>453</v>
      </c>
      <c r="G249" s="1"/>
      <c r="H249" s="1" t="s">
        <v>35</v>
      </c>
      <c r="I249" s="1" t="s">
        <v>24</v>
      </c>
      <c r="J249" s="1" t="s">
        <v>36</v>
      </c>
      <c r="K249" s="1" t="s">
        <v>42</v>
      </c>
      <c r="L249" s="1" t="s">
        <v>49</v>
      </c>
      <c r="M249" s="1"/>
      <c r="N249" s="1" t="s">
        <v>29</v>
      </c>
      <c r="O249" s="1" t="s">
        <v>988</v>
      </c>
      <c r="P249" s="1" t="s">
        <v>39</v>
      </c>
      <c r="Q249" s="1" t="s">
        <v>227</v>
      </c>
      <c r="R249" s="1"/>
      <c r="S249" s="1">
        <v>95032</v>
      </c>
      <c r="T249" s="2">
        <v>42132</v>
      </c>
      <c r="U249" s="2">
        <v>42134</v>
      </c>
      <c r="V249" s="1">
        <v>1</v>
      </c>
      <c r="W249" s="1">
        <v>86011</v>
      </c>
      <c r="X249" s="2"/>
      <c r="Y249" s="1"/>
      <c r="Z249" s="1"/>
      <c r="AA249" s="1"/>
      <c r="AB249" s="1"/>
    </row>
    <row r="250" spans="1:28" x14ac:dyDescent="0.3">
      <c r="A250" s="1">
        <v>22874</v>
      </c>
      <c r="B250" s="1" t="s">
        <v>71</v>
      </c>
      <c r="C250" s="1">
        <v>16.91</v>
      </c>
      <c r="D250" s="1">
        <v>0.05</v>
      </c>
      <c r="E250" s="1">
        <v>460</v>
      </c>
      <c r="G250" s="1"/>
      <c r="H250" s="1" t="s">
        <v>35</v>
      </c>
      <c r="I250" s="1" t="s">
        <v>34</v>
      </c>
      <c r="J250" s="1" t="s">
        <v>26</v>
      </c>
      <c r="K250" s="1" t="s">
        <v>85</v>
      </c>
      <c r="L250" s="1" t="s">
        <v>49</v>
      </c>
      <c r="M250" s="1"/>
      <c r="N250" s="1" t="s">
        <v>29</v>
      </c>
      <c r="O250" s="1" t="s">
        <v>984</v>
      </c>
      <c r="P250" s="1" t="s">
        <v>45</v>
      </c>
      <c r="Q250" s="1" t="s">
        <v>228</v>
      </c>
      <c r="R250" s="1"/>
      <c r="S250" s="1">
        <v>8332</v>
      </c>
      <c r="T250" s="2">
        <v>42147</v>
      </c>
      <c r="U250" s="2">
        <v>42154</v>
      </c>
      <c r="V250" s="1">
        <v>31</v>
      </c>
      <c r="W250" s="1">
        <v>86014</v>
      </c>
      <c r="X250" s="1"/>
      <c r="Y250" s="1"/>
      <c r="Z250" s="1"/>
      <c r="AA250" s="1"/>
      <c r="AB250" s="1"/>
    </row>
    <row r="251" spans="1:28" x14ac:dyDescent="0.3">
      <c r="A251" s="1">
        <v>18467</v>
      </c>
      <c r="B251" s="1" t="s">
        <v>71</v>
      </c>
      <c r="C251" s="1">
        <v>165.2</v>
      </c>
      <c r="D251" s="1">
        <v>0.1</v>
      </c>
      <c r="E251" s="1">
        <v>463</v>
      </c>
      <c r="G251" s="1"/>
      <c r="H251" s="1" t="s">
        <v>35</v>
      </c>
      <c r="I251" s="1" t="s">
        <v>48</v>
      </c>
      <c r="J251" s="1" t="s">
        <v>26</v>
      </c>
      <c r="K251" s="1" t="s">
        <v>85</v>
      </c>
      <c r="L251" s="1" t="s">
        <v>49</v>
      </c>
      <c r="M251" s="1"/>
      <c r="N251" s="1" t="s">
        <v>29</v>
      </c>
      <c r="O251" s="1" t="s">
        <v>988</v>
      </c>
      <c r="P251" s="1" t="s">
        <v>39</v>
      </c>
      <c r="Q251" s="1" t="s">
        <v>229</v>
      </c>
      <c r="R251" s="1"/>
      <c r="S251" s="1">
        <v>90069</v>
      </c>
      <c r="T251" s="2">
        <v>42018</v>
      </c>
      <c r="U251" s="2">
        <v>42020</v>
      </c>
      <c r="V251" s="1">
        <v>7</v>
      </c>
      <c r="W251" s="1">
        <v>88061</v>
      </c>
      <c r="X251" s="2"/>
      <c r="Y251" s="1"/>
      <c r="Z251" s="1"/>
      <c r="AA251" s="1"/>
      <c r="AB251" s="1"/>
    </row>
    <row r="252" spans="1:28" x14ac:dyDescent="0.3">
      <c r="A252" s="1">
        <v>22754</v>
      </c>
      <c r="B252" s="1" t="s">
        <v>33</v>
      </c>
      <c r="C252" s="1">
        <v>297.64</v>
      </c>
      <c r="D252" s="1">
        <v>0.1</v>
      </c>
      <c r="E252" s="1">
        <v>466</v>
      </c>
      <c r="G252" s="1"/>
      <c r="H252" s="1" t="s">
        <v>35</v>
      </c>
      <c r="I252" s="1" t="s">
        <v>48</v>
      </c>
      <c r="J252" s="1" t="s">
        <v>58</v>
      </c>
      <c r="K252" s="1" t="s">
        <v>62</v>
      </c>
      <c r="L252" s="1" t="s">
        <v>38</v>
      </c>
      <c r="M252" s="1"/>
      <c r="N252" s="1" t="s">
        <v>29</v>
      </c>
      <c r="O252" s="1" t="s">
        <v>988</v>
      </c>
      <c r="P252" s="1" t="s">
        <v>106</v>
      </c>
      <c r="Q252" s="1" t="s">
        <v>230</v>
      </c>
      <c r="R252" s="1"/>
      <c r="S252" s="1">
        <v>2019</v>
      </c>
      <c r="T252" s="2">
        <v>42015</v>
      </c>
      <c r="U252" s="2">
        <v>42015</v>
      </c>
      <c r="V252" s="1">
        <v>5</v>
      </c>
      <c r="W252" s="1">
        <v>88060</v>
      </c>
      <c r="X252" s="1"/>
      <c r="Y252" s="1"/>
      <c r="Z252" s="1"/>
      <c r="AA252" s="1"/>
      <c r="AB252" s="1"/>
    </row>
    <row r="253" spans="1:28" x14ac:dyDescent="0.3">
      <c r="A253" s="1">
        <v>22755</v>
      </c>
      <c r="B253" s="1" t="s">
        <v>33</v>
      </c>
      <c r="C253" s="1">
        <v>12.99</v>
      </c>
      <c r="D253" s="1">
        <v>0.05</v>
      </c>
      <c r="E253" s="1">
        <v>467</v>
      </c>
      <c r="G253" s="1"/>
      <c r="H253" s="1" t="s">
        <v>35</v>
      </c>
      <c r="I253" s="1" t="s">
        <v>48</v>
      </c>
      <c r="J253" s="1" t="s">
        <v>36</v>
      </c>
      <c r="K253" s="1" t="s">
        <v>42</v>
      </c>
      <c r="L253" s="1" t="s">
        <v>124</v>
      </c>
      <c r="M253" s="1"/>
      <c r="N253" s="1" t="s">
        <v>29</v>
      </c>
      <c r="O253" s="1" t="s">
        <v>988</v>
      </c>
      <c r="P253" s="1" t="s">
        <v>106</v>
      </c>
      <c r="Q253" s="1" t="s">
        <v>231</v>
      </c>
      <c r="R253" s="1"/>
      <c r="S253" s="1">
        <v>1915</v>
      </c>
      <c r="T253" s="2">
        <v>42015</v>
      </c>
      <c r="U253" s="2">
        <v>42016</v>
      </c>
      <c r="V253" s="1">
        <v>11</v>
      </c>
      <c r="W253" s="1">
        <v>88060</v>
      </c>
      <c r="X253" s="1"/>
      <c r="Y253" s="1"/>
      <c r="Z253" s="1"/>
      <c r="AA253" s="1"/>
      <c r="AB253" s="1"/>
    </row>
    <row r="254" spans="1:28" x14ac:dyDescent="0.3">
      <c r="A254" s="1">
        <v>22756</v>
      </c>
      <c r="B254" s="1" t="s">
        <v>33</v>
      </c>
      <c r="C254" s="1">
        <v>14.42</v>
      </c>
      <c r="D254" s="1">
        <v>0.05</v>
      </c>
      <c r="E254" s="1">
        <v>468</v>
      </c>
      <c r="G254" s="1"/>
      <c r="H254" s="1" t="s">
        <v>35</v>
      </c>
      <c r="I254" s="1" t="s">
        <v>48</v>
      </c>
      <c r="J254" s="1" t="s">
        <v>26</v>
      </c>
      <c r="K254" s="1" t="s">
        <v>131</v>
      </c>
      <c r="L254" s="1" t="s">
        <v>63</v>
      </c>
      <c r="M254" s="1"/>
      <c r="N254" s="1" t="s">
        <v>29</v>
      </c>
      <c r="O254" s="1" t="s">
        <v>988</v>
      </c>
      <c r="P254" s="1" t="s">
        <v>106</v>
      </c>
      <c r="Q254" s="1" t="s">
        <v>232</v>
      </c>
      <c r="R254" s="1"/>
      <c r="S254" s="1">
        <v>2341</v>
      </c>
      <c r="T254" s="2">
        <v>42015</v>
      </c>
      <c r="U254" s="2">
        <v>42016</v>
      </c>
      <c r="V254" s="1">
        <v>5</v>
      </c>
      <c r="W254" s="1">
        <v>88060</v>
      </c>
      <c r="X254" s="2"/>
      <c r="Y254" s="1"/>
      <c r="Z254" s="1"/>
      <c r="AA254" s="1"/>
      <c r="AB254" s="1"/>
    </row>
    <row r="255" spans="1:28" x14ac:dyDescent="0.3">
      <c r="A255" s="1">
        <v>22757</v>
      </c>
      <c r="B255" s="1" t="s">
        <v>33</v>
      </c>
      <c r="C255" s="1">
        <v>4.1399999999999997</v>
      </c>
      <c r="D255" s="1">
        <v>0.05</v>
      </c>
      <c r="E255" s="1">
        <v>469</v>
      </c>
      <c r="G255" s="1"/>
      <c r="H255" s="1" t="s">
        <v>995</v>
      </c>
      <c r="I255" s="1" t="s">
        <v>48</v>
      </c>
      <c r="J255" s="1" t="s">
        <v>36</v>
      </c>
      <c r="K255" s="1" t="s">
        <v>42</v>
      </c>
      <c r="L255" s="1" t="s">
        <v>49</v>
      </c>
      <c r="M255" s="1"/>
      <c r="N255" s="1" t="s">
        <v>29</v>
      </c>
      <c r="O255" s="1" t="s">
        <v>988</v>
      </c>
      <c r="P255" s="1" t="s">
        <v>45</v>
      </c>
      <c r="Q255" s="1" t="s">
        <v>233</v>
      </c>
      <c r="R255" s="1"/>
      <c r="S255" s="1">
        <v>7506</v>
      </c>
      <c r="T255" s="2">
        <v>42015</v>
      </c>
      <c r="U255" s="2">
        <v>42017</v>
      </c>
      <c r="V255" s="1">
        <v>7</v>
      </c>
      <c r="W255" s="1">
        <v>88060</v>
      </c>
      <c r="X255" s="1"/>
      <c r="Y255" s="1"/>
      <c r="Z255" s="1"/>
      <c r="AA255" s="1"/>
      <c r="AB255" s="1"/>
    </row>
    <row r="256" spans="1:28" x14ac:dyDescent="0.3">
      <c r="A256" s="1">
        <v>22758</v>
      </c>
      <c r="B256" s="1" t="s">
        <v>33</v>
      </c>
      <c r="C256" s="1">
        <v>11.34</v>
      </c>
      <c r="D256" s="1">
        <v>0.05</v>
      </c>
      <c r="E256" s="1">
        <v>470</v>
      </c>
      <c r="G256" s="1"/>
      <c r="H256" s="1" t="s">
        <v>35</v>
      </c>
      <c r="I256" s="1" t="s">
        <v>48</v>
      </c>
      <c r="J256" s="1" t="s">
        <v>26</v>
      </c>
      <c r="K256" s="1" t="s">
        <v>66</v>
      </c>
      <c r="L256" s="1" t="s">
        <v>49</v>
      </c>
      <c r="M256" s="1"/>
      <c r="N256" s="1" t="s">
        <v>29</v>
      </c>
      <c r="O256" s="1" t="s">
        <v>998</v>
      </c>
      <c r="P256" s="1" t="s">
        <v>45</v>
      </c>
      <c r="Q256" s="1" t="s">
        <v>234</v>
      </c>
      <c r="R256" s="1"/>
      <c r="S256" s="1">
        <v>8601</v>
      </c>
      <c r="T256" s="2">
        <v>42015</v>
      </c>
      <c r="U256" s="2">
        <v>42015</v>
      </c>
      <c r="V256" s="1">
        <v>5</v>
      </c>
      <c r="W256" s="1">
        <v>88060</v>
      </c>
      <c r="X256" s="1"/>
      <c r="Y256" s="1"/>
      <c r="Z256" s="1"/>
      <c r="AA256" s="1"/>
      <c r="AB256" s="1"/>
    </row>
    <row r="257" spans="1:28" x14ac:dyDescent="0.3">
      <c r="A257" s="1">
        <v>462</v>
      </c>
      <c r="B257" s="1" t="s">
        <v>33</v>
      </c>
      <c r="C257" s="1">
        <v>179.99</v>
      </c>
      <c r="D257" s="1">
        <v>0.1</v>
      </c>
      <c r="E257" s="1">
        <v>471</v>
      </c>
      <c r="G257" s="1"/>
      <c r="H257" s="1" t="s">
        <v>995</v>
      </c>
      <c r="I257" s="1" t="s">
        <v>74</v>
      </c>
      <c r="J257" s="1" t="s">
        <v>58</v>
      </c>
      <c r="K257" s="1" t="s">
        <v>100</v>
      </c>
      <c r="L257" s="1" t="s">
        <v>49</v>
      </c>
      <c r="M257" s="1"/>
      <c r="N257" s="1" t="s">
        <v>29</v>
      </c>
      <c r="O257" s="1" t="s">
        <v>988</v>
      </c>
      <c r="P257" s="1" t="s">
        <v>171</v>
      </c>
      <c r="Q257" s="1" t="s">
        <v>235</v>
      </c>
      <c r="R257" s="1"/>
      <c r="S257" s="1">
        <v>30318</v>
      </c>
      <c r="T257" s="2">
        <v>42043</v>
      </c>
      <c r="U257" s="2">
        <v>42043</v>
      </c>
      <c r="V257" s="1">
        <v>4</v>
      </c>
      <c r="W257" s="1">
        <v>3138</v>
      </c>
      <c r="X257" s="2"/>
      <c r="Y257" s="1"/>
      <c r="Z257" s="1"/>
      <c r="AA257" s="1"/>
      <c r="AB257" s="1"/>
    </row>
    <row r="258" spans="1:28" x14ac:dyDescent="0.3">
      <c r="A258" s="1">
        <v>18462</v>
      </c>
      <c r="B258" s="1" t="s">
        <v>33</v>
      </c>
      <c r="C258" s="1">
        <v>179.99</v>
      </c>
      <c r="D258" s="1">
        <v>0.1</v>
      </c>
      <c r="E258" s="1">
        <v>472</v>
      </c>
      <c r="G258" s="1"/>
      <c r="H258" s="1" t="s">
        <v>995</v>
      </c>
      <c r="I258" s="1" t="s">
        <v>74</v>
      </c>
      <c r="J258" s="1" t="s">
        <v>58</v>
      </c>
      <c r="K258" s="1" t="s">
        <v>100</v>
      </c>
      <c r="L258" s="1" t="s">
        <v>49</v>
      </c>
      <c r="M258" s="1"/>
      <c r="N258" s="1" t="s">
        <v>29</v>
      </c>
      <c r="O258" s="1" t="s">
        <v>989</v>
      </c>
      <c r="P258" s="1" t="s">
        <v>181</v>
      </c>
      <c r="Q258" s="1" t="s">
        <v>236</v>
      </c>
      <c r="R258" s="1"/>
      <c r="S258" s="1">
        <v>21133</v>
      </c>
      <c r="T258" s="2">
        <v>42043</v>
      </c>
      <c r="U258" s="2">
        <v>42043</v>
      </c>
      <c r="V258" s="1">
        <v>1</v>
      </c>
      <c r="W258" s="1">
        <v>88023</v>
      </c>
      <c r="X258" s="2"/>
      <c r="Y258" s="1"/>
      <c r="Z258" s="1"/>
      <c r="AA258" s="1"/>
      <c r="AB258" s="1"/>
    </row>
    <row r="259" spans="1:28" x14ac:dyDescent="0.3">
      <c r="A259" s="1">
        <v>20637</v>
      </c>
      <c r="B259" s="1" t="s">
        <v>41</v>
      </c>
      <c r="C259" s="1">
        <v>11.97</v>
      </c>
      <c r="D259" s="1">
        <v>0.05</v>
      </c>
      <c r="E259" s="1">
        <v>483</v>
      </c>
      <c r="G259" s="1"/>
      <c r="H259" s="1" t="s">
        <v>35</v>
      </c>
      <c r="I259" s="1" t="s">
        <v>24</v>
      </c>
      <c r="J259" s="1" t="s">
        <v>26</v>
      </c>
      <c r="K259" s="1" t="s">
        <v>131</v>
      </c>
      <c r="L259" s="1" t="s">
        <v>49</v>
      </c>
      <c r="M259" s="1"/>
      <c r="N259" s="1" t="s">
        <v>29</v>
      </c>
      <c r="O259" s="1" t="s">
        <v>989</v>
      </c>
      <c r="P259" s="1" t="s">
        <v>98</v>
      </c>
      <c r="Q259" s="1" t="s">
        <v>237</v>
      </c>
      <c r="R259" s="1"/>
      <c r="S259" s="1">
        <v>60543</v>
      </c>
      <c r="T259" s="2">
        <v>42031</v>
      </c>
      <c r="U259" s="2">
        <v>42032</v>
      </c>
      <c r="V259" s="1">
        <v>6</v>
      </c>
      <c r="W259" s="1">
        <v>90353</v>
      </c>
      <c r="X259" s="2"/>
      <c r="Y259" s="1"/>
      <c r="Z259" s="1"/>
      <c r="AA259" s="1"/>
      <c r="AB259" s="1"/>
    </row>
    <row r="260" spans="1:28" x14ac:dyDescent="0.3">
      <c r="A260" s="1">
        <v>22864</v>
      </c>
      <c r="B260" s="1" t="s">
        <v>33</v>
      </c>
      <c r="C260" s="1">
        <v>3.36</v>
      </c>
      <c r="D260" s="1">
        <v>0.05</v>
      </c>
      <c r="E260" s="1">
        <v>483</v>
      </c>
      <c r="G260" s="1"/>
      <c r="H260" s="1" t="s">
        <v>35</v>
      </c>
      <c r="I260" s="1" t="s">
        <v>24</v>
      </c>
      <c r="J260" s="1" t="s">
        <v>26</v>
      </c>
      <c r="K260" s="1" t="s">
        <v>996</v>
      </c>
      <c r="L260" s="1" t="s">
        <v>49</v>
      </c>
      <c r="M260" s="1"/>
      <c r="N260" s="1" t="s">
        <v>29</v>
      </c>
      <c r="O260" s="1" t="s">
        <v>989</v>
      </c>
      <c r="P260" s="1" t="s">
        <v>98</v>
      </c>
      <c r="Q260" s="1" t="s">
        <v>237</v>
      </c>
      <c r="R260" s="1"/>
      <c r="S260" s="1">
        <v>60543</v>
      </c>
      <c r="T260" s="2">
        <v>42117</v>
      </c>
      <c r="U260" s="2">
        <v>42118</v>
      </c>
      <c r="V260" s="1">
        <v>2</v>
      </c>
      <c r="W260" s="1">
        <v>90354</v>
      </c>
      <c r="X260" s="1"/>
      <c r="Y260" s="1"/>
      <c r="Z260" s="1"/>
      <c r="AA260" s="1"/>
      <c r="AB260" s="1"/>
    </row>
    <row r="261" spans="1:28" x14ac:dyDescent="0.3">
      <c r="A261" s="1">
        <v>22865</v>
      </c>
      <c r="B261" s="1" t="s">
        <v>33</v>
      </c>
      <c r="C261" s="1">
        <v>699.99</v>
      </c>
      <c r="D261" s="1">
        <v>0.1</v>
      </c>
      <c r="E261" s="1">
        <v>483</v>
      </c>
      <c r="G261" s="1"/>
      <c r="H261" s="1" t="s">
        <v>35</v>
      </c>
      <c r="I261" s="1" t="s">
        <v>24</v>
      </c>
      <c r="J261" s="1" t="s">
        <v>58</v>
      </c>
      <c r="K261" s="1" t="s">
        <v>1000</v>
      </c>
      <c r="L261" s="1" t="s">
        <v>124</v>
      </c>
      <c r="M261" s="1"/>
      <c r="N261" s="1" t="s">
        <v>29</v>
      </c>
      <c r="O261" s="1" t="s">
        <v>984</v>
      </c>
      <c r="P261" s="1" t="s">
        <v>98</v>
      </c>
      <c r="Q261" s="1" t="s">
        <v>237</v>
      </c>
      <c r="R261" s="1"/>
      <c r="S261" s="1">
        <v>60543</v>
      </c>
      <c r="T261" s="2">
        <v>42117</v>
      </c>
      <c r="U261" s="2">
        <v>42119</v>
      </c>
      <c r="V261" s="1">
        <v>9</v>
      </c>
      <c r="W261" s="1">
        <v>90354</v>
      </c>
      <c r="X261" s="2"/>
      <c r="Y261" s="1"/>
      <c r="Z261" s="1"/>
      <c r="AA261" s="1"/>
      <c r="AB261" s="1"/>
    </row>
    <row r="262" spans="1:28" x14ac:dyDescent="0.3">
      <c r="A262" s="1">
        <v>20668</v>
      </c>
      <c r="B262" s="1" t="s">
        <v>33</v>
      </c>
      <c r="C262" s="1">
        <v>2.88</v>
      </c>
      <c r="D262" s="1">
        <v>0.05</v>
      </c>
      <c r="E262" s="1">
        <v>485</v>
      </c>
      <c r="G262" s="1"/>
      <c r="H262" s="1" t="s">
        <v>35</v>
      </c>
      <c r="I262" s="1" t="s">
        <v>24</v>
      </c>
      <c r="J262" s="1" t="s">
        <v>26</v>
      </c>
      <c r="K262" s="1" t="s">
        <v>82</v>
      </c>
      <c r="L262" s="1" t="s">
        <v>49</v>
      </c>
      <c r="M262" s="1"/>
      <c r="N262" s="1" t="s">
        <v>29</v>
      </c>
      <c r="O262" s="1" t="s">
        <v>988</v>
      </c>
      <c r="P262" s="1" t="s">
        <v>39</v>
      </c>
      <c r="Q262" s="1" t="s">
        <v>239</v>
      </c>
      <c r="R262" s="1"/>
      <c r="S262" s="1">
        <v>93727</v>
      </c>
      <c r="T262" s="2">
        <v>42081</v>
      </c>
      <c r="U262" s="2">
        <v>42083</v>
      </c>
      <c r="V262" s="1">
        <v>3</v>
      </c>
      <c r="W262" s="1">
        <v>91062</v>
      </c>
      <c r="X262" s="2"/>
      <c r="Y262" s="1"/>
      <c r="Z262" s="1"/>
      <c r="AA262" s="1"/>
      <c r="AB262" s="1"/>
    </row>
    <row r="263" spans="1:28" x14ac:dyDescent="0.3">
      <c r="A263" s="1">
        <v>23394</v>
      </c>
      <c r="B263" s="1" t="s">
        <v>47</v>
      </c>
      <c r="C263" s="1">
        <v>3.36</v>
      </c>
      <c r="D263" s="1">
        <v>0.05</v>
      </c>
      <c r="E263" s="1">
        <v>487</v>
      </c>
      <c r="G263" s="1"/>
      <c r="H263" s="1" t="s">
        <v>995</v>
      </c>
      <c r="I263" s="1" t="s">
        <v>24</v>
      </c>
      <c r="J263" s="1" t="s">
        <v>26</v>
      </c>
      <c r="K263" s="1" t="s">
        <v>996</v>
      </c>
      <c r="L263" s="1" t="s">
        <v>49</v>
      </c>
      <c r="M263" s="1"/>
      <c r="N263" s="1" t="s">
        <v>29</v>
      </c>
      <c r="O263" s="1" t="s">
        <v>988</v>
      </c>
      <c r="P263" s="1" t="s">
        <v>103</v>
      </c>
      <c r="Q263" s="1" t="s">
        <v>187</v>
      </c>
      <c r="R263" s="1"/>
      <c r="S263" s="1">
        <v>4073</v>
      </c>
      <c r="T263" s="2">
        <v>42142</v>
      </c>
      <c r="U263" s="2">
        <v>42143</v>
      </c>
      <c r="V263" s="1">
        <v>5</v>
      </c>
      <c r="W263" s="1">
        <v>91063</v>
      </c>
      <c r="X263" s="2"/>
      <c r="Y263" s="1"/>
      <c r="Z263" s="1"/>
      <c r="AA263" s="1"/>
      <c r="AB263" s="1"/>
    </row>
    <row r="264" spans="1:28" x14ac:dyDescent="0.3">
      <c r="A264" s="1">
        <v>23395</v>
      </c>
      <c r="B264" s="1" t="s">
        <v>47</v>
      </c>
      <c r="C264" s="1">
        <v>12.28</v>
      </c>
      <c r="D264" s="1">
        <v>0.05</v>
      </c>
      <c r="E264" s="1">
        <v>488</v>
      </c>
      <c r="G264" s="1"/>
      <c r="H264" s="1" t="s">
        <v>35</v>
      </c>
      <c r="I264" s="1" t="s">
        <v>24</v>
      </c>
      <c r="J264" s="1" t="s">
        <v>26</v>
      </c>
      <c r="K264" s="1" t="s">
        <v>66</v>
      </c>
      <c r="L264" s="1" t="s">
        <v>49</v>
      </c>
      <c r="M264" s="1"/>
      <c r="N264" s="1" t="s">
        <v>29</v>
      </c>
      <c r="O264" s="1" t="s">
        <v>988</v>
      </c>
      <c r="P264" s="1" t="s">
        <v>103</v>
      </c>
      <c r="Q264" s="1" t="s">
        <v>240</v>
      </c>
      <c r="R264" s="1"/>
      <c r="S264" s="1">
        <v>4106</v>
      </c>
      <c r="T264" s="2">
        <v>42142</v>
      </c>
      <c r="U264" s="2">
        <v>42144</v>
      </c>
      <c r="V264" s="1">
        <v>2</v>
      </c>
      <c r="W264" s="1">
        <v>91063</v>
      </c>
      <c r="X264" s="1"/>
      <c r="Y264" s="1"/>
      <c r="Z264" s="1"/>
      <c r="AA264" s="1"/>
      <c r="AB264" s="1"/>
    </row>
    <row r="265" spans="1:28" x14ac:dyDescent="0.3">
      <c r="A265" s="1">
        <v>23393</v>
      </c>
      <c r="B265" s="1" t="s">
        <v>47</v>
      </c>
      <c r="C265" s="1">
        <v>20.99</v>
      </c>
      <c r="D265" s="1">
        <v>0.05</v>
      </c>
      <c r="E265" s="1">
        <v>489</v>
      </c>
      <c r="G265" s="1"/>
      <c r="H265" s="1" t="s">
        <v>35</v>
      </c>
      <c r="I265" s="1" t="s">
        <v>24</v>
      </c>
      <c r="J265" s="1" t="s">
        <v>58</v>
      </c>
      <c r="K265" s="1" t="s">
        <v>992</v>
      </c>
      <c r="L265" s="1" t="s">
        <v>28</v>
      </c>
      <c r="M265" s="1"/>
      <c r="N265" s="1" t="s">
        <v>29</v>
      </c>
      <c r="O265" s="1" t="s">
        <v>988</v>
      </c>
      <c r="P265" s="1" t="s">
        <v>106</v>
      </c>
      <c r="Q265" s="1" t="s">
        <v>241</v>
      </c>
      <c r="R265" s="1"/>
      <c r="S265" s="1">
        <v>2062</v>
      </c>
      <c r="T265" s="2">
        <v>42142</v>
      </c>
      <c r="U265" s="2">
        <v>42142</v>
      </c>
      <c r="V265" s="1">
        <v>14</v>
      </c>
      <c r="W265" s="1">
        <v>91063</v>
      </c>
      <c r="X265" s="1"/>
      <c r="Y265" s="1"/>
      <c r="Z265" s="1"/>
      <c r="AA265" s="1"/>
      <c r="AB265" s="1"/>
    </row>
    <row r="266" spans="1:28" x14ac:dyDescent="0.3">
      <c r="A266" s="1">
        <v>1147</v>
      </c>
      <c r="B266" s="1" t="s">
        <v>47</v>
      </c>
      <c r="C266" s="1">
        <v>2.94</v>
      </c>
      <c r="D266" s="1">
        <v>0.05</v>
      </c>
      <c r="E266" s="1">
        <v>491</v>
      </c>
      <c r="G266" s="1"/>
      <c r="H266" s="1" t="s">
        <v>35</v>
      </c>
      <c r="I266" s="1" t="s">
        <v>74</v>
      </c>
      <c r="J266" s="1" t="s">
        <v>26</v>
      </c>
      <c r="K266" s="1" t="s">
        <v>27</v>
      </c>
      <c r="L266" s="1" t="s">
        <v>28</v>
      </c>
      <c r="M266" s="1"/>
      <c r="N266" s="1" t="s">
        <v>29</v>
      </c>
      <c r="O266" s="1" t="s">
        <v>988</v>
      </c>
      <c r="P266" s="1" t="s">
        <v>55</v>
      </c>
      <c r="Q266" s="1" t="s">
        <v>65</v>
      </c>
      <c r="R266" s="1"/>
      <c r="S266" s="1">
        <v>10154</v>
      </c>
      <c r="T266" s="2">
        <v>42139</v>
      </c>
      <c r="U266" s="2">
        <v>42141</v>
      </c>
      <c r="V266" s="1">
        <v>23</v>
      </c>
      <c r="W266" s="1">
        <v>8353</v>
      </c>
      <c r="X266" s="1"/>
      <c r="Y266" s="1"/>
      <c r="Z266" s="1"/>
      <c r="AA266" s="1"/>
      <c r="AB266" s="1"/>
    </row>
    <row r="267" spans="1:28" x14ac:dyDescent="0.3">
      <c r="A267" s="1">
        <v>1450</v>
      </c>
      <c r="B267" s="1" t="s">
        <v>41</v>
      </c>
      <c r="C267" s="1">
        <v>4.9800000000000004</v>
      </c>
      <c r="D267" s="1">
        <v>0.05</v>
      </c>
      <c r="E267" s="1">
        <v>491</v>
      </c>
      <c r="G267" s="1"/>
      <c r="H267" s="1" t="s">
        <v>35</v>
      </c>
      <c r="I267" s="1" t="s">
        <v>74</v>
      </c>
      <c r="J267" s="1" t="s">
        <v>26</v>
      </c>
      <c r="K267" s="1" t="s">
        <v>66</v>
      </c>
      <c r="L267" s="1" t="s">
        <v>49</v>
      </c>
      <c r="M267" s="1"/>
      <c r="N267" s="1" t="s">
        <v>29</v>
      </c>
      <c r="O267" s="1" t="s">
        <v>988</v>
      </c>
      <c r="P267" s="1" t="s">
        <v>55</v>
      </c>
      <c r="Q267" s="1" t="s">
        <v>65</v>
      </c>
      <c r="R267" s="1"/>
      <c r="S267" s="1">
        <v>10154</v>
      </c>
      <c r="T267" s="2">
        <v>42045</v>
      </c>
      <c r="U267" s="2">
        <v>42046</v>
      </c>
      <c r="V267" s="1">
        <v>41</v>
      </c>
      <c r="W267" s="1">
        <v>10464</v>
      </c>
      <c r="X267" s="1"/>
      <c r="Y267" s="1"/>
      <c r="Z267" s="1"/>
      <c r="AA267" s="1"/>
      <c r="AB267" s="1"/>
    </row>
    <row r="268" spans="1:28" x14ac:dyDescent="0.3">
      <c r="A268" s="1">
        <v>914</v>
      </c>
      <c r="B268" s="1" t="s">
        <v>41</v>
      </c>
      <c r="C268" s="1">
        <v>1360.14</v>
      </c>
      <c r="D268" s="1">
        <v>0.15</v>
      </c>
      <c r="E268" s="1">
        <v>491</v>
      </c>
      <c r="G268" s="1"/>
      <c r="H268" s="1" t="s">
        <v>35</v>
      </c>
      <c r="I268" s="1" t="s">
        <v>74</v>
      </c>
      <c r="J268" s="1" t="s">
        <v>58</v>
      </c>
      <c r="K268" s="1" t="s">
        <v>62</v>
      </c>
      <c r="L268" s="1" t="s">
        <v>38</v>
      </c>
      <c r="M268" s="1"/>
      <c r="N268" s="1" t="s">
        <v>29</v>
      </c>
      <c r="O268" s="1" t="s">
        <v>988</v>
      </c>
      <c r="P268" s="1" t="s">
        <v>55</v>
      </c>
      <c r="Q268" s="1" t="s">
        <v>65</v>
      </c>
      <c r="R268" s="1"/>
      <c r="S268" s="1">
        <v>10154</v>
      </c>
      <c r="T268" s="2">
        <v>42175</v>
      </c>
      <c r="U268" s="2">
        <v>42177</v>
      </c>
      <c r="V268" s="1">
        <v>22</v>
      </c>
      <c r="W268" s="1">
        <v>6562</v>
      </c>
      <c r="X268" s="1"/>
      <c r="Y268" s="1"/>
      <c r="Z268" s="1"/>
      <c r="AA268" s="1"/>
      <c r="AB268" s="1"/>
    </row>
    <row r="269" spans="1:28" x14ac:dyDescent="0.3">
      <c r="A269" s="1">
        <v>6046</v>
      </c>
      <c r="B269" s="1" t="s">
        <v>33</v>
      </c>
      <c r="C269" s="1">
        <v>9.06</v>
      </c>
      <c r="D269" s="1">
        <v>0.05</v>
      </c>
      <c r="E269" s="1">
        <v>491</v>
      </c>
      <c r="G269" s="1"/>
      <c r="H269" s="1" t="s">
        <v>35</v>
      </c>
      <c r="I269" s="1" t="s">
        <v>74</v>
      </c>
      <c r="J269" s="1" t="s">
        <v>26</v>
      </c>
      <c r="K269" s="1" t="s">
        <v>66</v>
      </c>
      <c r="L269" s="1" t="s">
        <v>49</v>
      </c>
      <c r="M269" s="1"/>
      <c r="N269" s="1" t="s">
        <v>29</v>
      </c>
      <c r="O269" s="1" t="s">
        <v>984</v>
      </c>
      <c r="P269" s="1" t="s">
        <v>55</v>
      </c>
      <c r="Q269" s="1" t="s">
        <v>65</v>
      </c>
      <c r="R269" s="1"/>
      <c r="S269" s="1">
        <v>10154</v>
      </c>
      <c r="T269" s="2">
        <v>42175</v>
      </c>
      <c r="U269" s="2">
        <v>42177</v>
      </c>
      <c r="V269" s="1">
        <v>24</v>
      </c>
      <c r="W269" s="1">
        <v>42852</v>
      </c>
      <c r="X269" s="1"/>
      <c r="Y269" s="1"/>
      <c r="Z269" s="1"/>
      <c r="AA269" s="1"/>
      <c r="AB269" s="1"/>
    </row>
    <row r="270" spans="1:28" x14ac:dyDescent="0.3">
      <c r="A270" s="1">
        <v>18757</v>
      </c>
      <c r="B270" s="1" t="s">
        <v>33</v>
      </c>
      <c r="C270" s="1">
        <v>6.48</v>
      </c>
      <c r="D270" s="1">
        <v>0.05</v>
      </c>
      <c r="E270" s="1">
        <v>493</v>
      </c>
      <c r="G270" s="1"/>
      <c r="H270" s="1" t="s">
        <v>35</v>
      </c>
      <c r="I270" s="1" t="s">
        <v>74</v>
      </c>
      <c r="J270" s="1" t="s">
        <v>26</v>
      </c>
      <c r="K270" s="1" t="s">
        <v>66</v>
      </c>
      <c r="L270" s="1" t="s">
        <v>49</v>
      </c>
      <c r="M270" s="1"/>
      <c r="N270" s="1" t="s">
        <v>29</v>
      </c>
      <c r="O270" s="1" t="s">
        <v>984</v>
      </c>
      <c r="P270" s="1" t="s">
        <v>31</v>
      </c>
      <c r="Q270" s="1" t="s">
        <v>242</v>
      </c>
      <c r="R270" s="1"/>
      <c r="S270" s="1">
        <v>98158</v>
      </c>
      <c r="T270" s="2">
        <v>42024</v>
      </c>
      <c r="U270" s="2">
        <v>42026</v>
      </c>
      <c r="V270" s="1">
        <v>10</v>
      </c>
      <c r="W270" s="1">
        <v>88906</v>
      </c>
      <c r="X270" s="1"/>
      <c r="Y270" s="1"/>
      <c r="Z270" s="1"/>
      <c r="AA270" s="1"/>
      <c r="AB270" s="1"/>
    </row>
    <row r="271" spans="1:28" x14ac:dyDescent="0.3">
      <c r="A271" s="1">
        <v>18758</v>
      </c>
      <c r="B271" s="1" t="s">
        <v>33</v>
      </c>
      <c r="C271" s="1">
        <v>17.149999999999999</v>
      </c>
      <c r="D271" s="1">
        <v>0.05</v>
      </c>
      <c r="E271" s="1">
        <v>493</v>
      </c>
      <c r="G271" s="1"/>
      <c r="H271" s="1" t="s">
        <v>35</v>
      </c>
      <c r="I271" s="1" t="s">
        <v>74</v>
      </c>
      <c r="J271" s="1" t="s">
        <v>26</v>
      </c>
      <c r="K271" s="1" t="s">
        <v>85</v>
      </c>
      <c r="L271" s="1" t="s">
        <v>49</v>
      </c>
      <c r="M271" s="1"/>
      <c r="N271" s="1" t="s">
        <v>29</v>
      </c>
      <c r="O271" s="1" t="s">
        <v>984</v>
      </c>
      <c r="P271" s="1" t="s">
        <v>31</v>
      </c>
      <c r="Q271" s="1" t="s">
        <v>242</v>
      </c>
      <c r="R271" s="1"/>
      <c r="S271" s="1">
        <v>98158</v>
      </c>
      <c r="T271" s="2">
        <v>42024</v>
      </c>
      <c r="U271" s="2">
        <v>42025</v>
      </c>
      <c r="V271" s="1">
        <v>5</v>
      </c>
      <c r="W271" s="1">
        <v>88906</v>
      </c>
      <c r="X271" s="1"/>
      <c r="Y271" s="1"/>
      <c r="Z271" s="1"/>
      <c r="AA271" s="1"/>
      <c r="AB271" s="1"/>
    </row>
    <row r="272" spans="1:28" x14ac:dyDescent="0.3">
      <c r="A272" s="1">
        <v>19146</v>
      </c>
      <c r="B272" s="1" t="s">
        <v>47</v>
      </c>
      <c r="C272" s="1">
        <v>8.32</v>
      </c>
      <c r="D272" s="1">
        <v>0.05</v>
      </c>
      <c r="E272" s="1">
        <v>494</v>
      </c>
      <c r="G272" s="1"/>
      <c r="H272" s="1" t="s">
        <v>35</v>
      </c>
      <c r="I272" s="1" t="s">
        <v>74</v>
      </c>
      <c r="J272" s="1" t="s">
        <v>58</v>
      </c>
      <c r="K272" s="1" t="s">
        <v>100</v>
      </c>
      <c r="L272" s="1" t="s">
        <v>43</v>
      </c>
      <c r="M272" s="1"/>
      <c r="N272" s="1" t="s">
        <v>29</v>
      </c>
      <c r="O272" s="1" t="s">
        <v>984</v>
      </c>
      <c r="P272" s="1" t="s">
        <v>31</v>
      </c>
      <c r="Q272" s="1" t="s">
        <v>113</v>
      </c>
      <c r="R272" s="1"/>
      <c r="S272" s="1">
        <v>98115</v>
      </c>
      <c r="T272" s="2">
        <v>42139</v>
      </c>
      <c r="U272" s="2">
        <v>42141</v>
      </c>
      <c r="V272" s="1">
        <v>12</v>
      </c>
      <c r="W272" s="1">
        <v>88905</v>
      </c>
      <c r="X272" s="2"/>
      <c r="Y272" s="1"/>
      <c r="Z272" s="1"/>
      <c r="AA272" s="1"/>
      <c r="AB272" s="1"/>
    </row>
    <row r="273" spans="1:28" x14ac:dyDescent="0.3">
      <c r="A273" s="1">
        <v>19147</v>
      </c>
      <c r="B273" s="1" t="s">
        <v>47</v>
      </c>
      <c r="C273" s="1">
        <v>2.94</v>
      </c>
      <c r="D273" s="1">
        <v>0.05</v>
      </c>
      <c r="E273" s="1">
        <v>494</v>
      </c>
      <c r="G273" s="1"/>
      <c r="H273" s="1" t="s">
        <v>35</v>
      </c>
      <c r="I273" s="1" t="s">
        <v>74</v>
      </c>
      <c r="J273" s="1" t="s">
        <v>26</v>
      </c>
      <c r="K273" s="1" t="s">
        <v>27</v>
      </c>
      <c r="L273" s="1" t="s">
        <v>28</v>
      </c>
      <c r="M273" s="1"/>
      <c r="N273" s="1" t="s">
        <v>29</v>
      </c>
      <c r="O273" s="1" t="s">
        <v>984</v>
      </c>
      <c r="P273" s="1" t="s">
        <v>31</v>
      </c>
      <c r="Q273" s="1" t="s">
        <v>113</v>
      </c>
      <c r="R273" s="1"/>
      <c r="S273" s="1">
        <v>98115</v>
      </c>
      <c r="T273" s="2">
        <v>42139</v>
      </c>
      <c r="U273" s="2">
        <v>42141</v>
      </c>
      <c r="V273" s="1">
        <v>6</v>
      </c>
      <c r="W273" s="1">
        <v>88905</v>
      </c>
      <c r="X273" s="1"/>
      <c r="Y273" s="1"/>
      <c r="Z273" s="1"/>
      <c r="AA273" s="1"/>
      <c r="AB273" s="1"/>
    </row>
    <row r="274" spans="1:28" x14ac:dyDescent="0.3">
      <c r="A274" s="1">
        <v>19450</v>
      </c>
      <c r="B274" s="1" t="s">
        <v>41</v>
      </c>
      <c r="C274" s="1">
        <v>4.9800000000000004</v>
      </c>
      <c r="D274" s="1">
        <v>0.05</v>
      </c>
      <c r="E274" s="1">
        <v>494</v>
      </c>
      <c r="G274" s="1"/>
      <c r="H274" s="1" t="s">
        <v>35</v>
      </c>
      <c r="I274" s="1" t="s">
        <v>74</v>
      </c>
      <c r="J274" s="1" t="s">
        <v>26</v>
      </c>
      <c r="K274" s="1" t="s">
        <v>66</v>
      </c>
      <c r="L274" s="1" t="s">
        <v>49</v>
      </c>
      <c r="M274" s="1"/>
      <c r="N274" s="1" t="s">
        <v>29</v>
      </c>
      <c r="O274" s="1" t="s">
        <v>984</v>
      </c>
      <c r="P274" s="1" t="s">
        <v>31</v>
      </c>
      <c r="Q274" s="1" t="s">
        <v>113</v>
      </c>
      <c r="R274" s="1"/>
      <c r="S274" s="1">
        <v>98115</v>
      </c>
      <c r="T274" s="2">
        <v>42045</v>
      </c>
      <c r="U274" s="2">
        <v>42046</v>
      </c>
      <c r="V274" s="1">
        <v>10</v>
      </c>
      <c r="W274" s="1">
        <v>88907</v>
      </c>
      <c r="X274" s="1"/>
      <c r="Y274" s="1"/>
      <c r="Z274" s="1"/>
      <c r="AA274" s="1"/>
      <c r="AB274" s="1"/>
    </row>
    <row r="275" spans="1:28" x14ac:dyDescent="0.3">
      <c r="A275" s="1">
        <v>18914</v>
      </c>
      <c r="B275" s="1" t="s">
        <v>41</v>
      </c>
      <c r="C275" s="1">
        <v>1360.14</v>
      </c>
      <c r="D275" s="1">
        <v>0.15</v>
      </c>
      <c r="E275" s="1">
        <v>494</v>
      </c>
      <c r="G275" s="1"/>
      <c r="H275" s="1" t="s">
        <v>35</v>
      </c>
      <c r="I275" s="1" t="s">
        <v>74</v>
      </c>
      <c r="J275" s="1" t="s">
        <v>58</v>
      </c>
      <c r="K275" s="1" t="s">
        <v>62</v>
      </c>
      <c r="L275" s="1" t="s">
        <v>38</v>
      </c>
      <c r="M275" s="1"/>
      <c r="N275" s="1" t="s">
        <v>29</v>
      </c>
      <c r="O275" s="1" t="s">
        <v>984</v>
      </c>
      <c r="P275" s="1" t="s">
        <v>31</v>
      </c>
      <c r="Q275" s="1" t="s">
        <v>113</v>
      </c>
      <c r="R275" s="1"/>
      <c r="S275" s="1">
        <v>98115</v>
      </c>
      <c r="T275" s="2">
        <v>42175</v>
      </c>
      <c r="U275" s="2">
        <v>42177</v>
      </c>
      <c r="V275" s="1">
        <v>6</v>
      </c>
      <c r="W275" s="1">
        <v>88908</v>
      </c>
      <c r="X275" s="1"/>
      <c r="Y275" s="1"/>
      <c r="Z275" s="1"/>
      <c r="AA275" s="1"/>
      <c r="AB275" s="1"/>
    </row>
    <row r="276" spans="1:28" x14ac:dyDescent="0.3">
      <c r="A276" s="1">
        <v>24046</v>
      </c>
      <c r="B276" s="1" t="s">
        <v>33</v>
      </c>
      <c r="C276" s="1">
        <v>9.06</v>
      </c>
      <c r="D276" s="1">
        <v>0.05</v>
      </c>
      <c r="E276" s="1">
        <v>494</v>
      </c>
      <c r="G276" s="1"/>
      <c r="H276" s="1" t="s">
        <v>35</v>
      </c>
      <c r="I276" s="1" t="s">
        <v>74</v>
      </c>
      <c r="J276" s="1" t="s">
        <v>26</v>
      </c>
      <c r="K276" s="1" t="s">
        <v>66</v>
      </c>
      <c r="L276" s="1" t="s">
        <v>49</v>
      </c>
      <c r="M276" s="1"/>
      <c r="N276" s="1" t="s">
        <v>29</v>
      </c>
      <c r="O276" s="1" t="s">
        <v>998</v>
      </c>
      <c r="P276" s="1" t="s">
        <v>31</v>
      </c>
      <c r="Q276" s="1" t="s">
        <v>113</v>
      </c>
      <c r="R276" s="1"/>
      <c r="S276" s="1">
        <v>98115</v>
      </c>
      <c r="T276" s="2">
        <v>42175</v>
      </c>
      <c r="U276" s="2">
        <v>42177</v>
      </c>
      <c r="V276" s="1">
        <v>6</v>
      </c>
      <c r="W276" s="1">
        <v>88908</v>
      </c>
      <c r="X276" s="1"/>
      <c r="Y276" s="1"/>
      <c r="Z276" s="1"/>
      <c r="AA276" s="1"/>
      <c r="AB276" s="1"/>
    </row>
    <row r="277" spans="1:28" x14ac:dyDescent="0.3">
      <c r="A277" s="1">
        <v>26315</v>
      </c>
      <c r="B277" s="1" t="s">
        <v>41</v>
      </c>
      <c r="C277" s="1">
        <v>152.47999999999999</v>
      </c>
      <c r="D277" s="1">
        <v>0.1</v>
      </c>
      <c r="E277" s="1">
        <v>497</v>
      </c>
      <c r="G277" s="1"/>
      <c r="H277" s="1" t="s">
        <v>35</v>
      </c>
      <c r="I277" s="1" t="s">
        <v>48</v>
      </c>
      <c r="J277" s="1" t="s">
        <v>58</v>
      </c>
      <c r="K277" s="1" t="s">
        <v>100</v>
      </c>
      <c r="L277" s="1" t="s">
        <v>49</v>
      </c>
      <c r="M277" s="1"/>
      <c r="N277" s="1" t="s">
        <v>29</v>
      </c>
      <c r="O277" s="1" t="s">
        <v>998</v>
      </c>
      <c r="P277" s="1" t="s">
        <v>126</v>
      </c>
      <c r="Q277" s="1" t="s">
        <v>243</v>
      </c>
      <c r="R277" s="1"/>
      <c r="S277" s="1">
        <v>37130</v>
      </c>
      <c r="T277" s="2">
        <v>42138</v>
      </c>
      <c r="U277" s="2">
        <v>42140</v>
      </c>
      <c r="V277" s="1">
        <v>35</v>
      </c>
      <c r="W277" s="1">
        <v>90706</v>
      </c>
      <c r="X277" s="1"/>
      <c r="Y277" s="1"/>
      <c r="Z277" s="1"/>
      <c r="AA277" s="1"/>
      <c r="AB277" s="1"/>
    </row>
    <row r="278" spans="1:28" x14ac:dyDescent="0.3">
      <c r="A278" s="1">
        <v>18303</v>
      </c>
      <c r="B278" s="1" t="s">
        <v>41</v>
      </c>
      <c r="C278" s="1">
        <v>55.98</v>
      </c>
      <c r="D278" s="1">
        <v>0.05</v>
      </c>
      <c r="E278" s="1">
        <v>507</v>
      </c>
      <c r="G278" s="1"/>
      <c r="H278" s="1" t="s">
        <v>995</v>
      </c>
      <c r="I278" s="1" t="s">
        <v>24</v>
      </c>
      <c r="J278" s="1" t="s">
        <v>26</v>
      </c>
      <c r="K278" s="1" t="s">
        <v>66</v>
      </c>
      <c r="L278" s="1" t="s">
        <v>49</v>
      </c>
      <c r="M278" s="1"/>
      <c r="N278" s="1" t="s">
        <v>29</v>
      </c>
      <c r="O278" s="1" t="s">
        <v>998</v>
      </c>
      <c r="P278" s="1" t="s">
        <v>244</v>
      </c>
      <c r="Q278" s="1" t="s">
        <v>245</v>
      </c>
      <c r="R278" s="1"/>
      <c r="S278" s="1">
        <v>42104</v>
      </c>
      <c r="T278" s="2">
        <v>42112</v>
      </c>
      <c r="U278" s="2">
        <v>42114</v>
      </c>
      <c r="V278" s="1">
        <v>11</v>
      </c>
      <c r="W278" s="1">
        <v>87357</v>
      </c>
      <c r="X278" s="1"/>
      <c r="Y278" s="1"/>
      <c r="Z278" s="1"/>
      <c r="AA278" s="1"/>
      <c r="AB278" s="1"/>
    </row>
    <row r="279" spans="1:28" x14ac:dyDescent="0.3">
      <c r="A279" s="1">
        <v>18304</v>
      </c>
      <c r="B279" s="1" t="s">
        <v>41</v>
      </c>
      <c r="C279" s="1">
        <v>65.989999999999995</v>
      </c>
      <c r="D279" s="1">
        <v>0.05</v>
      </c>
      <c r="E279" s="1">
        <v>507</v>
      </c>
      <c r="G279" s="1"/>
      <c r="H279" s="1" t="s">
        <v>35</v>
      </c>
      <c r="I279" s="1" t="s">
        <v>24</v>
      </c>
      <c r="J279" s="1" t="s">
        <v>58</v>
      </c>
      <c r="K279" s="1" t="s">
        <v>992</v>
      </c>
      <c r="L279" s="1" t="s">
        <v>49</v>
      </c>
      <c r="M279" s="1"/>
      <c r="N279" s="1" t="s">
        <v>29</v>
      </c>
      <c r="O279" s="1" t="s">
        <v>998</v>
      </c>
      <c r="P279" s="1" t="s">
        <v>244</v>
      </c>
      <c r="Q279" s="1" t="s">
        <v>245</v>
      </c>
      <c r="R279" s="1"/>
      <c r="S279" s="1">
        <v>42104</v>
      </c>
      <c r="T279" s="2">
        <v>42112</v>
      </c>
      <c r="U279" s="2">
        <v>42113</v>
      </c>
      <c r="V279" s="1">
        <v>17</v>
      </c>
      <c r="W279" s="1">
        <v>87357</v>
      </c>
      <c r="X279" s="2"/>
      <c r="Y279" s="1"/>
      <c r="Z279" s="1"/>
      <c r="AA279" s="1"/>
      <c r="AB279" s="1"/>
    </row>
    <row r="280" spans="1:28" x14ac:dyDescent="0.3">
      <c r="A280" s="1">
        <v>21958</v>
      </c>
      <c r="B280" s="1" t="s">
        <v>23</v>
      </c>
      <c r="C280" s="1">
        <v>20.98</v>
      </c>
      <c r="D280" s="1">
        <v>0.05</v>
      </c>
      <c r="E280" s="1">
        <v>508</v>
      </c>
      <c r="G280" s="1"/>
      <c r="H280" s="1" t="s">
        <v>35</v>
      </c>
      <c r="I280" s="1" t="s">
        <v>24</v>
      </c>
      <c r="J280" s="1" t="s">
        <v>26</v>
      </c>
      <c r="K280" s="1" t="s">
        <v>85</v>
      </c>
      <c r="L280" s="1" t="s">
        <v>38</v>
      </c>
      <c r="M280" s="1"/>
      <c r="N280" s="1" t="s">
        <v>29</v>
      </c>
      <c r="O280" s="1" t="s">
        <v>998</v>
      </c>
      <c r="P280" s="1" t="s">
        <v>244</v>
      </c>
      <c r="Q280" s="1" t="s">
        <v>246</v>
      </c>
      <c r="R280" s="1"/>
      <c r="S280" s="1">
        <v>41011</v>
      </c>
      <c r="T280" s="2">
        <v>42058</v>
      </c>
      <c r="U280" s="2">
        <v>42058</v>
      </c>
      <c r="V280" s="1">
        <v>5</v>
      </c>
      <c r="W280" s="1">
        <v>87356</v>
      </c>
      <c r="X280" s="1"/>
      <c r="Y280" s="1"/>
      <c r="Z280" s="1"/>
      <c r="AA280" s="1"/>
      <c r="AB280" s="1"/>
    </row>
    <row r="281" spans="1:28" x14ac:dyDescent="0.3">
      <c r="A281" s="1">
        <v>18305</v>
      </c>
      <c r="B281" s="1" t="s">
        <v>41</v>
      </c>
      <c r="C281" s="1">
        <v>128.24</v>
      </c>
      <c r="D281" s="1">
        <v>0.1</v>
      </c>
      <c r="E281" s="1">
        <v>508</v>
      </c>
      <c r="G281" s="1"/>
      <c r="H281" s="1" t="s">
        <v>35</v>
      </c>
      <c r="I281" s="1" t="s">
        <v>24</v>
      </c>
      <c r="J281" s="1" t="s">
        <v>36</v>
      </c>
      <c r="K281" s="1" t="s">
        <v>37</v>
      </c>
      <c r="L281" s="1" t="s">
        <v>63</v>
      </c>
      <c r="M281" s="1"/>
      <c r="N281" s="1" t="s">
        <v>29</v>
      </c>
      <c r="O281" s="1" t="s">
        <v>984</v>
      </c>
      <c r="P281" s="1" t="s">
        <v>244</v>
      </c>
      <c r="Q281" s="1" t="s">
        <v>246</v>
      </c>
      <c r="R281" s="1"/>
      <c r="S281" s="1">
        <v>41011</v>
      </c>
      <c r="T281" s="2">
        <v>42112</v>
      </c>
      <c r="U281" s="2">
        <v>42115</v>
      </c>
      <c r="V281" s="1">
        <v>4</v>
      </c>
      <c r="W281" s="1">
        <v>87357</v>
      </c>
      <c r="X281" s="1"/>
      <c r="Y281" s="1"/>
      <c r="Z281" s="1"/>
      <c r="AA281" s="1"/>
      <c r="AB281" s="1"/>
    </row>
    <row r="282" spans="1:28" x14ac:dyDescent="0.3">
      <c r="A282" s="1">
        <v>19895</v>
      </c>
      <c r="B282" s="1" t="s">
        <v>71</v>
      </c>
      <c r="C282" s="1">
        <v>48.04</v>
      </c>
      <c r="D282" s="1">
        <v>0.05</v>
      </c>
      <c r="E282" s="1">
        <v>510</v>
      </c>
      <c r="G282" s="1"/>
      <c r="H282" s="1" t="s">
        <v>35</v>
      </c>
      <c r="I282" s="1" t="s">
        <v>24</v>
      </c>
      <c r="J282" s="1" t="s">
        <v>26</v>
      </c>
      <c r="K282" s="1" t="s">
        <v>66</v>
      </c>
      <c r="L282" s="1" t="s">
        <v>49</v>
      </c>
      <c r="M282" s="1"/>
      <c r="N282" s="1" t="s">
        <v>29</v>
      </c>
      <c r="O282" s="1" t="s">
        <v>984</v>
      </c>
      <c r="P282" s="1" t="s">
        <v>39</v>
      </c>
      <c r="Q282" s="1" t="s">
        <v>247</v>
      </c>
      <c r="R282" s="1"/>
      <c r="S282" s="1">
        <v>95336</v>
      </c>
      <c r="T282" s="2">
        <v>42017</v>
      </c>
      <c r="U282" s="2">
        <v>42017</v>
      </c>
      <c r="V282" s="1">
        <v>3</v>
      </c>
      <c r="W282" s="1">
        <v>90058</v>
      </c>
      <c r="X282" s="1"/>
      <c r="Y282" s="1"/>
      <c r="Z282" s="1"/>
      <c r="AA282" s="1"/>
      <c r="AB282" s="1"/>
    </row>
    <row r="283" spans="1:28" x14ac:dyDescent="0.3">
      <c r="A283" s="1">
        <v>20007</v>
      </c>
      <c r="B283" s="1" t="s">
        <v>41</v>
      </c>
      <c r="C283" s="1">
        <v>6.37</v>
      </c>
      <c r="D283" s="1">
        <v>0.05</v>
      </c>
      <c r="E283" s="1">
        <v>510</v>
      </c>
      <c r="G283" s="1"/>
      <c r="H283" s="1" t="s">
        <v>35</v>
      </c>
      <c r="I283" s="1" t="s">
        <v>24</v>
      </c>
      <c r="J283" s="1" t="s">
        <v>26</v>
      </c>
      <c r="K283" s="1" t="s">
        <v>996</v>
      </c>
      <c r="L283" s="1" t="s">
        <v>49</v>
      </c>
      <c r="M283" s="1"/>
      <c r="N283" s="1" t="s">
        <v>29</v>
      </c>
      <c r="O283" s="1" t="s">
        <v>989</v>
      </c>
      <c r="P283" s="1" t="s">
        <v>39</v>
      </c>
      <c r="Q283" s="1" t="s">
        <v>247</v>
      </c>
      <c r="R283" s="1"/>
      <c r="S283" s="1">
        <v>95336</v>
      </c>
      <c r="T283" s="2">
        <v>42036</v>
      </c>
      <c r="U283" s="2">
        <v>42037</v>
      </c>
      <c r="V283" s="1">
        <v>14</v>
      </c>
      <c r="W283" s="1">
        <v>90059</v>
      </c>
      <c r="X283" s="1"/>
      <c r="Y283" s="1"/>
      <c r="Z283" s="1"/>
      <c r="AA283" s="1"/>
      <c r="AB283" s="1"/>
    </row>
    <row r="284" spans="1:28" x14ac:dyDescent="0.3">
      <c r="A284" s="1">
        <v>20216</v>
      </c>
      <c r="B284" s="1" t="s">
        <v>71</v>
      </c>
      <c r="C284" s="1">
        <v>12.64</v>
      </c>
      <c r="D284" s="1">
        <v>0.05</v>
      </c>
      <c r="E284" s="1">
        <v>518</v>
      </c>
      <c r="G284" s="1"/>
      <c r="H284" s="1" t="s">
        <v>35</v>
      </c>
      <c r="I284" s="1" t="s">
        <v>34</v>
      </c>
      <c r="J284" s="1" t="s">
        <v>36</v>
      </c>
      <c r="K284" s="1" t="s">
        <v>42</v>
      </c>
      <c r="L284" s="1" t="s">
        <v>43</v>
      </c>
      <c r="M284" s="1"/>
      <c r="N284" s="1" t="s">
        <v>29</v>
      </c>
      <c r="O284" s="1" t="s">
        <v>984</v>
      </c>
      <c r="P284" s="1" t="s">
        <v>210</v>
      </c>
      <c r="Q284" s="1" t="s">
        <v>211</v>
      </c>
      <c r="R284" s="1"/>
      <c r="S284" s="1">
        <v>63105</v>
      </c>
      <c r="T284" s="2">
        <v>42160</v>
      </c>
      <c r="U284" s="2">
        <v>42167</v>
      </c>
      <c r="V284" s="1">
        <v>16</v>
      </c>
      <c r="W284" s="1">
        <v>90867</v>
      </c>
      <c r="X284" s="1"/>
      <c r="Y284" s="1"/>
      <c r="Z284" s="1"/>
      <c r="AA284" s="1"/>
      <c r="AB284" s="1"/>
    </row>
    <row r="285" spans="1:28" x14ac:dyDescent="0.3">
      <c r="A285" s="1">
        <v>23200</v>
      </c>
      <c r="B285" s="1" t="s">
        <v>47</v>
      </c>
      <c r="C285" s="1">
        <v>150.97999999999999</v>
      </c>
      <c r="D285" s="1">
        <v>0.1</v>
      </c>
      <c r="E285" s="1">
        <v>522</v>
      </c>
      <c r="G285" s="1"/>
      <c r="H285" s="1" t="s">
        <v>995</v>
      </c>
      <c r="I285" s="1" t="s">
        <v>48</v>
      </c>
      <c r="J285" s="1" t="s">
        <v>58</v>
      </c>
      <c r="K285" s="1" t="s">
        <v>62</v>
      </c>
      <c r="L285" s="1" t="s">
        <v>63</v>
      </c>
      <c r="M285" s="1"/>
      <c r="N285" s="1" t="s">
        <v>29</v>
      </c>
      <c r="O285" s="1" t="s">
        <v>984</v>
      </c>
      <c r="P285" s="1" t="s">
        <v>69</v>
      </c>
      <c r="Q285" s="1" t="s">
        <v>75</v>
      </c>
      <c r="R285" s="1"/>
      <c r="S285" s="1">
        <v>97756</v>
      </c>
      <c r="T285" s="2">
        <v>42177</v>
      </c>
      <c r="U285" s="2">
        <v>42179</v>
      </c>
      <c r="V285" s="1">
        <v>3</v>
      </c>
      <c r="W285" s="1">
        <v>89327</v>
      </c>
      <c r="X285" s="1"/>
      <c r="Y285" s="1"/>
      <c r="Z285" s="1"/>
      <c r="AA285" s="1"/>
      <c r="AB285" s="1"/>
    </row>
    <row r="286" spans="1:28" x14ac:dyDescent="0.3">
      <c r="A286" s="1">
        <v>23201</v>
      </c>
      <c r="B286" s="1" t="s">
        <v>47</v>
      </c>
      <c r="C286" s="1">
        <v>5.43</v>
      </c>
      <c r="D286" s="1">
        <v>0.05</v>
      </c>
      <c r="E286" s="1">
        <v>522</v>
      </c>
      <c r="G286" s="1"/>
      <c r="H286" s="1" t="s">
        <v>35</v>
      </c>
      <c r="I286" s="1" t="s">
        <v>48</v>
      </c>
      <c r="J286" s="1" t="s">
        <v>26</v>
      </c>
      <c r="K286" s="1" t="s">
        <v>66</v>
      </c>
      <c r="L286" s="1" t="s">
        <v>28</v>
      </c>
      <c r="M286" s="1"/>
      <c r="N286" s="1" t="s">
        <v>29</v>
      </c>
      <c r="O286" s="1" t="s">
        <v>984</v>
      </c>
      <c r="P286" s="1" t="s">
        <v>69</v>
      </c>
      <c r="Q286" s="1" t="s">
        <v>75</v>
      </c>
      <c r="R286" s="1"/>
      <c r="S286" s="1">
        <v>97756</v>
      </c>
      <c r="T286" s="2">
        <v>42177</v>
      </c>
      <c r="U286" s="2">
        <v>42179</v>
      </c>
      <c r="V286" s="1">
        <v>1</v>
      </c>
      <c r="W286" s="1">
        <v>89327</v>
      </c>
      <c r="X286" s="1"/>
      <c r="Y286" s="1"/>
      <c r="Z286" s="1"/>
      <c r="AA286" s="1"/>
      <c r="AB286" s="1"/>
    </row>
    <row r="287" spans="1:28" x14ac:dyDescent="0.3">
      <c r="A287" s="1">
        <v>23202</v>
      </c>
      <c r="B287" s="1" t="s">
        <v>47</v>
      </c>
      <c r="C287" s="1">
        <v>179.29</v>
      </c>
      <c r="D287" s="1">
        <v>0.1</v>
      </c>
      <c r="E287" s="1">
        <v>522</v>
      </c>
      <c r="G287" s="1"/>
      <c r="H287" s="1" t="s">
        <v>35</v>
      </c>
      <c r="I287" s="1" t="s">
        <v>48</v>
      </c>
      <c r="J287" s="1" t="s">
        <v>36</v>
      </c>
      <c r="K287" s="1" t="s">
        <v>89</v>
      </c>
      <c r="L287" s="1" t="s">
        <v>77</v>
      </c>
      <c r="M287" s="1"/>
      <c r="N287" s="1" t="s">
        <v>29</v>
      </c>
      <c r="O287" s="1" t="s">
        <v>998</v>
      </c>
      <c r="P287" s="1" t="s">
        <v>69</v>
      </c>
      <c r="Q287" s="1" t="s">
        <v>75</v>
      </c>
      <c r="R287" s="1"/>
      <c r="S287" s="1">
        <v>97756</v>
      </c>
      <c r="T287" s="2">
        <v>42177</v>
      </c>
      <c r="U287" s="2">
        <v>42178</v>
      </c>
      <c r="V287" s="1">
        <v>21</v>
      </c>
      <c r="W287" s="1">
        <v>89327</v>
      </c>
      <c r="X287" s="1"/>
      <c r="Y287" s="1"/>
      <c r="Z287" s="1"/>
      <c r="AA287" s="1"/>
      <c r="AB287" s="1"/>
    </row>
    <row r="288" spans="1:28" x14ac:dyDescent="0.3">
      <c r="A288" s="1">
        <v>21517</v>
      </c>
      <c r="B288" s="1" t="s">
        <v>33</v>
      </c>
      <c r="C288" s="1">
        <v>1270.99</v>
      </c>
      <c r="D288" s="1">
        <v>0.15</v>
      </c>
      <c r="E288" s="1">
        <v>524</v>
      </c>
      <c r="G288" s="1"/>
      <c r="H288" s="1" t="s">
        <v>35</v>
      </c>
      <c r="I288" s="1" t="s">
        <v>74</v>
      </c>
      <c r="J288" s="1" t="s">
        <v>26</v>
      </c>
      <c r="K288" s="1" t="s">
        <v>996</v>
      </c>
      <c r="L288" s="1" t="s">
        <v>49</v>
      </c>
      <c r="M288" s="1"/>
      <c r="N288" s="1" t="s">
        <v>29</v>
      </c>
      <c r="O288" s="1" t="s">
        <v>998</v>
      </c>
      <c r="P288" s="1" t="s">
        <v>126</v>
      </c>
      <c r="Q288" s="1" t="s">
        <v>248</v>
      </c>
      <c r="R288" s="1"/>
      <c r="S288" s="1">
        <v>37922</v>
      </c>
      <c r="T288" s="2">
        <v>42024</v>
      </c>
      <c r="U288" s="2">
        <v>42026</v>
      </c>
      <c r="V288" s="1">
        <v>2</v>
      </c>
      <c r="W288" s="1">
        <v>91127</v>
      </c>
      <c r="X288" s="2"/>
      <c r="Y288" s="1"/>
      <c r="Z288" s="1"/>
      <c r="AA288" s="1"/>
      <c r="AB288" s="1"/>
    </row>
    <row r="289" spans="1:28" x14ac:dyDescent="0.3">
      <c r="A289" s="1">
        <v>21518</v>
      </c>
      <c r="B289" s="1" t="s">
        <v>33</v>
      </c>
      <c r="C289" s="1">
        <v>2036.48</v>
      </c>
      <c r="D289" s="1">
        <v>0.15</v>
      </c>
      <c r="E289" s="1">
        <v>524</v>
      </c>
      <c r="G289" s="1"/>
      <c r="H289" s="1" t="s">
        <v>35</v>
      </c>
      <c r="I289" s="1" t="s">
        <v>74</v>
      </c>
      <c r="J289" s="1" t="s">
        <v>58</v>
      </c>
      <c r="K289" s="1" t="s">
        <v>62</v>
      </c>
      <c r="L289" s="1" t="s">
        <v>38</v>
      </c>
      <c r="M289" s="1"/>
      <c r="N289" s="1" t="s">
        <v>29</v>
      </c>
      <c r="O289" s="1" t="s">
        <v>984</v>
      </c>
      <c r="P289" s="1" t="s">
        <v>126</v>
      </c>
      <c r="Q289" s="1" t="s">
        <v>248</v>
      </c>
      <c r="R289" s="1"/>
      <c r="S289" s="1">
        <v>37922</v>
      </c>
      <c r="T289" s="2">
        <v>42024</v>
      </c>
      <c r="U289" s="2">
        <v>42026</v>
      </c>
      <c r="V289" s="1">
        <v>1</v>
      </c>
      <c r="W289" s="1">
        <v>91127</v>
      </c>
      <c r="X289" s="2"/>
      <c r="Y289" s="1"/>
      <c r="Z289" s="1"/>
      <c r="AA289" s="1"/>
      <c r="AB289" s="1"/>
    </row>
    <row r="290" spans="1:28" x14ac:dyDescent="0.3">
      <c r="A290" s="1">
        <v>22176</v>
      </c>
      <c r="B290" s="1" t="s">
        <v>23</v>
      </c>
      <c r="C290" s="1">
        <v>17.98</v>
      </c>
      <c r="D290" s="1">
        <v>0.05</v>
      </c>
      <c r="E290" s="1">
        <v>526</v>
      </c>
      <c r="G290" s="1"/>
      <c r="H290" s="1" t="s">
        <v>35</v>
      </c>
      <c r="I290" s="1" t="s">
        <v>34</v>
      </c>
      <c r="J290" s="1" t="s">
        <v>58</v>
      </c>
      <c r="K290" s="1" t="s">
        <v>62</v>
      </c>
      <c r="L290" s="1" t="s">
        <v>63</v>
      </c>
      <c r="M290" s="1"/>
      <c r="N290" s="1" t="s">
        <v>29</v>
      </c>
      <c r="O290" s="1" t="s">
        <v>984</v>
      </c>
      <c r="P290" s="1" t="s">
        <v>168</v>
      </c>
      <c r="Q290" s="1" t="s">
        <v>249</v>
      </c>
      <c r="R290" s="1"/>
      <c r="S290" s="1">
        <v>85204</v>
      </c>
      <c r="T290" s="2">
        <v>42149</v>
      </c>
      <c r="U290" s="2">
        <v>42151</v>
      </c>
      <c r="V290" s="1">
        <v>12</v>
      </c>
      <c r="W290" s="1">
        <v>90026</v>
      </c>
      <c r="X290" s="1"/>
      <c r="Y290" s="1"/>
      <c r="Z290" s="1"/>
      <c r="AA290" s="1"/>
      <c r="AB290" s="1"/>
    </row>
    <row r="291" spans="1:28" x14ac:dyDescent="0.3">
      <c r="A291" s="1">
        <v>20494</v>
      </c>
      <c r="B291" s="1" t="s">
        <v>33</v>
      </c>
      <c r="C291" s="1">
        <v>1.88</v>
      </c>
      <c r="D291" s="1">
        <v>0.05</v>
      </c>
      <c r="E291" s="1">
        <v>526</v>
      </c>
      <c r="G291" s="1"/>
      <c r="H291" s="1" t="s">
        <v>35</v>
      </c>
      <c r="I291" s="1" t="s">
        <v>34</v>
      </c>
      <c r="J291" s="1" t="s">
        <v>26</v>
      </c>
      <c r="K291" s="1" t="s">
        <v>996</v>
      </c>
      <c r="L291" s="1" t="s">
        <v>49</v>
      </c>
      <c r="M291" s="1"/>
      <c r="N291" s="1" t="s">
        <v>29</v>
      </c>
      <c r="O291" s="1" t="s">
        <v>984</v>
      </c>
      <c r="P291" s="1" t="s">
        <v>168</v>
      </c>
      <c r="Q291" s="1" t="s">
        <v>249</v>
      </c>
      <c r="R291" s="1"/>
      <c r="S291" s="1">
        <v>85204</v>
      </c>
      <c r="T291" s="2">
        <v>42021</v>
      </c>
      <c r="U291" s="2">
        <v>42022</v>
      </c>
      <c r="V291" s="1">
        <v>13</v>
      </c>
      <c r="W291" s="1">
        <v>90027</v>
      </c>
      <c r="X291" s="1"/>
      <c r="Y291" s="1"/>
      <c r="Z291" s="1"/>
      <c r="AA291" s="1"/>
      <c r="AB291" s="1"/>
    </row>
    <row r="292" spans="1:28" x14ac:dyDescent="0.3">
      <c r="A292" s="1">
        <v>20495</v>
      </c>
      <c r="B292" s="1" t="s">
        <v>33</v>
      </c>
      <c r="C292" s="1">
        <v>5.78</v>
      </c>
      <c r="D292" s="1">
        <v>0.05</v>
      </c>
      <c r="E292" s="1">
        <v>526</v>
      </c>
      <c r="G292" s="1"/>
      <c r="H292" s="1" t="s">
        <v>35</v>
      </c>
      <c r="I292" s="1" t="s">
        <v>34</v>
      </c>
      <c r="J292" s="1" t="s">
        <v>26</v>
      </c>
      <c r="K292" s="1" t="s">
        <v>66</v>
      </c>
      <c r="L292" s="1" t="s">
        <v>49</v>
      </c>
      <c r="M292" s="1"/>
      <c r="N292" s="1" t="s">
        <v>29</v>
      </c>
      <c r="O292" s="1" t="s">
        <v>998</v>
      </c>
      <c r="P292" s="1" t="s">
        <v>168</v>
      </c>
      <c r="Q292" s="1" t="s">
        <v>249</v>
      </c>
      <c r="R292" s="1"/>
      <c r="S292" s="1">
        <v>85204</v>
      </c>
      <c r="T292" s="2">
        <v>42021</v>
      </c>
      <c r="U292" s="2">
        <v>42022</v>
      </c>
      <c r="V292" s="1">
        <v>15</v>
      </c>
      <c r="W292" s="1">
        <v>90027</v>
      </c>
      <c r="X292" s="1"/>
      <c r="Y292" s="1"/>
      <c r="Z292" s="1"/>
      <c r="AA292" s="1"/>
      <c r="AB292" s="1"/>
    </row>
    <row r="293" spans="1:28" x14ac:dyDescent="0.3">
      <c r="A293" s="1">
        <v>26210</v>
      </c>
      <c r="B293" s="1" t="s">
        <v>71</v>
      </c>
      <c r="C293" s="1">
        <v>15.99</v>
      </c>
      <c r="D293" s="1">
        <v>0.05</v>
      </c>
      <c r="E293" s="1">
        <v>535</v>
      </c>
      <c r="G293" s="1"/>
      <c r="H293" s="1" t="s">
        <v>35</v>
      </c>
      <c r="I293" s="1" t="s">
        <v>24</v>
      </c>
      <c r="J293" s="1" t="s">
        <v>26</v>
      </c>
      <c r="K293" s="1" t="s">
        <v>996</v>
      </c>
      <c r="L293" s="1" t="s">
        <v>49</v>
      </c>
      <c r="M293" s="1"/>
      <c r="N293" s="1" t="s">
        <v>29</v>
      </c>
      <c r="O293" s="1" t="s">
        <v>989</v>
      </c>
      <c r="P293" s="1" t="s">
        <v>83</v>
      </c>
      <c r="Q293" s="1" t="s">
        <v>250</v>
      </c>
      <c r="R293" s="1"/>
      <c r="S293" s="1">
        <v>22025</v>
      </c>
      <c r="T293" s="2">
        <v>42115</v>
      </c>
      <c r="U293" s="2">
        <v>42119</v>
      </c>
      <c r="V293" s="1">
        <v>23</v>
      </c>
      <c r="W293" s="1">
        <v>88511</v>
      </c>
      <c r="X293" s="1"/>
      <c r="Y293" s="1"/>
      <c r="Z293" s="1"/>
      <c r="AA293" s="1"/>
      <c r="AB293" s="1"/>
    </row>
    <row r="294" spans="1:28" x14ac:dyDescent="0.3">
      <c r="A294" s="1">
        <v>20811</v>
      </c>
      <c r="B294" s="1" t="s">
        <v>47</v>
      </c>
      <c r="C294" s="1">
        <v>59.78</v>
      </c>
      <c r="D294" s="1">
        <v>0.05</v>
      </c>
      <c r="E294" s="1">
        <v>539</v>
      </c>
      <c r="G294" s="1"/>
      <c r="H294" s="1" t="s">
        <v>35</v>
      </c>
      <c r="I294" s="1" t="s">
        <v>48</v>
      </c>
      <c r="J294" s="1" t="s">
        <v>26</v>
      </c>
      <c r="K294" s="1" t="s">
        <v>996</v>
      </c>
      <c r="L294" s="1" t="s">
        <v>49</v>
      </c>
      <c r="M294" s="1"/>
      <c r="N294" s="1" t="s">
        <v>29</v>
      </c>
      <c r="O294" s="1" t="s">
        <v>989</v>
      </c>
      <c r="P294" s="1" t="s">
        <v>98</v>
      </c>
      <c r="Q294" s="1" t="s">
        <v>222</v>
      </c>
      <c r="R294" s="1"/>
      <c r="S294" s="1">
        <v>61801</v>
      </c>
      <c r="T294" s="2">
        <v>42138</v>
      </c>
      <c r="U294" s="2">
        <v>42139</v>
      </c>
      <c r="V294" s="1">
        <v>7</v>
      </c>
      <c r="W294" s="1">
        <v>91174</v>
      </c>
      <c r="X294" s="1"/>
      <c r="Y294" s="1"/>
      <c r="Z294" s="1"/>
      <c r="AA294" s="1"/>
      <c r="AB294" s="1"/>
    </row>
    <row r="295" spans="1:28" x14ac:dyDescent="0.3">
      <c r="A295" s="1">
        <v>20812</v>
      </c>
      <c r="B295" s="1" t="s">
        <v>47</v>
      </c>
      <c r="C295" s="1">
        <v>20.99</v>
      </c>
      <c r="D295" s="1">
        <v>0.05</v>
      </c>
      <c r="E295" s="1">
        <v>540</v>
      </c>
      <c r="G295" s="1"/>
      <c r="H295" s="1" t="s">
        <v>35</v>
      </c>
      <c r="I295" s="1" t="s">
        <v>48</v>
      </c>
      <c r="J295" s="1" t="s">
        <v>58</v>
      </c>
      <c r="K295" s="1" t="s">
        <v>992</v>
      </c>
      <c r="L295" s="1" t="s">
        <v>43</v>
      </c>
      <c r="M295" s="1"/>
      <c r="N295" s="1" t="s">
        <v>29</v>
      </c>
      <c r="O295" s="1" t="s">
        <v>989</v>
      </c>
      <c r="P295" s="1" t="s">
        <v>98</v>
      </c>
      <c r="Q295" s="1" t="s">
        <v>251</v>
      </c>
      <c r="R295" s="1"/>
      <c r="S295" s="1">
        <v>60061</v>
      </c>
      <c r="T295" s="2">
        <v>42138</v>
      </c>
      <c r="U295" s="2">
        <v>42140</v>
      </c>
      <c r="V295" s="1">
        <v>28</v>
      </c>
      <c r="W295" s="1">
        <v>91174</v>
      </c>
      <c r="X295" s="1"/>
      <c r="Y295" s="1"/>
      <c r="Z295" s="1"/>
      <c r="AA295" s="1"/>
      <c r="AB295" s="1"/>
    </row>
    <row r="296" spans="1:28" x14ac:dyDescent="0.3">
      <c r="A296" s="1">
        <v>24783</v>
      </c>
      <c r="B296" s="1" t="s">
        <v>47</v>
      </c>
      <c r="C296" s="1">
        <v>204.1</v>
      </c>
      <c r="D296" s="1">
        <v>0.1</v>
      </c>
      <c r="E296" s="1">
        <v>540</v>
      </c>
      <c r="G296" s="1"/>
      <c r="H296" s="1" t="s">
        <v>35</v>
      </c>
      <c r="I296" s="1" t="s">
        <v>48</v>
      </c>
      <c r="J296" s="1" t="s">
        <v>58</v>
      </c>
      <c r="K296" s="1" t="s">
        <v>62</v>
      </c>
      <c r="L296" s="1" t="s">
        <v>63</v>
      </c>
      <c r="M296" s="1"/>
      <c r="N296" s="1" t="s">
        <v>29</v>
      </c>
      <c r="O296" s="1" t="s">
        <v>988</v>
      </c>
      <c r="P296" s="1" t="s">
        <v>98</v>
      </c>
      <c r="Q296" s="1" t="s">
        <v>251</v>
      </c>
      <c r="R296" s="1"/>
      <c r="S296" s="1">
        <v>60061</v>
      </c>
      <c r="T296" s="2">
        <v>42147</v>
      </c>
      <c r="U296" s="2">
        <v>42149</v>
      </c>
      <c r="V296" s="1">
        <v>41</v>
      </c>
      <c r="W296" s="1">
        <v>91175</v>
      </c>
      <c r="X296" s="1"/>
      <c r="Y296" s="1"/>
      <c r="Z296" s="1"/>
      <c r="AA296" s="1"/>
      <c r="AB296" s="1"/>
    </row>
    <row r="297" spans="1:28" x14ac:dyDescent="0.3">
      <c r="A297" s="1">
        <v>23401</v>
      </c>
      <c r="B297" s="1" t="s">
        <v>33</v>
      </c>
      <c r="C297" s="1">
        <v>13.73</v>
      </c>
      <c r="D297" s="1">
        <v>0.05</v>
      </c>
      <c r="E297" s="1">
        <v>547</v>
      </c>
      <c r="G297" s="1"/>
      <c r="H297" s="1" t="s">
        <v>995</v>
      </c>
      <c r="I297" s="1" t="s">
        <v>24</v>
      </c>
      <c r="J297" s="1" t="s">
        <v>36</v>
      </c>
      <c r="K297" s="1" t="s">
        <v>42</v>
      </c>
      <c r="L297" s="1" t="s">
        <v>28</v>
      </c>
      <c r="M297" s="1"/>
      <c r="N297" s="1" t="s">
        <v>29</v>
      </c>
      <c r="O297" s="1" t="s">
        <v>984</v>
      </c>
      <c r="P297" s="1" t="s">
        <v>252</v>
      </c>
      <c r="Q297" s="1" t="s">
        <v>253</v>
      </c>
      <c r="R297" s="1"/>
      <c r="S297" s="1">
        <v>26501</v>
      </c>
      <c r="T297" s="2">
        <v>42169</v>
      </c>
      <c r="U297" s="2">
        <v>42170</v>
      </c>
      <c r="V297" s="1">
        <v>4</v>
      </c>
      <c r="W297" s="1">
        <v>86250</v>
      </c>
      <c r="X297" s="1"/>
      <c r="Y297" s="1"/>
      <c r="Z297" s="1"/>
      <c r="AA297" s="1"/>
      <c r="AB297" s="1"/>
    </row>
    <row r="298" spans="1:28" x14ac:dyDescent="0.3">
      <c r="A298" s="1">
        <v>25806</v>
      </c>
      <c r="B298" s="1" t="s">
        <v>33</v>
      </c>
      <c r="C298" s="1">
        <v>7.1</v>
      </c>
      <c r="D298" s="1">
        <v>0.05</v>
      </c>
      <c r="E298" s="1">
        <v>549</v>
      </c>
      <c r="G298" s="1"/>
      <c r="H298" s="1" t="s">
        <v>35</v>
      </c>
      <c r="I298" s="1" t="s">
        <v>24</v>
      </c>
      <c r="J298" s="1" t="s">
        <v>26</v>
      </c>
      <c r="K298" s="1" t="s">
        <v>996</v>
      </c>
      <c r="L298" s="1" t="s">
        <v>49</v>
      </c>
      <c r="M298" s="1"/>
      <c r="N298" s="1" t="s">
        <v>29</v>
      </c>
      <c r="O298" s="1" t="s">
        <v>989</v>
      </c>
      <c r="P298" s="1" t="s">
        <v>164</v>
      </c>
      <c r="Q298" s="1" t="s">
        <v>254</v>
      </c>
      <c r="R298" s="1"/>
      <c r="S298" s="1">
        <v>88201</v>
      </c>
      <c r="T298" s="2">
        <v>42024</v>
      </c>
      <c r="U298" s="2">
        <v>42024</v>
      </c>
      <c r="V298" s="1">
        <v>9</v>
      </c>
      <c r="W298" s="1">
        <v>90908</v>
      </c>
      <c r="X298" s="1"/>
      <c r="Y298" s="1"/>
      <c r="Z298" s="1"/>
      <c r="AA298" s="1"/>
      <c r="AB298" s="1"/>
    </row>
    <row r="299" spans="1:28" x14ac:dyDescent="0.3">
      <c r="A299" s="1">
        <v>24132</v>
      </c>
      <c r="B299" s="1" t="s">
        <v>23</v>
      </c>
      <c r="C299" s="1">
        <v>1.68</v>
      </c>
      <c r="D299" s="1">
        <v>0.05</v>
      </c>
      <c r="E299" s="1">
        <v>550</v>
      </c>
      <c r="G299" s="1"/>
      <c r="H299" s="1" t="s">
        <v>35</v>
      </c>
      <c r="I299" s="1" t="s">
        <v>24</v>
      </c>
      <c r="J299" s="1" t="s">
        <v>26</v>
      </c>
      <c r="K299" s="1" t="s">
        <v>27</v>
      </c>
      <c r="L299" s="1" t="s">
        <v>28</v>
      </c>
      <c r="M299" s="1"/>
      <c r="N299" s="1" t="s">
        <v>29</v>
      </c>
      <c r="O299" s="1" t="s">
        <v>989</v>
      </c>
      <c r="P299" s="1" t="s">
        <v>79</v>
      </c>
      <c r="Q299" s="1" t="s">
        <v>255</v>
      </c>
      <c r="R299" s="1"/>
      <c r="S299" s="1">
        <v>78155</v>
      </c>
      <c r="T299" s="2">
        <v>42034</v>
      </c>
      <c r="U299" s="2">
        <v>42035</v>
      </c>
      <c r="V299" s="1">
        <v>11</v>
      </c>
      <c r="W299" s="1">
        <v>90909</v>
      </c>
      <c r="X299" s="1"/>
      <c r="Y299" s="1"/>
      <c r="Z299" s="1"/>
      <c r="AA299" s="1"/>
      <c r="AB299" s="1"/>
    </row>
    <row r="300" spans="1:28" x14ac:dyDescent="0.3">
      <c r="A300" s="1">
        <v>24133</v>
      </c>
      <c r="B300" s="1" t="s">
        <v>23</v>
      </c>
      <c r="C300" s="1">
        <v>218.75</v>
      </c>
      <c r="D300" s="1">
        <v>0.1</v>
      </c>
      <c r="E300" s="1">
        <v>550</v>
      </c>
      <c r="G300" s="1"/>
      <c r="H300" s="1" t="s">
        <v>35</v>
      </c>
      <c r="I300" s="1" t="s">
        <v>24</v>
      </c>
      <c r="J300" s="1" t="s">
        <v>36</v>
      </c>
      <c r="K300" s="1" t="s">
        <v>89</v>
      </c>
      <c r="L300" s="1" t="s">
        <v>77</v>
      </c>
      <c r="M300" s="1"/>
      <c r="N300" s="1" t="s">
        <v>29</v>
      </c>
      <c r="O300" s="1" t="s">
        <v>989</v>
      </c>
      <c r="P300" s="1" t="s">
        <v>79</v>
      </c>
      <c r="Q300" s="1" t="s">
        <v>255</v>
      </c>
      <c r="R300" s="1"/>
      <c r="S300" s="1">
        <v>78155</v>
      </c>
      <c r="T300" s="2">
        <v>42034</v>
      </c>
      <c r="U300" s="2">
        <v>42036</v>
      </c>
      <c r="V300" s="1">
        <v>1</v>
      </c>
      <c r="W300" s="1">
        <v>90909</v>
      </c>
      <c r="X300" s="1"/>
      <c r="Y300" s="1"/>
      <c r="Z300" s="1"/>
      <c r="AA300" s="1"/>
      <c r="AB300" s="1"/>
    </row>
    <row r="301" spans="1:28" x14ac:dyDescent="0.3">
      <c r="A301" s="1">
        <v>23209</v>
      </c>
      <c r="B301" s="1" t="s">
        <v>47</v>
      </c>
      <c r="C301" s="1">
        <v>549.99</v>
      </c>
      <c r="D301" s="1">
        <v>0.1</v>
      </c>
      <c r="E301" s="1">
        <v>550</v>
      </c>
      <c r="G301" s="1"/>
      <c r="H301" s="1" t="s">
        <v>35</v>
      </c>
      <c r="I301" s="1" t="s">
        <v>24</v>
      </c>
      <c r="J301" s="1" t="s">
        <v>58</v>
      </c>
      <c r="K301" s="1" t="s">
        <v>1000</v>
      </c>
      <c r="L301" s="1" t="s">
        <v>38</v>
      </c>
      <c r="M301" s="1"/>
      <c r="N301" s="1" t="s">
        <v>29</v>
      </c>
      <c r="O301" s="1" t="s">
        <v>989</v>
      </c>
      <c r="P301" s="1" t="s">
        <v>79</v>
      </c>
      <c r="Q301" s="1" t="s">
        <v>255</v>
      </c>
      <c r="R301" s="1"/>
      <c r="S301" s="1">
        <v>78155</v>
      </c>
      <c r="T301" s="2">
        <v>42167</v>
      </c>
      <c r="U301" s="2">
        <v>42168</v>
      </c>
      <c r="V301" s="1">
        <v>13</v>
      </c>
      <c r="W301" s="1">
        <v>90910</v>
      </c>
      <c r="X301" s="1"/>
      <c r="Y301" s="1"/>
      <c r="Z301" s="1"/>
      <c r="AA301" s="1"/>
      <c r="AB301" s="1"/>
    </row>
    <row r="302" spans="1:28" x14ac:dyDescent="0.3">
      <c r="A302" s="1">
        <v>23210</v>
      </c>
      <c r="B302" s="1" t="s">
        <v>47</v>
      </c>
      <c r="C302" s="1">
        <v>115.99</v>
      </c>
      <c r="D302" s="1">
        <v>0.1</v>
      </c>
      <c r="E302" s="1">
        <v>550</v>
      </c>
      <c r="G302" s="1"/>
      <c r="H302" s="1" t="s">
        <v>995</v>
      </c>
      <c r="I302" s="1" t="s">
        <v>24</v>
      </c>
      <c r="J302" s="1" t="s">
        <v>58</v>
      </c>
      <c r="K302" s="1" t="s">
        <v>992</v>
      </c>
      <c r="L302" s="1" t="s">
        <v>49</v>
      </c>
      <c r="M302" s="1"/>
      <c r="N302" s="1" t="s">
        <v>29</v>
      </c>
      <c r="O302" s="1" t="s">
        <v>989</v>
      </c>
      <c r="P302" s="1" t="s">
        <v>79</v>
      </c>
      <c r="Q302" s="1" t="s">
        <v>255</v>
      </c>
      <c r="R302" s="1"/>
      <c r="S302" s="1">
        <v>78155</v>
      </c>
      <c r="T302" s="2">
        <v>42167</v>
      </c>
      <c r="U302" s="2">
        <v>42168</v>
      </c>
      <c r="V302" s="1">
        <v>1</v>
      </c>
      <c r="W302" s="1">
        <v>90910</v>
      </c>
      <c r="X302" s="1"/>
      <c r="Y302" s="1"/>
      <c r="Z302" s="1"/>
      <c r="AA302" s="1"/>
      <c r="AB302" s="1"/>
    </row>
    <row r="303" spans="1:28" x14ac:dyDescent="0.3">
      <c r="A303" s="1">
        <v>24134</v>
      </c>
      <c r="B303" s="1" t="s">
        <v>23</v>
      </c>
      <c r="C303" s="1">
        <v>15.04</v>
      </c>
      <c r="D303" s="1">
        <v>0.05</v>
      </c>
      <c r="E303" s="1">
        <v>551</v>
      </c>
      <c r="G303" s="1"/>
      <c r="H303" s="1" t="s">
        <v>35</v>
      </c>
      <c r="I303" s="1" t="s">
        <v>24</v>
      </c>
      <c r="J303" s="1" t="s">
        <v>26</v>
      </c>
      <c r="K303" s="1" t="s">
        <v>66</v>
      </c>
      <c r="L303" s="1" t="s">
        <v>28</v>
      </c>
      <c r="M303" s="1"/>
      <c r="N303" s="1" t="s">
        <v>29</v>
      </c>
      <c r="O303" s="1" t="s">
        <v>984</v>
      </c>
      <c r="P303" s="1" t="s">
        <v>79</v>
      </c>
      <c r="Q303" s="1" t="s">
        <v>256</v>
      </c>
      <c r="R303" s="1"/>
      <c r="S303" s="1">
        <v>75090</v>
      </c>
      <c r="T303" s="2">
        <v>42034</v>
      </c>
      <c r="U303" s="2">
        <v>42036</v>
      </c>
      <c r="V303" s="1">
        <v>2</v>
      </c>
      <c r="W303" s="1">
        <v>90909</v>
      </c>
      <c r="X303" s="1"/>
      <c r="Y303" s="1"/>
      <c r="Z303" s="1"/>
      <c r="AA303" s="1"/>
      <c r="AB303" s="1"/>
    </row>
    <row r="304" spans="1:28" x14ac:dyDescent="0.3">
      <c r="A304" s="1">
        <v>2368</v>
      </c>
      <c r="B304" s="1" t="s">
        <v>47</v>
      </c>
      <c r="C304" s="1">
        <v>6.88</v>
      </c>
      <c r="D304" s="1">
        <v>0.05</v>
      </c>
      <c r="E304" s="1">
        <v>553</v>
      </c>
      <c r="G304" s="1"/>
      <c r="H304" s="1" t="s">
        <v>995</v>
      </c>
      <c r="I304" s="1" t="s">
        <v>34</v>
      </c>
      <c r="J304" s="1" t="s">
        <v>26</v>
      </c>
      <c r="K304" s="1" t="s">
        <v>66</v>
      </c>
      <c r="L304" s="1" t="s">
        <v>28</v>
      </c>
      <c r="M304" s="1"/>
      <c r="N304" s="1" t="s">
        <v>29</v>
      </c>
      <c r="O304" s="1" t="s">
        <v>984</v>
      </c>
      <c r="P304" s="1" t="s">
        <v>39</v>
      </c>
      <c r="Q304" s="1" t="s">
        <v>257</v>
      </c>
      <c r="R304" s="1"/>
      <c r="S304" s="1">
        <v>90008</v>
      </c>
      <c r="T304" s="2">
        <v>42032</v>
      </c>
      <c r="U304" s="2">
        <v>42033</v>
      </c>
      <c r="V304" s="1">
        <v>36</v>
      </c>
      <c r="W304" s="1">
        <v>17155</v>
      </c>
      <c r="X304" s="1"/>
      <c r="Y304" s="1"/>
      <c r="Z304" s="1"/>
      <c r="AA304" s="1"/>
      <c r="AB304" s="1"/>
    </row>
    <row r="305" spans="1:28" x14ac:dyDescent="0.3">
      <c r="A305" s="1">
        <v>349</v>
      </c>
      <c r="B305" s="1" t="s">
        <v>33</v>
      </c>
      <c r="C305" s="1">
        <v>2036.48</v>
      </c>
      <c r="D305" s="1">
        <v>0.15</v>
      </c>
      <c r="E305" s="1">
        <v>553</v>
      </c>
      <c r="G305" s="1"/>
      <c r="H305" s="1" t="s">
        <v>35</v>
      </c>
      <c r="I305" s="1" t="s">
        <v>24</v>
      </c>
      <c r="J305" s="1" t="s">
        <v>58</v>
      </c>
      <c r="K305" s="1" t="s">
        <v>62</v>
      </c>
      <c r="L305" s="1" t="s">
        <v>38</v>
      </c>
      <c r="M305" s="1"/>
      <c r="N305" s="1" t="s">
        <v>29</v>
      </c>
      <c r="O305" s="1" t="s">
        <v>984</v>
      </c>
      <c r="P305" s="1" t="s">
        <v>39</v>
      </c>
      <c r="Q305" s="1" t="s">
        <v>257</v>
      </c>
      <c r="R305" s="1"/>
      <c r="S305" s="1">
        <v>90008</v>
      </c>
      <c r="T305" s="2">
        <v>42056</v>
      </c>
      <c r="U305" s="2">
        <v>42056</v>
      </c>
      <c r="V305" s="1">
        <v>25</v>
      </c>
      <c r="W305" s="1">
        <v>2433</v>
      </c>
      <c r="X305" s="2"/>
      <c r="Y305" s="1"/>
      <c r="Z305" s="1"/>
      <c r="AA305" s="1"/>
      <c r="AB305" s="1"/>
    </row>
    <row r="306" spans="1:28" x14ac:dyDescent="0.3">
      <c r="A306" s="1">
        <v>1115</v>
      </c>
      <c r="B306" s="1" t="s">
        <v>71</v>
      </c>
      <c r="C306" s="1">
        <v>4.9800000000000004</v>
      </c>
      <c r="D306" s="1">
        <v>0.05</v>
      </c>
      <c r="E306" s="1">
        <v>553</v>
      </c>
      <c r="G306" s="1"/>
      <c r="H306" s="1" t="s">
        <v>35</v>
      </c>
      <c r="I306" s="1" t="s">
        <v>24</v>
      </c>
      <c r="J306" s="1" t="s">
        <v>26</v>
      </c>
      <c r="K306" s="1" t="s">
        <v>66</v>
      </c>
      <c r="L306" s="1" t="s">
        <v>49</v>
      </c>
      <c r="M306" s="1"/>
      <c r="N306" s="1" t="s">
        <v>29</v>
      </c>
      <c r="O306" s="1" t="s">
        <v>984</v>
      </c>
      <c r="P306" s="1" t="s">
        <v>39</v>
      </c>
      <c r="Q306" s="1" t="s">
        <v>257</v>
      </c>
      <c r="R306" s="1"/>
      <c r="S306" s="1">
        <v>90008</v>
      </c>
      <c r="T306" s="2">
        <v>42109</v>
      </c>
      <c r="U306" s="2">
        <v>42118</v>
      </c>
      <c r="V306" s="1">
        <v>63</v>
      </c>
      <c r="W306" s="1">
        <v>8165</v>
      </c>
      <c r="X306" s="1"/>
      <c r="Y306" s="1"/>
      <c r="Z306" s="1"/>
      <c r="AA306" s="1"/>
      <c r="AB306" s="1"/>
    </row>
    <row r="307" spans="1:28" x14ac:dyDescent="0.3">
      <c r="A307" s="1">
        <v>64</v>
      </c>
      <c r="B307" s="1" t="s">
        <v>47</v>
      </c>
      <c r="C307" s="1">
        <v>124.49</v>
      </c>
      <c r="D307" s="1">
        <v>0.1</v>
      </c>
      <c r="E307" s="1">
        <v>553</v>
      </c>
      <c r="G307" s="1"/>
      <c r="H307" s="1" t="s">
        <v>35</v>
      </c>
      <c r="I307" s="1" t="s">
        <v>24</v>
      </c>
      <c r="J307" s="1" t="s">
        <v>36</v>
      </c>
      <c r="K307" s="1" t="s">
        <v>89</v>
      </c>
      <c r="L307" s="1" t="s">
        <v>77</v>
      </c>
      <c r="M307" s="1"/>
      <c r="N307" s="1" t="s">
        <v>29</v>
      </c>
      <c r="O307" s="1" t="s">
        <v>984</v>
      </c>
      <c r="P307" s="1" t="s">
        <v>39</v>
      </c>
      <c r="Q307" s="1" t="s">
        <v>257</v>
      </c>
      <c r="R307" s="1"/>
      <c r="S307" s="1">
        <v>90008</v>
      </c>
      <c r="T307" s="2">
        <v>42173</v>
      </c>
      <c r="U307" s="2">
        <v>42174</v>
      </c>
      <c r="V307" s="1">
        <v>56</v>
      </c>
      <c r="W307" s="1">
        <v>359</v>
      </c>
      <c r="X307" s="1"/>
      <c r="Y307" s="1"/>
      <c r="Z307" s="1"/>
      <c r="AA307" s="1"/>
      <c r="AB307" s="1"/>
    </row>
    <row r="308" spans="1:28" x14ac:dyDescent="0.3">
      <c r="A308" s="1">
        <v>18349</v>
      </c>
      <c r="B308" s="1" t="s">
        <v>33</v>
      </c>
      <c r="C308" s="1">
        <v>2036.48</v>
      </c>
      <c r="D308" s="1">
        <v>0.15</v>
      </c>
      <c r="E308" s="1">
        <v>555</v>
      </c>
      <c r="G308" s="1"/>
      <c r="H308" s="1" t="s">
        <v>35</v>
      </c>
      <c r="I308" s="1" t="s">
        <v>24</v>
      </c>
      <c r="J308" s="1" t="s">
        <v>58</v>
      </c>
      <c r="K308" s="1" t="s">
        <v>62</v>
      </c>
      <c r="L308" s="1" t="s">
        <v>38</v>
      </c>
      <c r="M308" s="1"/>
      <c r="N308" s="1" t="s">
        <v>29</v>
      </c>
      <c r="O308" s="1" t="s">
        <v>984</v>
      </c>
      <c r="P308" s="1" t="s">
        <v>114</v>
      </c>
      <c r="Q308" s="1" t="s">
        <v>258</v>
      </c>
      <c r="R308" s="1"/>
      <c r="S308" s="1">
        <v>84062</v>
      </c>
      <c r="T308" s="2">
        <v>42056</v>
      </c>
      <c r="U308" s="2">
        <v>42056</v>
      </c>
      <c r="V308" s="1">
        <v>6</v>
      </c>
      <c r="W308" s="1">
        <v>86190</v>
      </c>
      <c r="X308" s="2"/>
      <c r="Y308" s="1"/>
      <c r="Z308" s="1"/>
      <c r="AA308" s="1"/>
      <c r="AB308" s="1"/>
    </row>
    <row r="309" spans="1:28" x14ac:dyDescent="0.3">
      <c r="A309" s="1">
        <v>19115</v>
      </c>
      <c r="B309" s="1" t="s">
        <v>71</v>
      </c>
      <c r="C309" s="1">
        <v>4.9800000000000004</v>
      </c>
      <c r="D309" s="1">
        <v>0.05</v>
      </c>
      <c r="E309" s="1">
        <v>555</v>
      </c>
      <c r="G309" s="1"/>
      <c r="H309" s="1" t="s">
        <v>35</v>
      </c>
      <c r="I309" s="1" t="s">
        <v>24</v>
      </c>
      <c r="J309" s="1" t="s">
        <v>26</v>
      </c>
      <c r="K309" s="1" t="s">
        <v>66</v>
      </c>
      <c r="L309" s="1" t="s">
        <v>49</v>
      </c>
      <c r="M309" s="1"/>
      <c r="N309" s="1" t="s">
        <v>29</v>
      </c>
      <c r="O309" s="1" t="s">
        <v>984</v>
      </c>
      <c r="P309" s="1" t="s">
        <v>114</v>
      </c>
      <c r="Q309" s="1" t="s">
        <v>258</v>
      </c>
      <c r="R309" s="1"/>
      <c r="S309" s="1">
        <v>84062</v>
      </c>
      <c r="T309" s="2">
        <v>42109</v>
      </c>
      <c r="U309" s="2">
        <v>42118</v>
      </c>
      <c r="V309" s="1">
        <v>16</v>
      </c>
      <c r="W309" s="1">
        <v>86191</v>
      </c>
      <c r="X309" s="1"/>
      <c r="Y309" s="1"/>
      <c r="Z309" s="1"/>
      <c r="AA309" s="1"/>
      <c r="AB309" s="1"/>
    </row>
    <row r="310" spans="1:28" x14ac:dyDescent="0.3">
      <c r="A310" s="1">
        <v>18064</v>
      </c>
      <c r="B310" s="1" t="s">
        <v>47</v>
      </c>
      <c r="C310" s="1">
        <v>124.49</v>
      </c>
      <c r="D310" s="1">
        <v>0.1</v>
      </c>
      <c r="E310" s="1">
        <v>555</v>
      </c>
      <c r="G310" s="1"/>
      <c r="H310" s="1" t="s">
        <v>35</v>
      </c>
      <c r="I310" s="1" t="s">
        <v>24</v>
      </c>
      <c r="J310" s="1" t="s">
        <v>36</v>
      </c>
      <c r="K310" s="1" t="s">
        <v>89</v>
      </c>
      <c r="L310" s="1" t="s">
        <v>77</v>
      </c>
      <c r="M310" s="1"/>
      <c r="N310" s="1" t="s">
        <v>29</v>
      </c>
      <c r="O310" s="1" t="s">
        <v>984</v>
      </c>
      <c r="P310" s="1" t="s">
        <v>114</v>
      </c>
      <c r="Q310" s="1" t="s">
        <v>258</v>
      </c>
      <c r="R310" s="1"/>
      <c r="S310" s="1">
        <v>84062</v>
      </c>
      <c r="T310" s="2">
        <v>42173</v>
      </c>
      <c r="U310" s="2">
        <v>42174</v>
      </c>
      <c r="V310" s="1">
        <v>14</v>
      </c>
      <c r="W310" s="1">
        <v>86192</v>
      </c>
      <c r="X310" s="1"/>
      <c r="Y310" s="1"/>
      <c r="Z310" s="1"/>
      <c r="AA310" s="1"/>
      <c r="AB310" s="1"/>
    </row>
    <row r="311" spans="1:28" x14ac:dyDescent="0.3">
      <c r="A311" s="1">
        <v>20368</v>
      </c>
      <c r="B311" s="1" t="s">
        <v>47</v>
      </c>
      <c r="C311" s="1">
        <v>6.88</v>
      </c>
      <c r="D311" s="1">
        <v>0.05</v>
      </c>
      <c r="E311" s="1">
        <v>556</v>
      </c>
      <c r="G311" s="1"/>
      <c r="H311" s="1" t="s">
        <v>995</v>
      </c>
      <c r="I311" s="1" t="s">
        <v>34</v>
      </c>
      <c r="J311" s="1" t="s">
        <v>26</v>
      </c>
      <c r="K311" s="1" t="s">
        <v>66</v>
      </c>
      <c r="L311" s="1" t="s">
        <v>28</v>
      </c>
      <c r="M311" s="1"/>
      <c r="N311" s="1" t="s">
        <v>29</v>
      </c>
      <c r="O311" s="1" t="s">
        <v>984</v>
      </c>
      <c r="P311" s="1" t="s">
        <v>114</v>
      </c>
      <c r="Q311" s="1" t="s">
        <v>259</v>
      </c>
      <c r="R311" s="1"/>
      <c r="S311" s="1">
        <v>84604</v>
      </c>
      <c r="T311" s="2">
        <v>42032</v>
      </c>
      <c r="U311" s="2">
        <v>42033</v>
      </c>
      <c r="V311" s="1">
        <v>9</v>
      </c>
      <c r="W311" s="1">
        <v>86189</v>
      </c>
      <c r="X311" s="1"/>
      <c r="Y311" s="1"/>
      <c r="Z311" s="1"/>
      <c r="AA311" s="1"/>
      <c r="AB311" s="1"/>
    </row>
    <row r="312" spans="1:28" x14ac:dyDescent="0.3">
      <c r="A312" s="1">
        <v>20369</v>
      </c>
      <c r="B312" s="1" t="s">
        <v>47</v>
      </c>
      <c r="C312" s="1">
        <v>32.479999999999997</v>
      </c>
      <c r="D312" s="1">
        <v>0.05</v>
      </c>
      <c r="E312" s="1">
        <v>556</v>
      </c>
      <c r="G312" s="1"/>
      <c r="H312" s="1" t="s">
        <v>995</v>
      </c>
      <c r="I312" s="1" t="s">
        <v>34</v>
      </c>
      <c r="J312" s="1" t="s">
        <v>26</v>
      </c>
      <c r="K312" s="1" t="s">
        <v>85</v>
      </c>
      <c r="L312" s="1" t="s">
        <v>124</v>
      </c>
      <c r="M312" s="1"/>
      <c r="N312" s="1" t="s">
        <v>29</v>
      </c>
      <c r="O312" s="1" t="s">
        <v>998</v>
      </c>
      <c r="P312" s="1" t="s">
        <v>114</v>
      </c>
      <c r="Q312" s="1" t="s">
        <v>259</v>
      </c>
      <c r="R312" s="1"/>
      <c r="S312" s="1">
        <v>84604</v>
      </c>
      <c r="T312" s="2">
        <v>42032</v>
      </c>
      <c r="U312" s="2">
        <v>42032</v>
      </c>
      <c r="V312" s="1">
        <v>8</v>
      </c>
      <c r="W312" s="1">
        <v>86189</v>
      </c>
      <c r="X312" s="1"/>
      <c r="Y312" s="1"/>
      <c r="Z312" s="1"/>
      <c r="AA312" s="1"/>
      <c r="AB312" s="1"/>
    </row>
    <row r="313" spans="1:28" x14ac:dyDescent="0.3">
      <c r="A313" s="1">
        <v>21966</v>
      </c>
      <c r="B313" s="1" t="s">
        <v>41</v>
      </c>
      <c r="C313" s="1">
        <v>280.98</v>
      </c>
      <c r="D313" s="1">
        <v>0.1</v>
      </c>
      <c r="E313" s="1">
        <v>568</v>
      </c>
      <c r="G313" s="1"/>
      <c r="H313" s="1" t="s">
        <v>35</v>
      </c>
      <c r="I313" s="1" t="s">
        <v>74</v>
      </c>
      <c r="J313" s="1" t="s">
        <v>36</v>
      </c>
      <c r="K313" s="1" t="s">
        <v>37</v>
      </c>
      <c r="L313" s="1" t="s">
        <v>38</v>
      </c>
      <c r="M313" s="1"/>
      <c r="N313" s="1" t="s">
        <v>29</v>
      </c>
      <c r="O313" s="1" t="s">
        <v>998</v>
      </c>
      <c r="P313" s="1" t="s">
        <v>260</v>
      </c>
      <c r="Q313" s="1" t="s">
        <v>190</v>
      </c>
      <c r="R313" s="1"/>
      <c r="S313" s="1">
        <v>39701</v>
      </c>
      <c r="T313" s="2">
        <v>42067</v>
      </c>
      <c r="U313" s="2">
        <v>42068</v>
      </c>
      <c r="V313" s="1">
        <v>4</v>
      </c>
      <c r="W313" s="1">
        <v>88879</v>
      </c>
      <c r="X313" s="1"/>
      <c r="Y313" s="1"/>
      <c r="Z313" s="1"/>
      <c r="AA313" s="1"/>
      <c r="AB313" s="1"/>
    </row>
    <row r="314" spans="1:28" x14ac:dyDescent="0.3">
      <c r="A314" s="1">
        <v>22667</v>
      </c>
      <c r="B314" s="1" t="s">
        <v>33</v>
      </c>
      <c r="C314" s="1">
        <v>70.97</v>
      </c>
      <c r="D314" s="1">
        <v>0.05</v>
      </c>
      <c r="E314" s="1">
        <v>568</v>
      </c>
      <c r="G314" s="1"/>
      <c r="H314" s="1" t="s">
        <v>35</v>
      </c>
      <c r="I314" s="1" t="s">
        <v>74</v>
      </c>
      <c r="J314" s="1" t="s">
        <v>26</v>
      </c>
      <c r="K314" s="1" t="s">
        <v>131</v>
      </c>
      <c r="L314" s="1" t="s">
        <v>49</v>
      </c>
      <c r="M314" s="1"/>
      <c r="N314" s="1" t="s">
        <v>29</v>
      </c>
      <c r="O314" s="1" t="s">
        <v>998</v>
      </c>
      <c r="P314" s="1" t="s">
        <v>260</v>
      </c>
      <c r="Q314" s="1" t="s">
        <v>190</v>
      </c>
      <c r="R314" s="1"/>
      <c r="S314" s="1">
        <v>39701</v>
      </c>
      <c r="T314" s="2">
        <v>42109</v>
      </c>
      <c r="U314" s="2">
        <v>42109</v>
      </c>
      <c r="V314" s="1">
        <v>12</v>
      </c>
      <c r="W314" s="1">
        <v>88880</v>
      </c>
      <c r="X314" s="1"/>
      <c r="Y314" s="1"/>
      <c r="Z314" s="1"/>
      <c r="AA314" s="1"/>
      <c r="AB314" s="1"/>
    </row>
    <row r="315" spans="1:28" x14ac:dyDescent="0.3">
      <c r="A315" s="1">
        <v>22736</v>
      </c>
      <c r="B315" s="1" t="s">
        <v>47</v>
      </c>
      <c r="C315" s="1">
        <v>67.28</v>
      </c>
      <c r="D315" s="1">
        <v>0.05</v>
      </c>
      <c r="E315" s="1">
        <v>568</v>
      </c>
      <c r="G315" s="1"/>
      <c r="H315" s="1" t="s">
        <v>995</v>
      </c>
      <c r="I315" s="1" t="s">
        <v>74</v>
      </c>
      <c r="J315" s="1" t="s">
        <v>26</v>
      </c>
      <c r="K315" s="1" t="s">
        <v>996</v>
      </c>
      <c r="L315" s="1" t="s">
        <v>49</v>
      </c>
      <c r="M315" s="1"/>
      <c r="N315" s="1" t="s">
        <v>29</v>
      </c>
      <c r="O315" s="1" t="s">
        <v>984</v>
      </c>
      <c r="P315" s="1" t="s">
        <v>260</v>
      </c>
      <c r="Q315" s="1" t="s">
        <v>190</v>
      </c>
      <c r="R315" s="1"/>
      <c r="S315" s="1">
        <v>39701</v>
      </c>
      <c r="T315" s="2">
        <v>42095</v>
      </c>
      <c r="U315" s="2">
        <v>42097</v>
      </c>
      <c r="V315" s="1">
        <v>16</v>
      </c>
      <c r="W315" s="1">
        <v>88882</v>
      </c>
      <c r="X315" s="1"/>
      <c r="Y315" s="1"/>
      <c r="Z315" s="1"/>
      <c r="AA315" s="1"/>
      <c r="AB315" s="1"/>
    </row>
    <row r="316" spans="1:28" x14ac:dyDescent="0.3">
      <c r="A316" s="1">
        <v>26038</v>
      </c>
      <c r="B316" s="1" t="s">
        <v>71</v>
      </c>
      <c r="C316" s="1">
        <v>7.99</v>
      </c>
      <c r="D316" s="1">
        <v>0.05</v>
      </c>
      <c r="E316" s="1">
        <v>570</v>
      </c>
      <c r="G316" s="1"/>
      <c r="H316" s="1" t="s">
        <v>35</v>
      </c>
      <c r="I316" s="1" t="s">
        <v>74</v>
      </c>
      <c r="J316" s="1" t="s">
        <v>58</v>
      </c>
      <c r="K316" s="1" t="s">
        <v>992</v>
      </c>
      <c r="L316" s="1" t="s">
        <v>63</v>
      </c>
      <c r="M316" s="1"/>
      <c r="N316" s="1" t="s">
        <v>29</v>
      </c>
      <c r="O316" s="1" t="s">
        <v>989</v>
      </c>
      <c r="P316" s="1" t="s">
        <v>219</v>
      </c>
      <c r="Q316" s="1" t="s">
        <v>261</v>
      </c>
      <c r="R316" s="1"/>
      <c r="S316" s="1">
        <v>89015</v>
      </c>
      <c r="T316" s="2">
        <v>42017</v>
      </c>
      <c r="U316" s="2">
        <v>42017</v>
      </c>
      <c r="V316" s="1">
        <v>10</v>
      </c>
      <c r="W316" s="1">
        <v>88881</v>
      </c>
      <c r="X316" s="1"/>
      <c r="Y316" s="1"/>
      <c r="Z316" s="1"/>
      <c r="AA316" s="1"/>
      <c r="AB316" s="1"/>
    </row>
    <row r="317" spans="1:28" x14ac:dyDescent="0.3">
      <c r="A317" s="1">
        <v>23719</v>
      </c>
      <c r="B317" s="1" t="s">
        <v>41</v>
      </c>
      <c r="C317" s="1">
        <v>4.13</v>
      </c>
      <c r="D317" s="1">
        <v>0.05</v>
      </c>
      <c r="E317" s="1">
        <v>573</v>
      </c>
      <c r="G317" s="1"/>
      <c r="H317" s="1" t="s">
        <v>35</v>
      </c>
      <c r="I317" s="1" t="s">
        <v>34</v>
      </c>
      <c r="J317" s="1" t="s">
        <v>26</v>
      </c>
      <c r="K317" s="1" t="s">
        <v>996</v>
      </c>
      <c r="L317" s="1" t="s">
        <v>49</v>
      </c>
      <c r="M317" s="1"/>
      <c r="N317" s="1" t="s">
        <v>29</v>
      </c>
      <c r="O317" s="1" t="s">
        <v>989</v>
      </c>
      <c r="P317" s="1" t="s">
        <v>98</v>
      </c>
      <c r="Q317" s="1" t="s">
        <v>262</v>
      </c>
      <c r="R317" s="1"/>
      <c r="S317" s="1">
        <v>61554</v>
      </c>
      <c r="T317" s="2">
        <v>42076</v>
      </c>
      <c r="U317" s="2">
        <v>42077</v>
      </c>
      <c r="V317" s="1">
        <v>1</v>
      </c>
      <c r="W317" s="1">
        <v>86555</v>
      </c>
      <c r="X317" s="1"/>
      <c r="Y317" s="1"/>
      <c r="Z317" s="1"/>
      <c r="AA317" s="1"/>
      <c r="AB317" s="1"/>
    </row>
    <row r="318" spans="1:28" x14ac:dyDescent="0.3">
      <c r="A318" s="1">
        <v>21992</v>
      </c>
      <c r="B318" s="1" t="s">
        <v>23</v>
      </c>
      <c r="C318" s="1">
        <v>415.88</v>
      </c>
      <c r="D318" s="1">
        <v>0.1</v>
      </c>
      <c r="E318" s="1">
        <v>573</v>
      </c>
      <c r="G318" s="1"/>
      <c r="H318" s="1" t="s">
        <v>35</v>
      </c>
      <c r="I318" s="1" t="s">
        <v>24</v>
      </c>
      <c r="J318" s="1" t="s">
        <v>26</v>
      </c>
      <c r="K318" s="1" t="s">
        <v>85</v>
      </c>
      <c r="L318" s="1" t="s">
        <v>49</v>
      </c>
      <c r="M318" s="1"/>
      <c r="N318" s="1" t="s">
        <v>29</v>
      </c>
      <c r="O318" s="1" t="s">
        <v>984</v>
      </c>
      <c r="P318" s="1" t="s">
        <v>98</v>
      </c>
      <c r="Q318" s="1" t="s">
        <v>262</v>
      </c>
      <c r="R318" s="1"/>
      <c r="S318" s="1">
        <v>61554</v>
      </c>
      <c r="T318" s="2">
        <v>42061</v>
      </c>
      <c r="U318" s="2">
        <v>42062</v>
      </c>
      <c r="V318" s="1">
        <v>1</v>
      </c>
      <c r="W318" s="1">
        <v>86556</v>
      </c>
      <c r="X318" s="2"/>
      <c r="Y318" s="1"/>
      <c r="Z318" s="1"/>
      <c r="AA318" s="1"/>
      <c r="AB318" s="1"/>
    </row>
    <row r="319" spans="1:28" x14ac:dyDescent="0.3">
      <c r="A319" s="1">
        <v>21325</v>
      </c>
      <c r="B319" s="1" t="s">
        <v>71</v>
      </c>
      <c r="C319" s="1">
        <v>4.4800000000000004</v>
      </c>
      <c r="D319" s="1">
        <v>0.05</v>
      </c>
      <c r="E319" s="1">
        <v>576</v>
      </c>
      <c r="G319" s="1"/>
      <c r="H319" s="1" t="s">
        <v>35</v>
      </c>
      <c r="I319" s="1" t="s">
        <v>24</v>
      </c>
      <c r="J319" s="1" t="s">
        <v>26</v>
      </c>
      <c r="K319" s="1" t="s">
        <v>131</v>
      </c>
      <c r="L319" s="1" t="s">
        <v>124</v>
      </c>
      <c r="M319" s="1"/>
      <c r="N319" s="1" t="s">
        <v>29</v>
      </c>
      <c r="O319" s="1" t="s">
        <v>988</v>
      </c>
      <c r="P319" s="1" t="s">
        <v>39</v>
      </c>
      <c r="Q319" s="1" t="s">
        <v>263</v>
      </c>
      <c r="R319" s="1"/>
      <c r="S319" s="1">
        <v>91767</v>
      </c>
      <c r="T319" s="2">
        <v>42017</v>
      </c>
      <c r="U319" s="2">
        <v>42021</v>
      </c>
      <c r="V319" s="1">
        <v>4</v>
      </c>
      <c r="W319" s="1">
        <v>88645</v>
      </c>
      <c r="X319" s="1"/>
      <c r="Y319" s="1"/>
      <c r="Z319" s="1"/>
      <c r="AA319" s="1"/>
      <c r="AB319" s="1"/>
    </row>
    <row r="320" spans="1:28" x14ac:dyDescent="0.3">
      <c r="A320" s="1">
        <v>18664</v>
      </c>
      <c r="B320" s="1" t="s">
        <v>47</v>
      </c>
      <c r="C320" s="1">
        <v>162.93</v>
      </c>
      <c r="D320" s="1">
        <v>0.1</v>
      </c>
      <c r="E320" s="1">
        <v>578</v>
      </c>
      <c r="G320" s="1"/>
      <c r="H320" s="1" t="s">
        <v>35</v>
      </c>
      <c r="I320" s="1" t="s">
        <v>24</v>
      </c>
      <c r="J320" s="1" t="s">
        <v>26</v>
      </c>
      <c r="K320" s="1" t="s">
        <v>54</v>
      </c>
      <c r="L320" s="1" t="s">
        <v>49</v>
      </c>
      <c r="M320" s="1"/>
      <c r="N320" s="1" t="s">
        <v>29</v>
      </c>
      <c r="O320" s="1" t="s">
        <v>988</v>
      </c>
      <c r="P320" s="1" t="s">
        <v>119</v>
      </c>
      <c r="Q320" s="1" t="s">
        <v>264</v>
      </c>
      <c r="R320" s="1"/>
      <c r="S320" s="1">
        <v>6770</v>
      </c>
      <c r="T320" s="2">
        <v>42137</v>
      </c>
      <c r="U320" s="2">
        <v>42138</v>
      </c>
      <c r="V320" s="1">
        <v>3</v>
      </c>
      <c r="W320" s="1">
        <v>88644</v>
      </c>
      <c r="X320" s="2"/>
      <c r="Y320" s="1"/>
      <c r="Z320" s="1"/>
      <c r="AA320" s="1"/>
      <c r="AB320" s="1"/>
    </row>
    <row r="321" spans="1:28" x14ac:dyDescent="0.3">
      <c r="A321" s="1">
        <v>18665</v>
      </c>
      <c r="B321" s="1" t="s">
        <v>47</v>
      </c>
      <c r="C321" s="1">
        <v>11.58</v>
      </c>
      <c r="D321" s="1">
        <v>0.05</v>
      </c>
      <c r="E321" s="1">
        <v>579</v>
      </c>
      <c r="G321" s="1"/>
      <c r="H321" s="1" t="s">
        <v>35</v>
      </c>
      <c r="I321" s="1" t="s">
        <v>24</v>
      </c>
      <c r="J321" s="1" t="s">
        <v>26</v>
      </c>
      <c r="K321" s="1" t="s">
        <v>54</v>
      </c>
      <c r="L321" s="1" t="s">
        <v>49</v>
      </c>
      <c r="M321" s="1"/>
      <c r="N321" s="1" t="s">
        <v>29</v>
      </c>
      <c r="O321" s="1" t="s">
        <v>988</v>
      </c>
      <c r="P321" s="1" t="s">
        <v>119</v>
      </c>
      <c r="Q321" s="1" t="s">
        <v>265</v>
      </c>
      <c r="R321" s="1"/>
      <c r="S321" s="1">
        <v>6478</v>
      </c>
      <c r="T321" s="2">
        <v>42137</v>
      </c>
      <c r="U321" s="2">
        <v>42139</v>
      </c>
      <c r="V321" s="1">
        <v>2</v>
      </c>
      <c r="W321" s="1">
        <v>88644</v>
      </c>
      <c r="X321" s="1"/>
      <c r="Y321" s="1"/>
      <c r="Z321" s="1"/>
      <c r="AA321" s="1"/>
      <c r="AB321" s="1"/>
    </row>
    <row r="322" spans="1:28" x14ac:dyDescent="0.3">
      <c r="A322" s="1">
        <v>18662</v>
      </c>
      <c r="B322" s="1" t="s">
        <v>47</v>
      </c>
      <c r="C322" s="1">
        <v>55.99</v>
      </c>
      <c r="D322" s="1">
        <v>0.05</v>
      </c>
      <c r="E322" s="1">
        <v>580</v>
      </c>
      <c r="G322" s="1"/>
      <c r="H322" s="1" t="s">
        <v>35</v>
      </c>
      <c r="I322" s="1" t="s">
        <v>24</v>
      </c>
      <c r="J322" s="1" t="s">
        <v>58</v>
      </c>
      <c r="K322" s="1" t="s">
        <v>992</v>
      </c>
      <c r="L322" s="1" t="s">
        <v>43</v>
      </c>
      <c r="M322" s="1"/>
      <c r="N322" s="1" t="s">
        <v>29</v>
      </c>
      <c r="O322" s="1" t="s">
        <v>988</v>
      </c>
      <c r="P322" s="1" t="s">
        <v>103</v>
      </c>
      <c r="Q322" s="1" t="s">
        <v>212</v>
      </c>
      <c r="R322" s="1"/>
      <c r="S322" s="1">
        <v>4210</v>
      </c>
      <c r="T322" s="2">
        <v>42137</v>
      </c>
      <c r="U322" s="2">
        <v>42138</v>
      </c>
      <c r="V322" s="1">
        <v>12</v>
      </c>
      <c r="W322" s="1">
        <v>88644</v>
      </c>
      <c r="X322" s="1"/>
      <c r="Y322" s="1"/>
      <c r="Z322" s="1"/>
      <c r="AA322" s="1"/>
      <c r="AB322" s="1"/>
    </row>
    <row r="323" spans="1:28" x14ac:dyDescent="0.3">
      <c r="A323" s="1">
        <v>24180</v>
      </c>
      <c r="B323" s="1" t="s">
        <v>33</v>
      </c>
      <c r="C323" s="1">
        <v>15.51</v>
      </c>
      <c r="D323" s="1">
        <v>0.05</v>
      </c>
      <c r="E323" s="1">
        <v>584</v>
      </c>
      <c r="G323" s="1"/>
      <c r="H323" s="1" t="s">
        <v>35</v>
      </c>
      <c r="I323" s="1" t="s">
        <v>24</v>
      </c>
      <c r="J323" s="1" t="s">
        <v>26</v>
      </c>
      <c r="K323" s="1" t="s">
        <v>85</v>
      </c>
      <c r="L323" s="1" t="s">
        <v>49</v>
      </c>
      <c r="M323" s="1"/>
      <c r="N323" s="1" t="s">
        <v>29</v>
      </c>
      <c r="O323" s="1" t="s">
        <v>988</v>
      </c>
      <c r="P323" s="1" t="s">
        <v>106</v>
      </c>
      <c r="Q323" s="1" t="s">
        <v>266</v>
      </c>
      <c r="R323" s="1"/>
      <c r="S323" s="1">
        <v>1801</v>
      </c>
      <c r="T323" s="2">
        <v>42025</v>
      </c>
      <c r="U323" s="2">
        <v>42027</v>
      </c>
      <c r="V323" s="1">
        <v>7</v>
      </c>
      <c r="W323" s="1">
        <v>88646</v>
      </c>
      <c r="X323" s="1"/>
      <c r="Y323" s="1"/>
      <c r="Z323" s="1"/>
      <c r="AA323" s="1"/>
      <c r="AB323" s="1"/>
    </row>
    <row r="324" spans="1:28" x14ac:dyDescent="0.3">
      <c r="A324" s="1">
        <v>18663</v>
      </c>
      <c r="B324" s="1" t="s">
        <v>47</v>
      </c>
      <c r="C324" s="1">
        <v>13.9</v>
      </c>
      <c r="D324" s="1">
        <v>0.05</v>
      </c>
      <c r="E324" s="1">
        <v>585</v>
      </c>
      <c r="G324" s="1"/>
      <c r="H324" s="1" t="s">
        <v>35</v>
      </c>
      <c r="I324" s="1" t="s">
        <v>24</v>
      </c>
      <c r="J324" s="1" t="s">
        <v>26</v>
      </c>
      <c r="K324" s="1" t="s">
        <v>999</v>
      </c>
      <c r="L324" s="1" t="s">
        <v>43</v>
      </c>
      <c r="M324" s="1"/>
      <c r="N324" s="1" t="s">
        <v>29</v>
      </c>
      <c r="O324" s="1" t="s">
        <v>989</v>
      </c>
      <c r="P324" s="1" t="s">
        <v>108</v>
      </c>
      <c r="Q324" s="1" t="s">
        <v>267</v>
      </c>
      <c r="R324" s="1"/>
      <c r="S324" s="1">
        <v>3301</v>
      </c>
      <c r="T324" s="2">
        <v>42137</v>
      </c>
      <c r="U324" s="2">
        <v>42138</v>
      </c>
      <c r="V324" s="1">
        <v>12</v>
      </c>
      <c r="W324" s="1">
        <v>88644</v>
      </c>
      <c r="X324" s="1"/>
      <c r="Y324" s="1"/>
      <c r="Z324" s="1"/>
      <c r="AA324" s="1"/>
      <c r="AB324" s="1"/>
    </row>
    <row r="325" spans="1:28" x14ac:dyDescent="0.3">
      <c r="A325" s="1">
        <v>19781</v>
      </c>
      <c r="B325" s="1" t="s">
        <v>41</v>
      </c>
      <c r="C325" s="1">
        <v>30.53</v>
      </c>
      <c r="D325" s="1">
        <v>0.05</v>
      </c>
      <c r="E325" s="1">
        <v>592</v>
      </c>
      <c r="G325" s="1"/>
      <c r="H325" s="1" t="s">
        <v>35</v>
      </c>
      <c r="I325" s="1" t="s">
        <v>48</v>
      </c>
      <c r="J325" s="1" t="s">
        <v>26</v>
      </c>
      <c r="K325" s="1" t="s">
        <v>82</v>
      </c>
      <c r="L325" s="1" t="s">
        <v>49</v>
      </c>
      <c r="M325" s="1"/>
      <c r="N325" s="1" t="s">
        <v>29</v>
      </c>
      <c r="O325" s="1" t="s">
        <v>989</v>
      </c>
      <c r="P325" s="1" t="s">
        <v>98</v>
      </c>
      <c r="Q325" s="1" t="s">
        <v>268</v>
      </c>
      <c r="R325" s="1"/>
      <c r="S325" s="1">
        <v>60091</v>
      </c>
      <c r="T325" s="2">
        <v>42021</v>
      </c>
      <c r="U325" s="2">
        <v>42021</v>
      </c>
      <c r="V325" s="1">
        <v>10</v>
      </c>
      <c r="W325" s="1">
        <v>86307</v>
      </c>
      <c r="X325" s="1"/>
      <c r="Y325" s="1"/>
      <c r="Z325" s="1"/>
      <c r="AA325" s="1"/>
      <c r="AB325" s="1"/>
    </row>
    <row r="326" spans="1:28" x14ac:dyDescent="0.3">
      <c r="A326" s="1">
        <v>19782</v>
      </c>
      <c r="B326" s="1" t="s">
        <v>41</v>
      </c>
      <c r="C326" s="1">
        <v>1.68</v>
      </c>
      <c r="D326" s="1">
        <v>0.05</v>
      </c>
      <c r="E326" s="1">
        <v>593</v>
      </c>
      <c r="G326" s="1"/>
      <c r="H326" s="1" t="s">
        <v>35</v>
      </c>
      <c r="I326" s="1" t="s">
        <v>48</v>
      </c>
      <c r="J326" s="1" t="s">
        <v>26</v>
      </c>
      <c r="K326" s="1" t="s">
        <v>27</v>
      </c>
      <c r="L326" s="1" t="s">
        <v>28</v>
      </c>
      <c r="M326" s="1"/>
      <c r="N326" s="1" t="s">
        <v>29</v>
      </c>
      <c r="O326" s="1" t="s">
        <v>989</v>
      </c>
      <c r="P326" s="1" t="s">
        <v>98</v>
      </c>
      <c r="Q326" s="1" t="s">
        <v>269</v>
      </c>
      <c r="R326" s="1"/>
      <c r="S326" s="1">
        <v>60517</v>
      </c>
      <c r="T326" s="2">
        <v>42021</v>
      </c>
      <c r="U326" s="2">
        <v>42023</v>
      </c>
      <c r="V326" s="1">
        <v>12</v>
      </c>
      <c r="W326" s="1">
        <v>86307</v>
      </c>
      <c r="X326" s="1"/>
      <c r="Y326" s="1"/>
      <c r="Z326" s="1"/>
      <c r="AA326" s="1"/>
      <c r="AB326" s="1"/>
    </row>
    <row r="327" spans="1:28" x14ac:dyDescent="0.3">
      <c r="A327" s="1">
        <v>22996</v>
      </c>
      <c r="B327" s="1" t="s">
        <v>41</v>
      </c>
      <c r="C327" s="1">
        <v>13.79</v>
      </c>
      <c r="D327" s="1">
        <v>0.05</v>
      </c>
      <c r="E327" s="1">
        <v>594</v>
      </c>
      <c r="G327" s="1"/>
      <c r="H327" s="1" t="s">
        <v>35</v>
      </c>
      <c r="I327" s="1" t="s">
        <v>74</v>
      </c>
      <c r="J327" s="1" t="s">
        <v>36</v>
      </c>
      <c r="K327" s="1" t="s">
        <v>42</v>
      </c>
      <c r="L327" s="1" t="s">
        <v>49</v>
      </c>
      <c r="M327" s="1"/>
      <c r="N327" s="1" t="s">
        <v>29</v>
      </c>
      <c r="O327" s="1" t="s">
        <v>989</v>
      </c>
      <c r="P327" s="1" t="s">
        <v>270</v>
      </c>
      <c r="Q327" s="1" t="s">
        <v>271</v>
      </c>
      <c r="R327" s="1"/>
      <c r="S327" s="1">
        <v>46016</v>
      </c>
      <c r="T327" s="2">
        <v>42078</v>
      </c>
      <c r="U327" s="2">
        <v>42080</v>
      </c>
      <c r="V327" s="1">
        <v>1</v>
      </c>
      <c r="W327" s="1">
        <v>86309</v>
      </c>
      <c r="X327" s="1"/>
      <c r="Y327" s="1"/>
      <c r="Z327" s="1"/>
      <c r="AA327" s="1"/>
      <c r="AB327" s="1"/>
    </row>
    <row r="328" spans="1:28" x14ac:dyDescent="0.3">
      <c r="A328" s="1">
        <v>21662</v>
      </c>
      <c r="B328" s="1" t="s">
        <v>41</v>
      </c>
      <c r="C328" s="1">
        <v>39.479999999999997</v>
      </c>
      <c r="D328" s="1">
        <v>0.05</v>
      </c>
      <c r="E328" s="1">
        <v>594</v>
      </c>
      <c r="G328" s="1"/>
      <c r="H328" s="1" t="s">
        <v>35</v>
      </c>
      <c r="I328" s="1" t="s">
        <v>74</v>
      </c>
      <c r="J328" s="1" t="s">
        <v>58</v>
      </c>
      <c r="K328" s="1" t="s">
        <v>100</v>
      </c>
      <c r="L328" s="1" t="s">
        <v>43</v>
      </c>
      <c r="M328" s="1"/>
      <c r="N328" s="1" t="s">
        <v>29</v>
      </c>
      <c r="O328" s="1" t="s">
        <v>989</v>
      </c>
      <c r="P328" s="1" t="s">
        <v>270</v>
      </c>
      <c r="Q328" s="1" t="s">
        <v>271</v>
      </c>
      <c r="R328" s="1"/>
      <c r="S328" s="1">
        <v>46016</v>
      </c>
      <c r="T328" s="2">
        <v>42174</v>
      </c>
      <c r="U328" s="2">
        <v>42177</v>
      </c>
      <c r="V328" s="1">
        <v>18</v>
      </c>
      <c r="W328" s="1">
        <v>86311</v>
      </c>
      <c r="X328" s="1"/>
      <c r="Y328" s="1"/>
      <c r="Z328" s="1"/>
      <c r="AA328" s="1"/>
      <c r="AB328" s="1"/>
    </row>
    <row r="329" spans="1:28" x14ac:dyDescent="0.3">
      <c r="A329" s="1">
        <v>21663</v>
      </c>
      <c r="B329" s="1" t="s">
        <v>41</v>
      </c>
      <c r="C329" s="1">
        <v>3.7</v>
      </c>
      <c r="D329" s="1">
        <v>0.05</v>
      </c>
      <c r="E329" s="1">
        <v>594</v>
      </c>
      <c r="G329" s="1"/>
      <c r="H329" s="1" t="s">
        <v>35</v>
      </c>
      <c r="I329" s="1" t="s">
        <v>74</v>
      </c>
      <c r="J329" s="1" t="s">
        <v>36</v>
      </c>
      <c r="K329" s="1" t="s">
        <v>42</v>
      </c>
      <c r="L329" s="1" t="s">
        <v>28</v>
      </c>
      <c r="M329" s="1"/>
      <c r="N329" s="1" t="s">
        <v>29</v>
      </c>
      <c r="O329" s="1" t="s">
        <v>989</v>
      </c>
      <c r="P329" s="1" t="s">
        <v>270</v>
      </c>
      <c r="Q329" s="1" t="s">
        <v>271</v>
      </c>
      <c r="R329" s="1"/>
      <c r="S329" s="1">
        <v>46016</v>
      </c>
      <c r="T329" s="2">
        <v>42174</v>
      </c>
      <c r="U329" s="2">
        <v>42175</v>
      </c>
      <c r="V329" s="1">
        <v>18</v>
      </c>
      <c r="W329" s="1">
        <v>86311</v>
      </c>
      <c r="X329" s="1"/>
      <c r="Y329" s="1"/>
      <c r="Z329" s="1"/>
      <c r="AA329" s="1"/>
      <c r="AB329" s="1"/>
    </row>
    <row r="330" spans="1:28" x14ac:dyDescent="0.3">
      <c r="A330" s="1">
        <v>24480</v>
      </c>
      <c r="B330" s="1" t="s">
        <v>41</v>
      </c>
      <c r="C330" s="1">
        <v>3.8</v>
      </c>
      <c r="D330" s="1">
        <v>0.05</v>
      </c>
      <c r="E330" s="1">
        <v>596</v>
      </c>
      <c r="G330" s="1"/>
      <c r="H330" s="1" t="s">
        <v>35</v>
      </c>
      <c r="I330" s="1" t="s">
        <v>74</v>
      </c>
      <c r="J330" s="1" t="s">
        <v>26</v>
      </c>
      <c r="K330" s="1" t="s">
        <v>996</v>
      </c>
      <c r="L330" s="1" t="s">
        <v>49</v>
      </c>
      <c r="M330" s="1"/>
      <c r="N330" s="1" t="s">
        <v>29</v>
      </c>
      <c r="O330" s="1" t="s">
        <v>989</v>
      </c>
      <c r="P330" s="1" t="s">
        <v>270</v>
      </c>
      <c r="Q330" s="1" t="s">
        <v>272</v>
      </c>
      <c r="R330" s="1"/>
      <c r="S330" s="1">
        <v>46032</v>
      </c>
      <c r="T330" s="2">
        <v>42050</v>
      </c>
      <c r="U330" s="2">
        <v>42052</v>
      </c>
      <c r="V330" s="1">
        <v>6</v>
      </c>
      <c r="W330" s="1">
        <v>86308</v>
      </c>
      <c r="X330" s="1"/>
      <c r="Y330" s="1"/>
      <c r="Z330" s="1"/>
      <c r="AA330" s="1"/>
      <c r="AB330" s="1"/>
    </row>
    <row r="331" spans="1:28" x14ac:dyDescent="0.3">
      <c r="A331" s="1">
        <v>24481</v>
      </c>
      <c r="B331" s="1" t="s">
        <v>41</v>
      </c>
      <c r="C331" s="1">
        <v>7.98</v>
      </c>
      <c r="D331" s="1">
        <v>0.05</v>
      </c>
      <c r="E331" s="1">
        <v>596</v>
      </c>
      <c r="G331" s="1"/>
      <c r="H331" s="1" t="s">
        <v>35</v>
      </c>
      <c r="I331" s="1" t="s">
        <v>74</v>
      </c>
      <c r="J331" s="1" t="s">
        <v>26</v>
      </c>
      <c r="K331" s="1" t="s">
        <v>66</v>
      </c>
      <c r="L331" s="1" t="s">
        <v>28</v>
      </c>
      <c r="M331" s="1"/>
      <c r="N331" s="1" t="s">
        <v>29</v>
      </c>
      <c r="O331" s="1" t="s">
        <v>989</v>
      </c>
      <c r="P331" s="1" t="s">
        <v>270</v>
      </c>
      <c r="Q331" s="1" t="s">
        <v>272</v>
      </c>
      <c r="R331" s="1"/>
      <c r="S331" s="1">
        <v>46032</v>
      </c>
      <c r="T331" s="2">
        <v>42050</v>
      </c>
      <c r="U331" s="2">
        <v>42052</v>
      </c>
      <c r="V331" s="1">
        <v>5</v>
      </c>
      <c r="W331" s="1">
        <v>86308</v>
      </c>
      <c r="X331" s="1"/>
      <c r="Y331" s="1"/>
      <c r="Z331" s="1"/>
      <c r="AA331" s="1"/>
      <c r="AB331" s="1"/>
    </row>
    <row r="332" spans="1:28" x14ac:dyDescent="0.3">
      <c r="A332" s="1">
        <v>24482</v>
      </c>
      <c r="B332" s="1" t="s">
        <v>41</v>
      </c>
      <c r="C332" s="1">
        <v>417.4</v>
      </c>
      <c r="D332" s="1">
        <v>0.1</v>
      </c>
      <c r="E332" s="1">
        <v>596</v>
      </c>
      <c r="G332" s="1"/>
      <c r="H332" s="1" t="s">
        <v>35</v>
      </c>
      <c r="I332" s="1" t="s">
        <v>74</v>
      </c>
      <c r="J332" s="1" t="s">
        <v>36</v>
      </c>
      <c r="K332" s="1" t="s">
        <v>89</v>
      </c>
      <c r="L332" s="1" t="s">
        <v>77</v>
      </c>
      <c r="M332" s="1"/>
      <c r="N332" s="1" t="s">
        <v>29</v>
      </c>
      <c r="O332" s="1" t="s">
        <v>989</v>
      </c>
      <c r="P332" s="1" t="s">
        <v>270</v>
      </c>
      <c r="Q332" s="1" t="s">
        <v>272</v>
      </c>
      <c r="R332" s="1"/>
      <c r="S332" s="1">
        <v>46032</v>
      </c>
      <c r="T332" s="2">
        <v>42050</v>
      </c>
      <c r="U332" s="2">
        <v>42051</v>
      </c>
      <c r="V332" s="1">
        <v>12</v>
      </c>
      <c r="W332" s="1">
        <v>86308</v>
      </c>
      <c r="X332" s="1"/>
      <c r="Y332" s="1"/>
      <c r="Z332" s="1"/>
      <c r="AA332" s="1"/>
      <c r="AB332" s="1"/>
    </row>
    <row r="333" spans="1:28" x14ac:dyDescent="0.3">
      <c r="A333" s="1">
        <v>25949</v>
      </c>
      <c r="B333" s="1" t="s">
        <v>33</v>
      </c>
      <c r="C333" s="1">
        <v>6.48</v>
      </c>
      <c r="D333" s="1">
        <v>0.05</v>
      </c>
      <c r="E333" s="1">
        <v>597</v>
      </c>
      <c r="G333" s="1"/>
      <c r="H333" s="1" t="s">
        <v>35</v>
      </c>
      <c r="I333" s="1" t="s">
        <v>48</v>
      </c>
      <c r="J333" s="1" t="s">
        <v>26</v>
      </c>
      <c r="K333" s="1" t="s">
        <v>66</v>
      </c>
      <c r="L333" s="1" t="s">
        <v>49</v>
      </c>
      <c r="M333" s="1"/>
      <c r="N333" s="1" t="s">
        <v>29</v>
      </c>
      <c r="O333" s="1" t="s">
        <v>988</v>
      </c>
      <c r="P333" s="1" t="s">
        <v>270</v>
      </c>
      <c r="Q333" s="1" t="s">
        <v>190</v>
      </c>
      <c r="R333" s="1"/>
      <c r="S333" s="1">
        <v>47201</v>
      </c>
      <c r="T333" s="2">
        <v>42165</v>
      </c>
      <c r="U333" s="2">
        <v>42165</v>
      </c>
      <c r="V333" s="1">
        <v>19</v>
      </c>
      <c r="W333" s="1">
        <v>86310</v>
      </c>
      <c r="X333" s="1"/>
      <c r="Y333" s="1"/>
      <c r="Z333" s="1"/>
      <c r="AA333" s="1"/>
      <c r="AB333" s="1"/>
    </row>
    <row r="334" spans="1:28" x14ac:dyDescent="0.3">
      <c r="A334" s="1">
        <v>21274</v>
      </c>
      <c r="B334" s="1" t="s">
        <v>47</v>
      </c>
      <c r="C334" s="1">
        <v>6.48</v>
      </c>
      <c r="D334" s="1">
        <v>0.05</v>
      </c>
      <c r="E334" s="1">
        <v>600</v>
      </c>
      <c r="G334" s="1"/>
      <c r="H334" s="1" t="s">
        <v>35</v>
      </c>
      <c r="I334" s="1" t="s">
        <v>24</v>
      </c>
      <c r="J334" s="1" t="s">
        <v>26</v>
      </c>
      <c r="K334" s="1" t="s">
        <v>66</v>
      </c>
      <c r="L334" s="1" t="s">
        <v>49</v>
      </c>
      <c r="M334" s="1"/>
      <c r="N334" s="1" t="s">
        <v>29</v>
      </c>
      <c r="O334" s="1" t="s">
        <v>984</v>
      </c>
      <c r="P334" s="1" t="s">
        <v>181</v>
      </c>
      <c r="Q334" s="1" t="s">
        <v>273</v>
      </c>
      <c r="R334" s="1"/>
      <c r="S334" s="1">
        <v>21136</v>
      </c>
      <c r="T334" s="2">
        <v>42076</v>
      </c>
      <c r="U334" s="2">
        <v>42077</v>
      </c>
      <c r="V334" s="1">
        <v>5</v>
      </c>
      <c r="W334" s="1">
        <v>87579</v>
      </c>
      <c r="X334" s="1"/>
      <c r="Y334" s="1"/>
      <c r="Z334" s="1"/>
      <c r="AA334" s="1"/>
      <c r="AB334" s="1"/>
    </row>
    <row r="335" spans="1:28" x14ac:dyDescent="0.3">
      <c r="A335" s="1">
        <v>20929</v>
      </c>
      <c r="B335" s="1" t="s">
        <v>33</v>
      </c>
      <c r="C335" s="1">
        <v>35.99</v>
      </c>
      <c r="D335" s="1">
        <v>0.05</v>
      </c>
      <c r="E335" s="1">
        <v>603</v>
      </c>
      <c r="G335" s="1"/>
      <c r="H335" s="1" t="s">
        <v>35</v>
      </c>
      <c r="I335" s="1" t="s">
        <v>34</v>
      </c>
      <c r="J335" s="1" t="s">
        <v>58</v>
      </c>
      <c r="K335" s="1" t="s">
        <v>992</v>
      </c>
      <c r="L335" s="1" t="s">
        <v>49</v>
      </c>
      <c r="M335" s="1"/>
      <c r="N335" s="1" t="s">
        <v>29</v>
      </c>
      <c r="O335" s="1" t="s">
        <v>984</v>
      </c>
      <c r="P335" s="1" t="s">
        <v>129</v>
      </c>
      <c r="Q335" s="1" t="s">
        <v>274</v>
      </c>
      <c r="R335" s="1"/>
      <c r="S335" s="1">
        <v>81001</v>
      </c>
      <c r="T335" s="2">
        <v>42038</v>
      </c>
      <c r="U335" s="2">
        <v>42040</v>
      </c>
      <c r="V335" s="1">
        <v>7</v>
      </c>
      <c r="W335" s="1">
        <v>87020</v>
      </c>
      <c r="X335" s="1"/>
      <c r="Y335" s="1"/>
      <c r="Z335" s="1"/>
      <c r="AA335" s="1"/>
      <c r="AB335" s="1"/>
    </row>
    <row r="336" spans="1:28" x14ac:dyDescent="0.3">
      <c r="A336" s="1">
        <v>4015</v>
      </c>
      <c r="B336" s="1" t="s">
        <v>41</v>
      </c>
      <c r="C336" s="1">
        <v>154.13</v>
      </c>
      <c r="D336" s="1">
        <v>0.1</v>
      </c>
      <c r="E336" s="1">
        <v>604</v>
      </c>
      <c r="G336" s="1"/>
      <c r="H336" s="1" t="s">
        <v>995</v>
      </c>
      <c r="I336" s="1" t="s">
        <v>24</v>
      </c>
      <c r="J336" s="1" t="s">
        <v>36</v>
      </c>
      <c r="K336" s="1" t="s">
        <v>89</v>
      </c>
      <c r="L336" s="1" t="s">
        <v>124</v>
      </c>
      <c r="M336" s="1"/>
      <c r="N336" s="1" t="s">
        <v>29</v>
      </c>
      <c r="O336" s="1" t="s">
        <v>984</v>
      </c>
      <c r="P336" s="1" t="s">
        <v>39</v>
      </c>
      <c r="Q336" s="1" t="s">
        <v>257</v>
      </c>
      <c r="R336" s="1"/>
      <c r="S336" s="1">
        <v>90045</v>
      </c>
      <c r="T336" s="2">
        <v>42077</v>
      </c>
      <c r="U336" s="2">
        <v>42078</v>
      </c>
      <c r="V336" s="1">
        <v>38</v>
      </c>
      <c r="W336" s="1">
        <v>28647</v>
      </c>
      <c r="X336" s="1"/>
      <c r="Y336" s="1"/>
      <c r="Z336" s="1"/>
      <c r="AA336" s="1"/>
      <c r="AB336" s="1"/>
    </row>
    <row r="337" spans="1:28" x14ac:dyDescent="0.3">
      <c r="A337" s="1">
        <v>4903</v>
      </c>
      <c r="B337" s="1" t="s">
        <v>41</v>
      </c>
      <c r="C337" s="1">
        <v>1.88</v>
      </c>
      <c r="D337" s="1">
        <v>0.05</v>
      </c>
      <c r="E337" s="1">
        <v>604</v>
      </c>
      <c r="G337" s="1"/>
      <c r="H337" s="1" t="s">
        <v>35</v>
      </c>
      <c r="I337" s="1" t="s">
        <v>34</v>
      </c>
      <c r="J337" s="1" t="s">
        <v>26</v>
      </c>
      <c r="K337" s="1" t="s">
        <v>996</v>
      </c>
      <c r="L337" s="1" t="s">
        <v>49</v>
      </c>
      <c r="M337" s="1"/>
      <c r="N337" s="1" t="s">
        <v>29</v>
      </c>
      <c r="O337" s="1" t="s">
        <v>988</v>
      </c>
      <c r="P337" s="1" t="s">
        <v>39</v>
      </c>
      <c r="Q337" s="1" t="s">
        <v>257</v>
      </c>
      <c r="R337" s="1"/>
      <c r="S337" s="1">
        <v>90045</v>
      </c>
      <c r="T337" s="2">
        <v>42028</v>
      </c>
      <c r="U337" s="2">
        <v>42029</v>
      </c>
      <c r="V337" s="1">
        <v>52</v>
      </c>
      <c r="W337" s="1">
        <v>34882</v>
      </c>
      <c r="X337" s="1"/>
      <c r="Y337" s="1"/>
      <c r="Z337" s="1"/>
      <c r="AA337" s="1"/>
      <c r="AB337" s="1"/>
    </row>
    <row r="338" spans="1:28" x14ac:dyDescent="0.3">
      <c r="A338" s="1">
        <v>22015</v>
      </c>
      <c r="B338" s="1" t="s">
        <v>41</v>
      </c>
      <c r="C338" s="1">
        <v>154.13</v>
      </c>
      <c r="D338" s="1">
        <v>0.1</v>
      </c>
      <c r="E338" s="1">
        <v>605</v>
      </c>
      <c r="G338" s="1"/>
      <c r="H338" s="1" t="s">
        <v>995</v>
      </c>
      <c r="I338" s="1" t="s">
        <v>24</v>
      </c>
      <c r="J338" s="1" t="s">
        <v>36</v>
      </c>
      <c r="K338" s="1" t="s">
        <v>89</v>
      </c>
      <c r="L338" s="1" t="s">
        <v>124</v>
      </c>
      <c r="M338" s="1"/>
      <c r="N338" s="1" t="s">
        <v>29</v>
      </c>
      <c r="O338" s="1" t="s">
        <v>984</v>
      </c>
      <c r="P338" s="1" t="s">
        <v>55</v>
      </c>
      <c r="Q338" s="1" t="s">
        <v>275</v>
      </c>
      <c r="R338" s="1"/>
      <c r="S338" s="1">
        <v>11795</v>
      </c>
      <c r="T338" s="2">
        <v>42077</v>
      </c>
      <c r="U338" s="2">
        <v>42078</v>
      </c>
      <c r="V338" s="1">
        <v>10</v>
      </c>
      <c r="W338" s="1">
        <v>91144</v>
      </c>
      <c r="X338" s="2"/>
      <c r="Y338" s="1"/>
      <c r="Z338" s="1"/>
      <c r="AA338" s="1"/>
      <c r="AB338" s="1"/>
    </row>
    <row r="339" spans="1:28" x14ac:dyDescent="0.3">
      <c r="A339" s="1">
        <v>18492</v>
      </c>
      <c r="B339" s="1" t="s">
        <v>33</v>
      </c>
      <c r="C339" s="1">
        <v>15.57</v>
      </c>
      <c r="D339" s="1">
        <v>0.05</v>
      </c>
      <c r="E339" s="1">
        <v>617</v>
      </c>
      <c r="G339" s="1"/>
      <c r="H339" s="1" t="s">
        <v>35</v>
      </c>
      <c r="I339" s="1" t="s">
        <v>74</v>
      </c>
      <c r="J339" s="1" t="s">
        <v>26</v>
      </c>
      <c r="K339" s="1" t="s">
        <v>54</v>
      </c>
      <c r="L339" s="1" t="s">
        <v>49</v>
      </c>
      <c r="M339" s="1"/>
      <c r="N339" s="1" t="s">
        <v>29</v>
      </c>
      <c r="O339" s="1" t="s">
        <v>984</v>
      </c>
      <c r="P339" s="1" t="s">
        <v>129</v>
      </c>
      <c r="Q339" s="1" t="s">
        <v>274</v>
      </c>
      <c r="R339" s="1"/>
      <c r="S339" s="1">
        <v>81001</v>
      </c>
      <c r="T339" s="2">
        <v>42123</v>
      </c>
      <c r="U339" s="2">
        <v>42124</v>
      </c>
      <c r="V339" s="1">
        <v>3</v>
      </c>
      <c r="W339" s="1">
        <v>88198</v>
      </c>
      <c r="X339" s="1"/>
      <c r="Y339" s="1"/>
      <c r="Z339" s="1"/>
      <c r="AA339" s="1"/>
      <c r="AB339" s="1"/>
    </row>
    <row r="340" spans="1:28" x14ac:dyDescent="0.3">
      <c r="A340" s="1">
        <v>18493</v>
      </c>
      <c r="B340" s="1" t="s">
        <v>33</v>
      </c>
      <c r="C340" s="1">
        <v>20.89</v>
      </c>
      <c r="D340" s="1">
        <v>0.05</v>
      </c>
      <c r="E340" s="1">
        <v>617</v>
      </c>
      <c r="G340" s="1"/>
      <c r="H340" s="1" t="s">
        <v>35</v>
      </c>
      <c r="I340" s="1" t="s">
        <v>74</v>
      </c>
      <c r="J340" s="1" t="s">
        <v>26</v>
      </c>
      <c r="K340" s="1" t="s">
        <v>85</v>
      </c>
      <c r="L340" s="1" t="s">
        <v>49</v>
      </c>
      <c r="M340" s="1"/>
      <c r="N340" s="1" t="s">
        <v>29</v>
      </c>
      <c r="O340" s="1" t="s">
        <v>984</v>
      </c>
      <c r="P340" s="1" t="s">
        <v>129</v>
      </c>
      <c r="Q340" s="1" t="s">
        <v>274</v>
      </c>
      <c r="R340" s="1"/>
      <c r="S340" s="1">
        <v>81001</v>
      </c>
      <c r="T340" s="2">
        <v>42123</v>
      </c>
      <c r="U340" s="2">
        <v>42124</v>
      </c>
      <c r="V340" s="1">
        <v>13</v>
      </c>
      <c r="W340" s="1">
        <v>88198</v>
      </c>
      <c r="X340" s="2"/>
      <c r="Y340" s="1"/>
      <c r="Z340" s="1"/>
      <c r="AA340" s="1"/>
      <c r="AB340" s="1"/>
    </row>
    <row r="341" spans="1:28" x14ac:dyDescent="0.3">
      <c r="A341" s="1">
        <v>22196</v>
      </c>
      <c r="B341" s="1" t="s">
        <v>41</v>
      </c>
      <c r="C341" s="1">
        <v>17.98</v>
      </c>
      <c r="D341" s="1">
        <v>0.05</v>
      </c>
      <c r="E341" s="1">
        <v>618</v>
      </c>
      <c r="G341" s="1"/>
      <c r="H341" s="1" t="s">
        <v>35</v>
      </c>
      <c r="I341" s="1" t="s">
        <v>74</v>
      </c>
      <c r="J341" s="1" t="s">
        <v>58</v>
      </c>
      <c r="K341" s="1" t="s">
        <v>100</v>
      </c>
      <c r="L341" s="1" t="s">
        <v>49</v>
      </c>
      <c r="M341" s="1"/>
      <c r="N341" s="1" t="s">
        <v>29</v>
      </c>
      <c r="O341" s="1" t="s">
        <v>984</v>
      </c>
      <c r="P341" s="1" t="s">
        <v>129</v>
      </c>
      <c r="Q341" s="1" t="s">
        <v>276</v>
      </c>
      <c r="R341" s="1"/>
      <c r="S341" s="1">
        <v>81007</v>
      </c>
      <c r="T341" s="2">
        <v>42087</v>
      </c>
      <c r="U341" s="2">
        <v>42088</v>
      </c>
      <c r="V341" s="1">
        <v>4</v>
      </c>
      <c r="W341" s="1">
        <v>88197</v>
      </c>
      <c r="X341" s="1"/>
      <c r="Y341" s="1"/>
      <c r="Z341" s="1"/>
      <c r="AA341" s="1"/>
      <c r="AB341" s="1"/>
    </row>
    <row r="342" spans="1:28" x14ac:dyDescent="0.3">
      <c r="A342" s="1">
        <v>18490</v>
      </c>
      <c r="B342" s="1" t="s">
        <v>33</v>
      </c>
      <c r="C342" s="1">
        <v>5.38</v>
      </c>
      <c r="D342" s="1">
        <v>0.05</v>
      </c>
      <c r="E342" s="1">
        <v>618</v>
      </c>
      <c r="G342" s="1"/>
      <c r="H342" s="1" t="s">
        <v>995</v>
      </c>
      <c r="I342" s="1" t="s">
        <v>74</v>
      </c>
      <c r="J342" s="1" t="s">
        <v>26</v>
      </c>
      <c r="K342" s="1" t="s">
        <v>996</v>
      </c>
      <c r="L342" s="1" t="s">
        <v>49</v>
      </c>
      <c r="M342" s="1"/>
      <c r="N342" s="1" t="s">
        <v>29</v>
      </c>
      <c r="O342" s="1" t="s">
        <v>984</v>
      </c>
      <c r="P342" s="1" t="s">
        <v>129</v>
      </c>
      <c r="Q342" s="1" t="s">
        <v>276</v>
      </c>
      <c r="R342" s="1"/>
      <c r="S342" s="1">
        <v>81007</v>
      </c>
      <c r="T342" s="2">
        <v>42123</v>
      </c>
      <c r="U342" s="2">
        <v>42124</v>
      </c>
      <c r="V342" s="1">
        <v>14</v>
      </c>
      <c r="W342" s="1">
        <v>88198</v>
      </c>
      <c r="X342" s="1"/>
      <c r="Y342" s="1"/>
      <c r="Z342" s="1"/>
      <c r="AA342" s="1"/>
      <c r="AB342" s="1"/>
    </row>
    <row r="343" spans="1:28" x14ac:dyDescent="0.3">
      <c r="A343" s="1">
        <v>18491</v>
      </c>
      <c r="B343" s="1" t="s">
        <v>33</v>
      </c>
      <c r="C343" s="1">
        <v>7.35</v>
      </c>
      <c r="D343" s="1">
        <v>0.05</v>
      </c>
      <c r="E343" s="1">
        <v>618</v>
      </c>
      <c r="G343" s="1"/>
      <c r="H343" s="1" t="s">
        <v>35</v>
      </c>
      <c r="I343" s="1" t="s">
        <v>74</v>
      </c>
      <c r="J343" s="1" t="s">
        <v>26</v>
      </c>
      <c r="K343" s="1" t="s">
        <v>66</v>
      </c>
      <c r="L343" s="1" t="s">
        <v>49</v>
      </c>
      <c r="M343" s="1"/>
      <c r="N343" s="1" t="s">
        <v>29</v>
      </c>
      <c r="O343" s="1" t="s">
        <v>989</v>
      </c>
      <c r="P343" s="1" t="s">
        <v>129</v>
      </c>
      <c r="Q343" s="1" t="s">
        <v>276</v>
      </c>
      <c r="R343" s="1"/>
      <c r="S343" s="1">
        <v>81007</v>
      </c>
      <c r="T343" s="2">
        <v>42123</v>
      </c>
      <c r="U343" s="2">
        <v>42124</v>
      </c>
      <c r="V343" s="1">
        <v>1</v>
      </c>
      <c r="W343" s="1">
        <v>88198</v>
      </c>
      <c r="X343" s="1"/>
      <c r="Y343" s="1"/>
      <c r="Z343" s="1"/>
      <c r="AA343" s="1"/>
      <c r="AB343" s="1"/>
    </row>
    <row r="344" spans="1:28" x14ac:dyDescent="0.3">
      <c r="A344" s="1">
        <v>25539</v>
      </c>
      <c r="B344" s="1" t="s">
        <v>41</v>
      </c>
      <c r="C344" s="1">
        <v>14.2</v>
      </c>
      <c r="D344" s="1">
        <v>0.05</v>
      </c>
      <c r="E344" s="1">
        <v>619</v>
      </c>
      <c r="G344" s="1"/>
      <c r="H344" s="1" t="s">
        <v>35</v>
      </c>
      <c r="I344" s="1" t="s">
        <v>74</v>
      </c>
      <c r="J344" s="1" t="s">
        <v>36</v>
      </c>
      <c r="K344" s="1" t="s">
        <v>42</v>
      </c>
      <c r="L344" s="1" t="s">
        <v>28</v>
      </c>
      <c r="M344" s="1"/>
      <c r="N344" s="1" t="s">
        <v>29</v>
      </c>
      <c r="O344" s="1" t="s">
        <v>988</v>
      </c>
      <c r="P344" s="1" t="s">
        <v>143</v>
      </c>
      <c r="Q344" s="1" t="s">
        <v>277</v>
      </c>
      <c r="R344" s="1"/>
      <c r="S344" s="1">
        <v>48195</v>
      </c>
      <c r="T344" s="2">
        <v>42011</v>
      </c>
      <c r="U344" s="2">
        <v>42012</v>
      </c>
      <c r="V344" s="1">
        <v>14</v>
      </c>
      <c r="W344" s="1">
        <v>88196</v>
      </c>
      <c r="X344" s="1"/>
      <c r="Y344" s="1"/>
      <c r="Z344" s="1"/>
      <c r="AA344" s="1"/>
      <c r="AB344" s="1"/>
    </row>
    <row r="345" spans="1:28" x14ac:dyDescent="0.3">
      <c r="A345" s="1">
        <v>22248</v>
      </c>
      <c r="B345" s="1" t="s">
        <v>47</v>
      </c>
      <c r="C345" s="1">
        <v>6.88</v>
      </c>
      <c r="D345" s="1">
        <v>0.05</v>
      </c>
      <c r="E345" s="1">
        <v>621</v>
      </c>
      <c r="G345" s="1"/>
      <c r="H345" s="1" t="s">
        <v>35</v>
      </c>
      <c r="I345" s="1" t="s">
        <v>34</v>
      </c>
      <c r="J345" s="1" t="s">
        <v>26</v>
      </c>
      <c r="K345" s="1" t="s">
        <v>66</v>
      </c>
      <c r="L345" s="1" t="s">
        <v>28</v>
      </c>
      <c r="M345" s="1"/>
      <c r="N345" s="1" t="s">
        <v>29</v>
      </c>
      <c r="O345" s="1" t="s">
        <v>988</v>
      </c>
      <c r="P345" s="1" t="s">
        <v>119</v>
      </c>
      <c r="Q345" s="1" t="s">
        <v>175</v>
      </c>
      <c r="R345" s="1"/>
      <c r="S345" s="1">
        <v>6111</v>
      </c>
      <c r="T345" s="2">
        <v>42061</v>
      </c>
      <c r="U345" s="2">
        <v>42062</v>
      </c>
      <c r="V345" s="1">
        <v>5</v>
      </c>
      <c r="W345" s="1">
        <v>91432</v>
      </c>
      <c r="X345" s="1"/>
      <c r="Y345" s="1"/>
      <c r="Z345" s="1"/>
      <c r="AA345" s="1"/>
      <c r="AB345" s="1"/>
    </row>
    <row r="346" spans="1:28" x14ac:dyDescent="0.3">
      <c r="A346" s="1">
        <v>22247</v>
      </c>
      <c r="B346" s="1" t="s">
        <v>47</v>
      </c>
      <c r="C346" s="1">
        <v>195.99</v>
      </c>
      <c r="D346" s="1">
        <v>0.1</v>
      </c>
      <c r="E346" s="1">
        <v>622</v>
      </c>
      <c r="G346" s="1"/>
      <c r="H346" s="1" t="s">
        <v>35</v>
      </c>
      <c r="I346" s="1" t="s">
        <v>34</v>
      </c>
      <c r="J346" s="1" t="s">
        <v>58</v>
      </c>
      <c r="K346" s="1" t="s">
        <v>992</v>
      </c>
      <c r="L346" s="1" t="s">
        <v>49</v>
      </c>
      <c r="M346" s="1"/>
      <c r="N346" s="1" t="s">
        <v>29</v>
      </c>
      <c r="O346" s="1" t="s">
        <v>988</v>
      </c>
      <c r="P346" s="1" t="s">
        <v>103</v>
      </c>
      <c r="Q346" s="1" t="s">
        <v>212</v>
      </c>
      <c r="R346" s="1"/>
      <c r="S346" s="1">
        <v>4210</v>
      </c>
      <c r="T346" s="2">
        <v>42061</v>
      </c>
      <c r="U346" s="2">
        <v>42063</v>
      </c>
      <c r="V346" s="1">
        <v>6</v>
      </c>
      <c r="W346" s="1">
        <v>91432</v>
      </c>
      <c r="X346" s="1"/>
      <c r="Y346" s="1"/>
      <c r="Z346" s="1"/>
      <c r="AA346" s="1"/>
      <c r="AB346" s="1"/>
    </row>
    <row r="347" spans="1:28" x14ac:dyDescent="0.3">
      <c r="A347" s="1">
        <v>24880</v>
      </c>
      <c r="B347" s="1" t="s">
        <v>23</v>
      </c>
      <c r="C347" s="1">
        <v>6.48</v>
      </c>
      <c r="D347" s="1">
        <v>0.05</v>
      </c>
      <c r="E347" s="1">
        <v>623</v>
      </c>
      <c r="G347" s="1"/>
      <c r="H347" s="1" t="s">
        <v>35</v>
      </c>
      <c r="I347" s="1" t="s">
        <v>34</v>
      </c>
      <c r="J347" s="1" t="s">
        <v>26</v>
      </c>
      <c r="K347" s="1" t="s">
        <v>66</v>
      </c>
      <c r="L347" s="1" t="s">
        <v>49</v>
      </c>
      <c r="M347" s="1"/>
      <c r="N347" s="1" t="s">
        <v>29</v>
      </c>
      <c r="O347" s="1" t="s">
        <v>988</v>
      </c>
      <c r="P347" s="1" t="s">
        <v>108</v>
      </c>
      <c r="Q347" s="1" t="s">
        <v>278</v>
      </c>
      <c r="R347" s="1"/>
      <c r="S347" s="1">
        <v>3101</v>
      </c>
      <c r="T347" s="2">
        <v>42095</v>
      </c>
      <c r="U347" s="2">
        <v>42097</v>
      </c>
      <c r="V347" s="1">
        <v>21</v>
      </c>
      <c r="W347" s="1">
        <v>91433</v>
      </c>
      <c r="X347" s="1"/>
      <c r="Y347" s="1"/>
      <c r="Z347" s="1"/>
      <c r="AA347" s="1"/>
      <c r="AB347" s="1"/>
    </row>
    <row r="348" spans="1:28" x14ac:dyDescent="0.3">
      <c r="A348" s="1">
        <v>24881</v>
      </c>
      <c r="B348" s="1" t="s">
        <v>23</v>
      </c>
      <c r="C348" s="1">
        <v>55.99</v>
      </c>
      <c r="D348" s="1">
        <v>0.05</v>
      </c>
      <c r="E348" s="1">
        <v>624</v>
      </c>
      <c r="G348" s="1"/>
      <c r="H348" s="1" t="s">
        <v>35</v>
      </c>
      <c r="I348" s="1" t="s">
        <v>34</v>
      </c>
      <c r="J348" s="1" t="s">
        <v>58</v>
      </c>
      <c r="K348" s="1" t="s">
        <v>992</v>
      </c>
      <c r="L348" s="1" t="s">
        <v>43</v>
      </c>
      <c r="M348" s="1"/>
      <c r="N348" s="1" t="s">
        <v>29</v>
      </c>
      <c r="O348" s="1" t="s">
        <v>988</v>
      </c>
      <c r="P348" s="1" t="s">
        <v>87</v>
      </c>
      <c r="Q348" s="1" t="s">
        <v>279</v>
      </c>
      <c r="R348" s="1"/>
      <c r="S348" s="1">
        <v>5701</v>
      </c>
      <c r="T348" s="2">
        <v>42095</v>
      </c>
      <c r="U348" s="2">
        <v>42095</v>
      </c>
      <c r="V348" s="1">
        <v>2</v>
      </c>
      <c r="W348" s="1">
        <v>91433</v>
      </c>
      <c r="X348" s="1"/>
      <c r="Y348" s="1"/>
      <c r="Z348" s="1"/>
      <c r="AA348" s="1"/>
      <c r="AB348" s="1"/>
    </row>
    <row r="349" spans="1:28" x14ac:dyDescent="0.3">
      <c r="A349" s="1">
        <v>21718</v>
      </c>
      <c r="B349" s="1" t="s">
        <v>47</v>
      </c>
      <c r="C349" s="1">
        <v>419.19</v>
      </c>
      <c r="D349" s="1">
        <v>0.1</v>
      </c>
      <c r="E349" s="1">
        <v>627</v>
      </c>
      <c r="G349" s="1"/>
      <c r="H349" s="1" t="s">
        <v>35</v>
      </c>
      <c r="I349" s="1" t="s">
        <v>24</v>
      </c>
      <c r="J349" s="1" t="s">
        <v>26</v>
      </c>
      <c r="K349" s="1" t="s">
        <v>85</v>
      </c>
      <c r="L349" s="1" t="s">
        <v>49</v>
      </c>
      <c r="M349" s="1"/>
      <c r="N349" s="1" t="s">
        <v>29</v>
      </c>
      <c r="O349" s="1" t="s">
        <v>989</v>
      </c>
      <c r="P349" s="1" t="s">
        <v>90</v>
      </c>
      <c r="Q349" s="1" t="s">
        <v>280</v>
      </c>
      <c r="R349" s="1"/>
      <c r="S349" s="1">
        <v>43952</v>
      </c>
      <c r="T349" s="2">
        <v>42115</v>
      </c>
      <c r="U349" s="2">
        <v>42116</v>
      </c>
      <c r="V349" s="1">
        <v>22</v>
      </c>
      <c r="W349" s="1">
        <v>90469</v>
      </c>
      <c r="X349" s="2"/>
      <c r="Y349" s="1"/>
      <c r="Z349" s="1"/>
      <c r="AA349" s="1"/>
      <c r="AB349" s="1"/>
    </row>
    <row r="350" spans="1:28" x14ac:dyDescent="0.3">
      <c r="A350" s="1">
        <v>19364</v>
      </c>
      <c r="B350" s="1" t="s">
        <v>23</v>
      </c>
      <c r="C350" s="1">
        <v>2.08</v>
      </c>
      <c r="D350" s="1">
        <v>0.05</v>
      </c>
      <c r="E350" s="1">
        <v>635</v>
      </c>
      <c r="G350" s="1"/>
      <c r="H350" s="1" t="s">
        <v>35</v>
      </c>
      <c r="I350" s="1" t="s">
        <v>24</v>
      </c>
      <c r="J350" s="1" t="s">
        <v>36</v>
      </c>
      <c r="K350" s="1" t="s">
        <v>42</v>
      </c>
      <c r="L350" s="1" t="s">
        <v>49</v>
      </c>
      <c r="M350" s="1"/>
      <c r="N350" s="1" t="s">
        <v>29</v>
      </c>
      <c r="O350" s="1" t="s">
        <v>989</v>
      </c>
      <c r="P350" s="1" t="s">
        <v>51</v>
      </c>
      <c r="Q350" s="1" t="s">
        <v>281</v>
      </c>
      <c r="R350" s="1"/>
      <c r="S350" s="1">
        <v>55106</v>
      </c>
      <c r="T350" s="2">
        <v>42099</v>
      </c>
      <c r="U350" s="2">
        <v>42099</v>
      </c>
      <c r="V350" s="1">
        <v>12</v>
      </c>
      <c r="W350" s="1">
        <v>89284</v>
      </c>
      <c r="X350" s="1"/>
      <c r="Y350" s="1"/>
      <c r="Z350" s="1"/>
      <c r="AA350" s="1"/>
      <c r="AB350" s="1"/>
    </row>
    <row r="351" spans="1:28" x14ac:dyDescent="0.3">
      <c r="A351" s="1">
        <v>19365</v>
      </c>
      <c r="B351" s="1" t="s">
        <v>23</v>
      </c>
      <c r="C351" s="1">
        <v>370.98</v>
      </c>
      <c r="D351" s="1">
        <v>0.1</v>
      </c>
      <c r="E351" s="1">
        <v>635</v>
      </c>
      <c r="G351" s="1"/>
      <c r="H351" s="1" t="s">
        <v>35</v>
      </c>
      <c r="I351" s="1" t="s">
        <v>24</v>
      </c>
      <c r="J351" s="1" t="s">
        <v>26</v>
      </c>
      <c r="K351" s="1" t="s">
        <v>85</v>
      </c>
      <c r="L351" s="1" t="s">
        <v>38</v>
      </c>
      <c r="M351" s="1"/>
      <c r="N351" s="1" t="s">
        <v>29</v>
      </c>
      <c r="O351" s="1" t="s">
        <v>984</v>
      </c>
      <c r="P351" s="1" t="s">
        <v>51</v>
      </c>
      <c r="Q351" s="1" t="s">
        <v>281</v>
      </c>
      <c r="R351" s="1"/>
      <c r="S351" s="1">
        <v>55106</v>
      </c>
      <c r="T351" s="2">
        <v>42099</v>
      </c>
      <c r="U351" s="2">
        <v>42100</v>
      </c>
      <c r="V351" s="1">
        <v>6</v>
      </c>
      <c r="W351" s="1">
        <v>89284</v>
      </c>
      <c r="X351" s="1"/>
      <c r="Y351" s="1"/>
      <c r="Z351" s="1"/>
      <c r="AA351" s="1"/>
      <c r="AB351" s="1"/>
    </row>
    <row r="352" spans="1:28" x14ac:dyDescent="0.3">
      <c r="A352" s="1">
        <v>19539</v>
      </c>
      <c r="B352" s="1" t="s">
        <v>71</v>
      </c>
      <c r="C352" s="1">
        <v>160.97999999999999</v>
      </c>
      <c r="D352" s="1">
        <v>0.1</v>
      </c>
      <c r="E352" s="1">
        <v>637</v>
      </c>
      <c r="G352" s="1"/>
      <c r="H352" s="1" t="s">
        <v>35</v>
      </c>
      <c r="I352" s="1" t="s">
        <v>74</v>
      </c>
      <c r="J352" s="1" t="s">
        <v>36</v>
      </c>
      <c r="K352" s="1" t="s">
        <v>105</v>
      </c>
      <c r="L352" s="1" t="s">
        <v>77</v>
      </c>
      <c r="M352" s="1"/>
      <c r="N352" s="1" t="s">
        <v>29</v>
      </c>
      <c r="O352" s="1" t="s">
        <v>984</v>
      </c>
      <c r="P352" s="1" t="s">
        <v>39</v>
      </c>
      <c r="Q352" s="1" t="s">
        <v>282</v>
      </c>
      <c r="R352" s="1"/>
      <c r="S352" s="1">
        <v>95051</v>
      </c>
      <c r="T352" s="2">
        <v>42083</v>
      </c>
      <c r="U352" s="2">
        <v>42087</v>
      </c>
      <c r="V352" s="1">
        <v>8</v>
      </c>
      <c r="W352" s="1">
        <v>87953</v>
      </c>
      <c r="X352" s="2"/>
      <c r="Y352" s="1"/>
      <c r="Z352" s="1"/>
      <c r="AA352" s="1"/>
      <c r="AB352" s="1"/>
    </row>
    <row r="353" spans="1:28" x14ac:dyDescent="0.3">
      <c r="A353" s="1">
        <v>24387</v>
      </c>
      <c r="B353" s="1" t="s">
        <v>41</v>
      </c>
      <c r="C353" s="1">
        <v>65.989999999999995</v>
      </c>
      <c r="D353" s="1">
        <v>0.05</v>
      </c>
      <c r="E353" s="1">
        <v>638</v>
      </c>
      <c r="G353" s="1"/>
      <c r="H353" s="1" t="s">
        <v>995</v>
      </c>
      <c r="I353" s="1" t="s">
        <v>74</v>
      </c>
      <c r="J353" s="1" t="s">
        <v>58</v>
      </c>
      <c r="K353" s="1" t="s">
        <v>992</v>
      </c>
      <c r="L353" s="1" t="s">
        <v>49</v>
      </c>
      <c r="M353" s="1"/>
      <c r="N353" s="1" t="s">
        <v>29</v>
      </c>
      <c r="O353" s="1" t="s">
        <v>984</v>
      </c>
      <c r="P353" s="1" t="s">
        <v>39</v>
      </c>
      <c r="Q353" s="1" t="s">
        <v>283</v>
      </c>
      <c r="R353" s="1"/>
      <c r="S353" s="1">
        <v>95062</v>
      </c>
      <c r="T353" s="2">
        <v>42124</v>
      </c>
      <c r="U353" s="2">
        <v>42125</v>
      </c>
      <c r="V353" s="1">
        <v>9</v>
      </c>
      <c r="W353" s="1">
        <v>87954</v>
      </c>
      <c r="X353" s="2"/>
      <c r="Y353" s="1"/>
      <c r="Z353" s="1"/>
      <c r="AA353" s="1"/>
      <c r="AB353" s="1"/>
    </row>
    <row r="354" spans="1:28" x14ac:dyDescent="0.3">
      <c r="A354" s="1">
        <v>24388</v>
      </c>
      <c r="B354" s="1" t="s">
        <v>41</v>
      </c>
      <c r="C354" s="1">
        <v>195.99</v>
      </c>
      <c r="D354" s="1">
        <v>0.1</v>
      </c>
      <c r="E354" s="1">
        <v>638</v>
      </c>
      <c r="G354" s="1"/>
      <c r="H354" s="1" t="s">
        <v>995</v>
      </c>
      <c r="I354" s="1" t="s">
        <v>74</v>
      </c>
      <c r="J354" s="1" t="s">
        <v>58</v>
      </c>
      <c r="K354" s="1" t="s">
        <v>992</v>
      </c>
      <c r="L354" s="1" t="s">
        <v>49</v>
      </c>
      <c r="M354" s="1"/>
      <c r="N354" s="1" t="s">
        <v>29</v>
      </c>
      <c r="O354" s="1" t="s">
        <v>984</v>
      </c>
      <c r="P354" s="1" t="s">
        <v>39</v>
      </c>
      <c r="Q354" s="1" t="s">
        <v>283</v>
      </c>
      <c r="R354" s="1"/>
      <c r="S354" s="1">
        <v>95062</v>
      </c>
      <c r="T354" s="2">
        <v>42124</v>
      </c>
      <c r="U354" s="2">
        <v>42126</v>
      </c>
      <c r="V354" s="1">
        <v>6</v>
      </c>
      <c r="W354" s="1">
        <v>87954</v>
      </c>
      <c r="X354" s="1"/>
      <c r="Y354" s="1"/>
      <c r="Z354" s="1"/>
      <c r="AA354" s="1"/>
      <c r="AB354" s="1"/>
    </row>
    <row r="355" spans="1:28" x14ac:dyDescent="0.3">
      <c r="A355" s="1">
        <v>25893</v>
      </c>
      <c r="B355" s="1" t="s">
        <v>33</v>
      </c>
      <c r="C355" s="1">
        <v>236.97</v>
      </c>
      <c r="D355" s="1">
        <v>0.1</v>
      </c>
      <c r="E355" s="1">
        <v>639</v>
      </c>
      <c r="G355" s="1"/>
      <c r="H355" s="1" t="s">
        <v>35</v>
      </c>
      <c r="I355" s="1" t="s">
        <v>74</v>
      </c>
      <c r="J355" s="1" t="s">
        <v>36</v>
      </c>
      <c r="K355" s="1" t="s">
        <v>89</v>
      </c>
      <c r="L355" s="1" t="s">
        <v>77</v>
      </c>
      <c r="M355" s="1"/>
      <c r="N355" s="1" t="s">
        <v>29</v>
      </c>
      <c r="O355" s="1" t="s">
        <v>984</v>
      </c>
      <c r="P355" s="1" t="s">
        <v>39</v>
      </c>
      <c r="Q355" s="1" t="s">
        <v>284</v>
      </c>
      <c r="R355" s="1"/>
      <c r="S355" s="1">
        <v>93454</v>
      </c>
      <c r="T355" s="2">
        <v>42049</v>
      </c>
      <c r="U355" s="2">
        <v>42050</v>
      </c>
      <c r="V355" s="1">
        <v>9</v>
      </c>
      <c r="W355" s="1">
        <v>87952</v>
      </c>
      <c r="X355" s="2"/>
      <c r="Y355" s="1"/>
      <c r="Z355" s="1"/>
      <c r="AA355" s="1"/>
      <c r="AB355" s="1"/>
    </row>
    <row r="356" spans="1:28" x14ac:dyDescent="0.3">
      <c r="A356" s="1">
        <v>7893</v>
      </c>
      <c r="B356" s="1" t="s">
        <v>33</v>
      </c>
      <c r="C356" s="1">
        <v>236.97</v>
      </c>
      <c r="D356" s="1">
        <v>0.1</v>
      </c>
      <c r="E356" s="1">
        <v>640</v>
      </c>
      <c r="G356" s="1"/>
      <c r="H356" s="1" t="s">
        <v>35</v>
      </c>
      <c r="I356" s="1" t="s">
        <v>74</v>
      </c>
      <c r="J356" s="1" t="s">
        <v>36</v>
      </c>
      <c r="K356" s="1" t="s">
        <v>89</v>
      </c>
      <c r="L356" s="1" t="s">
        <v>77</v>
      </c>
      <c r="M356" s="1"/>
      <c r="N356" s="1" t="s">
        <v>29</v>
      </c>
      <c r="O356" s="1" t="s">
        <v>984</v>
      </c>
      <c r="P356" s="1" t="s">
        <v>31</v>
      </c>
      <c r="Q356" s="1" t="s">
        <v>113</v>
      </c>
      <c r="R356" s="1"/>
      <c r="S356" s="1">
        <v>98119</v>
      </c>
      <c r="T356" s="2">
        <v>42049</v>
      </c>
      <c r="U356" s="2">
        <v>42050</v>
      </c>
      <c r="V356" s="1">
        <v>34</v>
      </c>
      <c r="W356" s="1">
        <v>56452</v>
      </c>
      <c r="X356" s="2"/>
      <c r="Y356" s="1"/>
      <c r="Z356" s="1"/>
      <c r="AA356" s="1"/>
      <c r="AB356" s="1"/>
    </row>
    <row r="357" spans="1:28" x14ac:dyDescent="0.3">
      <c r="A357" s="1">
        <v>1539</v>
      </c>
      <c r="B357" s="1" t="s">
        <v>71</v>
      </c>
      <c r="C357" s="1">
        <v>160.97999999999999</v>
      </c>
      <c r="D357" s="1">
        <v>0.1</v>
      </c>
      <c r="E357" s="1">
        <v>640</v>
      </c>
      <c r="G357" s="1"/>
      <c r="H357" s="1" t="s">
        <v>35</v>
      </c>
      <c r="I357" s="1" t="s">
        <v>74</v>
      </c>
      <c r="J357" s="1" t="s">
        <v>36</v>
      </c>
      <c r="K357" s="1" t="s">
        <v>105</v>
      </c>
      <c r="L357" s="1" t="s">
        <v>77</v>
      </c>
      <c r="M357" s="1"/>
      <c r="N357" s="1" t="s">
        <v>29</v>
      </c>
      <c r="O357" s="1" t="s">
        <v>984</v>
      </c>
      <c r="P357" s="1" t="s">
        <v>31</v>
      </c>
      <c r="Q357" s="1" t="s">
        <v>113</v>
      </c>
      <c r="R357" s="1"/>
      <c r="S357" s="1">
        <v>98119</v>
      </c>
      <c r="T357" s="2">
        <v>42083</v>
      </c>
      <c r="U357" s="2">
        <v>42087</v>
      </c>
      <c r="V357" s="1">
        <v>30</v>
      </c>
      <c r="W357" s="1">
        <v>11077</v>
      </c>
      <c r="X357" s="1"/>
      <c r="Y357" s="1"/>
      <c r="Z357" s="1"/>
      <c r="AA357" s="1"/>
      <c r="AB357" s="1"/>
    </row>
    <row r="358" spans="1:28" x14ac:dyDescent="0.3">
      <c r="A358" s="1">
        <v>6387</v>
      </c>
      <c r="B358" s="1" t="s">
        <v>41</v>
      </c>
      <c r="C358" s="1">
        <v>65.989999999999995</v>
      </c>
      <c r="D358" s="1">
        <v>0.05</v>
      </c>
      <c r="E358" s="1">
        <v>640</v>
      </c>
      <c r="G358" s="1"/>
      <c r="H358" s="1" t="s">
        <v>995</v>
      </c>
      <c r="I358" s="1" t="s">
        <v>74</v>
      </c>
      <c r="J358" s="1" t="s">
        <v>58</v>
      </c>
      <c r="K358" s="1" t="s">
        <v>992</v>
      </c>
      <c r="L358" s="1" t="s">
        <v>49</v>
      </c>
      <c r="M358" s="1"/>
      <c r="N358" s="1" t="s">
        <v>29</v>
      </c>
      <c r="O358" s="1" t="s">
        <v>984</v>
      </c>
      <c r="P358" s="1" t="s">
        <v>31</v>
      </c>
      <c r="Q358" s="1" t="s">
        <v>113</v>
      </c>
      <c r="R358" s="1"/>
      <c r="S358" s="1">
        <v>98119</v>
      </c>
      <c r="T358" s="2">
        <v>42124</v>
      </c>
      <c r="U358" s="2">
        <v>42125</v>
      </c>
      <c r="V358" s="1">
        <v>34</v>
      </c>
      <c r="W358" s="1">
        <v>45380</v>
      </c>
      <c r="X358" s="2"/>
      <c r="Y358" s="1"/>
      <c r="Z358" s="1"/>
      <c r="AA358" s="1"/>
      <c r="AB358" s="1"/>
    </row>
    <row r="359" spans="1:28" x14ac:dyDescent="0.3">
      <c r="A359" s="1">
        <v>6388</v>
      </c>
      <c r="B359" s="1" t="s">
        <v>41</v>
      </c>
      <c r="C359" s="1">
        <v>195.99</v>
      </c>
      <c r="D359" s="1">
        <v>0.1</v>
      </c>
      <c r="E359" s="1">
        <v>640</v>
      </c>
      <c r="G359" s="1"/>
      <c r="H359" s="1" t="s">
        <v>995</v>
      </c>
      <c r="I359" s="1" t="s">
        <v>74</v>
      </c>
      <c r="J359" s="1" t="s">
        <v>58</v>
      </c>
      <c r="K359" s="1" t="s">
        <v>992</v>
      </c>
      <c r="L359" s="1" t="s">
        <v>49</v>
      </c>
      <c r="M359" s="1"/>
      <c r="N359" s="1" t="s">
        <v>29</v>
      </c>
      <c r="O359" s="1" t="s">
        <v>989</v>
      </c>
      <c r="P359" s="1" t="s">
        <v>31</v>
      </c>
      <c r="Q359" s="1" t="s">
        <v>113</v>
      </c>
      <c r="R359" s="1"/>
      <c r="S359" s="1">
        <v>98119</v>
      </c>
      <c r="T359" s="2">
        <v>42124</v>
      </c>
      <c r="U359" s="2">
        <v>42126</v>
      </c>
      <c r="V359" s="1">
        <v>24</v>
      </c>
      <c r="W359" s="1">
        <v>45380</v>
      </c>
      <c r="X359" s="2"/>
      <c r="Y359" s="1"/>
      <c r="Z359" s="1"/>
      <c r="AA359" s="1"/>
      <c r="AB359" s="1"/>
    </row>
    <row r="360" spans="1:28" x14ac:dyDescent="0.3">
      <c r="A360" s="1">
        <v>24869</v>
      </c>
      <c r="B360" s="1" t="s">
        <v>71</v>
      </c>
      <c r="C360" s="1">
        <v>51.75</v>
      </c>
      <c r="D360" s="1">
        <v>0.05</v>
      </c>
      <c r="E360" s="1">
        <v>646</v>
      </c>
      <c r="G360" s="1"/>
      <c r="H360" s="1" t="s">
        <v>35</v>
      </c>
      <c r="I360" s="1" t="s">
        <v>24</v>
      </c>
      <c r="J360" s="1" t="s">
        <v>36</v>
      </c>
      <c r="K360" s="1" t="s">
        <v>42</v>
      </c>
      <c r="L360" s="1" t="s">
        <v>49</v>
      </c>
      <c r="M360" s="1"/>
      <c r="N360" s="1" t="s">
        <v>29</v>
      </c>
      <c r="O360" s="1" t="s">
        <v>989</v>
      </c>
      <c r="P360" s="1" t="s">
        <v>51</v>
      </c>
      <c r="Q360" s="1" t="s">
        <v>285</v>
      </c>
      <c r="R360" s="1"/>
      <c r="S360" s="1">
        <v>55379</v>
      </c>
      <c r="T360" s="2">
        <v>42172</v>
      </c>
      <c r="U360" s="2">
        <v>42177</v>
      </c>
      <c r="V360" s="1">
        <v>16</v>
      </c>
      <c r="W360" s="1">
        <v>90735</v>
      </c>
      <c r="X360" s="1"/>
      <c r="Y360" s="1"/>
      <c r="Z360" s="1"/>
      <c r="AA360" s="1"/>
      <c r="AB360" s="1"/>
    </row>
    <row r="361" spans="1:28" x14ac:dyDescent="0.3">
      <c r="A361" s="1">
        <v>21760</v>
      </c>
      <c r="B361" s="1" t="s">
        <v>33</v>
      </c>
      <c r="C361" s="1">
        <v>25.38</v>
      </c>
      <c r="D361" s="1">
        <v>0.05</v>
      </c>
      <c r="E361" s="1">
        <v>648</v>
      </c>
      <c r="G361" s="1"/>
      <c r="H361" s="1" t="s">
        <v>35</v>
      </c>
      <c r="I361" s="1" t="s">
        <v>34</v>
      </c>
      <c r="J361" s="1" t="s">
        <v>36</v>
      </c>
      <c r="K361" s="1" t="s">
        <v>42</v>
      </c>
      <c r="L361" s="1" t="s">
        <v>43</v>
      </c>
      <c r="M361" s="1"/>
      <c r="N361" s="1" t="s">
        <v>29</v>
      </c>
      <c r="O361" s="1" t="s">
        <v>989</v>
      </c>
      <c r="P361" s="1" t="s">
        <v>98</v>
      </c>
      <c r="Q361" s="1" t="s">
        <v>286</v>
      </c>
      <c r="R361" s="1"/>
      <c r="S361" s="1">
        <v>60440</v>
      </c>
      <c r="T361" s="2">
        <v>42176</v>
      </c>
      <c r="U361" s="2">
        <v>42177</v>
      </c>
      <c r="V361" s="1">
        <v>1</v>
      </c>
      <c r="W361" s="1">
        <v>91365</v>
      </c>
      <c r="X361" s="1"/>
      <c r="Y361" s="1"/>
      <c r="Z361" s="1"/>
      <c r="AA361" s="1"/>
      <c r="AB361" s="1"/>
    </row>
    <row r="362" spans="1:28" x14ac:dyDescent="0.3">
      <c r="A362" s="1">
        <v>23154</v>
      </c>
      <c r="B362" s="1" t="s">
        <v>47</v>
      </c>
      <c r="C362" s="1">
        <v>3.78</v>
      </c>
      <c r="D362" s="1">
        <v>0.05</v>
      </c>
      <c r="E362" s="1">
        <v>649</v>
      </c>
      <c r="G362" s="1"/>
      <c r="H362" s="1" t="s">
        <v>35</v>
      </c>
      <c r="I362" s="1" t="s">
        <v>34</v>
      </c>
      <c r="J362" s="1" t="s">
        <v>26</v>
      </c>
      <c r="K362" s="1" t="s">
        <v>53</v>
      </c>
      <c r="L362" s="1" t="s">
        <v>28</v>
      </c>
      <c r="M362" s="1"/>
      <c r="N362" s="1" t="s">
        <v>29</v>
      </c>
      <c r="O362" s="1" t="s">
        <v>984</v>
      </c>
      <c r="P362" s="1" t="s">
        <v>98</v>
      </c>
      <c r="Q362" s="1" t="s">
        <v>287</v>
      </c>
      <c r="R362" s="1"/>
      <c r="S362" s="1">
        <v>60089</v>
      </c>
      <c r="T362" s="2">
        <v>42153</v>
      </c>
      <c r="U362" s="2">
        <v>42154</v>
      </c>
      <c r="V362" s="1">
        <v>40</v>
      </c>
      <c r="W362" s="1">
        <v>91366</v>
      </c>
      <c r="X362" s="1"/>
      <c r="Y362" s="1"/>
      <c r="Z362" s="1"/>
      <c r="AA362" s="1"/>
      <c r="AB362" s="1"/>
    </row>
    <row r="363" spans="1:28" x14ac:dyDescent="0.3">
      <c r="A363" s="1">
        <v>24199</v>
      </c>
      <c r="B363" s="1" t="s">
        <v>23</v>
      </c>
      <c r="C363" s="1">
        <v>15.99</v>
      </c>
      <c r="D363" s="1">
        <v>0.05</v>
      </c>
      <c r="E363" s="1">
        <v>651</v>
      </c>
      <c r="G363" s="1"/>
      <c r="H363" s="1" t="s">
        <v>35</v>
      </c>
      <c r="I363" s="1" t="s">
        <v>74</v>
      </c>
      <c r="J363" s="1" t="s">
        <v>26</v>
      </c>
      <c r="K363" s="1" t="s">
        <v>996</v>
      </c>
      <c r="L363" s="1" t="s">
        <v>49</v>
      </c>
      <c r="M363" s="1"/>
      <c r="N363" s="1" t="s">
        <v>29</v>
      </c>
      <c r="O363" s="1" t="s">
        <v>984</v>
      </c>
      <c r="P363" s="1" t="s">
        <v>219</v>
      </c>
      <c r="Q363" s="1" t="s">
        <v>288</v>
      </c>
      <c r="R363" s="1"/>
      <c r="S363" s="1">
        <v>89115</v>
      </c>
      <c r="T363" s="2">
        <v>42011</v>
      </c>
      <c r="U363" s="2">
        <v>42012</v>
      </c>
      <c r="V363" s="1">
        <v>12</v>
      </c>
      <c r="W363" s="1">
        <v>91575</v>
      </c>
      <c r="X363" s="2"/>
      <c r="Y363" s="1"/>
      <c r="Z363" s="1"/>
      <c r="AA363" s="1"/>
      <c r="AB363" s="1"/>
    </row>
    <row r="364" spans="1:28" x14ac:dyDescent="0.3">
      <c r="A364" s="1">
        <v>23433</v>
      </c>
      <c r="B364" s="1" t="s">
        <v>71</v>
      </c>
      <c r="C364" s="1">
        <v>880.98</v>
      </c>
      <c r="D364" s="1">
        <v>0.1</v>
      </c>
      <c r="E364" s="1">
        <v>651</v>
      </c>
      <c r="G364" s="1"/>
      <c r="H364" s="1" t="s">
        <v>35</v>
      </c>
      <c r="I364" s="1" t="s">
        <v>74</v>
      </c>
      <c r="J364" s="1" t="s">
        <v>36</v>
      </c>
      <c r="K364" s="1" t="s">
        <v>105</v>
      </c>
      <c r="L364" s="1" t="s">
        <v>77</v>
      </c>
      <c r="M364" s="1"/>
      <c r="N364" s="1" t="s">
        <v>29</v>
      </c>
      <c r="O364" s="1" t="s">
        <v>984</v>
      </c>
      <c r="P364" s="1" t="s">
        <v>219</v>
      </c>
      <c r="Q364" s="1" t="s">
        <v>288</v>
      </c>
      <c r="R364" s="1"/>
      <c r="S364" s="1">
        <v>89115</v>
      </c>
      <c r="T364" s="2">
        <v>42050</v>
      </c>
      <c r="U364" s="2">
        <v>42054</v>
      </c>
      <c r="V364" s="1">
        <v>8</v>
      </c>
      <c r="W364" s="1">
        <v>91576</v>
      </c>
      <c r="X364" s="2"/>
      <c r="Y364" s="1"/>
      <c r="Z364" s="1"/>
      <c r="AA364" s="1"/>
      <c r="AB364" s="1"/>
    </row>
    <row r="365" spans="1:28" x14ac:dyDescent="0.3">
      <c r="A365" s="1">
        <v>23434</v>
      </c>
      <c r="B365" s="1" t="s">
        <v>71</v>
      </c>
      <c r="C365" s="1">
        <v>13.4</v>
      </c>
      <c r="D365" s="1">
        <v>0.05</v>
      </c>
      <c r="E365" s="1">
        <v>651</v>
      </c>
      <c r="G365" s="1"/>
      <c r="H365" s="1" t="s">
        <v>35</v>
      </c>
      <c r="I365" s="1" t="s">
        <v>74</v>
      </c>
      <c r="J365" s="1" t="s">
        <v>36</v>
      </c>
      <c r="K365" s="1" t="s">
        <v>42</v>
      </c>
      <c r="L365" s="1" t="s">
        <v>43</v>
      </c>
      <c r="M365" s="1"/>
      <c r="N365" s="1" t="s">
        <v>29</v>
      </c>
      <c r="O365" s="1" t="s">
        <v>984</v>
      </c>
      <c r="P365" s="1" t="s">
        <v>219</v>
      </c>
      <c r="Q365" s="1" t="s">
        <v>288</v>
      </c>
      <c r="R365" s="1"/>
      <c r="S365" s="1">
        <v>89115</v>
      </c>
      <c r="T365" s="2">
        <v>42050</v>
      </c>
      <c r="U365" s="2">
        <v>42055</v>
      </c>
      <c r="V365" s="1">
        <v>11</v>
      </c>
      <c r="W365" s="1">
        <v>91576</v>
      </c>
      <c r="X365" s="1"/>
      <c r="Y365" s="1"/>
      <c r="Z365" s="1"/>
      <c r="AA365" s="1"/>
      <c r="AB365" s="1"/>
    </row>
    <row r="366" spans="1:28" x14ac:dyDescent="0.3">
      <c r="A366" s="1">
        <v>23435</v>
      </c>
      <c r="B366" s="1" t="s">
        <v>71</v>
      </c>
      <c r="C366" s="1">
        <v>15.99</v>
      </c>
      <c r="D366" s="1">
        <v>0.05</v>
      </c>
      <c r="E366" s="1">
        <v>651</v>
      </c>
      <c r="G366" s="1"/>
      <c r="H366" s="1" t="s">
        <v>35</v>
      </c>
      <c r="I366" s="1" t="s">
        <v>74</v>
      </c>
      <c r="J366" s="1" t="s">
        <v>58</v>
      </c>
      <c r="K366" s="1" t="s">
        <v>62</v>
      </c>
      <c r="L366" s="1" t="s">
        <v>63</v>
      </c>
      <c r="M366" s="1"/>
      <c r="N366" s="1" t="s">
        <v>29</v>
      </c>
      <c r="O366" s="1" t="s">
        <v>984</v>
      </c>
      <c r="P366" s="1" t="s">
        <v>219</v>
      </c>
      <c r="Q366" s="1" t="s">
        <v>288</v>
      </c>
      <c r="R366" s="1"/>
      <c r="S366" s="1">
        <v>89115</v>
      </c>
      <c r="T366" s="2">
        <v>42050</v>
      </c>
      <c r="U366" s="2">
        <v>42057</v>
      </c>
      <c r="V366" s="1">
        <v>12</v>
      </c>
      <c r="W366" s="1">
        <v>91576</v>
      </c>
      <c r="X366" s="1"/>
      <c r="Y366" s="1"/>
      <c r="Z366" s="1"/>
      <c r="AA366" s="1"/>
      <c r="AB366" s="1"/>
    </row>
    <row r="367" spans="1:28" x14ac:dyDescent="0.3">
      <c r="A367" s="1">
        <v>25055</v>
      </c>
      <c r="B367" s="1" t="s">
        <v>33</v>
      </c>
      <c r="C367" s="1">
        <v>2.78</v>
      </c>
      <c r="D367" s="1">
        <v>0.05</v>
      </c>
      <c r="E367" s="1">
        <v>653</v>
      </c>
      <c r="G367" s="1"/>
      <c r="H367" s="1" t="s">
        <v>995</v>
      </c>
      <c r="I367" s="1" t="s">
        <v>74</v>
      </c>
      <c r="J367" s="1" t="s">
        <v>26</v>
      </c>
      <c r="K367" s="1" t="s">
        <v>996</v>
      </c>
      <c r="L367" s="1" t="s">
        <v>49</v>
      </c>
      <c r="M367" s="1"/>
      <c r="N367" s="1" t="s">
        <v>29</v>
      </c>
      <c r="O367" s="1" t="s">
        <v>988</v>
      </c>
      <c r="P367" s="1" t="s">
        <v>39</v>
      </c>
      <c r="Q367" s="1" t="s">
        <v>289</v>
      </c>
      <c r="R367" s="1"/>
      <c r="S367" s="1">
        <v>91730</v>
      </c>
      <c r="T367" s="2">
        <v>42110</v>
      </c>
      <c r="U367" s="2">
        <v>42111</v>
      </c>
      <c r="V367" s="1">
        <v>9</v>
      </c>
      <c r="W367" s="1">
        <v>91213</v>
      </c>
      <c r="X367" s="1"/>
      <c r="Y367" s="1"/>
      <c r="Z367" s="1"/>
      <c r="AA367" s="1"/>
      <c r="AB367" s="1"/>
    </row>
    <row r="368" spans="1:28" x14ac:dyDescent="0.3">
      <c r="A368" s="1">
        <v>20874</v>
      </c>
      <c r="B368" s="1" t="s">
        <v>41</v>
      </c>
      <c r="C368" s="1">
        <v>18.97</v>
      </c>
      <c r="D368" s="1">
        <v>0.05</v>
      </c>
      <c r="E368" s="1">
        <v>657</v>
      </c>
      <c r="G368" s="1"/>
      <c r="H368" s="1" t="s">
        <v>35</v>
      </c>
      <c r="I368" s="1" t="s">
        <v>74</v>
      </c>
      <c r="J368" s="1" t="s">
        <v>26</v>
      </c>
      <c r="K368" s="1" t="s">
        <v>66</v>
      </c>
      <c r="L368" s="1" t="s">
        <v>49</v>
      </c>
      <c r="M368" s="1"/>
      <c r="N368" s="1" t="s">
        <v>29</v>
      </c>
      <c r="O368" s="1" t="s">
        <v>988</v>
      </c>
      <c r="P368" s="1" t="s">
        <v>106</v>
      </c>
      <c r="Q368" s="1" t="s">
        <v>290</v>
      </c>
      <c r="R368" s="1"/>
      <c r="S368" s="1">
        <v>1540</v>
      </c>
      <c r="T368" s="2">
        <v>42023</v>
      </c>
      <c r="U368" s="2">
        <v>42025</v>
      </c>
      <c r="V368" s="1">
        <v>1</v>
      </c>
      <c r="W368" s="1">
        <v>91212</v>
      </c>
      <c r="X368" s="2"/>
      <c r="Y368" s="1"/>
      <c r="Z368" s="1"/>
      <c r="AA368" s="1"/>
      <c r="AB368" s="1"/>
    </row>
    <row r="369" spans="1:28" x14ac:dyDescent="0.3">
      <c r="A369" s="1">
        <v>20875</v>
      </c>
      <c r="B369" s="1" t="s">
        <v>41</v>
      </c>
      <c r="C369" s="1">
        <v>119.99</v>
      </c>
      <c r="D369" s="1">
        <v>0.1</v>
      </c>
      <c r="E369" s="1">
        <v>659</v>
      </c>
      <c r="G369" s="1"/>
      <c r="H369" s="1" t="s">
        <v>35</v>
      </c>
      <c r="I369" s="1" t="s">
        <v>74</v>
      </c>
      <c r="J369" s="1" t="s">
        <v>58</v>
      </c>
      <c r="K369" s="1" t="s">
        <v>62</v>
      </c>
      <c r="L369" s="1" t="s">
        <v>77</v>
      </c>
      <c r="M369" s="1"/>
      <c r="N369" s="1" t="s">
        <v>29</v>
      </c>
      <c r="O369" s="1" t="s">
        <v>988</v>
      </c>
      <c r="P369" s="1" t="s">
        <v>87</v>
      </c>
      <c r="Q369" s="1" t="s">
        <v>291</v>
      </c>
      <c r="R369" s="1"/>
      <c r="S369" s="1">
        <v>5403</v>
      </c>
      <c r="T369" s="2">
        <v>42023</v>
      </c>
      <c r="U369" s="2">
        <v>42024</v>
      </c>
      <c r="V369" s="1">
        <v>5</v>
      </c>
      <c r="W369" s="1">
        <v>91212</v>
      </c>
      <c r="X369" s="1"/>
      <c r="Y369" s="1"/>
      <c r="Z369" s="1"/>
      <c r="AA369" s="1"/>
      <c r="AB369" s="1"/>
    </row>
    <row r="370" spans="1:28" x14ac:dyDescent="0.3">
      <c r="A370" s="1">
        <v>23487</v>
      </c>
      <c r="B370" s="1" t="s">
        <v>41</v>
      </c>
      <c r="C370" s="1">
        <v>14.58</v>
      </c>
      <c r="D370" s="1">
        <v>0.05</v>
      </c>
      <c r="E370" s="1">
        <v>663</v>
      </c>
      <c r="G370" s="1"/>
      <c r="H370" s="1" t="s">
        <v>35</v>
      </c>
      <c r="I370" s="1" t="s">
        <v>34</v>
      </c>
      <c r="J370" s="1" t="s">
        <v>36</v>
      </c>
      <c r="K370" s="1" t="s">
        <v>42</v>
      </c>
      <c r="L370" s="1" t="s">
        <v>49</v>
      </c>
      <c r="M370" s="1"/>
      <c r="N370" s="1" t="s">
        <v>29</v>
      </c>
      <c r="O370" s="1" t="s">
        <v>998</v>
      </c>
      <c r="P370" s="1" t="s">
        <v>90</v>
      </c>
      <c r="Q370" s="1" t="s">
        <v>280</v>
      </c>
      <c r="R370" s="1"/>
      <c r="S370" s="1">
        <v>43952</v>
      </c>
      <c r="T370" s="2">
        <v>42153</v>
      </c>
      <c r="U370" s="2">
        <v>42156</v>
      </c>
      <c r="V370" s="1">
        <v>17</v>
      </c>
      <c r="W370" s="1">
        <v>90922</v>
      </c>
      <c r="X370" s="1"/>
      <c r="Y370" s="1"/>
      <c r="Z370" s="1"/>
      <c r="AA370" s="1"/>
      <c r="AB370" s="1"/>
    </row>
    <row r="371" spans="1:28" x14ac:dyDescent="0.3">
      <c r="A371" s="1">
        <v>21086</v>
      </c>
      <c r="B371" s="1" t="s">
        <v>71</v>
      </c>
      <c r="C371" s="1">
        <v>22.72</v>
      </c>
      <c r="D371" s="1">
        <v>0.05</v>
      </c>
      <c r="E371" s="1">
        <v>665</v>
      </c>
      <c r="G371" s="1"/>
      <c r="H371" s="1" t="s">
        <v>35</v>
      </c>
      <c r="I371" s="1" t="s">
        <v>24</v>
      </c>
      <c r="J371" s="1" t="s">
        <v>36</v>
      </c>
      <c r="K371" s="1" t="s">
        <v>42</v>
      </c>
      <c r="L371" s="1" t="s">
        <v>43</v>
      </c>
      <c r="M371" s="1"/>
      <c r="N371" s="1" t="s">
        <v>29</v>
      </c>
      <c r="O371" s="1" t="s">
        <v>998</v>
      </c>
      <c r="P371" s="1" t="s">
        <v>126</v>
      </c>
      <c r="Q371" s="1" t="s">
        <v>243</v>
      </c>
      <c r="R371" s="1"/>
      <c r="S371" s="1">
        <v>37130</v>
      </c>
      <c r="T371" s="2">
        <v>42020</v>
      </c>
      <c r="U371" s="2">
        <v>42024</v>
      </c>
      <c r="V371" s="1">
        <v>9</v>
      </c>
      <c r="W371" s="1">
        <v>88677</v>
      </c>
      <c r="X371" s="1"/>
      <c r="Y371" s="1"/>
      <c r="Z371" s="1"/>
      <c r="AA371" s="1"/>
      <c r="AB371" s="1"/>
    </row>
    <row r="372" spans="1:28" x14ac:dyDescent="0.3">
      <c r="A372" s="1">
        <v>18667</v>
      </c>
      <c r="B372" s="1" t="s">
        <v>41</v>
      </c>
      <c r="C372" s="1">
        <v>130.97999999999999</v>
      </c>
      <c r="D372" s="1">
        <v>0.1</v>
      </c>
      <c r="E372" s="1">
        <v>665</v>
      </c>
      <c r="G372" s="1"/>
      <c r="H372" s="1" t="s">
        <v>35</v>
      </c>
      <c r="I372" s="1" t="s">
        <v>24</v>
      </c>
      <c r="J372" s="1" t="s">
        <v>36</v>
      </c>
      <c r="K372" s="1" t="s">
        <v>37</v>
      </c>
      <c r="L372" s="1" t="s">
        <v>38</v>
      </c>
      <c r="M372" s="1"/>
      <c r="N372" s="1" t="s">
        <v>29</v>
      </c>
      <c r="O372" s="1" t="s">
        <v>998</v>
      </c>
      <c r="P372" s="1" t="s">
        <v>126</v>
      </c>
      <c r="Q372" s="1" t="s">
        <v>243</v>
      </c>
      <c r="R372" s="1"/>
      <c r="S372" s="1">
        <v>37130</v>
      </c>
      <c r="T372" s="2">
        <v>42112</v>
      </c>
      <c r="U372" s="2">
        <v>42113</v>
      </c>
      <c r="V372" s="1">
        <v>6</v>
      </c>
      <c r="W372" s="1">
        <v>88678</v>
      </c>
      <c r="X372" s="1"/>
      <c r="Y372" s="1"/>
      <c r="Z372" s="1"/>
      <c r="AA372" s="1"/>
      <c r="AB372" s="1"/>
    </row>
    <row r="373" spans="1:28" x14ac:dyDescent="0.3">
      <c r="A373" s="1">
        <v>24776</v>
      </c>
      <c r="B373" s="1" t="s">
        <v>71</v>
      </c>
      <c r="C373" s="1">
        <v>4.57</v>
      </c>
      <c r="D373" s="1">
        <v>0.05</v>
      </c>
      <c r="E373" s="1">
        <v>666</v>
      </c>
      <c r="G373" s="1"/>
      <c r="H373" s="1" t="s">
        <v>35</v>
      </c>
      <c r="I373" s="1" t="s">
        <v>24</v>
      </c>
      <c r="J373" s="1" t="s">
        <v>26</v>
      </c>
      <c r="K373" s="1" t="s">
        <v>996</v>
      </c>
      <c r="L373" s="1" t="s">
        <v>49</v>
      </c>
      <c r="M373" s="1"/>
      <c r="N373" s="1" t="s">
        <v>29</v>
      </c>
      <c r="O373" s="1" t="s">
        <v>989</v>
      </c>
      <c r="P373" s="1" t="s">
        <v>126</v>
      </c>
      <c r="Q373" s="1" t="s">
        <v>292</v>
      </c>
      <c r="R373" s="1"/>
      <c r="S373" s="1">
        <v>37211</v>
      </c>
      <c r="T373" s="2">
        <v>42116</v>
      </c>
      <c r="U373" s="2">
        <v>42120</v>
      </c>
      <c r="V373" s="1">
        <v>11</v>
      </c>
      <c r="W373" s="1">
        <v>88679</v>
      </c>
      <c r="X373" s="1"/>
      <c r="Y373" s="1"/>
      <c r="Z373" s="1"/>
      <c r="AA373" s="1"/>
      <c r="AB373" s="1"/>
    </row>
    <row r="374" spans="1:28" x14ac:dyDescent="0.3">
      <c r="A374" s="1">
        <v>3086</v>
      </c>
      <c r="B374" s="1" t="s">
        <v>71</v>
      </c>
      <c r="C374" s="1">
        <v>22.72</v>
      </c>
      <c r="D374" s="1">
        <v>0.05</v>
      </c>
      <c r="E374" s="1">
        <v>667</v>
      </c>
      <c r="G374" s="1"/>
      <c r="H374" s="1" t="s">
        <v>35</v>
      </c>
      <c r="I374" s="1" t="s">
        <v>24</v>
      </c>
      <c r="J374" s="1" t="s">
        <v>36</v>
      </c>
      <c r="K374" s="1" t="s">
        <v>42</v>
      </c>
      <c r="L374" s="1" t="s">
        <v>43</v>
      </c>
      <c r="M374" s="1"/>
      <c r="N374" s="1" t="s">
        <v>29</v>
      </c>
      <c r="O374" s="1" t="s">
        <v>989</v>
      </c>
      <c r="P374" s="1" t="s">
        <v>79</v>
      </c>
      <c r="Q374" s="1" t="s">
        <v>293</v>
      </c>
      <c r="R374" s="1"/>
      <c r="S374" s="1">
        <v>75203</v>
      </c>
      <c r="T374" s="2">
        <v>42020</v>
      </c>
      <c r="U374" s="2">
        <v>42024</v>
      </c>
      <c r="V374" s="1">
        <v>37</v>
      </c>
      <c r="W374" s="1">
        <v>22147</v>
      </c>
      <c r="X374" s="1"/>
      <c r="Y374" s="1"/>
      <c r="Z374" s="1"/>
      <c r="AA374" s="1"/>
      <c r="AB374" s="1"/>
    </row>
    <row r="375" spans="1:28" x14ac:dyDescent="0.3">
      <c r="A375" s="1">
        <v>6776</v>
      </c>
      <c r="B375" s="1" t="s">
        <v>71</v>
      </c>
      <c r="C375" s="1">
        <v>4.57</v>
      </c>
      <c r="D375" s="1">
        <v>0.05</v>
      </c>
      <c r="E375" s="1">
        <v>667</v>
      </c>
      <c r="G375" s="1"/>
      <c r="H375" s="1" t="s">
        <v>35</v>
      </c>
      <c r="I375" s="1" t="s">
        <v>24</v>
      </c>
      <c r="J375" s="1" t="s">
        <v>26</v>
      </c>
      <c r="K375" s="1" t="s">
        <v>996</v>
      </c>
      <c r="L375" s="1" t="s">
        <v>49</v>
      </c>
      <c r="M375" s="1"/>
      <c r="N375" s="1" t="s">
        <v>29</v>
      </c>
      <c r="O375" s="1" t="s">
        <v>989</v>
      </c>
      <c r="P375" s="1" t="s">
        <v>79</v>
      </c>
      <c r="Q375" s="1" t="s">
        <v>293</v>
      </c>
      <c r="R375" s="1"/>
      <c r="S375" s="1">
        <v>75203</v>
      </c>
      <c r="T375" s="2">
        <v>42116</v>
      </c>
      <c r="U375" s="2">
        <v>42120</v>
      </c>
      <c r="V375" s="1">
        <v>45</v>
      </c>
      <c r="W375" s="1">
        <v>48257</v>
      </c>
      <c r="X375" s="2"/>
      <c r="Y375" s="1"/>
      <c r="Z375" s="1"/>
      <c r="AA375" s="1"/>
      <c r="AB375" s="1"/>
    </row>
    <row r="376" spans="1:28" x14ac:dyDescent="0.3">
      <c r="A376" s="1">
        <v>24882</v>
      </c>
      <c r="B376" s="1" t="s">
        <v>47</v>
      </c>
      <c r="C376" s="1">
        <v>2.89</v>
      </c>
      <c r="D376" s="1">
        <v>0.05</v>
      </c>
      <c r="E376" s="1">
        <v>669</v>
      </c>
      <c r="G376" s="1"/>
      <c r="H376" s="1" t="s">
        <v>35</v>
      </c>
      <c r="I376" s="1" t="s">
        <v>34</v>
      </c>
      <c r="J376" s="1" t="s">
        <v>26</v>
      </c>
      <c r="K376" s="1" t="s">
        <v>82</v>
      </c>
      <c r="L376" s="1" t="s">
        <v>49</v>
      </c>
      <c r="M376" s="1"/>
      <c r="N376" s="1" t="s">
        <v>29</v>
      </c>
      <c r="O376" s="1" t="s">
        <v>989</v>
      </c>
      <c r="P376" s="1" t="s">
        <v>153</v>
      </c>
      <c r="Q376" s="1" t="s">
        <v>294</v>
      </c>
      <c r="R376" s="1"/>
      <c r="S376" s="1">
        <v>52501</v>
      </c>
      <c r="T376" s="2">
        <v>42083</v>
      </c>
      <c r="U376" s="2">
        <v>42085</v>
      </c>
      <c r="V376" s="1">
        <v>22</v>
      </c>
      <c r="W376" s="1">
        <v>88475</v>
      </c>
      <c r="X376" s="1"/>
      <c r="Y376" s="1"/>
      <c r="Z376" s="1"/>
      <c r="AA376" s="1"/>
      <c r="AB376" s="1"/>
    </row>
    <row r="377" spans="1:28" x14ac:dyDescent="0.3">
      <c r="A377" s="1">
        <v>24883</v>
      </c>
      <c r="B377" s="1" t="s">
        <v>47</v>
      </c>
      <c r="C377" s="1">
        <v>48.91</v>
      </c>
      <c r="D377" s="1">
        <v>0.05</v>
      </c>
      <c r="E377" s="1">
        <v>669</v>
      </c>
      <c r="G377" s="1"/>
      <c r="H377" s="1" t="s">
        <v>35</v>
      </c>
      <c r="I377" s="1" t="s">
        <v>34</v>
      </c>
      <c r="J377" s="1" t="s">
        <v>26</v>
      </c>
      <c r="K377" s="1" t="s">
        <v>66</v>
      </c>
      <c r="L377" s="1" t="s">
        <v>49</v>
      </c>
      <c r="M377" s="1"/>
      <c r="N377" s="1" t="s">
        <v>29</v>
      </c>
      <c r="O377" s="1" t="s">
        <v>998</v>
      </c>
      <c r="P377" s="1" t="s">
        <v>153</v>
      </c>
      <c r="Q377" s="1" t="s">
        <v>294</v>
      </c>
      <c r="R377" s="1"/>
      <c r="S377" s="1">
        <v>52501</v>
      </c>
      <c r="T377" s="2">
        <v>42083</v>
      </c>
      <c r="U377" s="2">
        <v>42084</v>
      </c>
      <c r="V377" s="1">
        <v>2</v>
      </c>
      <c r="W377" s="1">
        <v>88475</v>
      </c>
      <c r="X377" s="1"/>
      <c r="Y377" s="1"/>
      <c r="Z377" s="1"/>
      <c r="AA377" s="1"/>
      <c r="AB377" s="1"/>
    </row>
    <row r="378" spans="1:28" x14ac:dyDescent="0.3">
      <c r="A378" s="1">
        <v>18808</v>
      </c>
      <c r="B378" s="1" t="s">
        <v>71</v>
      </c>
      <c r="C378" s="1">
        <v>296.18</v>
      </c>
      <c r="D378" s="1">
        <v>0.1</v>
      </c>
      <c r="E378" s="1">
        <v>670</v>
      </c>
      <c r="G378" s="1"/>
      <c r="H378" s="1" t="s">
        <v>35</v>
      </c>
      <c r="I378" s="1" t="s">
        <v>34</v>
      </c>
      <c r="J378" s="1" t="s">
        <v>36</v>
      </c>
      <c r="K378" s="1" t="s">
        <v>89</v>
      </c>
      <c r="L378" s="1" t="s">
        <v>77</v>
      </c>
      <c r="M378" s="1"/>
      <c r="N378" s="1" t="s">
        <v>29</v>
      </c>
      <c r="O378" s="1" t="s">
        <v>989</v>
      </c>
      <c r="P378" s="1" t="s">
        <v>83</v>
      </c>
      <c r="Q378" s="1" t="s">
        <v>250</v>
      </c>
      <c r="R378" s="1"/>
      <c r="S378" s="1">
        <v>22025</v>
      </c>
      <c r="T378" s="2">
        <v>42068</v>
      </c>
      <c r="U378" s="2">
        <v>42075</v>
      </c>
      <c r="V378" s="1">
        <v>5</v>
      </c>
      <c r="W378" s="1">
        <v>88474</v>
      </c>
      <c r="X378" s="1"/>
      <c r="Y378" s="1"/>
      <c r="Z378" s="1"/>
      <c r="AA378" s="1"/>
      <c r="AB378" s="1"/>
    </row>
    <row r="379" spans="1:28" x14ac:dyDescent="0.3">
      <c r="A379" s="1">
        <v>19423</v>
      </c>
      <c r="B379" s="1" t="s">
        <v>71</v>
      </c>
      <c r="C379" s="1">
        <v>2.88</v>
      </c>
      <c r="D379" s="1">
        <v>0.05</v>
      </c>
      <c r="E379" s="1">
        <v>672</v>
      </c>
      <c r="G379" s="1"/>
      <c r="H379" s="1" t="s">
        <v>35</v>
      </c>
      <c r="I379" s="1" t="s">
        <v>48</v>
      </c>
      <c r="J379" s="1" t="s">
        <v>26</v>
      </c>
      <c r="K379" s="1" t="s">
        <v>27</v>
      </c>
      <c r="L379" s="1" t="s">
        <v>28</v>
      </c>
      <c r="M379" s="1"/>
      <c r="N379" s="1" t="s">
        <v>29</v>
      </c>
      <c r="O379" s="1" t="s">
        <v>989</v>
      </c>
      <c r="P379" s="1" t="s">
        <v>153</v>
      </c>
      <c r="Q379" s="1" t="s">
        <v>154</v>
      </c>
      <c r="R379" s="1"/>
      <c r="S379" s="1">
        <v>50208</v>
      </c>
      <c r="T379" s="2">
        <v>42040</v>
      </c>
      <c r="U379" s="2">
        <v>42044</v>
      </c>
      <c r="V379" s="1">
        <v>12</v>
      </c>
      <c r="W379" s="1">
        <v>88173</v>
      </c>
      <c r="X379" s="1"/>
      <c r="Y379" s="1"/>
      <c r="Z379" s="1"/>
      <c r="AA379" s="1"/>
      <c r="AB379" s="1"/>
    </row>
    <row r="380" spans="1:28" x14ac:dyDescent="0.3">
      <c r="A380" s="1">
        <v>19424</v>
      </c>
      <c r="B380" s="1" t="s">
        <v>71</v>
      </c>
      <c r="C380" s="1">
        <v>195.99</v>
      </c>
      <c r="D380" s="1">
        <v>0.1</v>
      </c>
      <c r="E380" s="1">
        <v>672</v>
      </c>
      <c r="G380" s="1"/>
      <c r="H380" s="1" t="s">
        <v>35</v>
      </c>
      <c r="I380" s="1" t="s">
        <v>48</v>
      </c>
      <c r="J380" s="1" t="s">
        <v>58</v>
      </c>
      <c r="K380" s="1" t="s">
        <v>992</v>
      </c>
      <c r="L380" s="1" t="s">
        <v>49</v>
      </c>
      <c r="M380" s="1"/>
      <c r="N380" s="1" t="s">
        <v>29</v>
      </c>
      <c r="O380" s="1" t="s">
        <v>989</v>
      </c>
      <c r="P380" s="1" t="s">
        <v>153</v>
      </c>
      <c r="Q380" s="1" t="s">
        <v>154</v>
      </c>
      <c r="R380" s="1"/>
      <c r="S380" s="1">
        <v>50208</v>
      </c>
      <c r="T380" s="2">
        <v>42040</v>
      </c>
      <c r="U380" s="2">
        <v>42047</v>
      </c>
      <c r="V380" s="1">
        <v>2</v>
      </c>
      <c r="W380" s="1">
        <v>88173</v>
      </c>
      <c r="X380" s="1"/>
      <c r="Y380" s="1"/>
      <c r="Z380" s="1"/>
      <c r="AA380" s="1"/>
      <c r="AB380" s="1"/>
    </row>
    <row r="381" spans="1:28" x14ac:dyDescent="0.3">
      <c r="A381" s="1">
        <v>25059</v>
      </c>
      <c r="B381" s="1" t="s">
        <v>41</v>
      </c>
      <c r="C381" s="1">
        <v>161.55000000000001</v>
      </c>
      <c r="D381" s="1">
        <v>0.1</v>
      </c>
      <c r="E381" s="1">
        <v>674</v>
      </c>
      <c r="G381" s="1"/>
      <c r="H381" s="1" t="s">
        <v>35</v>
      </c>
      <c r="I381" s="1" t="s">
        <v>48</v>
      </c>
      <c r="J381" s="1" t="s">
        <v>26</v>
      </c>
      <c r="K381" s="1" t="s">
        <v>85</v>
      </c>
      <c r="L381" s="1" t="s">
        <v>49</v>
      </c>
      <c r="M381" s="1"/>
      <c r="N381" s="1" t="s">
        <v>29</v>
      </c>
      <c r="O381" s="1" t="s">
        <v>998</v>
      </c>
      <c r="P381" s="1" t="s">
        <v>210</v>
      </c>
      <c r="Q381" s="1" t="s">
        <v>295</v>
      </c>
      <c r="R381" s="1"/>
      <c r="S381" s="1">
        <v>64133</v>
      </c>
      <c r="T381" s="2">
        <v>42006</v>
      </c>
      <c r="U381" s="2">
        <v>42007</v>
      </c>
      <c r="V381" s="1">
        <v>3</v>
      </c>
      <c r="W381" s="1">
        <v>88174</v>
      </c>
      <c r="X381" s="1"/>
      <c r="Y381" s="1"/>
      <c r="Z381" s="1"/>
      <c r="AA381" s="1"/>
      <c r="AB381" s="1"/>
    </row>
    <row r="382" spans="1:28" x14ac:dyDescent="0.3">
      <c r="A382" s="1">
        <v>19326</v>
      </c>
      <c r="B382" s="1" t="s">
        <v>47</v>
      </c>
      <c r="C382" s="1">
        <v>15.42</v>
      </c>
      <c r="D382" s="1">
        <v>0.05</v>
      </c>
      <c r="E382" s="1">
        <v>678</v>
      </c>
      <c r="G382" s="1"/>
      <c r="H382" s="1" t="s">
        <v>995</v>
      </c>
      <c r="I382" s="1" t="s">
        <v>24</v>
      </c>
      <c r="J382" s="1" t="s">
        <v>26</v>
      </c>
      <c r="K382" s="1" t="s">
        <v>85</v>
      </c>
      <c r="L382" s="1" t="s">
        <v>49</v>
      </c>
      <c r="M382" s="1"/>
      <c r="N382" s="1" t="s">
        <v>29</v>
      </c>
      <c r="O382" s="1" t="s">
        <v>984</v>
      </c>
      <c r="P382" s="1" t="s">
        <v>83</v>
      </c>
      <c r="Q382" s="1" t="s">
        <v>296</v>
      </c>
      <c r="R382" s="1"/>
      <c r="S382" s="1">
        <v>24281</v>
      </c>
      <c r="T382" s="2">
        <v>42116</v>
      </c>
      <c r="U382" s="2">
        <v>42117</v>
      </c>
      <c r="V382" s="1">
        <v>5</v>
      </c>
      <c r="W382" s="1">
        <v>88889</v>
      </c>
      <c r="X382" s="1"/>
      <c r="Y382" s="1"/>
      <c r="Z382" s="1"/>
      <c r="AA382" s="1"/>
      <c r="AB382" s="1"/>
    </row>
    <row r="383" spans="1:28" x14ac:dyDescent="0.3">
      <c r="A383" s="1">
        <v>21609</v>
      </c>
      <c r="B383" s="1" t="s">
        <v>47</v>
      </c>
      <c r="C383" s="1">
        <v>3.95</v>
      </c>
      <c r="D383" s="1">
        <v>0.05</v>
      </c>
      <c r="E383" s="1">
        <v>679</v>
      </c>
      <c r="G383" s="1"/>
      <c r="H383" s="1" t="s">
        <v>35</v>
      </c>
      <c r="I383" s="1" t="s">
        <v>24</v>
      </c>
      <c r="J383" s="1" t="s">
        <v>26</v>
      </c>
      <c r="K383" s="1" t="s">
        <v>131</v>
      </c>
      <c r="L383" s="1" t="s">
        <v>49</v>
      </c>
      <c r="M383" s="1"/>
      <c r="N383" s="1" t="s">
        <v>29</v>
      </c>
      <c r="O383" s="1" t="s">
        <v>984</v>
      </c>
      <c r="P383" s="1" t="s">
        <v>31</v>
      </c>
      <c r="Q383" s="1" t="s">
        <v>297</v>
      </c>
      <c r="R383" s="1"/>
      <c r="S383" s="1">
        <v>98387</v>
      </c>
      <c r="T383" s="2">
        <v>42067</v>
      </c>
      <c r="U383" s="2">
        <v>42068</v>
      </c>
      <c r="V383" s="1">
        <v>2</v>
      </c>
      <c r="W383" s="1">
        <v>88890</v>
      </c>
      <c r="X383" s="2"/>
      <c r="Y383" s="1"/>
      <c r="Z383" s="1"/>
      <c r="AA383" s="1"/>
      <c r="AB383" s="1"/>
    </row>
    <row r="384" spans="1:28" x14ac:dyDescent="0.3">
      <c r="A384" s="1">
        <v>21610</v>
      </c>
      <c r="B384" s="1" t="s">
        <v>47</v>
      </c>
      <c r="C384" s="1">
        <v>367.99</v>
      </c>
      <c r="D384" s="1">
        <v>0.1</v>
      </c>
      <c r="E384" s="1">
        <v>679</v>
      </c>
      <c r="G384" s="1"/>
      <c r="H384" s="1" t="s">
        <v>35</v>
      </c>
      <c r="I384" s="1" t="s">
        <v>24</v>
      </c>
      <c r="J384" s="1" t="s">
        <v>26</v>
      </c>
      <c r="K384" s="1" t="s">
        <v>996</v>
      </c>
      <c r="L384" s="1" t="s">
        <v>49</v>
      </c>
      <c r="M384" s="1"/>
      <c r="N384" s="1" t="s">
        <v>29</v>
      </c>
      <c r="O384" s="1" t="s">
        <v>984</v>
      </c>
      <c r="P384" s="1" t="s">
        <v>31</v>
      </c>
      <c r="Q384" s="1" t="s">
        <v>297</v>
      </c>
      <c r="R384" s="1"/>
      <c r="S384" s="1">
        <v>98387</v>
      </c>
      <c r="T384" s="2">
        <v>42067</v>
      </c>
      <c r="U384" s="2">
        <v>42068</v>
      </c>
      <c r="V384" s="1">
        <v>17</v>
      </c>
      <c r="W384" s="1">
        <v>88890</v>
      </c>
      <c r="X384" s="2"/>
      <c r="Y384" s="1"/>
      <c r="Z384" s="1"/>
      <c r="AA384" s="1"/>
      <c r="AB384" s="1"/>
    </row>
    <row r="385" spans="1:28" x14ac:dyDescent="0.3">
      <c r="A385" s="1">
        <v>21612</v>
      </c>
      <c r="B385" s="1" t="s">
        <v>47</v>
      </c>
      <c r="C385" s="1">
        <v>95.99</v>
      </c>
      <c r="D385" s="1">
        <v>0.05</v>
      </c>
      <c r="E385" s="1">
        <v>680</v>
      </c>
      <c r="G385" s="1"/>
      <c r="H385" s="1" t="s">
        <v>35</v>
      </c>
      <c r="I385" s="1" t="s">
        <v>24</v>
      </c>
      <c r="J385" s="1" t="s">
        <v>58</v>
      </c>
      <c r="K385" s="1" t="s">
        <v>992</v>
      </c>
      <c r="L385" s="1" t="s">
        <v>49</v>
      </c>
      <c r="M385" s="1"/>
      <c r="N385" s="1" t="s">
        <v>29</v>
      </c>
      <c r="O385" s="1" t="s">
        <v>989</v>
      </c>
      <c r="P385" s="1" t="s">
        <v>31</v>
      </c>
      <c r="Q385" s="1" t="s">
        <v>298</v>
      </c>
      <c r="R385" s="1"/>
      <c r="S385" s="1">
        <v>99207</v>
      </c>
      <c r="T385" s="2">
        <v>42067</v>
      </c>
      <c r="U385" s="2">
        <v>42069</v>
      </c>
      <c r="V385" s="1">
        <v>3</v>
      </c>
      <c r="W385" s="1">
        <v>88890</v>
      </c>
      <c r="X385" s="2"/>
      <c r="Y385" s="1"/>
      <c r="Z385" s="1"/>
      <c r="AA385" s="1"/>
      <c r="AB385" s="1"/>
    </row>
    <row r="386" spans="1:28" x14ac:dyDescent="0.3">
      <c r="A386" s="1">
        <v>18555</v>
      </c>
      <c r="B386" s="1" t="s">
        <v>47</v>
      </c>
      <c r="C386" s="1">
        <v>17.670000000000002</v>
      </c>
      <c r="D386" s="1">
        <v>0.05</v>
      </c>
      <c r="E386" s="1">
        <v>683</v>
      </c>
      <c r="G386" s="1"/>
      <c r="H386" s="1" t="s">
        <v>995</v>
      </c>
      <c r="I386" s="1" t="s">
        <v>48</v>
      </c>
      <c r="J386" s="1" t="s">
        <v>36</v>
      </c>
      <c r="K386" s="1" t="s">
        <v>42</v>
      </c>
      <c r="L386" s="1" t="s">
        <v>43</v>
      </c>
      <c r="M386" s="1"/>
      <c r="N386" s="1" t="s">
        <v>29</v>
      </c>
      <c r="O386" s="1" t="s">
        <v>989</v>
      </c>
      <c r="P386" s="1" t="s">
        <v>206</v>
      </c>
      <c r="Q386" s="1" t="s">
        <v>299</v>
      </c>
      <c r="R386" s="1"/>
      <c r="S386" s="1">
        <v>68046</v>
      </c>
      <c r="T386" s="2">
        <v>42101</v>
      </c>
      <c r="U386" s="2">
        <v>42102</v>
      </c>
      <c r="V386" s="1">
        <v>4</v>
      </c>
      <c r="W386" s="1">
        <v>87765</v>
      </c>
      <c r="X386" s="2"/>
      <c r="Y386" s="1"/>
      <c r="Z386" s="1"/>
      <c r="AA386" s="1"/>
      <c r="AB386" s="1"/>
    </row>
    <row r="387" spans="1:28" x14ac:dyDescent="0.3">
      <c r="A387" s="1">
        <v>21411</v>
      </c>
      <c r="B387" s="1" t="s">
        <v>41</v>
      </c>
      <c r="C387" s="1">
        <v>279.48</v>
      </c>
      <c r="D387" s="1">
        <v>0.1</v>
      </c>
      <c r="E387" s="1">
        <v>688</v>
      </c>
      <c r="G387" s="1"/>
      <c r="H387" s="1" t="s">
        <v>35</v>
      </c>
      <c r="I387" s="1" t="s">
        <v>48</v>
      </c>
      <c r="J387" s="1" t="s">
        <v>26</v>
      </c>
      <c r="K387" s="1" t="s">
        <v>85</v>
      </c>
      <c r="L387" s="1" t="s">
        <v>124</v>
      </c>
      <c r="M387" s="1"/>
      <c r="N387" s="1" t="s">
        <v>29</v>
      </c>
      <c r="O387" s="1" t="s">
        <v>989</v>
      </c>
      <c r="P387" s="1" t="s">
        <v>210</v>
      </c>
      <c r="Q387" s="1" t="s">
        <v>300</v>
      </c>
      <c r="R387" s="1"/>
      <c r="S387" s="1">
        <v>63116</v>
      </c>
      <c r="T387" s="2">
        <v>42140</v>
      </c>
      <c r="U387" s="2">
        <v>42140</v>
      </c>
      <c r="V387" s="1">
        <v>10</v>
      </c>
      <c r="W387" s="1">
        <v>88503</v>
      </c>
      <c r="X387" s="1"/>
      <c r="Y387" s="1"/>
      <c r="Z387" s="1"/>
      <c r="AA387" s="1"/>
      <c r="AB387" s="1"/>
    </row>
    <row r="388" spans="1:28" x14ac:dyDescent="0.3">
      <c r="A388" s="1">
        <v>19325</v>
      </c>
      <c r="B388" s="1" t="s">
        <v>71</v>
      </c>
      <c r="C388" s="1">
        <v>4.18</v>
      </c>
      <c r="D388" s="1">
        <v>0.05</v>
      </c>
      <c r="E388" s="1">
        <v>688</v>
      </c>
      <c r="G388" s="1"/>
      <c r="H388" s="1" t="s">
        <v>35</v>
      </c>
      <c r="I388" s="1" t="s">
        <v>48</v>
      </c>
      <c r="J388" s="1" t="s">
        <v>26</v>
      </c>
      <c r="K388" s="1" t="s">
        <v>996</v>
      </c>
      <c r="L388" s="1" t="s">
        <v>49</v>
      </c>
      <c r="M388" s="1"/>
      <c r="N388" s="1" t="s">
        <v>29</v>
      </c>
      <c r="O388" s="1" t="s">
        <v>989</v>
      </c>
      <c r="P388" s="1" t="s">
        <v>210</v>
      </c>
      <c r="Q388" s="1" t="s">
        <v>300</v>
      </c>
      <c r="R388" s="1"/>
      <c r="S388" s="1">
        <v>63116</v>
      </c>
      <c r="T388" s="2">
        <v>42069</v>
      </c>
      <c r="U388" s="2">
        <v>42071</v>
      </c>
      <c r="V388" s="1">
        <v>5</v>
      </c>
      <c r="W388" s="1">
        <v>88504</v>
      </c>
      <c r="X388" s="2"/>
      <c r="Y388" s="1"/>
      <c r="Z388" s="1"/>
      <c r="AA388" s="1"/>
      <c r="AB388" s="1"/>
    </row>
    <row r="389" spans="1:28" x14ac:dyDescent="0.3">
      <c r="A389" s="1">
        <v>26321</v>
      </c>
      <c r="B389" s="1" t="s">
        <v>47</v>
      </c>
      <c r="C389" s="1">
        <v>1.7</v>
      </c>
      <c r="D389" s="1">
        <v>0.05</v>
      </c>
      <c r="E389" s="1">
        <v>689</v>
      </c>
      <c r="G389" s="1"/>
      <c r="H389" s="1" t="s">
        <v>35</v>
      </c>
      <c r="I389" s="1" t="s">
        <v>48</v>
      </c>
      <c r="J389" s="1" t="s">
        <v>58</v>
      </c>
      <c r="K389" s="1" t="s">
        <v>100</v>
      </c>
      <c r="L389" s="1" t="s">
        <v>43</v>
      </c>
      <c r="M389" s="1"/>
      <c r="N389" s="1" t="s">
        <v>29</v>
      </c>
      <c r="O389" s="1" t="s">
        <v>984</v>
      </c>
      <c r="P389" s="1" t="s">
        <v>210</v>
      </c>
      <c r="Q389" s="1" t="s">
        <v>301</v>
      </c>
      <c r="R389" s="1"/>
      <c r="S389" s="1">
        <v>63376</v>
      </c>
      <c r="T389" s="2">
        <v>42039</v>
      </c>
      <c r="U389" s="2">
        <v>42040</v>
      </c>
      <c r="V389" s="1">
        <v>10</v>
      </c>
      <c r="W389" s="1">
        <v>88502</v>
      </c>
      <c r="X389" s="2"/>
      <c r="Y389" s="1"/>
      <c r="Z389" s="1"/>
      <c r="AA389" s="1"/>
      <c r="AB389" s="1"/>
    </row>
    <row r="390" spans="1:28" x14ac:dyDescent="0.3">
      <c r="A390" s="1">
        <v>19933</v>
      </c>
      <c r="B390" s="1" t="s">
        <v>23</v>
      </c>
      <c r="C390" s="1">
        <v>6.48</v>
      </c>
      <c r="D390" s="1">
        <v>0.05</v>
      </c>
      <c r="E390" s="1">
        <v>691</v>
      </c>
      <c r="G390" s="1"/>
      <c r="H390" s="1" t="s">
        <v>35</v>
      </c>
      <c r="I390" s="1" t="s">
        <v>34</v>
      </c>
      <c r="J390" s="1" t="s">
        <v>26</v>
      </c>
      <c r="K390" s="1" t="s">
        <v>66</v>
      </c>
      <c r="L390" s="1" t="s">
        <v>49</v>
      </c>
      <c r="M390" s="1"/>
      <c r="N390" s="1" t="s">
        <v>29</v>
      </c>
      <c r="O390" s="1" t="s">
        <v>984</v>
      </c>
      <c r="P390" s="1" t="s">
        <v>31</v>
      </c>
      <c r="Q390" s="1" t="s">
        <v>302</v>
      </c>
      <c r="R390" s="1"/>
      <c r="S390" s="1">
        <v>98408</v>
      </c>
      <c r="T390" s="2">
        <v>42084</v>
      </c>
      <c r="U390" s="2">
        <v>42085</v>
      </c>
      <c r="V390" s="1">
        <v>8</v>
      </c>
      <c r="W390" s="1">
        <v>89915</v>
      </c>
      <c r="X390" s="2"/>
      <c r="Y390" s="1"/>
      <c r="Z390" s="1"/>
      <c r="AA390" s="1"/>
      <c r="AB390" s="1"/>
    </row>
    <row r="391" spans="1:28" x14ac:dyDescent="0.3">
      <c r="A391" s="1">
        <v>19400</v>
      </c>
      <c r="B391" s="1" t="s">
        <v>71</v>
      </c>
      <c r="C391" s="1">
        <v>500.98</v>
      </c>
      <c r="D391" s="1">
        <v>0.1</v>
      </c>
      <c r="E391" s="1">
        <v>693</v>
      </c>
      <c r="G391" s="1"/>
      <c r="H391" s="1" t="s">
        <v>35</v>
      </c>
      <c r="I391" s="1" t="s">
        <v>48</v>
      </c>
      <c r="J391" s="1" t="s">
        <v>36</v>
      </c>
      <c r="K391" s="1" t="s">
        <v>105</v>
      </c>
      <c r="L391" s="1" t="s">
        <v>77</v>
      </c>
      <c r="M391" s="1"/>
      <c r="N391" s="1" t="s">
        <v>29</v>
      </c>
      <c r="O391" s="1" t="s">
        <v>984</v>
      </c>
      <c r="P391" s="1" t="s">
        <v>129</v>
      </c>
      <c r="Q391" s="1" t="s">
        <v>303</v>
      </c>
      <c r="R391" s="1"/>
      <c r="S391" s="1">
        <v>80229</v>
      </c>
      <c r="T391" s="2">
        <v>42088</v>
      </c>
      <c r="U391" s="2">
        <v>42088</v>
      </c>
      <c r="V391" s="1">
        <v>7</v>
      </c>
      <c r="W391" s="1">
        <v>87811</v>
      </c>
      <c r="X391" s="2"/>
      <c r="Y391" s="1"/>
      <c r="Z391" s="1"/>
      <c r="AA391" s="1"/>
      <c r="AB391" s="1"/>
    </row>
    <row r="392" spans="1:28" x14ac:dyDescent="0.3">
      <c r="A392" s="1">
        <v>18736</v>
      </c>
      <c r="B392" s="1" t="s">
        <v>71</v>
      </c>
      <c r="C392" s="1">
        <v>5.34</v>
      </c>
      <c r="D392" s="1">
        <v>0.05</v>
      </c>
      <c r="E392" s="1">
        <v>693</v>
      </c>
      <c r="G392" s="1"/>
      <c r="H392" s="1" t="s">
        <v>995</v>
      </c>
      <c r="I392" s="1" t="s">
        <v>48</v>
      </c>
      <c r="J392" s="1" t="s">
        <v>26</v>
      </c>
      <c r="K392" s="1" t="s">
        <v>996</v>
      </c>
      <c r="L392" s="1" t="s">
        <v>49</v>
      </c>
      <c r="M392" s="1"/>
      <c r="N392" s="1" t="s">
        <v>29</v>
      </c>
      <c r="O392" s="1" t="s">
        <v>984</v>
      </c>
      <c r="P392" s="1" t="s">
        <v>129</v>
      </c>
      <c r="Q392" s="1" t="s">
        <v>303</v>
      </c>
      <c r="R392" s="1"/>
      <c r="S392" s="1">
        <v>80229</v>
      </c>
      <c r="T392" s="2">
        <v>42071</v>
      </c>
      <c r="U392" s="2">
        <v>42078</v>
      </c>
      <c r="V392" s="1">
        <v>17</v>
      </c>
      <c r="W392" s="1">
        <v>87812</v>
      </c>
      <c r="X392" s="1"/>
      <c r="Y392" s="1"/>
      <c r="Z392" s="1"/>
      <c r="AA392" s="1"/>
      <c r="AB392" s="1"/>
    </row>
    <row r="393" spans="1:28" x14ac:dyDescent="0.3">
      <c r="A393" s="1">
        <v>18737</v>
      </c>
      <c r="B393" s="1" t="s">
        <v>71</v>
      </c>
      <c r="C393" s="1">
        <v>140.97999999999999</v>
      </c>
      <c r="D393" s="1">
        <v>0.1</v>
      </c>
      <c r="E393" s="1">
        <v>693</v>
      </c>
      <c r="G393" s="1"/>
      <c r="H393" s="1" t="s">
        <v>35</v>
      </c>
      <c r="I393" s="1" t="s">
        <v>48</v>
      </c>
      <c r="J393" s="1" t="s">
        <v>36</v>
      </c>
      <c r="K393" s="1" t="s">
        <v>105</v>
      </c>
      <c r="L393" s="1" t="s">
        <v>77</v>
      </c>
      <c r="M393" s="1"/>
      <c r="N393" s="1" t="s">
        <v>29</v>
      </c>
      <c r="O393" s="1" t="s">
        <v>984</v>
      </c>
      <c r="P393" s="1" t="s">
        <v>129</v>
      </c>
      <c r="Q393" s="1" t="s">
        <v>303</v>
      </c>
      <c r="R393" s="1"/>
      <c r="S393" s="1">
        <v>80229</v>
      </c>
      <c r="T393" s="2">
        <v>42071</v>
      </c>
      <c r="U393" s="2">
        <v>42078</v>
      </c>
      <c r="V393" s="1">
        <v>5</v>
      </c>
      <c r="W393" s="1">
        <v>87812</v>
      </c>
      <c r="X393" s="2"/>
      <c r="Y393" s="1"/>
      <c r="Z393" s="1"/>
      <c r="AA393" s="1"/>
      <c r="AB393" s="1"/>
    </row>
    <row r="394" spans="1:28" x14ac:dyDescent="0.3">
      <c r="A394" s="1">
        <v>18738</v>
      </c>
      <c r="B394" s="1" t="s">
        <v>71</v>
      </c>
      <c r="C394" s="1">
        <v>205.99</v>
      </c>
      <c r="D394" s="1">
        <v>0.1</v>
      </c>
      <c r="E394" s="1">
        <v>693</v>
      </c>
      <c r="G394" s="1"/>
      <c r="H394" s="1" t="s">
        <v>35</v>
      </c>
      <c r="I394" s="1" t="s">
        <v>48</v>
      </c>
      <c r="J394" s="1" t="s">
        <v>58</v>
      </c>
      <c r="K394" s="1" t="s">
        <v>992</v>
      </c>
      <c r="L394" s="1" t="s">
        <v>49</v>
      </c>
      <c r="M394" s="1"/>
      <c r="N394" s="1" t="s">
        <v>29</v>
      </c>
      <c r="O394" s="1" t="s">
        <v>984</v>
      </c>
      <c r="P394" s="1" t="s">
        <v>129</v>
      </c>
      <c r="Q394" s="1" t="s">
        <v>303</v>
      </c>
      <c r="R394" s="1"/>
      <c r="S394" s="1">
        <v>80229</v>
      </c>
      <c r="T394" s="2">
        <v>42071</v>
      </c>
      <c r="U394" s="2">
        <v>42078</v>
      </c>
      <c r="V394" s="1">
        <v>11</v>
      </c>
      <c r="W394" s="1">
        <v>87812</v>
      </c>
      <c r="X394" s="2"/>
      <c r="Y394" s="1"/>
      <c r="Z394" s="1"/>
      <c r="AA394" s="1"/>
      <c r="AB394" s="1"/>
    </row>
    <row r="395" spans="1:28" x14ac:dyDescent="0.3">
      <c r="A395" s="1">
        <v>18810</v>
      </c>
      <c r="B395" s="1" t="s">
        <v>23</v>
      </c>
      <c r="C395" s="1">
        <v>230.98</v>
      </c>
      <c r="D395" s="1">
        <v>0.1</v>
      </c>
      <c r="E395" s="1">
        <v>693</v>
      </c>
      <c r="G395" s="1"/>
      <c r="H395" s="1" t="s">
        <v>35</v>
      </c>
      <c r="I395" s="1" t="s">
        <v>48</v>
      </c>
      <c r="J395" s="1" t="s">
        <v>36</v>
      </c>
      <c r="K395" s="1" t="s">
        <v>89</v>
      </c>
      <c r="L395" s="1" t="s">
        <v>77</v>
      </c>
      <c r="M395" s="1"/>
      <c r="N395" s="1" t="s">
        <v>29</v>
      </c>
      <c r="O395" s="1" t="s">
        <v>989</v>
      </c>
      <c r="P395" s="1" t="s">
        <v>129</v>
      </c>
      <c r="Q395" s="1" t="s">
        <v>303</v>
      </c>
      <c r="R395" s="1"/>
      <c r="S395" s="1">
        <v>80229</v>
      </c>
      <c r="T395" s="2">
        <v>42129</v>
      </c>
      <c r="U395" s="2">
        <v>42131</v>
      </c>
      <c r="V395" s="1">
        <v>36</v>
      </c>
      <c r="W395" s="1">
        <v>87813</v>
      </c>
      <c r="X395" s="1"/>
      <c r="Y395" s="1"/>
      <c r="Z395" s="1"/>
      <c r="AA395" s="1"/>
      <c r="AB395" s="1"/>
    </row>
    <row r="396" spans="1:28" x14ac:dyDescent="0.3">
      <c r="A396" s="1">
        <v>22613</v>
      </c>
      <c r="B396" s="1" t="s">
        <v>47</v>
      </c>
      <c r="C396" s="1">
        <v>8.1199999999999992</v>
      </c>
      <c r="D396" s="1">
        <v>0.05</v>
      </c>
      <c r="E396" s="1">
        <v>696</v>
      </c>
      <c r="G396" s="1"/>
      <c r="H396" s="1" t="s">
        <v>35</v>
      </c>
      <c r="I396" s="1" t="s">
        <v>24</v>
      </c>
      <c r="J396" s="1" t="s">
        <v>58</v>
      </c>
      <c r="K396" s="1" t="s">
        <v>100</v>
      </c>
      <c r="L396" s="1" t="s">
        <v>43</v>
      </c>
      <c r="M396" s="1"/>
      <c r="N396" s="1" t="s">
        <v>29</v>
      </c>
      <c r="O396" s="1" t="s">
        <v>989</v>
      </c>
      <c r="P396" s="1" t="s">
        <v>270</v>
      </c>
      <c r="Q396" s="1" t="s">
        <v>304</v>
      </c>
      <c r="R396" s="1"/>
      <c r="S396" s="1">
        <v>46307</v>
      </c>
      <c r="T396" s="2">
        <v>42090</v>
      </c>
      <c r="U396" s="2">
        <v>42091</v>
      </c>
      <c r="V396" s="1">
        <v>10</v>
      </c>
      <c r="W396" s="1">
        <v>89847</v>
      </c>
      <c r="X396" s="1"/>
      <c r="Y396" s="1"/>
      <c r="Z396" s="1"/>
      <c r="AA396" s="1"/>
      <c r="AB396" s="1"/>
    </row>
    <row r="397" spans="1:28" x14ac:dyDescent="0.3">
      <c r="A397" s="1">
        <v>22614</v>
      </c>
      <c r="B397" s="1" t="s">
        <v>47</v>
      </c>
      <c r="C397" s="1">
        <v>51.65</v>
      </c>
      <c r="D397" s="1">
        <v>0.05</v>
      </c>
      <c r="E397" s="1">
        <v>696</v>
      </c>
      <c r="G397" s="1"/>
      <c r="H397" s="1" t="s">
        <v>35</v>
      </c>
      <c r="I397" s="1" t="s">
        <v>24</v>
      </c>
      <c r="J397" s="1" t="s">
        <v>36</v>
      </c>
      <c r="K397" s="1" t="s">
        <v>42</v>
      </c>
      <c r="L397" s="1" t="s">
        <v>63</v>
      </c>
      <c r="M397" s="1"/>
      <c r="N397" s="1" t="s">
        <v>29</v>
      </c>
      <c r="O397" s="1" t="s">
        <v>989</v>
      </c>
      <c r="P397" s="1" t="s">
        <v>270</v>
      </c>
      <c r="Q397" s="1" t="s">
        <v>304</v>
      </c>
      <c r="R397" s="1"/>
      <c r="S397" s="1">
        <v>46307</v>
      </c>
      <c r="T397" s="2">
        <v>42090</v>
      </c>
      <c r="U397" s="2">
        <v>42091</v>
      </c>
      <c r="V397" s="1">
        <v>12</v>
      </c>
      <c r="W397" s="1">
        <v>89847</v>
      </c>
      <c r="X397" s="1"/>
      <c r="Y397" s="1"/>
      <c r="Z397" s="1"/>
      <c r="AA397" s="1"/>
      <c r="AB397" s="1"/>
    </row>
    <row r="398" spans="1:28" x14ac:dyDescent="0.3">
      <c r="A398" s="1">
        <v>19225</v>
      </c>
      <c r="B398" s="1" t="s">
        <v>71</v>
      </c>
      <c r="C398" s="1">
        <v>40.479999999999997</v>
      </c>
      <c r="D398" s="1">
        <v>0.05</v>
      </c>
      <c r="E398" s="1">
        <v>696</v>
      </c>
      <c r="G398" s="1"/>
      <c r="H398" s="1" t="s">
        <v>35</v>
      </c>
      <c r="I398" s="1" t="s">
        <v>24</v>
      </c>
      <c r="J398" s="1" t="s">
        <v>58</v>
      </c>
      <c r="K398" s="1" t="s">
        <v>100</v>
      </c>
      <c r="L398" s="1" t="s">
        <v>49</v>
      </c>
      <c r="M398" s="1"/>
      <c r="N398" s="1" t="s">
        <v>29</v>
      </c>
      <c r="O398" s="1" t="s">
        <v>989</v>
      </c>
      <c r="P398" s="1" t="s">
        <v>270</v>
      </c>
      <c r="Q398" s="1" t="s">
        <v>304</v>
      </c>
      <c r="R398" s="1"/>
      <c r="S398" s="1">
        <v>46307</v>
      </c>
      <c r="T398" s="2">
        <v>42101</v>
      </c>
      <c r="U398" s="2">
        <v>42103</v>
      </c>
      <c r="V398" s="1">
        <v>9</v>
      </c>
      <c r="W398" s="1">
        <v>89848</v>
      </c>
      <c r="X398" s="1"/>
      <c r="Y398" s="1"/>
      <c r="Z398" s="1"/>
      <c r="AA398" s="1"/>
      <c r="AB398" s="1"/>
    </row>
    <row r="399" spans="1:28" x14ac:dyDescent="0.3">
      <c r="A399" s="1">
        <v>22616</v>
      </c>
      <c r="B399" s="1" t="s">
        <v>47</v>
      </c>
      <c r="C399" s="1">
        <v>175.99</v>
      </c>
      <c r="D399" s="1">
        <v>0.1</v>
      </c>
      <c r="E399" s="1">
        <v>697</v>
      </c>
      <c r="G399" s="1"/>
      <c r="H399" s="1" t="s">
        <v>35</v>
      </c>
      <c r="I399" s="1" t="s">
        <v>24</v>
      </c>
      <c r="J399" s="1" t="s">
        <v>58</v>
      </c>
      <c r="K399" s="1" t="s">
        <v>992</v>
      </c>
      <c r="L399" s="1" t="s">
        <v>49</v>
      </c>
      <c r="M399" s="1"/>
      <c r="N399" s="1" t="s">
        <v>29</v>
      </c>
      <c r="O399" s="1" t="s">
        <v>989</v>
      </c>
      <c r="P399" s="1" t="s">
        <v>270</v>
      </c>
      <c r="Q399" s="1" t="s">
        <v>305</v>
      </c>
      <c r="R399" s="1"/>
      <c r="S399" s="1">
        <v>46312</v>
      </c>
      <c r="T399" s="2">
        <v>42090</v>
      </c>
      <c r="U399" s="2">
        <v>42091</v>
      </c>
      <c r="V399" s="1">
        <v>10</v>
      </c>
      <c r="W399" s="1">
        <v>89847</v>
      </c>
      <c r="X399" s="1"/>
      <c r="Y399" s="1"/>
      <c r="Z399" s="1"/>
      <c r="AA399" s="1"/>
      <c r="AB399" s="1"/>
    </row>
    <row r="400" spans="1:28" x14ac:dyDescent="0.3">
      <c r="A400" s="1">
        <v>25480</v>
      </c>
      <c r="B400" s="1" t="s">
        <v>41</v>
      </c>
      <c r="C400" s="1">
        <v>14.81</v>
      </c>
      <c r="D400" s="1">
        <v>0.05</v>
      </c>
      <c r="E400" s="1">
        <v>697</v>
      </c>
      <c r="G400" s="1"/>
      <c r="H400" s="1" t="s">
        <v>35</v>
      </c>
      <c r="I400" s="1" t="s">
        <v>24</v>
      </c>
      <c r="J400" s="1" t="s">
        <v>26</v>
      </c>
      <c r="K400" s="1" t="s">
        <v>131</v>
      </c>
      <c r="L400" s="1" t="s">
        <v>49</v>
      </c>
      <c r="M400" s="1"/>
      <c r="N400" s="1" t="s">
        <v>29</v>
      </c>
      <c r="O400" s="1" t="s">
        <v>984</v>
      </c>
      <c r="P400" s="1" t="s">
        <v>270</v>
      </c>
      <c r="Q400" s="1" t="s">
        <v>305</v>
      </c>
      <c r="R400" s="1"/>
      <c r="S400" s="1">
        <v>46312</v>
      </c>
      <c r="T400" s="2">
        <v>42042</v>
      </c>
      <c r="U400" s="2">
        <v>42044</v>
      </c>
      <c r="V400" s="1">
        <v>20</v>
      </c>
      <c r="W400" s="1">
        <v>89849</v>
      </c>
      <c r="X400" s="2"/>
      <c r="Y400" s="1"/>
      <c r="Z400" s="1"/>
      <c r="AA400" s="1"/>
      <c r="AB400" s="1"/>
    </row>
    <row r="401" spans="1:28" x14ac:dyDescent="0.3">
      <c r="A401" s="1">
        <v>4613</v>
      </c>
      <c r="B401" s="1" t="s">
        <v>47</v>
      </c>
      <c r="C401" s="1">
        <v>8.1199999999999992</v>
      </c>
      <c r="D401" s="1">
        <v>0.05</v>
      </c>
      <c r="E401" s="1">
        <v>698</v>
      </c>
      <c r="G401" s="1"/>
      <c r="H401" s="1" t="s">
        <v>35</v>
      </c>
      <c r="I401" s="1" t="s">
        <v>24</v>
      </c>
      <c r="J401" s="1" t="s">
        <v>58</v>
      </c>
      <c r="K401" s="1" t="s">
        <v>100</v>
      </c>
      <c r="L401" s="1" t="s">
        <v>43</v>
      </c>
      <c r="M401" s="1"/>
      <c r="N401" s="1" t="s">
        <v>29</v>
      </c>
      <c r="O401" s="1" t="s">
        <v>984</v>
      </c>
      <c r="P401" s="1" t="s">
        <v>31</v>
      </c>
      <c r="Q401" s="1" t="s">
        <v>113</v>
      </c>
      <c r="R401" s="1"/>
      <c r="S401" s="1">
        <v>98105</v>
      </c>
      <c r="T401" s="2">
        <v>42090</v>
      </c>
      <c r="U401" s="2">
        <v>42091</v>
      </c>
      <c r="V401" s="1">
        <v>41</v>
      </c>
      <c r="W401" s="1">
        <v>32869</v>
      </c>
      <c r="X401" s="1"/>
      <c r="Y401" s="1"/>
      <c r="Z401" s="1"/>
      <c r="AA401" s="1"/>
      <c r="AB401" s="1"/>
    </row>
    <row r="402" spans="1:28" x14ac:dyDescent="0.3">
      <c r="A402" s="1">
        <v>4614</v>
      </c>
      <c r="B402" s="1" t="s">
        <v>47</v>
      </c>
      <c r="C402" s="1">
        <v>51.65</v>
      </c>
      <c r="D402" s="1">
        <v>0.05</v>
      </c>
      <c r="E402" s="1">
        <v>698</v>
      </c>
      <c r="G402" s="1"/>
      <c r="H402" s="1" t="s">
        <v>35</v>
      </c>
      <c r="I402" s="1" t="s">
        <v>24</v>
      </c>
      <c r="J402" s="1" t="s">
        <v>36</v>
      </c>
      <c r="K402" s="1" t="s">
        <v>42</v>
      </c>
      <c r="L402" s="1" t="s">
        <v>63</v>
      </c>
      <c r="M402" s="1"/>
      <c r="N402" s="1" t="s">
        <v>29</v>
      </c>
      <c r="O402" s="1" t="s">
        <v>984</v>
      </c>
      <c r="P402" s="1" t="s">
        <v>31</v>
      </c>
      <c r="Q402" s="1" t="s">
        <v>113</v>
      </c>
      <c r="R402" s="1"/>
      <c r="S402" s="1">
        <v>98105</v>
      </c>
      <c r="T402" s="2">
        <v>42090</v>
      </c>
      <c r="U402" s="2">
        <v>42091</v>
      </c>
      <c r="V402" s="1">
        <v>49</v>
      </c>
      <c r="W402" s="1">
        <v>32869</v>
      </c>
      <c r="X402" s="1"/>
      <c r="Y402" s="1"/>
      <c r="Z402" s="1"/>
      <c r="AA402" s="1"/>
      <c r="AB402" s="1"/>
    </row>
    <row r="403" spans="1:28" x14ac:dyDescent="0.3">
      <c r="A403" s="1">
        <v>4616</v>
      </c>
      <c r="B403" s="1" t="s">
        <v>47</v>
      </c>
      <c r="C403" s="1">
        <v>175.99</v>
      </c>
      <c r="D403" s="1">
        <v>0.1</v>
      </c>
      <c r="E403" s="1">
        <v>698</v>
      </c>
      <c r="G403" s="1"/>
      <c r="H403" s="1" t="s">
        <v>35</v>
      </c>
      <c r="I403" s="1" t="s">
        <v>24</v>
      </c>
      <c r="J403" s="1" t="s">
        <v>58</v>
      </c>
      <c r="K403" s="1" t="s">
        <v>992</v>
      </c>
      <c r="L403" s="1" t="s">
        <v>49</v>
      </c>
      <c r="M403" s="1"/>
      <c r="N403" s="1" t="s">
        <v>29</v>
      </c>
      <c r="O403" s="1" t="s">
        <v>984</v>
      </c>
      <c r="P403" s="1" t="s">
        <v>31</v>
      </c>
      <c r="Q403" s="1" t="s">
        <v>113</v>
      </c>
      <c r="R403" s="1"/>
      <c r="S403" s="1">
        <v>98105</v>
      </c>
      <c r="T403" s="2">
        <v>42090</v>
      </c>
      <c r="U403" s="2">
        <v>42091</v>
      </c>
      <c r="V403" s="1">
        <v>39</v>
      </c>
      <c r="W403" s="1">
        <v>32869</v>
      </c>
      <c r="X403" s="2"/>
      <c r="Y403" s="1"/>
      <c r="Z403" s="1"/>
      <c r="AA403" s="1"/>
      <c r="AB403" s="1"/>
    </row>
    <row r="404" spans="1:28" x14ac:dyDescent="0.3">
      <c r="A404" s="1">
        <v>1225</v>
      </c>
      <c r="B404" s="1" t="s">
        <v>71</v>
      </c>
      <c r="C404" s="1">
        <v>40.479999999999997</v>
      </c>
      <c r="D404" s="1">
        <v>0.05</v>
      </c>
      <c r="E404" s="1">
        <v>698</v>
      </c>
      <c r="G404" s="1"/>
      <c r="H404" s="1" t="s">
        <v>35</v>
      </c>
      <c r="I404" s="1" t="s">
        <v>24</v>
      </c>
      <c r="J404" s="1" t="s">
        <v>58</v>
      </c>
      <c r="K404" s="1" t="s">
        <v>100</v>
      </c>
      <c r="L404" s="1" t="s">
        <v>49</v>
      </c>
      <c r="M404" s="1"/>
      <c r="N404" s="1" t="s">
        <v>29</v>
      </c>
      <c r="O404" s="1" t="s">
        <v>984</v>
      </c>
      <c r="P404" s="1" t="s">
        <v>31</v>
      </c>
      <c r="Q404" s="1" t="s">
        <v>113</v>
      </c>
      <c r="R404" s="1"/>
      <c r="S404" s="1">
        <v>98105</v>
      </c>
      <c r="T404" s="2">
        <v>42101</v>
      </c>
      <c r="U404" s="2">
        <v>42103</v>
      </c>
      <c r="V404" s="1">
        <v>36</v>
      </c>
      <c r="W404" s="1">
        <v>8994</v>
      </c>
      <c r="X404" s="1"/>
      <c r="Y404" s="1"/>
      <c r="Z404" s="1"/>
      <c r="AA404" s="1"/>
      <c r="AB404" s="1"/>
    </row>
    <row r="405" spans="1:28" x14ac:dyDescent="0.3">
      <c r="A405" s="1">
        <v>7480</v>
      </c>
      <c r="B405" s="1" t="s">
        <v>41</v>
      </c>
      <c r="C405" s="1">
        <v>14.81</v>
      </c>
      <c r="D405" s="1">
        <v>0.05</v>
      </c>
      <c r="E405" s="1">
        <v>698</v>
      </c>
      <c r="G405" s="1"/>
      <c r="H405" s="1" t="s">
        <v>35</v>
      </c>
      <c r="I405" s="1" t="s">
        <v>24</v>
      </c>
      <c r="J405" s="1" t="s">
        <v>26</v>
      </c>
      <c r="K405" s="1" t="s">
        <v>131</v>
      </c>
      <c r="L405" s="1" t="s">
        <v>49</v>
      </c>
      <c r="M405" s="1"/>
      <c r="N405" s="1" t="s">
        <v>29</v>
      </c>
      <c r="O405" s="1" t="s">
        <v>984</v>
      </c>
      <c r="P405" s="1" t="s">
        <v>31</v>
      </c>
      <c r="Q405" s="1" t="s">
        <v>113</v>
      </c>
      <c r="R405" s="1"/>
      <c r="S405" s="1">
        <v>98105</v>
      </c>
      <c r="T405" s="2">
        <v>42042</v>
      </c>
      <c r="U405" s="2">
        <v>42044</v>
      </c>
      <c r="V405" s="1">
        <v>79</v>
      </c>
      <c r="W405" s="1">
        <v>53410</v>
      </c>
      <c r="X405" s="2"/>
      <c r="Y405" s="1"/>
      <c r="Z405" s="1"/>
      <c r="AA405" s="1"/>
      <c r="AB405" s="1"/>
    </row>
    <row r="406" spans="1:28" x14ac:dyDescent="0.3">
      <c r="A406" s="1">
        <v>6289</v>
      </c>
      <c r="B406" s="1" t="s">
        <v>47</v>
      </c>
      <c r="C406" s="1">
        <v>5.28</v>
      </c>
      <c r="D406" s="1">
        <v>0.05</v>
      </c>
      <c r="E406" s="1">
        <v>699</v>
      </c>
      <c r="G406" s="1"/>
      <c r="H406" s="1" t="s">
        <v>35</v>
      </c>
      <c r="I406" s="1" t="s">
        <v>74</v>
      </c>
      <c r="J406" s="1" t="s">
        <v>26</v>
      </c>
      <c r="K406" s="1" t="s">
        <v>66</v>
      </c>
      <c r="L406" s="1" t="s">
        <v>49</v>
      </c>
      <c r="M406" s="1"/>
      <c r="N406" s="1" t="s">
        <v>29</v>
      </c>
      <c r="O406" s="1" t="s">
        <v>984</v>
      </c>
      <c r="P406" s="1" t="s">
        <v>39</v>
      </c>
      <c r="Q406" s="1" t="s">
        <v>257</v>
      </c>
      <c r="R406" s="1"/>
      <c r="S406" s="1">
        <v>90041</v>
      </c>
      <c r="T406" s="2">
        <v>42117</v>
      </c>
      <c r="U406" s="2">
        <v>42118</v>
      </c>
      <c r="V406" s="1">
        <v>5</v>
      </c>
      <c r="W406" s="1">
        <v>44517</v>
      </c>
      <c r="X406" s="1"/>
      <c r="Y406" s="1"/>
      <c r="Z406" s="1"/>
      <c r="AA406" s="1"/>
      <c r="AB406" s="1"/>
    </row>
    <row r="407" spans="1:28" x14ac:dyDescent="0.3">
      <c r="A407" s="1">
        <v>7733</v>
      </c>
      <c r="B407" s="1" t="s">
        <v>41</v>
      </c>
      <c r="C407" s="1">
        <v>6.47</v>
      </c>
      <c r="D407" s="1">
        <v>0.05</v>
      </c>
      <c r="E407" s="1">
        <v>699</v>
      </c>
      <c r="G407" s="1"/>
      <c r="H407" s="1" t="s">
        <v>35</v>
      </c>
      <c r="I407" s="1" t="s">
        <v>74</v>
      </c>
      <c r="J407" s="1" t="s">
        <v>26</v>
      </c>
      <c r="K407" s="1" t="s">
        <v>27</v>
      </c>
      <c r="L407" s="1" t="s">
        <v>28</v>
      </c>
      <c r="M407" s="1"/>
      <c r="N407" s="1" t="s">
        <v>29</v>
      </c>
      <c r="O407" s="1" t="s">
        <v>984</v>
      </c>
      <c r="P407" s="1" t="s">
        <v>39</v>
      </c>
      <c r="Q407" s="1" t="s">
        <v>257</v>
      </c>
      <c r="R407" s="1"/>
      <c r="S407" s="1">
        <v>90041</v>
      </c>
      <c r="T407" s="2">
        <v>42161</v>
      </c>
      <c r="U407" s="2">
        <v>42162</v>
      </c>
      <c r="V407" s="1">
        <v>30</v>
      </c>
      <c r="W407" s="1">
        <v>55392</v>
      </c>
      <c r="X407" s="1"/>
      <c r="Y407" s="1"/>
      <c r="Z407" s="1"/>
      <c r="AA407" s="1"/>
      <c r="AB407" s="1"/>
    </row>
    <row r="408" spans="1:28" x14ac:dyDescent="0.3">
      <c r="A408" s="1">
        <v>7734</v>
      </c>
      <c r="B408" s="1" t="s">
        <v>41</v>
      </c>
      <c r="C408" s="1">
        <v>2.84</v>
      </c>
      <c r="D408" s="1">
        <v>0.05</v>
      </c>
      <c r="E408" s="1">
        <v>699</v>
      </c>
      <c r="G408" s="1"/>
      <c r="H408" s="1" t="s">
        <v>35</v>
      </c>
      <c r="I408" s="1" t="s">
        <v>74</v>
      </c>
      <c r="J408" s="1" t="s">
        <v>26</v>
      </c>
      <c r="K408" s="1" t="s">
        <v>27</v>
      </c>
      <c r="L408" s="1" t="s">
        <v>28</v>
      </c>
      <c r="M408" s="1"/>
      <c r="N408" s="1" t="s">
        <v>29</v>
      </c>
      <c r="O408" s="1" t="s">
        <v>984</v>
      </c>
      <c r="P408" s="1" t="s">
        <v>39</v>
      </c>
      <c r="Q408" s="1" t="s">
        <v>257</v>
      </c>
      <c r="R408" s="1"/>
      <c r="S408" s="1">
        <v>90041</v>
      </c>
      <c r="T408" s="2">
        <v>42161</v>
      </c>
      <c r="U408" s="2">
        <v>42163</v>
      </c>
      <c r="V408" s="1">
        <v>59</v>
      </c>
      <c r="W408" s="1">
        <v>55392</v>
      </c>
      <c r="X408" s="1"/>
      <c r="Y408" s="1"/>
      <c r="Z408" s="1"/>
      <c r="AA408" s="1"/>
      <c r="AB408" s="1"/>
    </row>
    <row r="409" spans="1:28" x14ac:dyDescent="0.3">
      <c r="A409" s="1">
        <v>5140</v>
      </c>
      <c r="B409" s="1" t="s">
        <v>23</v>
      </c>
      <c r="C409" s="1">
        <v>7.89</v>
      </c>
      <c r="D409" s="1">
        <v>0.05</v>
      </c>
      <c r="E409" s="1">
        <v>699</v>
      </c>
      <c r="G409" s="1"/>
      <c r="H409" s="1" t="s">
        <v>35</v>
      </c>
      <c r="I409" s="1" t="s">
        <v>74</v>
      </c>
      <c r="J409" s="1" t="s">
        <v>26</v>
      </c>
      <c r="K409" s="1" t="s">
        <v>53</v>
      </c>
      <c r="L409" s="1" t="s">
        <v>28</v>
      </c>
      <c r="M409" s="1"/>
      <c r="N409" s="1" t="s">
        <v>29</v>
      </c>
      <c r="O409" s="1" t="s">
        <v>984</v>
      </c>
      <c r="P409" s="1" t="s">
        <v>39</v>
      </c>
      <c r="Q409" s="1" t="s">
        <v>257</v>
      </c>
      <c r="R409" s="1"/>
      <c r="S409" s="1">
        <v>90041</v>
      </c>
      <c r="T409" s="2">
        <v>42185</v>
      </c>
      <c r="U409" s="2">
        <v>42186</v>
      </c>
      <c r="V409" s="1">
        <v>32</v>
      </c>
      <c r="W409" s="1">
        <v>36647</v>
      </c>
      <c r="X409" s="2"/>
      <c r="Y409" s="1"/>
      <c r="Z409" s="1"/>
      <c r="AA409" s="1"/>
      <c r="AB409" s="1"/>
    </row>
    <row r="410" spans="1:28" x14ac:dyDescent="0.3">
      <c r="A410" s="1">
        <v>5141</v>
      </c>
      <c r="B410" s="1" t="s">
        <v>23</v>
      </c>
      <c r="C410" s="1">
        <v>3.68</v>
      </c>
      <c r="D410" s="1">
        <v>0.05</v>
      </c>
      <c r="E410" s="1">
        <v>699</v>
      </c>
      <c r="G410" s="1"/>
      <c r="H410" s="1" t="s">
        <v>35</v>
      </c>
      <c r="I410" s="1" t="s">
        <v>74</v>
      </c>
      <c r="J410" s="1" t="s">
        <v>26</v>
      </c>
      <c r="K410" s="1" t="s">
        <v>999</v>
      </c>
      <c r="L410" s="1" t="s">
        <v>28</v>
      </c>
      <c r="M410" s="1"/>
      <c r="N410" s="1" t="s">
        <v>29</v>
      </c>
      <c r="O410" s="1" t="s">
        <v>984</v>
      </c>
      <c r="P410" s="1" t="s">
        <v>39</v>
      </c>
      <c r="Q410" s="1" t="s">
        <v>257</v>
      </c>
      <c r="R410" s="1"/>
      <c r="S410" s="1">
        <v>90041</v>
      </c>
      <c r="T410" s="2">
        <v>42185</v>
      </c>
      <c r="U410" s="2">
        <v>42186</v>
      </c>
      <c r="V410" s="1">
        <v>24</v>
      </c>
      <c r="W410" s="1">
        <v>36647</v>
      </c>
      <c r="X410" s="2"/>
      <c r="Y410" s="1"/>
      <c r="Z410" s="1"/>
      <c r="AA410" s="1"/>
      <c r="AB410" s="1"/>
    </row>
    <row r="411" spans="1:28" x14ac:dyDescent="0.3">
      <c r="A411" s="1">
        <v>5142</v>
      </c>
      <c r="B411" s="1" t="s">
        <v>23</v>
      </c>
      <c r="C411" s="1">
        <v>9.7100000000000009</v>
      </c>
      <c r="D411" s="1">
        <v>0.05</v>
      </c>
      <c r="E411" s="1">
        <v>699</v>
      </c>
      <c r="G411" s="1"/>
      <c r="H411" s="1" t="s">
        <v>35</v>
      </c>
      <c r="I411" s="1" t="s">
        <v>74</v>
      </c>
      <c r="J411" s="1" t="s">
        <v>26</v>
      </c>
      <c r="K411" s="1" t="s">
        <v>85</v>
      </c>
      <c r="L411" s="1" t="s">
        <v>49</v>
      </c>
      <c r="M411" s="1"/>
      <c r="N411" s="1" t="s">
        <v>29</v>
      </c>
      <c r="O411" s="1" t="s">
        <v>984</v>
      </c>
      <c r="P411" s="1" t="s">
        <v>39</v>
      </c>
      <c r="Q411" s="1" t="s">
        <v>257</v>
      </c>
      <c r="R411" s="1"/>
      <c r="S411" s="1">
        <v>90041</v>
      </c>
      <c r="T411" s="2">
        <v>42185</v>
      </c>
      <c r="U411" s="2">
        <v>42188</v>
      </c>
      <c r="V411" s="1">
        <v>27</v>
      </c>
      <c r="W411" s="1">
        <v>36647</v>
      </c>
      <c r="X411" s="1"/>
      <c r="Y411" s="1"/>
      <c r="Z411" s="1"/>
      <c r="AA411" s="1"/>
      <c r="AB411" s="1"/>
    </row>
    <row r="412" spans="1:28" x14ac:dyDescent="0.3">
      <c r="A412" s="1">
        <v>4556</v>
      </c>
      <c r="B412" s="1" t="s">
        <v>47</v>
      </c>
      <c r="C412" s="1">
        <v>5.0199999999999996</v>
      </c>
      <c r="D412" s="1">
        <v>0.05</v>
      </c>
      <c r="E412" s="1">
        <v>699</v>
      </c>
      <c r="G412" s="1"/>
      <c r="H412" s="1" t="s">
        <v>35</v>
      </c>
      <c r="I412" s="1" t="s">
        <v>74</v>
      </c>
      <c r="J412" s="1" t="s">
        <v>58</v>
      </c>
      <c r="K412" s="1" t="s">
        <v>100</v>
      </c>
      <c r="L412" s="1" t="s">
        <v>43</v>
      </c>
      <c r="M412" s="1"/>
      <c r="N412" s="1" t="s">
        <v>29</v>
      </c>
      <c r="O412" s="1" t="s">
        <v>984</v>
      </c>
      <c r="P412" s="1" t="s">
        <v>39</v>
      </c>
      <c r="Q412" s="1" t="s">
        <v>257</v>
      </c>
      <c r="R412" s="1"/>
      <c r="S412" s="1">
        <v>90041</v>
      </c>
      <c r="T412" s="2">
        <v>42033</v>
      </c>
      <c r="U412" s="2">
        <v>42035</v>
      </c>
      <c r="V412" s="1">
        <v>42</v>
      </c>
      <c r="W412" s="1">
        <v>32420</v>
      </c>
      <c r="X412" s="2"/>
      <c r="Y412" s="1"/>
      <c r="Z412" s="1"/>
      <c r="AA412" s="1"/>
      <c r="AB412" s="1"/>
    </row>
    <row r="413" spans="1:28" x14ac:dyDescent="0.3">
      <c r="A413" s="1">
        <v>4557</v>
      </c>
      <c r="B413" s="1" t="s">
        <v>47</v>
      </c>
      <c r="C413" s="1">
        <v>280.98</v>
      </c>
      <c r="D413" s="1">
        <v>0.1</v>
      </c>
      <c r="E413" s="1">
        <v>699</v>
      </c>
      <c r="G413" s="1"/>
      <c r="H413" s="1" t="s">
        <v>35</v>
      </c>
      <c r="I413" s="1" t="s">
        <v>74</v>
      </c>
      <c r="J413" s="1" t="s">
        <v>36</v>
      </c>
      <c r="K413" s="1" t="s">
        <v>37</v>
      </c>
      <c r="L413" s="1" t="s">
        <v>38</v>
      </c>
      <c r="M413" s="1"/>
      <c r="N413" s="1" t="s">
        <v>29</v>
      </c>
      <c r="O413" s="1" t="s">
        <v>984</v>
      </c>
      <c r="P413" s="1" t="s">
        <v>39</v>
      </c>
      <c r="Q413" s="1" t="s">
        <v>257</v>
      </c>
      <c r="R413" s="1"/>
      <c r="S413" s="1">
        <v>90041</v>
      </c>
      <c r="T413" s="2">
        <v>42033</v>
      </c>
      <c r="U413" s="2">
        <v>42035</v>
      </c>
      <c r="V413" s="1">
        <v>23</v>
      </c>
      <c r="W413" s="1">
        <v>32420</v>
      </c>
      <c r="X413" s="2"/>
      <c r="Y413" s="1"/>
      <c r="Z413" s="1"/>
      <c r="AA413" s="1"/>
      <c r="AB413" s="1"/>
    </row>
    <row r="414" spans="1:28" x14ac:dyDescent="0.3">
      <c r="A414" s="1">
        <v>448</v>
      </c>
      <c r="B414" s="1" t="s">
        <v>47</v>
      </c>
      <c r="C414" s="1">
        <v>4.26</v>
      </c>
      <c r="D414" s="1">
        <v>0.05</v>
      </c>
      <c r="E414" s="1">
        <v>699</v>
      </c>
      <c r="G414" s="1"/>
      <c r="H414" s="1" t="s">
        <v>35</v>
      </c>
      <c r="I414" s="1" t="s">
        <v>74</v>
      </c>
      <c r="J414" s="1" t="s">
        <v>26</v>
      </c>
      <c r="K414" s="1" t="s">
        <v>27</v>
      </c>
      <c r="L414" s="1" t="s">
        <v>28</v>
      </c>
      <c r="M414" s="1"/>
      <c r="N414" s="1" t="s">
        <v>29</v>
      </c>
      <c r="O414" s="1" t="s">
        <v>984</v>
      </c>
      <c r="P414" s="1" t="s">
        <v>39</v>
      </c>
      <c r="Q414" s="1" t="s">
        <v>257</v>
      </c>
      <c r="R414" s="1"/>
      <c r="S414" s="1">
        <v>90041</v>
      </c>
      <c r="T414" s="2">
        <v>42144</v>
      </c>
      <c r="U414" s="2">
        <v>42145</v>
      </c>
      <c r="V414" s="1">
        <v>88</v>
      </c>
      <c r="W414" s="1">
        <v>3042</v>
      </c>
      <c r="X414" s="2"/>
      <c r="Y414" s="1"/>
      <c r="Z414" s="1"/>
      <c r="AA414" s="1"/>
      <c r="AB414" s="1"/>
    </row>
    <row r="415" spans="1:28" x14ac:dyDescent="0.3">
      <c r="A415" s="1">
        <v>18448</v>
      </c>
      <c r="B415" s="1" t="s">
        <v>47</v>
      </c>
      <c r="C415" s="1">
        <v>4.26</v>
      </c>
      <c r="D415" s="1">
        <v>0.05</v>
      </c>
      <c r="E415" s="1">
        <v>700</v>
      </c>
      <c r="G415" s="1"/>
      <c r="H415" s="1" t="s">
        <v>35</v>
      </c>
      <c r="I415" s="1" t="s">
        <v>74</v>
      </c>
      <c r="J415" s="1" t="s">
        <v>26</v>
      </c>
      <c r="K415" s="1" t="s">
        <v>27</v>
      </c>
      <c r="L415" s="1" t="s">
        <v>28</v>
      </c>
      <c r="M415" s="1"/>
      <c r="N415" s="1" t="s">
        <v>29</v>
      </c>
      <c r="O415" s="1" t="s">
        <v>984</v>
      </c>
      <c r="P415" s="1" t="s">
        <v>39</v>
      </c>
      <c r="Q415" s="1" t="s">
        <v>284</v>
      </c>
      <c r="R415" s="1"/>
      <c r="S415" s="1">
        <v>93454</v>
      </c>
      <c r="T415" s="2">
        <v>42144</v>
      </c>
      <c r="U415" s="2">
        <v>42145</v>
      </c>
      <c r="V415" s="1">
        <v>22</v>
      </c>
      <c r="W415" s="1">
        <v>87980</v>
      </c>
      <c r="X415" s="2"/>
      <c r="Y415" s="1"/>
      <c r="Z415" s="1"/>
      <c r="AA415" s="1"/>
      <c r="AB415" s="1"/>
    </row>
    <row r="416" spans="1:28" x14ac:dyDescent="0.3">
      <c r="A416" s="1">
        <v>24289</v>
      </c>
      <c r="B416" s="1" t="s">
        <v>47</v>
      </c>
      <c r="C416" s="1">
        <v>5.28</v>
      </c>
      <c r="D416" s="1">
        <v>0.05</v>
      </c>
      <c r="E416" s="1">
        <v>702</v>
      </c>
      <c r="G416" s="1"/>
      <c r="H416" s="1" t="s">
        <v>35</v>
      </c>
      <c r="I416" s="1" t="s">
        <v>74</v>
      </c>
      <c r="J416" s="1" t="s">
        <v>26</v>
      </c>
      <c r="K416" s="1" t="s">
        <v>66</v>
      </c>
      <c r="L416" s="1" t="s">
        <v>49</v>
      </c>
      <c r="M416" s="1"/>
      <c r="N416" s="1" t="s">
        <v>29</v>
      </c>
      <c r="O416" s="1" t="s">
        <v>984</v>
      </c>
      <c r="P416" s="1" t="s">
        <v>39</v>
      </c>
      <c r="Q416" s="1" t="s">
        <v>306</v>
      </c>
      <c r="R416" s="1"/>
      <c r="S416" s="1">
        <v>95404</v>
      </c>
      <c r="T416" s="2">
        <v>42117</v>
      </c>
      <c r="U416" s="2">
        <v>42118</v>
      </c>
      <c r="V416" s="1">
        <v>1</v>
      </c>
      <c r="W416" s="1">
        <v>87977</v>
      </c>
      <c r="X416" s="2"/>
      <c r="Y416" s="1"/>
      <c r="Z416" s="1"/>
      <c r="AA416" s="1"/>
      <c r="AB416" s="1"/>
    </row>
    <row r="417" spans="1:28" x14ac:dyDescent="0.3">
      <c r="A417" s="1">
        <v>23140</v>
      </c>
      <c r="B417" s="1" t="s">
        <v>23</v>
      </c>
      <c r="C417" s="1">
        <v>7.89</v>
      </c>
      <c r="D417" s="1">
        <v>0.05</v>
      </c>
      <c r="E417" s="1">
        <v>702</v>
      </c>
      <c r="G417" s="1"/>
      <c r="H417" s="1" t="s">
        <v>35</v>
      </c>
      <c r="I417" s="1" t="s">
        <v>74</v>
      </c>
      <c r="J417" s="1" t="s">
        <v>26</v>
      </c>
      <c r="K417" s="1" t="s">
        <v>53</v>
      </c>
      <c r="L417" s="1" t="s">
        <v>28</v>
      </c>
      <c r="M417" s="1"/>
      <c r="N417" s="1" t="s">
        <v>29</v>
      </c>
      <c r="O417" s="1" t="s">
        <v>984</v>
      </c>
      <c r="P417" s="1" t="s">
        <v>39</v>
      </c>
      <c r="Q417" s="1" t="s">
        <v>306</v>
      </c>
      <c r="R417" s="1"/>
      <c r="S417" s="1">
        <v>95404</v>
      </c>
      <c r="T417" s="2">
        <v>42185</v>
      </c>
      <c r="U417" s="2">
        <v>42186</v>
      </c>
      <c r="V417" s="1">
        <v>8</v>
      </c>
      <c r="W417" s="1">
        <v>87979</v>
      </c>
      <c r="X417" s="1"/>
      <c r="Y417" s="1"/>
      <c r="Z417" s="1"/>
      <c r="AA417" s="1"/>
      <c r="AB417" s="1"/>
    </row>
    <row r="418" spans="1:28" x14ac:dyDescent="0.3">
      <c r="A418" s="1">
        <v>23141</v>
      </c>
      <c r="B418" s="1" t="s">
        <v>23</v>
      </c>
      <c r="C418" s="1">
        <v>3.68</v>
      </c>
      <c r="D418" s="1">
        <v>0.05</v>
      </c>
      <c r="E418" s="1">
        <v>702</v>
      </c>
      <c r="G418" s="1"/>
      <c r="H418" s="1" t="s">
        <v>35</v>
      </c>
      <c r="I418" s="1" t="s">
        <v>74</v>
      </c>
      <c r="J418" s="1" t="s">
        <v>26</v>
      </c>
      <c r="K418" s="1" t="s">
        <v>999</v>
      </c>
      <c r="L418" s="1" t="s">
        <v>28</v>
      </c>
      <c r="M418" s="1"/>
      <c r="N418" s="1" t="s">
        <v>29</v>
      </c>
      <c r="O418" s="1" t="s">
        <v>984</v>
      </c>
      <c r="P418" s="1" t="s">
        <v>39</v>
      </c>
      <c r="Q418" s="1" t="s">
        <v>306</v>
      </c>
      <c r="R418" s="1"/>
      <c r="S418" s="1">
        <v>95404</v>
      </c>
      <c r="T418" s="2">
        <v>42185</v>
      </c>
      <c r="U418" s="2">
        <v>42186</v>
      </c>
      <c r="V418" s="1">
        <v>6</v>
      </c>
      <c r="W418" s="1">
        <v>87979</v>
      </c>
      <c r="X418" s="1"/>
      <c r="Y418" s="1"/>
      <c r="Z418" s="1"/>
      <c r="AA418" s="1"/>
      <c r="AB418" s="1"/>
    </row>
    <row r="419" spans="1:28" x14ac:dyDescent="0.3">
      <c r="A419" s="1">
        <v>23142</v>
      </c>
      <c r="B419" s="1" t="s">
        <v>23</v>
      </c>
      <c r="C419" s="1">
        <v>9.7100000000000009</v>
      </c>
      <c r="D419" s="1">
        <v>0.05</v>
      </c>
      <c r="E419" s="1">
        <v>702</v>
      </c>
      <c r="G419" s="1"/>
      <c r="H419" s="1" t="s">
        <v>35</v>
      </c>
      <c r="I419" s="1" t="s">
        <v>74</v>
      </c>
      <c r="J419" s="1" t="s">
        <v>26</v>
      </c>
      <c r="K419" s="1" t="s">
        <v>85</v>
      </c>
      <c r="L419" s="1" t="s">
        <v>49</v>
      </c>
      <c r="M419" s="1"/>
      <c r="N419" s="1" t="s">
        <v>29</v>
      </c>
      <c r="O419" s="1" t="s">
        <v>988</v>
      </c>
      <c r="P419" s="1" t="s">
        <v>39</v>
      </c>
      <c r="Q419" s="1" t="s">
        <v>306</v>
      </c>
      <c r="R419" s="1"/>
      <c r="S419" s="1">
        <v>95404</v>
      </c>
      <c r="T419" s="2">
        <v>42185</v>
      </c>
      <c r="U419" s="2">
        <v>42188</v>
      </c>
      <c r="V419" s="1">
        <v>7</v>
      </c>
      <c r="W419" s="1">
        <v>87979</v>
      </c>
      <c r="X419" s="1"/>
      <c r="Y419" s="1"/>
      <c r="Z419" s="1"/>
      <c r="AA419" s="1"/>
      <c r="AB419" s="1"/>
    </row>
    <row r="420" spans="1:28" x14ac:dyDescent="0.3">
      <c r="A420" s="1">
        <v>25734</v>
      </c>
      <c r="B420" s="1" t="s">
        <v>41</v>
      </c>
      <c r="C420" s="1">
        <v>2.84</v>
      </c>
      <c r="D420" s="1">
        <v>0.05</v>
      </c>
      <c r="E420" s="1">
        <v>711</v>
      </c>
      <c r="G420" s="1"/>
      <c r="H420" s="1" t="s">
        <v>35</v>
      </c>
      <c r="I420" s="1" t="s">
        <v>74</v>
      </c>
      <c r="J420" s="1" t="s">
        <v>26</v>
      </c>
      <c r="K420" s="1" t="s">
        <v>27</v>
      </c>
      <c r="L420" s="1" t="s">
        <v>28</v>
      </c>
      <c r="M420" s="1"/>
      <c r="N420" s="1" t="s">
        <v>29</v>
      </c>
      <c r="O420" s="1" t="s">
        <v>984</v>
      </c>
      <c r="P420" s="1" t="s">
        <v>106</v>
      </c>
      <c r="Q420" s="1" t="s">
        <v>307</v>
      </c>
      <c r="R420" s="1"/>
      <c r="S420" s="1">
        <v>2152</v>
      </c>
      <c r="T420" s="2">
        <v>42161</v>
      </c>
      <c r="U420" s="2">
        <v>42163</v>
      </c>
      <c r="V420" s="1">
        <v>15</v>
      </c>
      <c r="W420" s="1">
        <v>87978</v>
      </c>
      <c r="X420" s="1"/>
      <c r="Y420" s="1"/>
      <c r="Z420" s="1"/>
      <c r="AA420" s="1"/>
      <c r="AB420" s="1"/>
    </row>
    <row r="421" spans="1:28" x14ac:dyDescent="0.3">
      <c r="A421" s="1">
        <v>20789</v>
      </c>
      <c r="B421" s="1" t="s">
        <v>33</v>
      </c>
      <c r="C421" s="1">
        <v>8.5</v>
      </c>
      <c r="D421" s="1">
        <v>0.05</v>
      </c>
      <c r="E421" s="1">
        <v>719</v>
      </c>
      <c r="G421" s="1"/>
      <c r="H421" s="1" t="s">
        <v>35</v>
      </c>
      <c r="I421" s="1" t="s">
        <v>24</v>
      </c>
      <c r="J421" s="1" t="s">
        <v>58</v>
      </c>
      <c r="K421" s="1" t="s">
        <v>100</v>
      </c>
      <c r="L421" s="1" t="s">
        <v>43</v>
      </c>
      <c r="M421" s="1"/>
      <c r="N421" s="1" t="s">
        <v>29</v>
      </c>
      <c r="O421" s="1" t="s">
        <v>984</v>
      </c>
      <c r="P421" s="1" t="s">
        <v>219</v>
      </c>
      <c r="Q421" s="1" t="s">
        <v>308</v>
      </c>
      <c r="R421" s="1"/>
      <c r="S421" s="1">
        <v>89041</v>
      </c>
      <c r="T421" s="2">
        <v>42063</v>
      </c>
      <c r="U421" s="2">
        <v>42065</v>
      </c>
      <c r="V421" s="1">
        <v>14</v>
      </c>
      <c r="W421" s="1">
        <v>89344</v>
      </c>
      <c r="X421" s="1"/>
      <c r="Y421" s="1"/>
      <c r="Z421" s="1"/>
      <c r="AA421" s="1"/>
      <c r="AB421" s="1"/>
    </row>
    <row r="422" spans="1:28" x14ac:dyDescent="0.3">
      <c r="A422" s="1">
        <v>20790</v>
      </c>
      <c r="B422" s="1" t="s">
        <v>33</v>
      </c>
      <c r="C422" s="1">
        <v>95.43</v>
      </c>
      <c r="D422" s="1">
        <v>0.05</v>
      </c>
      <c r="E422" s="1">
        <v>719</v>
      </c>
      <c r="G422" s="1"/>
      <c r="H422" s="1" t="s">
        <v>35</v>
      </c>
      <c r="I422" s="1" t="s">
        <v>24</v>
      </c>
      <c r="J422" s="1" t="s">
        <v>26</v>
      </c>
      <c r="K422" s="1" t="s">
        <v>85</v>
      </c>
      <c r="L422" s="1" t="s">
        <v>49</v>
      </c>
      <c r="M422" s="1"/>
      <c r="N422" s="1" t="s">
        <v>29</v>
      </c>
      <c r="O422" s="1" t="s">
        <v>989</v>
      </c>
      <c r="P422" s="1" t="s">
        <v>219</v>
      </c>
      <c r="Q422" s="1" t="s">
        <v>308</v>
      </c>
      <c r="R422" s="1"/>
      <c r="S422" s="1">
        <v>89041</v>
      </c>
      <c r="T422" s="2">
        <v>42063</v>
      </c>
      <c r="U422" s="2">
        <v>42065</v>
      </c>
      <c r="V422" s="1">
        <v>2</v>
      </c>
      <c r="W422" s="1">
        <v>89344</v>
      </c>
      <c r="X422" s="2"/>
      <c r="Y422" s="1"/>
      <c r="Z422" s="1"/>
      <c r="AA422" s="1"/>
      <c r="AB422" s="1"/>
    </row>
    <row r="423" spans="1:28" x14ac:dyDescent="0.3">
      <c r="A423" s="1">
        <v>20633</v>
      </c>
      <c r="B423" s="1" t="s">
        <v>33</v>
      </c>
      <c r="C423" s="1">
        <v>10.64</v>
      </c>
      <c r="D423" s="1">
        <v>0.05</v>
      </c>
      <c r="E423" s="1">
        <v>721</v>
      </c>
      <c r="G423" s="1"/>
      <c r="H423" s="1" t="s">
        <v>35</v>
      </c>
      <c r="I423" s="1" t="s">
        <v>24</v>
      </c>
      <c r="J423" s="1" t="s">
        <v>36</v>
      </c>
      <c r="K423" s="1" t="s">
        <v>42</v>
      </c>
      <c r="L423" s="1" t="s">
        <v>49</v>
      </c>
      <c r="M423" s="1"/>
      <c r="N423" s="1" t="s">
        <v>29</v>
      </c>
      <c r="O423" s="1" t="s">
        <v>989</v>
      </c>
      <c r="P423" s="1" t="s">
        <v>270</v>
      </c>
      <c r="Q423" s="1" t="s">
        <v>309</v>
      </c>
      <c r="R423" s="1"/>
      <c r="S423" s="1">
        <v>46041</v>
      </c>
      <c r="T423" s="2">
        <v>42179</v>
      </c>
      <c r="U423" s="2">
        <v>42180</v>
      </c>
      <c r="V423" s="1">
        <v>6</v>
      </c>
      <c r="W423" s="1">
        <v>91053</v>
      </c>
      <c r="X423" s="2"/>
      <c r="Y423" s="1"/>
      <c r="Z423" s="1"/>
      <c r="AA423" s="1"/>
      <c r="AB423" s="1"/>
    </row>
    <row r="424" spans="1:28" x14ac:dyDescent="0.3">
      <c r="A424" s="1">
        <v>20634</v>
      </c>
      <c r="B424" s="1" t="s">
        <v>33</v>
      </c>
      <c r="C424" s="1">
        <v>2.78</v>
      </c>
      <c r="D424" s="1">
        <v>0.05</v>
      </c>
      <c r="E424" s="1">
        <v>721</v>
      </c>
      <c r="G424" s="1"/>
      <c r="H424" s="1" t="s">
        <v>995</v>
      </c>
      <c r="I424" s="1" t="s">
        <v>24</v>
      </c>
      <c r="J424" s="1" t="s">
        <v>26</v>
      </c>
      <c r="K424" s="1" t="s">
        <v>27</v>
      </c>
      <c r="L424" s="1" t="s">
        <v>28</v>
      </c>
      <c r="M424" s="1"/>
      <c r="N424" s="1" t="s">
        <v>29</v>
      </c>
      <c r="O424" s="1" t="s">
        <v>989</v>
      </c>
      <c r="P424" s="1" t="s">
        <v>270</v>
      </c>
      <c r="Q424" s="1" t="s">
        <v>309</v>
      </c>
      <c r="R424" s="1"/>
      <c r="S424" s="1">
        <v>46041</v>
      </c>
      <c r="T424" s="2">
        <v>42179</v>
      </c>
      <c r="U424" s="2">
        <v>42181</v>
      </c>
      <c r="V424" s="1">
        <v>15</v>
      </c>
      <c r="W424" s="1">
        <v>91053</v>
      </c>
      <c r="X424" s="2"/>
      <c r="Y424" s="1"/>
      <c r="Z424" s="1"/>
      <c r="AA424" s="1"/>
      <c r="AB424" s="1"/>
    </row>
    <row r="425" spans="1:28" x14ac:dyDescent="0.3">
      <c r="A425" s="1">
        <v>24574</v>
      </c>
      <c r="B425" s="1" t="s">
        <v>47</v>
      </c>
      <c r="C425" s="1">
        <v>7.28</v>
      </c>
      <c r="D425" s="1">
        <v>0.05</v>
      </c>
      <c r="E425" s="1">
        <v>721</v>
      </c>
      <c r="G425" s="1"/>
      <c r="H425" s="1" t="s">
        <v>35</v>
      </c>
      <c r="I425" s="1" t="s">
        <v>24</v>
      </c>
      <c r="J425" s="1" t="s">
        <v>26</v>
      </c>
      <c r="K425" s="1" t="s">
        <v>66</v>
      </c>
      <c r="L425" s="1" t="s">
        <v>49</v>
      </c>
      <c r="M425" s="1"/>
      <c r="N425" s="1" t="s">
        <v>29</v>
      </c>
      <c r="O425" s="1" t="s">
        <v>988</v>
      </c>
      <c r="P425" s="1" t="s">
        <v>270</v>
      </c>
      <c r="Q425" s="1" t="s">
        <v>309</v>
      </c>
      <c r="R425" s="1"/>
      <c r="S425" s="1">
        <v>46041</v>
      </c>
      <c r="T425" s="2">
        <v>42105</v>
      </c>
      <c r="U425" s="2">
        <v>42107</v>
      </c>
      <c r="V425" s="1">
        <v>1</v>
      </c>
      <c r="W425" s="1">
        <v>91054</v>
      </c>
      <c r="X425" s="2"/>
      <c r="Y425" s="1"/>
      <c r="Z425" s="1"/>
      <c r="AA425" s="1"/>
      <c r="AB425" s="1"/>
    </row>
    <row r="426" spans="1:28" x14ac:dyDescent="0.3">
      <c r="A426" s="1">
        <v>19601</v>
      </c>
      <c r="B426" s="1" t="s">
        <v>47</v>
      </c>
      <c r="C426" s="1">
        <v>125.99</v>
      </c>
      <c r="D426" s="1">
        <v>0.1</v>
      </c>
      <c r="E426" s="1">
        <v>724</v>
      </c>
      <c r="G426" s="1"/>
      <c r="H426" s="1" t="s">
        <v>35</v>
      </c>
      <c r="I426" s="1" t="s">
        <v>74</v>
      </c>
      <c r="J426" s="1" t="s">
        <v>58</v>
      </c>
      <c r="K426" s="1" t="s">
        <v>992</v>
      </c>
      <c r="L426" s="1" t="s">
        <v>49</v>
      </c>
      <c r="M426" s="1"/>
      <c r="N426" s="1" t="s">
        <v>29</v>
      </c>
      <c r="O426" s="1" t="s">
        <v>988</v>
      </c>
      <c r="P426" s="1" t="s">
        <v>119</v>
      </c>
      <c r="Q426" s="1" t="s">
        <v>310</v>
      </c>
      <c r="R426" s="1"/>
      <c r="S426" s="1">
        <v>6614</v>
      </c>
      <c r="T426" s="2">
        <v>42078</v>
      </c>
      <c r="U426" s="2">
        <v>42079</v>
      </c>
      <c r="V426" s="1">
        <v>1</v>
      </c>
      <c r="W426" s="1">
        <v>90359</v>
      </c>
      <c r="X426" s="2"/>
      <c r="Y426" s="1"/>
      <c r="Z426" s="1"/>
      <c r="AA426" s="1"/>
      <c r="AB426" s="1"/>
    </row>
    <row r="427" spans="1:28" x14ac:dyDescent="0.3">
      <c r="A427" s="1">
        <v>19600</v>
      </c>
      <c r="B427" s="1" t="s">
        <v>47</v>
      </c>
      <c r="C427" s="1">
        <v>17.98</v>
      </c>
      <c r="D427" s="1">
        <v>0.05</v>
      </c>
      <c r="E427" s="1">
        <v>727</v>
      </c>
      <c r="G427" s="1"/>
      <c r="H427" s="1" t="s">
        <v>35</v>
      </c>
      <c r="I427" s="1" t="s">
        <v>74</v>
      </c>
      <c r="J427" s="1" t="s">
        <v>58</v>
      </c>
      <c r="K427" s="1" t="s">
        <v>100</v>
      </c>
      <c r="L427" s="1" t="s">
        <v>49</v>
      </c>
      <c r="M427" s="1"/>
      <c r="N427" s="1" t="s">
        <v>29</v>
      </c>
      <c r="O427" s="1" t="s">
        <v>988</v>
      </c>
      <c r="P427" s="1" t="s">
        <v>103</v>
      </c>
      <c r="Q427" s="1" t="s">
        <v>201</v>
      </c>
      <c r="R427" s="1"/>
      <c r="S427" s="1">
        <v>4240</v>
      </c>
      <c r="T427" s="2">
        <v>42078</v>
      </c>
      <c r="U427" s="2">
        <v>42079</v>
      </c>
      <c r="V427" s="1">
        <v>4</v>
      </c>
      <c r="W427" s="1">
        <v>90359</v>
      </c>
      <c r="X427" s="2"/>
      <c r="Y427" s="1"/>
      <c r="Z427" s="1"/>
      <c r="AA427" s="1"/>
      <c r="AB427" s="1"/>
    </row>
    <row r="428" spans="1:28" x14ac:dyDescent="0.3">
      <c r="A428" s="1">
        <v>23436</v>
      </c>
      <c r="B428" s="1" t="s">
        <v>23</v>
      </c>
      <c r="C428" s="1">
        <v>101.41</v>
      </c>
      <c r="D428" s="1">
        <v>0.1</v>
      </c>
      <c r="E428" s="1">
        <v>731</v>
      </c>
      <c r="G428" s="1"/>
      <c r="H428" s="1" t="s">
        <v>35</v>
      </c>
      <c r="I428" s="1" t="s">
        <v>74</v>
      </c>
      <c r="J428" s="1" t="s">
        <v>26</v>
      </c>
      <c r="K428" s="1" t="s">
        <v>85</v>
      </c>
      <c r="L428" s="1" t="s">
        <v>124</v>
      </c>
      <c r="M428" s="1"/>
      <c r="N428" s="1" t="s">
        <v>29</v>
      </c>
      <c r="O428" s="1" t="s">
        <v>988</v>
      </c>
      <c r="P428" s="1" t="s">
        <v>106</v>
      </c>
      <c r="Q428" s="1" t="s">
        <v>88</v>
      </c>
      <c r="R428" s="1"/>
      <c r="S428" s="1">
        <v>1803</v>
      </c>
      <c r="T428" s="2">
        <v>42120</v>
      </c>
      <c r="U428" s="2">
        <v>42121</v>
      </c>
      <c r="V428" s="1">
        <v>12</v>
      </c>
      <c r="W428" s="1">
        <v>90362</v>
      </c>
      <c r="X428" s="1"/>
      <c r="Y428" s="1"/>
      <c r="Z428" s="1"/>
      <c r="AA428" s="1"/>
      <c r="AB428" s="1"/>
    </row>
    <row r="429" spans="1:28" x14ac:dyDescent="0.3">
      <c r="A429" s="1">
        <v>21950</v>
      </c>
      <c r="B429" s="1" t="s">
        <v>33</v>
      </c>
      <c r="C429" s="1">
        <v>350.98</v>
      </c>
      <c r="D429" s="1">
        <v>0.1</v>
      </c>
      <c r="E429" s="1">
        <v>736</v>
      </c>
      <c r="G429" s="1"/>
      <c r="H429" s="1" t="s">
        <v>35</v>
      </c>
      <c r="I429" s="1" t="s">
        <v>74</v>
      </c>
      <c r="J429" s="1" t="s">
        <v>36</v>
      </c>
      <c r="K429" s="1" t="s">
        <v>37</v>
      </c>
      <c r="L429" s="1" t="s">
        <v>38</v>
      </c>
      <c r="M429" s="1"/>
      <c r="N429" s="1" t="s">
        <v>29</v>
      </c>
      <c r="O429" s="1" t="s">
        <v>988</v>
      </c>
      <c r="P429" s="1" t="s">
        <v>108</v>
      </c>
      <c r="Q429" s="1" t="s">
        <v>84</v>
      </c>
      <c r="R429" s="1"/>
      <c r="S429" s="1">
        <v>3079</v>
      </c>
      <c r="T429" s="2">
        <v>42170</v>
      </c>
      <c r="U429" s="2">
        <v>42172</v>
      </c>
      <c r="V429" s="1">
        <v>6</v>
      </c>
      <c r="W429" s="1">
        <v>90361</v>
      </c>
      <c r="X429" s="1"/>
      <c r="Y429" s="1"/>
      <c r="Z429" s="1"/>
      <c r="AA429" s="1"/>
      <c r="AB429" s="1"/>
    </row>
    <row r="430" spans="1:28" x14ac:dyDescent="0.3">
      <c r="A430" s="1">
        <v>23613</v>
      </c>
      <c r="B430" s="1" t="s">
        <v>71</v>
      </c>
      <c r="C430" s="1">
        <v>48.04</v>
      </c>
      <c r="D430" s="1">
        <v>0.05</v>
      </c>
      <c r="E430" s="1">
        <v>737</v>
      </c>
      <c r="G430" s="1"/>
      <c r="H430" s="1" t="s">
        <v>35</v>
      </c>
      <c r="I430" s="1" t="s">
        <v>74</v>
      </c>
      <c r="J430" s="1" t="s">
        <v>26</v>
      </c>
      <c r="K430" s="1" t="s">
        <v>66</v>
      </c>
      <c r="L430" s="1" t="s">
        <v>49</v>
      </c>
      <c r="M430" s="1"/>
      <c r="N430" s="1" t="s">
        <v>29</v>
      </c>
      <c r="O430" s="1" t="s">
        <v>988</v>
      </c>
      <c r="P430" s="1" t="s">
        <v>45</v>
      </c>
      <c r="Q430" s="1" t="s">
        <v>311</v>
      </c>
      <c r="R430" s="1"/>
      <c r="S430" s="1">
        <v>7003</v>
      </c>
      <c r="T430" s="2">
        <v>42162</v>
      </c>
      <c r="U430" s="2">
        <v>42169</v>
      </c>
      <c r="V430" s="1">
        <v>12</v>
      </c>
      <c r="W430" s="1">
        <v>90360</v>
      </c>
      <c r="X430" s="1"/>
      <c r="Y430" s="1"/>
      <c r="Z430" s="1"/>
      <c r="AA430" s="1"/>
      <c r="AB430" s="1"/>
    </row>
    <row r="431" spans="1:28" x14ac:dyDescent="0.3">
      <c r="A431" s="1">
        <v>21949</v>
      </c>
      <c r="B431" s="1" t="s">
        <v>33</v>
      </c>
      <c r="C431" s="1">
        <v>70.98</v>
      </c>
      <c r="D431" s="1">
        <v>0.05</v>
      </c>
      <c r="E431" s="1">
        <v>738</v>
      </c>
      <c r="G431" s="1"/>
      <c r="H431" s="1" t="s">
        <v>35</v>
      </c>
      <c r="I431" s="1" t="s">
        <v>74</v>
      </c>
      <c r="J431" s="1" t="s">
        <v>36</v>
      </c>
      <c r="K431" s="1" t="s">
        <v>105</v>
      </c>
      <c r="L431" s="1" t="s">
        <v>77</v>
      </c>
      <c r="M431" s="1"/>
      <c r="N431" s="1" t="s">
        <v>29</v>
      </c>
      <c r="O431" s="1" t="s">
        <v>988</v>
      </c>
      <c r="P431" s="1" t="s">
        <v>45</v>
      </c>
      <c r="Q431" s="1" t="s">
        <v>312</v>
      </c>
      <c r="R431" s="1"/>
      <c r="S431" s="1">
        <v>7016</v>
      </c>
      <c r="T431" s="2">
        <v>42170</v>
      </c>
      <c r="U431" s="2">
        <v>42171</v>
      </c>
      <c r="V431" s="1">
        <v>4</v>
      </c>
      <c r="W431" s="1">
        <v>90361</v>
      </c>
      <c r="X431" s="1"/>
      <c r="Y431" s="1"/>
      <c r="Z431" s="1"/>
      <c r="AA431" s="1"/>
      <c r="AB431" s="1"/>
    </row>
    <row r="432" spans="1:28" x14ac:dyDescent="0.3">
      <c r="A432" s="1">
        <v>21951</v>
      </c>
      <c r="B432" s="1" t="s">
        <v>33</v>
      </c>
      <c r="C432" s="1">
        <v>27.48</v>
      </c>
      <c r="D432" s="1">
        <v>0.05</v>
      </c>
      <c r="E432" s="1">
        <v>741</v>
      </c>
      <c r="G432" s="1"/>
      <c r="H432" s="1" t="s">
        <v>35</v>
      </c>
      <c r="I432" s="1" t="s">
        <v>74</v>
      </c>
      <c r="J432" s="1" t="s">
        <v>58</v>
      </c>
      <c r="K432" s="1" t="s">
        <v>100</v>
      </c>
      <c r="L432" s="1" t="s">
        <v>49</v>
      </c>
      <c r="M432" s="1"/>
      <c r="N432" s="1" t="s">
        <v>29</v>
      </c>
      <c r="O432" s="1" t="s">
        <v>984</v>
      </c>
      <c r="P432" s="1" t="s">
        <v>45</v>
      </c>
      <c r="Q432" s="1" t="s">
        <v>313</v>
      </c>
      <c r="R432" s="1"/>
      <c r="S432" s="1">
        <v>7901</v>
      </c>
      <c r="T432" s="2">
        <v>42170</v>
      </c>
      <c r="U432" s="2">
        <v>42172</v>
      </c>
      <c r="V432" s="1">
        <v>15</v>
      </c>
      <c r="W432" s="1">
        <v>90361</v>
      </c>
      <c r="X432" s="1"/>
      <c r="Y432" s="1"/>
      <c r="Z432" s="1"/>
      <c r="AA432" s="1"/>
      <c r="AB432" s="1"/>
    </row>
    <row r="433" spans="1:28" x14ac:dyDescent="0.3">
      <c r="A433" s="1">
        <v>19209</v>
      </c>
      <c r="B433" s="1" t="s">
        <v>71</v>
      </c>
      <c r="C433" s="1">
        <v>59.98</v>
      </c>
      <c r="D433" s="1">
        <v>0.05</v>
      </c>
      <c r="E433" s="1">
        <v>744</v>
      </c>
      <c r="G433" s="1"/>
      <c r="H433" s="1" t="s">
        <v>35</v>
      </c>
      <c r="I433" s="1" t="s">
        <v>24</v>
      </c>
      <c r="J433" s="1" t="s">
        <v>26</v>
      </c>
      <c r="K433" s="1" t="s">
        <v>131</v>
      </c>
      <c r="L433" s="1" t="s">
        <v>49</v>
      </c>
      <c r="M433" s="1"/>
      <c r="N433" s="1" t="s">
        <v>29</v>
      </c>
      <c r="O433" s="1" t="s">
        <v>984</v>
      </c>
      <c r="P433" s="1" t="s">
        <v>168</v>
      </c>
      <c r="Q433" s="1" t="s">
        <v>314</v>
      </c>
      <c r="R433" s="1"/>
      <c r="S433" s="1">
        <v>85737</v>
      </c>
      <c r="T433" s="2">
        <v>42032</v>
      </c>
      <c r="U433" s="2">
        <v>42041</v>
      </c>
      <c r="V433" s="1">
        <v>1</v>
      </c>
      <c r="W433" s="1">
        <v>87725</v>
      </c>
      <c r="X433" s="1"/>
      <c r="Y433" s="1"/>
      <c r="Z433" s="1"/>
      <c r="AA433" s="1"/>
      <c r="AB433" s="1"/>
    </row>
    <row r="434" spans="1:28" x14ac:dyDescent="0.3">
      <c r="A434" s="1">
        <v>19210</v>
      </c>
      <c r="B434" s="1" t="s">
        <v>71</v>
      </c>
      <c r="C434" s="1">
        <v>5.18</v>
      </c>
      <c r="D434" s="1">
        <v>0.05</v>
      </c>
      <c r="E434" s="1">
        <v>744</v>
      </c>
      <c r="G434" s="1"/>
      <c r="H434" s="1" t="s">
        <v>35</v>
      </c>
      <c r="I434" s="1" t="s">
        <v>24</v>
      </c>
      <c r="J434" s="1" t="s">
        <v>26</v>
      </c>
      <c r="K434" s="1" t="s">
        <v>996</v>
      </c>
      <c r="L434" s="1" t="s">
        <v>49</v>
      </c>
      <c r="M434" s="1"/>
      <c r="N434" s="1" t="s">
        <v>29</v>
      </c>
      <c r="O434" s="1" t="s">
        <v>984</v>
      </c>
      <c r="P434" s="1" t="s">
        <v>168</v>
      </c>
      <c r="Q434" s="1" t="s">
        <v>314</v>
      </c>
      <c r="R434" s="1"/>
      <c r="S434" s="1">
        <v>85737</v>
      </c>
      <c r="T434" s="2">
        <v>42032</v>
      </c>
      <c r="U434" s="2">
        <v>42036</v>
      </c>
      <c r="V434" s="1">
        <v>9</v>
      </c>
      <c r="W434" s="1">
        <v>87725</v>
      </c>
      <c r="X434" s="1"/>
      <c r="Y434" s="1"/>
      <c r="Z434" s="1"/>
      <c r="AA434" s="1"/>
      <c r="AB434" s="1"/>
    </row>
    <row r="435" spans="1:28" x14ac:dyDescent="0.3">
      <c r="A435" s="1">
        <v>19638</v>
      </c>
      <c r="B435" s="1" t="s">
        <v>47</v>
      </c>
      <c r="C435" s="1">
        <v>119.99</v>
      </c>
      <c r="D435" s="1">
        <v>0.1</v>
      </c>
      <c r="E435" s="1">
        <v>744</v>
      </c>
      <c r="G435" s="1"/>
      <c r="H435" s="1" t="s">
        <v>35</v>
      </c>
      <c r="I435" s="1" t="s">
        <v>74</v>
      </c>
      <c r="J435" s="1" t="s">
        <v>58</v>
      </c>
      <c r="K435" s="1" t="s">
        <v>62</v>
      </c>
      <c r="L435" s="1" t="s">
        <v>77</v>
      </c>
      <c r="M435" s="1"/>
      <c r="N435" s="1" t="s">
        <v>29</v>
      </c>
      <c r="O435" s="1" t="s">
        <v>984</v>
      </c>
      <c r="P435" s="1" t="s">
        <v>168</v>
      </c>
      <c r="Q435" s="1" t="s">
        <v>314</v>
      </c>
      <c r="R435" s="1"/>
      <c r="S435" s="1">
        <v>85737</v>
      </c>
      <c r="T435" s="2">
        <v>42021</v>
      </c>
      <c r="U435" s="2">
        <v>42023</v>
      </c>
      <c r="V435" s="1">
        <v>13</v>
      </c>
      <c r="W435" s="1">
        <v>87726</v>
      </c>
      <c r="X435" s="1"/>
      <c r="Y435" s="1"/>
      <c r="Z435" s="1"/>
      <c r="AA435" s="1"/>
      <c r="AB435" s="1"/>
    </row>
    <row r="436" spans="1:28" x14ac:dyDescent="0.3">
      <c r="A436" s="1">
        <v>19505</v>
      </c>
      <c r="B436" s="1" t="s">
        <v>71</v>
      </c>
      <c r="C436" s="1">
        <v>125.99</v>
      </c>
      <c r="D436" s="1">
        <v>0.1</v>
      </c>
      <c r="E436" s="1">
        <v>744</v>
      </c>
      <c r="G436" s="1"/>
      <c r="H436" s="1" t="s">
        <v>35</v>
      </c>
      <c r="I436" s="1" t="s">
        <v>74</v>
      </c>
      <c r="J436" s="1" t="s">
        <v>58</v>
      </c>
      <c r="K436" s="1" t="s">
        <v>992</v>
      </c>
      <c r="L436" s="1" t="s">
        <v>49</v>
      </c>
      <c r="M436" s="1"/>
      <c r="N436" s="1" t="s">
        <v>29</v>
      </c>
      <c r="O436" s="1" t="s">
        <v>984</v>
      </c>
      <c r="P436" s="1" t="s">
        <v>168</v>
      </c>
      <c r="Q436" s="1" t="s">
        <v>314</v>
      </c>
      <c r="R436" s="1"/>
      <c r="S436" s="1">
        <v>85737</v>
      </c>
      <c r="T436" s="2">
        <v>42149</v>
      </c>
      <c r="U436" s="2">
        <v>42157</v>
      </c>
      <c r="V436" s="1">
        <v>20</v>
      </c>
      <c r="W436" s="1">
        <v>87727</v>
      </c>
      <c r="X436" s="1"/>
      <c r="Y436" s="1"/>
      <c r="Z436" s="1"/>
      <c r="AA436" s="1"/>
      <c r="AB436" s="1"/>
    </row>
    <row r="437" spans="1:28" x14ac:dyDescent="0.3">
      <c r="A437" s="1">
        <v>19639</v>
      </c>
      <c r="B437" s="1" t="s">
        <v>47</v>
      </c>
      <c r="C437" s="1">
        <v>115.79</v>
      </c>
      <c r="D437" s="1">
        <v>0.1</v>
      </c>
      <c r="E437" s="1">
        <v>745</v>
      </c>
      <c r="G437" s="1"/>
      <c r="H437" s="1" t="s">
        <v>35</v>
      </c>
      <c r="I437" s="1" t="s">
        <v>74</v>
      </c>
      <c r="J437" s="1" t="s">
        <v>58</v>
      </c>
      <c r="K437" s="1" t="s">
        <v>100</v>
      </c>
      <c r="L437" s="1" t="s">
        <v>43</v>
      </c>
      <c r="M437" s="1"/>
      <c r="N437" s="1" t="s">
        <v>29</v>
      </c>
      <c r="O437" s="1" t="s">
        <v>998</v>
      </c>
      <c r="P437" s="1" t="s">
        <v>168</v>
      </c>
      <c r="Q437" s="1" t="s">
        <v>315</v>
      </c>
      <c r="R437" s="1"/>
      <c r="S437" s="1">
        <v>85345</v>
      </c>
      <c r="T437" s="2">
        <v>42021</v>
      </c>
      <c r="U437" s="2">
        <v>42023</v>
      </c>
      <c r="V437" s="1">
        <v>3</v>
      </c>
      <c r="W437" s="1">
        <v>87726</v>
      </c>
      <c r="X437" s="1"/>
      <c r="Y437" s="1"/>
      <c r="Z437" s="1"/>
      <c r="AA437" s="1"/>
      <c r="AB437" s="1"/>
    </row>
    <row r="438" spans="1:28" x14ac:dyDescent="0.3">
      <c r="A438" s="1">
        <v>20855</v>
      </c>
      <c r="B438" s="1" t="s">
        <v>33</v>
      </c>
      <c r="C438" s="1">
        <v>27.75</v>
      </c>
      <c r="D438" s="1">
        <v>0.05</v>
      </c>
      <c r="E438" s="1">
        <v>750</v>
      </c>
      <c r="G438" s="1"/>
      <c r="H438" s="1" t="s">
        <v>35</v>
      </c>
      <c r="I438" s="1" t="s">
        <v>24</v>
      </c>
      <c r="J438" s="1" t="s">
        <v>26</v>
      </c>
      <c r="K438" s="1" t="s">
        <v>85</v>
      </c>
      <c r="L438" s="1" t="s">
        <v>49</v>
      </c>
      <c r="M438" s="1"/>
      <c r="N438" s="1" t="s">
        <v>29</v>
      </c>
      <c r="O438" s="1" t="s">
        <v>998</v>
      </c>
      <c r="P438" s="1" t="s">
        <v>244</v>
      </c>
      <c r="Q438" s="1" t="s">
        <v>316</v>
      </c>
      <c r="R438" s="1"/>
      <c r="S438" s="1">
        <v>41042</v>
      </c>
      <c r="T438" s="2">
        <v>42016</v>
      </c>
      <c r="U438" s="2">
        <v>42017</v>
      </c>
      <c r="V438" s="1">
        <v>10</v>
      </c>
      <c r="W438" s="1">
        <v>91200</v>
      </c>
      <c r="X438" s="2"/>
      <c r="Y438" s="1"/>
      <c r="Z438" s="1"/>
      <c r="AA438" s="1"/>
      <c r="AB438" s="1"/>
    </row>
    <row r="439" spans="1:28" x14ac:dyDescent="0.3">
      <c r="A439" s="1">
        <v>23629</v>
      </c>
      <c r="B439" s="1" t="s">
        <v>71</v>
      </c>
      <c r="C439" s="1">
        <v>130.97999999999999</v>
      </c>
      <c r="D439" s="1">
        <v>0.1</v>
      </c>
      <c r="E439" s="1">
        <v>751</v>
      </c>
      <c r="G439" s="1"/>
      <c r="H439" s="1" t="s">
        <v>35</v>
      </c>
      <c r="I439" s="1" t="s">
        <v>24</v>
      </c>
      <c r="J439" s="1" t="s">
        <v>36</v>
      </c>
      <c r="K439" s="1" t="s">
        <v>105</v>
      </c>
      <c r="L439" s="1" t="s">
        <v>77</v>
      </c>
      <c r="M439" s="1"/>
      <c r="N439" s="1" t="s">
        <v>29</v>
      </c>
      <c r="O439" s="1" t="s">
        <v>984</v>
      </c>
      <c r="P439" s="1" t="s">
        <v>244</v>
      </c>
      <c r="Q439" s="1" t="s">
        <v>317</v>
      </c>
      <c r="R439" s="1"/>
      <c r="S439" s="1">
        <v>40324</v>
      </c>
      <c r="T439" s="2">
        <v>42062</v>
      </c>
      <c r="U439" s="2">
        <v>42069</v>
      </c>
      <c r="V439" s="1">
        <v>3</v>
      </c>
      <c r="W439" s="1">
        <v>91201</v>
      </c>
      <c r="X439" s="2"/>
      <c r="Y439" s="1"/>
      <c r="Z439" s="1"/>
      <c r="AA439" s="1"/>
      <c r="AB439" s="1"/>
    </row>
    <row r="440" spans="1:28" x14ac:dyDescent="0.3">
      <c r="A440" s="1">
        <v>19679</v>
      </c>
      <c r="B440" s="1" t="s">
        <v>41</v>
      </c>
      <c r="C440" s="1">
        <v>2.61</v>
      </c>
      <c r="D440" s="1">
        <v>0.05</v>
      </c>
      <c r="E440" s="1">
        <v>753</v>
      </c>
      <c r="G440" s="1"/>
      <c r="H440" s="1" t="s">
        <v>995</v>
      </c>
      <c r="I440" s="1" t="s">
        <v>24</v>
      </c>
      <c r="J440" s="1" t="s">
        <v>26</v>
      </c>
      <c r="K440" s="1" t="s">
        <v>82</v>
      </c>
      <c r="L440" s="1" t="s">
        <v>49</v>
      </c>
      <c r="M440" s="1"/>
      <c r="N440" s="1" t="s">
        <v>29</v>
      </c>
      <c r="O440" s="1" t="s">
        <v>984</v>
      </c>
      <c r="P440" s="1" t="s">
        <v>168</v>
      </c>
      <c r="Q440" s="1" t="s">
        <v>318</v>
      </c>
      <c r="R440" s="1"/>
      <c r="S440" s="1">
        <v>86301</v>
      </c>
      <c r="T440" s="2">
        <v>42074</v>
      </c>
      <c r="U440" s="2">
        <v>42074</v>
      </c>
      <c r="V440" s="1">
        <v>1</v>
      </c>
      <c r="W440" s="1">
        <v>90438</v>
      </c>
      <c r="X440" s="1"/>
      <c r="Y440" s="1"/>
      <c r="Z440" s="1"/>
      <c r="AA440" s="1"/>
      <c r="AB440" s="1"/>
    </row>
    <row r="441" spans="1:28" x14ac:dyDescent="0.3">
      <c r="A441" s="1">
        <v>19680</v>
      </c>
      <c r="B441" s="1" t="s">
        <v>41</v>
      </c>
      <c r="C441" s="1">
        <v>6.35</v>
      </c>
      <c r="D441" s="1">
        <v>0.05</v>
      </c>
      <c r="E441" s="1">
        <v>753</v>
      </c>
      <c r="G441" s="1"/>
      <c r="H441" s="1" t="s">
        <v>35</v>
      </c>
      <c r="I441" s="1" t="s">
        <v>24</v>
      </c>
      <c r="J441" s="1" t="s">
        <v>26</v>
      </c>
      <c r="K441" s="1" t="s">
        <v>66</v>
      </c>
      <c r="L441" s="1" t="s">
        <v>28</v>
      </c>
      <c r="M441" s="1"/>
      <c r="N441" s="1" t="s">
        <v>29</v>
      </c>
      <c r="O441" s="1" t="s">
        <v>984</v>
      </c>
      <c r="P441" s="1" t="s">
        <v>168</v>
      </c>
      <c r="Q441" s="1" t="s">
        <v>318</v>
      </c>
      <c r="R441" s="1"/>
      <c r="S441" s="1">
        <v>86301</v>
      </c>
      <c r="T441" s="2">
        <v>42074</v>
      </c>
      <c r="U441" s="2">
        <v>42076</v>
      </c>
      <c r="V441" s="1">
        <v>22</v>
      </c>
      <c r="W441" s="1">
        <v>90438</v>
      </c>
      <c r="X441" s="2"/>
      <c r="Y441" s="1"/>
      <c r="Z441" s="1"/>
      <c r="AA441" s="1"/>
      <c r="AB441" s="1"/>
    </row>
    <row r="442" spans="1:28" x14ac:dyDescent="0.3">
      <c r="A442" s="1">
        <v>25291</v>
      </c>
      <c r="B442" s="1" t="s">
        <v>23</v>
      </c>
      <c r="C442" s="1">
        <v>218.75</v>
      </c>
      <c r="D442" s="1">
        <v>0.1</v>
      </c>
      <c r="E442" s="1">
        <v>754</v>
      </c>
      <c r="G442" s="1"/>
      <c r="H442" s="1" t="s">
        <v>35</v>
      </c>
      <c r="I442" s="1" t="s">
        <v>24</v>
      </c>
      <c r="J442" s="1" t="s">
        <v>36</v>
      </c>
      <c r="K442" s="1" t="s">
        <v>89</v>
      </c>
      <c r="L442" s="1" t="s">
        <v>77</v>
      </c>
      <c r="M442" s="1"/>
      <c r="N442" s="1" t="s">
        <v>29</v>
      </c>
      <c r="O442" s="1" t="s">
        <v>984</v>
      </c>
      <c r="P442" s="1" t="s">
        <v>168</v>
      </c>
      <c r="Q442" s="1" t="s">
        <v>319</v>
      </c>
      <c r="R442" s="1"/>
      <c r="S442" s="1">
        <v>86314</v>
      </c>
      <c r="T442" s="2">
        <v>42159</v>
      </c>
      <c r="U442" s="2">
        <v>42160</v>
      </c>
      <c r="V442" s="1">
        <v>4</v>
      </c>
      <c r="W442" s="1">
        <v>90437</v>
      </c>
      <c r="X442" s="1"/>
      <c r="Y442" s="1"/>
      <c r="Z442" s="1"/>
      <c r="AA442" s="1"/>
      <c r="AB442" s="1"/>
    </row>
    <row r="443" spans="1:28" x14ac:dyDescent="0.3">
      <c r="A443" s="1">
        <v>25117</v>
      </c>
      <c r="B443" s="1" t="s">
        <v>71</v>
      </c>
      <c r="C443" s="1">
        <v>119.99</v>
      </c>
      <c r="D443" s="1">
        <v>0.1</v>
      </c>
      <c r="E443" s="1">
        <v>754</v>
      </c>
      <c r="G443" s="1"/>
      <c r="H443" s="1" t="s">
        <v>35</v>
      </c>
      <c r="I443" s="1" t="s">
        <v>74</v>
      </c>
      <c r="J443" s="1" t="s">
        <v>58</v>
      </c>
      <c r="K443" s="1" t="s">
        <v>62</v>
      </c>
      <c r="L443" s="1" t="s">
        <v>38</v>
      </c>
      <c r="M443" s="1"/>
      <c r="N443" s="1" t="s">
        <v>29</v>
      </c>
      <c r="O443" s="1" t="s">
        <v>984</v>
      </c>
      <c r="P443" s="1" t="s">
        <v>168</v>
      </c>
      <c r="Q443" s="1" t="s">
        <v>319</v>
      </c>
      <c r="R443" s="1"/>
      <c r="S443" s="1">
        <v>86314</v>
      </c>
      <c r="T443" s="2">
        <v>42106</v>
      </c>
      <c r="U443" s="2">
        <v>42113</v>
      </c>
      <c r="V443" s="1">
        <v>2</v>
      </c>
      <c r="W443" s="1">
        <v>90439</v>
      </c>
      <c r="X443" s="1"/>
      <c r="Y443" s="1"/>
      <c r="Z443" s="1"/>
      <c r="AA443" s="1"/>
      <c r="AB443" s="1"/>
    </row>
    <row r="444" spans="1:28" x14ac:dyDescent="0.3">
      <c r="A444" s="1">
        <v>25856</v>
      </c>
      <c r="B444" s="1" t="s">
        <v>33</v>
      </c>
      <c r="C444" s="1">
        <v>37.94</v>
      </c>
      <c r="D444" s="1">
        <v>0.05</v>
      </c>
      <c r="E444" s="1">
        <v>757</v>
      </c>
      <c r="G444" s="1"/>
      <c r="H444" s="1" t="s">
        <v>35</v>
      </c>
      <c r="I444" s="1" t="s">
        <v>34</v>
      </c>
      <c r="J444" s="1" t="s">
        <v>26</v>
      </c>
      <c r="K444" s="1" t="s">
        <v>66</v>
      </c>
      <c r="L444" s="1" t="s">
        <v>28</v>
      </c>
      <c r="M444" s="1"/>
      <c r="N444" s="1" t="s">
        <v>29</v>
      </c>
      <c r="O444" s="1" t="s">
        <v>989</v>
      </c>
      <c r="P444" s="1" t="s">
        <v>69</v>
      </c>
      <c r="Q444" s="1" t="s">
        <v>320</v>
      </c>
      <c r="R444" s="1"/>
      <c r="S444" s="1">
        <v>97062</v>
      </c>
      <c r="T444" s="2">
        <v>42046</v>
      </c>
      <c r="U444" s="2">
        <v>42048</v>
      </c>
      <c r="V444" s="1">
        <v>1</v>
      </c>
      <c r="W444" s="1">
        <v>90258</v>
      </c>
      <c r="X444" s="2"/>
      <c r="Y444" s="1"/>
      <c r="Z444" s="1"/>
      <c r="AA444" s="1"/>
      <c r="AB444" s="1"/>
    </row>
    <row r="445" spans="1:28" x14ac:dyDescent="0.3">
      <c r="A445" s="1">
        <v>21110</v>
      </c>
      <c r="B445" s="1" t="s">
        <v>71</v>
      </c>
      <c r="C445" s="1">
        <v>20.99</v>
      </c>
      <c r="D445" s="1">
        <v>0.05</v>
      </c>
      <c r="E445" s="1">
        <v>759</v>
      </c>
      <c r="G445" s="1"/>
      <c r="H445" s="1" t="s">
        <v>35</v>
      </c>
      <c r="I445" s="1" t="s">
        <v>48</v>
      </c>
      <c r="J445" s="1" t="s">
        <v>58</v>
      </c>
      <c r="K445" s="1" t="s">
        <v>992</v>
      </c>
      <c r="L445" s="1" t="s">
        <v>43</v>
      </c>
      <c r="M445" s="1"/>
      <c r="N445" s="1" t="s">
        <v>29</v>
      </c>
      <c r="O445" s="1" t="s">
        <v>984</v>
      </c>
      <c r="P445" s="1" t="s">
        <v>98</v>
      </c>
      <c r="Q445" s="1" t="s">
        <v>321</v>
      </c>
      <c r="R445" s="1"/>
      <c r="S445" s="1">
        <v>62301</v>
      </c>
      <c r="T445" s="2">
        <v>42153</v>
      </c>
      <c r="U445" s="2">
        <v>42160</v>
      </c>
      <c r="V445" s="1">
        <v>5</v>
      </c>
      <c r="W445" s="1">
        <v>86639</v>
      </c>
      <c r="X445" s="2"/>
      <c r="Y445" s="1"/>
      <c r="Z445" s="1"/>
      <c r="AA445" s="1"/>
      <c r="AB445" s="1"/>
    </row>
    <row r="446" spans="1:28" x14ac:dyDescent="0.3">
      <c r="A446" s="1">
        <v>20377</v>
      </c>
      <c r="B446" s="1" t="s">
        <v>33</v>
      </c>
      <c r="C446" s="1">
        <v>125.99</v>
      </c>
      <c r="D446" s="1">
        <v>0.1</v>
      </c>
      <c r="E446" s="1">
        <v>762</v>
      </c>
      <c r="G446" s="1"/>
      <c r="H446" s="1" t="s">
        <v>35</v>
      </c>
      <c r="I446" s="1" t="s">
        <v>48</v>
      </c>
      <c r="J446" s="1" t="s">
        <v>58</v>
      </c>
      <c r="K446" s="1" t="s">
        <v>992</v>
      </c>
      <c r="L446" s="1" t="s">
        <v>49</v>
      </c>
      <c r="M446" s="1"/>
      <c r="N446" s="1" t="s">
        <v>29</v>
      </c>
      <c r="O446" s="1" t="s">
        <v>989</v>
      </c>
      <c r="P446" s="1" t="s">
        <v>31</v>
      </c>
      <c r="Q446" s="1" t="s">
        <v>322</v>
      </c>
      <c r="R446" s="1"/>
      <c r="S446" s="1">
        <v>98661</v>
      </c>
      <c r="T446" s="2">
        <v>42121</v>
      </c>
      <c r="U446" s="2">
        <v>42123</v>
      </c>
      <c r="V446" s="1">
        <v>12</v>
      </c>
      <c r="W446" s="1">
        <v>87525</v>
      </c>
      <c r="X446" s="1"/>
      <c r="Y446" s="1"/>
      <c r="Z446" s="1"/>
      <c r="AA446" s="1"/>
      <c r="AB446" s="1"/>
    </row>
    <row r="447" spans="1:28" x14ac:dyDescent="0.3">
      <c r="A447" s="1">
        <v>18735</v>
      </c>
      <c r="B447" s="1" t="s">
        <v>41</v>
      </c>
      <c r="C447" s="1">
        <v>31.78</v>
      </c>
      <c r="D447" s="1">
        <v>0.05</v>
      </c>
      <c r="E447" s="1">
        <v>767</v>
      </c>
      <c r="G447" s="1"/>
      <c r="H447" s="1" t="s">
        <v>35</v>
      </c>
      <c r="I447" s="1" t="s">
        <v>24</v>
      </c>
      <c r="J447" s="1" t="s">
        <v>58</v>
      </c>
      <c r="K447" s="1" t="s">
        <v>100</v>
      </c>
      <c r="L447" s="1" t="s">
        <v>43</v>
      </c>
      <c r="M447" s="1"/>
      <c r="N447" s="1" t="s">
        <v>29</v>
      </c>
      <c r="O447" s="1" t="s">
        <v>984</v>
      </c>
      <c r="P447" s="1" t="s">
        <v>98</v>
      </c>
      <c r="Q447" s="1" t="s">
        <v>323</v>
      </c>
      <c r="R447" s="1"/>
      <c r="S447" s="1">
        <v>61201</v>
      </c>
      <c r="T447" s="2">
        <v>42034</v>
      </c>
      <c r="U447" s="2">
        <v>42036</v>
      </c>
      <c r="V447" s="1">
        <v>11</v>
      </c>
      <c r="W447" s="1">
        <v>86279</v>
      </c>
      <c r="X447" s="2"/>
      <c r="Y447" s="1"/>
      <c r="Z447" s="1"/>
      <c r="AA447" s="1"/>
      <c r="AB447" s="1"/>
    </row>
    <row r="448" spans="1:28" x14ac:dyDescent="0.3">
      <c r="A448" s="1">
        <v>18659</v>
      </c>
      <c r="B448" s="1" t="s">
        <v>41</v>
      </c>
      <c r="C448" s="1">
        <v>30.73</v>
      </c>
      <c r="D448" s="1">
        <v>0.05</v>
      </c>
      <c r="E448" s="1">
        <v>770</v>
      </c>
      <c r="G448" s="1"/>
      <c r="H448" s="1" t="s">
        <v>35</v>
      </c>
      <c r="I448" s="1" t="s">
        <v>48</v>
      </c>
      <c r="J448" s="1" t="s">
        <v>58</v>
      </c>
      <c r="K448" s="1" t="s">
        <v>100</v>
      </c>
      <c r="L448" s="1" t="s">
        <v>49</v>
      </c>
      <c r="M448" s="1"/>
      <c r="N448" s="1" t="s">
        <v>29</v>
      </c>
      <c r="O448" s="1" t="s">
        <v>984</v>
      </c>
      <c r="P448" s="1" t="s">
        <v>69</v>
      </c>
      <c r="Q448" s="1" t="s">
        <v>320</v>
      </c>
      <c r="R448" s="1"/>
      <c r="S448" s="1">
        <v>97062</v>
      </c>
      <c r="T448" s="2">
        <v>42082</v>
      </c>
      <c r="U448" s="2">
        <v>42082</v>
      </c>
      <c r="V448" s="1">
        <v>14</v>
      </c>
      <c r="W448" s="1">
        <v>88667</v>
      </c>
      <c r="X448" s="1"/>
      <c r="Y448" s="1"/>
      <c r="Z448" s="1"/>
      <c r="AA448" s="1"/>
      <c r="AB448" s="1"/>
    </row>
    <row r="449" spans="1:28" x14ac:dyDescent="0.3">
      <c r="A449" s="1">
        <v>18660</v>
      </c>
      <c r="B449" s="1" t="s">
        <v>41</v>
      </c>
      <c r="C449" s="1">
        <v>14.56</v>
      </c>
      <c r="D449" s="1">
        <v>0.05</v>
      </c>
      <c r="E449" s="1">
        <v>771</v>
      </c>
      <c r="G449" s="1"/>
      <c r="H449" s="1" t="s">
        <v>35</v>
      </c>
      <c r="I449" s="1" t="s">
        <v>48</v>
      </c>
      <c r="J449" s="1" t="s">
        <v>26</v>
      </c>
      <c r="K449" s="1" t="s">
        <v>131</v>
      </c>
      <c r="L449" s="1" t="s">
        <v>49</v>
      </c>
      <c r="M449" s="1"/>
      <c r="N449" s="1" t="s">
        <v>29</v>
      </c>
      <c r="O449" s="1" t="s">
        <v>984</v>
      </c>
      <c r="P449" s="1" t="s">
        <v>69</v>
      </c>
      <c r="Q449" s="1" t="s">
        <v>324</v>
      </c>
      <c r="R449" s="1"/>
      <c r="S449" s="1">
        <v>97068</v>
      </c>
      <c r="T449" s="2">
        <v>42082</v>
      </c>
      <c r="U449" s="2">
        <v>42084</v>
      </c>
      <c r="V449" s="1">
        <v>3</v>
      </c>
      <c r="W449" s="1">
        <v>88667</v>
      </c>
      <c r="X449" s="1"/>
      <c r="Y449" s="1"/>
      <c r="Z449" s="1"/>
      <c r="AA449" s="1"/>
      <c r="AB449" s="1"/>
    </row>
    <row r="450" spans="1:28" x14ac:dyDescent="0.3">
      <c r="A450" s="1">
        <v>18661</v>
      </c>
      <c r="B450" s="1" t="s">
        <v>41</v>
      </c>
      <c r="C450" s="1">
        <v>299.99</v>
      </c>
      <c r="D450" s="1">
        <v>0.1</v>
      </c>
      <c r="E450" s="1">
        <v>771</v>
      </c>
      <c r="G450" s="1"/>
      <c r="H450" s="1" t="s">
        <v>35</v>
      </c>
      <c r="I450" s="1" t="s">
        <v>48</v>
      </c>
      <c r="J450" s="1" t="s">
        <v>58</v>
      </c>
      <c r="K450" s="1" t="s">
        <v>1000</v>
      </c>
      <c r="L450" s="1" t="s">
        <v>124</v>
      </c>
      <c r="M450" s="1"/>
      <c r="N450" s="1" t="s">
        <v>29</v>
      </c>
      <c r="O450" s="1" t="s">
        <v>988</v>
      </c>
      <c r="P450" s="1" t="s">
        <v>69</v>
      </c>
      <c r="Q450" s="1" t="s">
        <v>324</v>
      </c>
      <c r="R450" s="1"/>
      <c r="S450" s="1">
        <v>97068</v>
      </c>
      <c r="T450" s="2">
        <v>42082</v>
      </c>
      <c r="U450" s="2">
        <v>42084</v>
      </c>
      <c r="V450" s="1">
        <v>5</v>
      </c>
      <c r="W450" s="1">
        <v>88667</v>
      </c>
      <c r="X450" s="2"/>
      <c r="Y450" s="1"/>
      <c r="Z450" s="1"/>
      <c r="AA450" s="1"/>
      <c r="AB450" s="1"/>
    </row>
    <row r="451" spans="1:28" x14ac:dyDescent="0.3">
      <c r="A451" s="1">
        <v>22875</v>
      </c>
      <c r="B451" s="1" t="s">
        <v>41</v>
      </c>
      <c r="C451" s="1">
        <v>7.77</v>
      </c>
      <c r="D451" s="1">
        <v>0.05</v>
      </c>
      <c r="E451" s="1">
        <v>772</v>
      </c>
      <c r="G451" s="1"/>
      <c r="H451" s="1" t="s">
        <v>35</v>
      </c>
      <c r="I451" s="1" t="s">
        <v>48</v>
      </c>
      <c r="J451" s="1" t="s">
        <v>26</v>
      </c>
      <c r="K451" s="1" t="s">
        <v>131</v>
      </c>
      <c r="L451" s="1" t="s">
        <v>49</v>
      </c>
      <c r="M451" s="1"/>
      <c r="N451" s="1" t="s">
        <v>29</v>
      </c>
      <c r="O451" s="1" t="s">
        <v>988</v>
      </c>
      <c r="P451" s="1" t="s">
        <v>122</v>
      </c>
      <c r="Q451" s="1" t="s">
        <v>325</v>
      </c>
      <c r="R451" s="1"/>
      <c r="S451" s="1">
        <v>18103</v>
      </c>
      <c r="T451" s="2">
        <v>42018</v>
      </c>
      <c r="U451" s="2">
        <v>42020</v>
      </c>
      <c r="V451" s="1">
        <v>7</v>
      </c>
      <c r="W451" s="1">
        <v>88666</v>
      </c>
      <c r="X451" s="1"/>
      <c r="Y451" s="1"/>
      <c r="Z451" s="1"/>
      <c r="AA451" s="1"/>
      <c r="AB451" s="1"/>
    </row>
    <row r="452" spans="1:28" x14ac:dyDescent="0.3">
      <c r="A452" s="1">
        <v>22877</v>
      </c>
      <c r="B452" s="1" t="s">
        <v>41</v>
      </c>
      <c r="C452" s="1">
        <v>18.97</v>
      </c>
      <c r="D452" s="1">
        <v>0.05</v>
      </c>
      <c r="E452" s="1">
        <v>772</v>
      </c>
      <c r="G452" s="1"/>
      <c r="H452" s="1" t="s">
        <v>995</v>
      </c>
      <c r="I452" s="1" t="s">
        <v>48</v>
      </c>
      <c r="J452" s="1" t="s">
        <v>26</v>
      </c>
      <c r="K452" s="1" t="s">
        <v>66</v>
      </c>
      <c r="L452" s="1" t="s">
        <v>49</v>
      </c>
      <c r="M452" s="1"/>
      <c r="N452" s="1" t="s">
        <v>29</v>
      </c>
      <c r="O452" s="1" t="s">
        <v>988</v>
      </c>
      <c r="P452" s="1" t="s">
        <v>122</v>
      </c>
      <c r="Q452" s="1" t="s">
        <v>325</v>
      </c>
      <c r="R452" s="1"/>
      <c r="S452" s="1">
        <v>18103</v>
      </c>
      <c r="T452" s="2">
        <v>42018</v>
      </c>
      <c r="U452" s="2">
        <v>42020</v>
      </c>
      <c r="V452" s="1">
        <v>3</v>
      </c>
      <c r="W452" s="1">
        <v>88666</v>
      </c>
      <c r="X452" s="2"/>
      <c r="Y452" s="1"/>
      <c r="Z452" s="1"/>
      <c r="AA452" s="1"/>
      <c r="AB452" s="1"/>
    </row>
    <row r="453" spans="1:28" x14ac:dyDescent="0.3">
      <c r="A453" s="1">
        <v>20967</v>
      </c>
      <c r="B453" s="1" t="s">
        <v>71</v>
      </c>
      <c r="C453" s="1">
        <v>4.0599999999999996</v>
      </c>
      <c r="D453" s="1">
        <v>0.05</v>
      </c>
      <c r="E453" s="1">
        <v>772</v>
      </c>
      <c r="G453" s="1"/>
      <c r="H453" s="1" t="s">
        <v>995</v>
      </c>
      <c r="I453" s="1" t="s">
        <v>48</v>
      </c>
      <c r="J453" s="1" t="s">
        <v>26</v>
      </c>
      <c r="K453" s="1" t="s">
        <v>131</v>
      </c>
      <c r="L453" s="1" t="s">
        <v>49</v>
      </c>
      <c r="M453" s="1"/>
      <c r="N453" s="1" t="s">
        <v>29</v>
      </c>
      <c r="O453" s="1" t="s">
        <v>988</v>
      </c>
      <c r="P453" s="1" t="s">
        <v>122</v>
      </c>
      <c r="Q453" s="1" t="s">
        <v>325</v>
      </c>
      <c r="R453" s="1"/>
      <c r="S453" s="1">
        <v>18103</v>
      </c>
      <c r="T453" s="2">
        <v>42141</v>
      </c>
      <c r="U453" s="2">
        <v>42145</v>
      </c>
      <c r="V453" s="1">
        <v>12</v>
      </c>
      <c r="W453" s="1">
        <v>88668</v>
      </c>
      <c r="X453" s="1"/>
      <c r="Y453" s="1"/>
      <c r="Z453" s="1"/>
      <c r="AA453" s="1"/>
      <c r="AB453" s="1"/>
    </row>
    <row r="454" spans="1:28" x14ac:dyDescent="0.3">
      <c r="A454" s="1">
        <v>20968</v>
      </c>
      <c r="B454" s="1" t="s">
        <v>71</v>
      </c>
      <c r="C454" s="1">
        <v>9.49</v>
      </c>
      <c r="D454" s="1">
        <v>0.05</v>
      </c>
      <c r="E454" s="1">
        <v>772</v>
      </c>
      <c r="G454" s="1"/>
      <c r="H454" s="1" t="s">
        <v>35</v>
      </c>
      <c r="I454" s="1" t="s">
        <v>48</v>
      </c>
      <c r="J454" s="1" t="s">
        <v>58</v>
      </c>
      <c r="K454" s="1" t="s">
        <v>62</v>
      </c>
      <c r="L454" s="1" t="s">
        <v>63</v>
      </c>
      <c r="M454" s="1"/>
      <c r="N454" s="1" t="s">
        <v>29</v>
      </c>
      <c r="O454" s="1" t="s">
        <v>984</v>
      </c>
      <c r="P454" s="1" t="s">
        <v>122</v>
      </c>
      <c r="Q454" s="1" t="s">
        <v>325</v>
      </c>
      <c r="R454" s="1"/>
      <c r="S454" s="1">
        <v>18103</v>
      </c>
      <c r="T454" s="2">
        <v>42141</v>
      </c>
      <c r="U454" s="2">
        <v>42145</v>
      </c>
      <c r="V454" s="1">
        <v>37</v>
      </c>
      <c r="W454" s="1">
        <v>88668</v>
      </c>
      <c r="X454" s="1"/>
      <c r="Y454" s="1"/>
      <c r="Z454" s="1"/>
      <c r="AA454" s="1"/>
      <c r="AB454" s="1"/>
    </row>
    <row r="455" spans="1:28" x14ac:dyDescent="0.3">
      <c r="A455" s="1">
        <v>20434</v>
      </c>
      <c r="B455" s="1" t="s">
        <v>23</v>
      </c>
      <c r="C455" s="1">
        <v>34.76</v>
      </c>
      <c r="D455" s="1">
        <v>0.05</v>
      </c>
      <c r="E455" s="1">
        <v>782</v>
      </c>
      <c r="G455" s="1"/>
      <c r="H455" s="1" t="s">
        <v>35</v>
      </c>
      <c r="I455" s="1" t="s">
        <v>48</v>
      </c>
      <c r="J455" s="1" t="s">
        <v>26</v>
      </c>
      <c r="K455" s="1" t="s">
        <v>85</v>
      </c>
      <c r="L455" s="1" t="s">
        <v>49</v>
      </c>
      <c r="M455" s="1"/>
      <c r="N455" s="1" t="s">
        <v>29</v>
      </c>
      <c r="O455" s="1" t="s">
        <v>988</v>
      </c>
      <c r="P455" s="1" t="s">
        <v>39</v>
      </c>
      <c r="Q455" s="1" t="s">
        <v>326</v>
      </c>
      <c r="R455" s="1"/>
      <c r="S455" s="1">
        <v>90604</v>
      </c>
      <c r="T455" s="2">
        <v>42123</v>
      </c>
      <c r="U455" s="2">
        <v>42124</v>
      </c>
      <c r="V455" s="1">
        <v>8</v>
      </c>
      <c r="W455" s="1">
        <v>90962</v>
      </c>
      <c r="X455" s="1"/>
      <c r="Y455" s="1"/>
      <c r="Z455" s="1"/>
      <c r="AA455" s="1"/>
      <c r="AB455" s="1"/>
    </row>
    <row r="456" spans="1:28" x14ac:dyDescent="0.3">
      <c r="A456" s="1">
        <v>24773</v>
      </c>
      <c r="B456" s="1" t="s">
        <v>71</v>
      </c>
      <c r="C456" s="1">
        <v>100.98</v>
      </c>
      <c r="D456" s="1">
        <v>0.1</v>
      </c>
      <c r="E456" s="1">
        <v>783</v>
      </c>
      <c r="G456" s="1"/>
      <c r="H456" s="1" t="s">
        <v>35</v>
      </c>
      <c r="I456" s="1" t="s">
        <v>48</v>
      </c>
      <c r="J456" s="1" t="s">
        <v>36</v>
      </c>
      <c r="K456" s="1" t="s">
        <v>105</v>
      </c>
      <c r="L456" s="1" t="s">
        <v>77</v>
      </c>
      <c r="M456" s="1"/>
      <c r="N456" s="1" t="s">
        <v>29</v>
      </c>
      <c r="O456" s="1" t="s">
        <v>984</v>
      </c>
      <c r="P456" s="1" t="s">
        <v>119</v>
      </c>
      <c r="Q456" s="1" t="s">
        <v>327</v>
      </c>
      <c r="R456" s="1"/>
      <c r="S456" s="1">
        <v>6010</v>
      </c>
      <c r="T456" s="2">
        <v>42010</v>
      </c>
      <c r="U456" s="2">
        <v>42010</v>
      </c>
      <c r="V456" s="1">
        <v>6</v>
      </c>
      <c r="W456" s="1">
        <v>90961</v>
      </c>
      <c r="X456" s="1"/>
      <c r="Y456" s="1"/>
      <c r="Z456" s="1"/>
      <c r="AA456" s="1"/>
      <c r="AB456" s="1"/>
    </row>
    <row r="457" spans="1:28" x14ac:dyDescent="0.3">
      <c r="A457" s="1">
        <v>22969</v>
      </c>
      <c r="B457" s="1" t="s">
        <v>47</v>
      </c>
      <c r="C457" s="1">
        <v>8.34</v>
      </c>
      <c r="D457" s="1">
        <v>0.05</v>
      </c>
      <c r="E457" s="1">
        <v>786</v>
      </c>
      <c r="G457" s="1"/>
      <c r="H457" s="1" t="s">
        <v>35</v>
      </c>
      <c r="I457" s="1" t="s">
        <v>34</v>
      </c>
      <c r="J457" s="1" t="s">
        <v>26</v>
      </c>
      <c r="K457" s="1" t="s">
        <v>66</v>
      </c>
      <c r="L457" s="1" t="s">
        <v>49</v>
      </c>
      <c r="M457" s="1"/>
      <c r="N457" s="1" t="s">
        <v>29</v>
      </c>
      <c r="O457" s="1" t="s">
        <v>989</v>
      </c>
      <c r="P457" s="1" t="s">
        <v>39</v>
      </c>
      <c r="Q457" s="1" t="s">
        <v>328</v>
      </c>
      <c r="R457" s="1"/>
      <c r="S457" s="1">
        <v>92691</v>
      </c>
      <c r="T457" s="2">
        <v>42100</v>
      </c>
      <c r="U457" s="2">
        <v>42101</v>
      </c>
      <c r="V457" s="1">
        <v>9</v>
      </c>
      <c r="W457" s="1">
        <v>91513</v>
      </c>
      <c r="X457" s="1"/>
      <c r="Y457" s="1"/>
      <c r="Z457" s="1"/>
      <c r="AA457" s="1"/>
      <c r="AB457" s="1"/>
    </row>
    <row r="458" spans="1:28" x14ac:dyDescent="0.3">
      <c r="A458" s="1">
        <v>24629</v>
      </c>
      <c r="B458" s="1" t="s">
        <v>33</v>
      </c>
      <c r="C458" s="1">
        <v>6.48</v>
      </c>
      <c r="D458" s="1">
        <v>0.05</v>
      </c>
      <c r="E458" s="1">
        <v>792</v>
      </c>
      <c r="G458" s="1"/>
      <c r="H458" s="1" t="s">
        <v>35</v>
      </c>
      <c r="I458" s="1" t="s">
        <v>24</v>
      </c>
      <c r="J458" s="1" t="s">
        <v>26</v>
      </c>
      <c r="K458" s="1" t="s">
        <v>66</v>
      </c>
      <c r="L458" s="1" t="s">
        <v>49</v>
      </c>
      <c r="M458" s="1"/>
      <c r="N458" s="1" t="s">
        <v>29</v>
      </c>
      <c r="O458" s="1" t="s">
        <v>989</v>
      </c>
      <c r="P458" s="1" t="s">
        <v>145</v>
      </c>
      <c r="Q458" s="1" t="s">
        <v>329</v>
      </c>
      <c r="R458" s="1"/>
      <c r="S458" s="1">
        <v>73064</v>
      </c>
      <c r="T458" s="2">
        <v>42176</v>
      </c>
      <c r="U458" s="2">
        <v>42177</v>
      </c>
      <c r="V458" s="1">
        <v>16</v>
      </c>
      <c r="W458" s="1">
        <v>88753</v>
      </c>
      <c r="X458" s="1"/>
      <c r="Y458" s="1"/>
      <c r="Z458" s="1"/>
      <c r="AA458" s="1"/>
      <c r="AB458" s="1"/>
    </row>
    <row r="459" spans="1:28" x14ac:dyDescent="0.3">
      <c r="A459" s="1">
        <v>18347</v>
      </c>
      <c r="B459" s="1" t="s">
        <v>33</v>
      </c>
      <c r="C459" s="1">
        <v>8.6</v>
      </c>
      <c r="D459" s="1">
        <v>0.05</v>
      </c>
      <c r="E459" s="1">
        <v>796</v>
      </c>
      <c r="G459" s="1"/>
      <c r="H459" s="1" t="s">
        <v>35</v>
      </c>
      <c r="I459" s="1" t="s">
        <v>24</v>
      </c>
      <c r="J459" s="1" t="s">
        <v>26</v>
      </c>
      <c r="K459" s="1" t="s">
        <v>996</v>
      </c>
      <c r="L459" s="1" t="s">
        <v>49</v>
      </c>
      <c r="M459" s="1"/>
      <c r="N459" s="1" t="s">
        <v>29</v>
      </c>
      <c r="O459" s="1" t="s">
        <v>989</v>
      </c>
      <c r="P459" s="1" t="s">
        <v>206</v>
      </c>
      <c r="Q459" s="1" t="s">
        <v>299</v>
      </c>
      <c r="R459" s="1"/>
      <c r="S459" s="1">
        <v>68046</v>
      </c>
      <c r="T459" s="2">
        <v>42074</v>
      </c>
      <c r="U459" s="2">
        <v>42075</v>
      </c>
      <c r="V459" s="1">
        <v>9</v>
      </c>
      <c r="W459" s="1">
        <v>86867</v>
      </c>
      <c r="X459" s="1"/>
      <c r="Y459" s="1"/>
      <c r="Z459" s="1"/>
      <c r="AA459" s="1"/>
      <c r="AB459" s="1"/>
    </row>
    <row r="460" spans="1:28" x14ac:dyDescent="0.3">
      <c r="A460" s="1">
        <v>18184</v>
      </c>
      <c r="B460" s="1" t="s">
        <v>33</v>
      </c>
      <c r="C460" s="1">
        <v>14.42</v>
      </c>
      <c r="D460" s="1">
        <v>0.05</v>
      </c>
      <c r="E460" s="1">
        <v>796</v>
      </c>
      <c r="G460" s="1"/>
      <c r="H460" s="1" t="s">
        <v>35</v>
      </c>
      <c r="I460" s="1" t="s">
        <v>24</v>
      </c>
      <c r="J460" s="1" t="s">
        <v>26</v>
      </c>
      <c r="K460" s="1" t="s">
        <v>131</v>
      </c>
      <c r="L460" s="1" t="s">
        <v>63</v>
      </c>
      <c r="M460" s="1"/>
      <c r="N460" s="1" t="s">
        <v>29</v>
      </c>
      <c r="O460" s="1" t="s">
        <v>984</v>
      </c>
      <c r="P460" s="1" t="s">
        <v>206</v>
      </c>
      <c r="Q460" s="1" t="s">
        <v>299</v>
      </c>
      <c r="R460" s="1"/>
      <c r="S460" s="1">
        <v>68046</v>
      </c>
      <c r="T460" s="2">
        <v>42174</v>
      </c>
      <c r="U460" s="2">
        <v>42177</v>
      </c>
      <c r="V460" s="1">
        <v>1</v>
      </c>
      <c r="W460" s="1">
        <v>86869</v>
      </c>
      <c r="X460" s="1"/>
      <c r="Y460" s="1"/>
      <c r="Z460" s="1"/>
      <c r="AA460" s="1"/>
      <c r="AB460" s="1"/>
    </row>
    <row r="461" spans="1:28" x14ac:dyDescent="0.3">
      <c r="A461" s="1">
        <v>19011</v>
      </c>
      <c r="B461" s="1" t="s">
        <v>33</v>
      </c>
      <c r="C461" s="1">
        <v>9.11</v>
      </c>
      <c r="D461" s="1">
        <v>0.05</v>
      </c>
      <c r="E461" s="1">
        <v>797</v>
      </c>
      <c r="G461" s="1"/>
      <c r="H461" s="1" t="s">
        <v>35</v>
      </c>
      <c r="I461" s="1" t="s">
        <v>24</v>
      </c>
      <c r="J461" s="1" t="s">
        <v>26</v>
      </c>
      <c r="K461" s="1" t="s">
        <v>27</v>
      </c>
      <c r="L461" s="1" t="s">
        <v>28</v>
      </c>
      <c r="M461" s="1"/>
      <c r="N461" s="1" t="s">
        <v>29</v>
      </c>
      <c r="O461" s="1" t="s">
        <v>984</v>
      </c>
      <c r="P461" s="1" t="s">
        <v>114</v>
      </c>
      <c r="Q461" s="1" t="s">
        <v>330</v>
      </c>
      <c r="R461" s="1"/>
      <c r="S461" s="1">
        <v>84067</v>
      </c>
      <c r="T461" s="2">
        <v>42156</v>
      </c>
      <c r="U461" s="2">
        <v>42159</v>
      </c>
      <c r="V461" s="1">
        <v>2</v>
      </c>
      <c r="W461" s="1">
        <v>86868</v>
      </c>
      <c r="X461" s="2"/>
      <c r="Y461" s="1"/>
      <c r="Z461" s="1"/>
      <c r="AA461" s="1"/>
      <c r="AB461" s="1"/>
    </row>
    <row r="462" spans="1:28" x14ac:dyDescent="0.3">
      <c r="A462" s="1">
        <v>19012</v>
      </c>
      <c r="B462" s="1" t="s">
        <v>33</v>
      </c>
      <c r="C462" s="1">
        <v>64.650000000000006</v>
      </c>
      <c r="D462" s="1">
        <v>0.05</v>
      </c>
      <c r="E462" s="1">
        <v>797</v>
      </c>
      <c r="G462" s="1"/>
      <c r="H462" s="1" t="s">
        <v>35</v>
      </c>
      <c r="I462" s="1" t="s">
        <v>24</v>
      </c>
      <c r="J462" s="1" t="s">
        <v>26</v>
      </c>
      <c r="K462" s="1" t="s">
        <v>85</v>
      </c>
      <c r="L462" s="1" t="s">
        <v>124</v>
      </c>
      <c r="M462" s="1"/>
      <c r="N462" s="1" t="s">
        <v>29</v>
      </c>
      <c r="O462" s="1" t="s">
        <v>984</v>
      </c>
      <c r="P462" s="1" t="s">
        <v>114</v>
      </c>
      <c r="Q462" s="1" t="s">
        <v>330</v>
      </c>
      <c r="R462" s="1"/>
      <c r="S462" s="1">
        <v>84067</v>
      </c>
      <c r="T462" s="2">
        <v>42156</v>
      </c>
      <c r="U462" s="2">
        <v>42158</v>
      </c>
      <c r="V462" s="1">
        <v>13</v>
      </c>
      <c r="W462" s="1">
        <v>86868</v>
      </c>
      <c r="X462" s="2"/>
      <c r="Y462" s="1"/>
      <c r="Z462" s="1"/>
      <c r="AA462" s="1"/>
      <c r="AB462" s="1"/>
    </row>
    <row r="463" spans="1:28" x14ac:dyDescent="0.3">
      <c r="A463" s="1">
        <v>24851</v>
      </c>
      <c r="B463" s="1" t="s">
        <v>71</v>
      </c>
      <c r="C463" s="1">
        <v>6.48</v>
      </c>
      <c r="D463" s="1">
        <v>0.05</v>
      </c>
      <c r="E463" s="1">
        <v>797</v>
      </c>
      <c r="G463" s="1"/>
      <c r="H463" s="1" t="s">
        <v>35</v>
      </c>
      <c r="I463" s="1" t="s">
        <v>24</v>
      </c>
      <c r="J463" s="1" t="s">
        <v>26</v>
      </c>
      <c r="K463" s="1" t="s">
        <v>66</v>
      </c>
      <c r="L463" s="1" t="s">
        <v>49</v>
      </c>
      <c r="M463" s="1"/>
      <c r="N463" s="1" t="s">
        <v>29</v>
      </c>
      <c r="O463" s="1" t="s">
        <v>998</v>
      </c>
      <c r="P463" s="1" t="s">
        <v>114</v>
      </c>
      <c r="Q463" s="1" t="s">
        <v>330</v>
      </c>
      <c r="R463" s="1"/>
      <c r="S463" s="1">
        <v>84067</v>
      </c>
      <c r="T463" s="2">
        <v>42069</v>
      </c>
      <c r="U463" s="2">
        <v>42071</v>
      </c>
      <c r="V463" s="1">
        <v>8</v>
      </c>
      <c r="W463" s="1">
        <v>86870</v>
      </c>
      <c r="X463" s="1"/>
      <c r="Y463" s="1"/>
      <c r="Z463" s="1"/>
      <c r="AA463" s="1"/>
      <c r="AB463" s="1"/>
    </row>
    <row r="464" spans="1:28" x14ac:dyDescent="0.3">
      <c r="A464" s="1">
        <v>20001</v>
      </c>
      <c r="B464" s="1" t="s">
        <v>33</v>
      </c>
      <c r="C464" s="1">
        <v>150.97999999999999</v>
      </c>
      <c r="D464" s="1">
        <v>0.1</v>
      </c>
      <c r="E464" s="1">
        <v>799</v>
      </c>
      <c r="G464" s="1"/>
      <c r="H464" s="1" t="s">
        <v>995</v>
      </c>
      <c r="I464" s="1" t="s">
        <v>74</v>
      </c>
      <c r="J464" s="1" t="s">
        <v>36</v>
      </c>
      <c r="K464" s="1" t="s">
        <v>37</v>
      </c>
      <c r="L464" s="1" t="s">
        <v>38</v>
      </c>
      <c r="M464" s="1"/>
      <c r="N464" s="1" t="s">
        <v>29</v>
      </c>
      <c r="O464" s="1" t="s">
        <v>998</v>
      </c>
      <c r="P464" s="1" t="s">
        <v>331</v>
      </c>
      <c r="Q464" s="1" t="s">
        <v>332</v>
      </c>
      <c r="R464" s="1"/>
      <c r="S464" s="1">
        <v>29915</v>
      </c>
      <c r="T464" s="2">
        <v>42010</v>
      </c>
      <c r="U464" s="2">
        <v>42012</v>
      </c>
      <c r="V464" s="1">
        <v>6</v>
      </c>
      <c r="W464" s="1">
        <v>89909</v>
      </c>
      <c r="X464" s="2"/>
      <c r="Y464" s="1"/>
      <c r="Z464" s="1"/>
      <c r="AA464" s="1"/>
      <c r="AB464" s="1"/>
    </row>
    <row r="465" spans="1:28" x14ac:dyDescent="0.3">
      <c r="A465" s="1">
        <v>20002</v>
      </c>
      <c r="B465" s="1" t="s">
        <v>33</v>
      </c>
      <c r="C465" s="1">
        <v>28.28</v>
      </c>
      <c r="D465" s="1">
        <v>0.05</v>
      </c>
      <c r="E465" s="1">
        <v>799</v>
      </c>
      <c r="G465" s="1"/>
      <c r="H465" s="1" t="s">
        <v>995</v>
      </c>
      <c r="I465" s="1" t="s">
        <v>74</v>
      </c>
      <c r="J465" s="1" t="s">
        <v>26</v>
      </c>
      <c r="K465" s="1" t="s">
        <v>85</v>
      </c>
      <c r="L465" s="1" t="s">
        <v>63</v>
      </c>
      <c r="M465" s="1"/>
      <c r="N465" s="1" t="s">
        <v>29</v>
      </c>
      <c r="O465" s="1" t="s">
        <v>998</v>
      </c>
      <c r="P465" s="1" t="s">
        <v>331</v>
      </c>
      <c r="Q465" s="1" t="s">
        <v>332</v>
      </c>
      <c r="R465" s="1"/>
      <c r="S465" s="1">
        <v>29915</v>
      </c>
      <c r="T465" s="2">
        <v>42010</v>
      </c>
      <c r="U465" s="2">
        <v>42012</v>
      </c>
      <c r="V465" s="1">
        <v>12</v>
      </c>
      <c r="W465" s="1">
        <v>89909</v>
      </c>
      <c r="X465" s="1"/>
      <c r="Y465" s="1"/>
      <c r="Z465" s="1"/>
      <c r="AA465" s="1"/>
      <c r="AB465" s="1"/>
    </row>
    <row r="466" spans="1:28" x14ac:dyDescent="0.3">
      <c r="A466" s="1">
        <v>20003</v>
      </c>
      <c r="B466" s="1" t="s">
        <v>33</v>
      </c>
      <c r="C466" s="1">
        <v>35.99</v>
      </c>
      <c r="D466" s="1">
        <v>0.05</v>
      </c>
      <c r="E466" s="1">
        <v>799</v>
      </c>
      <c r="G466" s="1"/>
      <c r="H466" s="1" t="s">
        <v>35</v>
      </c>
      <c r="I466" s="1" t="s">
        <v>74</v>
      </c>
      <c r="J466" s="1" t="s">
        <v>58</v>
      </c>
      <c r="K466" s="1" t="s">
        <v>992</v>
      </c>
      <c r="L466" s="1" t="s">
        <v>49</v>
      </c>
      <c r="M466" s="1"/>
      <c r="N466" s="1" t="s">
        <v>29</v>
      </c>
      <c r="O466" s="1" t="s">
        <v>984</v>
      </c>
      <c r="P466" s="1" t="s">
        <v>331</v>
      </c>
      <c r="Q466" s="1" t="s">
        <v>332</v>
      </c>
      <c r="R466" s="1"/>
      <c r="S466" s="1">
        <v>29915</v>
      </c>
      <c r="T466" s="2">
        <v>42010</v>
      </c>
      <c r="U466" s="2">
        <v>42011</v>
      </c>
      <c r="V466" s="1">
        <v>1</v>
      </c>
      <c r="W466" s="1">
        <v>89909</v>
      </c>
      <c r="X466" s="2"/>
      <c r="Y466" s="1"/>
      <c r="Z466" s="1"/>
      <c r="AA466" s="1"/>
      <c r="AB466" s="1"/>
    </row>
    <row r="467" spans="1:28" x14ac:dyDescent="0.3">
      <c r="A467" s="1">
        <v>19265</v>
      </c>
      <c r="B467" s="1" t="s">
        <v>71</v>
      </c>
      <c r="C467" s="1">
        <v>50.98</v>
      </c>
      <c r="D467" s="1">
        <v>0.05</v>
      </c>
      <c r="E467" s="1">
        <v>800</v>
      </c>
      <c r="G467" s="1"/>
      <c r="H467" s="1" t="s">
        <v>35</v>
      </c>
      <c r="I467" s="1" t="s">
        <v>74</v>
      </c>
      <c r="J467" s="1" t="s">
        <v>58</v>
      </c>
      <c r="K467" s="1" t="s">
        <v>100</v>
      </c>
      <c r="L467" s="1" t="s">
        <v>49</v>
      </c>
      <c r="M467" s="1"/>
      <c r="N467" s="1" t="s">
        <v>29</v>
      </c>
      <c r="O467" s="1" t="s">
        <v>984</v>
      </c>
      <c r="P467" s="1" t="s">
        <v>114</v>
      </c>
      <c r="Q467" s="1" t="s">
        <v>330</v>
      </c>
      <c r="R467" s="1"/>
      <c r="S467" s="1">
        <v>84067</v>
      </c>
      <c r="T467" s="2">
        <v>42091</v>
      </c>
      <c r="U467" s="2">
        <v>42097</v>
      </c>
      <c r="V467" s="1">
        <v>11</v>
      </c>
      <c r="W467" s="1">
        <v>89910</v>
      </c>
      <c r="X467" s="2"/>
      <c r="Y467" s="1"/>
      <c r="Z467" s="1"/>
      <c r="AA467" s="1"/>
      <c r="AB467" s="1"/>
    </row>
    <row r="468" spans="1:28" x14ac:dyDescent="0.3">
      <c r="A468" s="1">
        <v>19266</v>
      </c>
      <c r="B468" s="1" t="s">
        <v>71</v>
      </c>
      <c r="C468" s="1">
        <v>6.48</v>
      </c>
      <c r="D468" s="1">
        <v>0.05</v>
      </c>
      <c r="E468" s="1">
        <v>800</v>
      </c>
      <c r="G468" s="1"/>
      <c r="H468" s="1" t="s">
        <v>35</v>
      </c>
      <c r="I468" s="1" t="s">
        <v>74</v>
      </c>
      <c r="J468" s="1" t="s">
        <v>26</v>
      </c>
      <c r="K468" s="1" t="s">
        <v>66</v>
      </c>
      <c r="L468" s="1" t="s">
        <v>49</v>
      </c>
      <c r="M468" s="1"/>
      <c r="N468" s="1" t="s">
        <v>29</v>
      </c>
      <c r="O468" s="1" t="s">
        <v>998</v>
      </c>
      <c r="P468" s="1" t="s">
        <v>114</v>
      </c>
      <c r="Q468" s="1" t="s">
        <v>330</v>
      </c>
      <c r="R468" s="1"/>
      <c r="S468" s="1">
        <v>84067</v>
      </c>
      <c r="T468" s="2">
        <v>42091</v>
      </c>
      <c r="U468" s="2">
        <v>42093</v>
      </c>
      <c r="V468" s="1">
        <v>19</v>
      </c>
      <c r="W468" s="1">
        <v>89910</v>
      </c>
      <c r="X468" s="2"/>
      <c r="Y468" s="1"/>
      <c r="Z468" s="1"/>
      <c r="AA468" s="1"/>
      <c r="AB468" s="1"/>
    </row>
    <row r="469" spans="1:28" x14ac:dyDescent="0.3">
      <c r="A469" s="1">
        <v>22484</v>
      </c>
      <c r="B469" s="1" t="s">
        <v>47</v>
      </c>
      <c r="C469" s="1">
        <v>35.99</v>
      </c>
      <c r="D469" s="1">
        <v>0.05</v>
      </c>
      <c r="E469" s="1">
        <v>803</v>
      </c>
      <c r="G469" s="1"/>
      <c r="H469" s="1" t="s">
        <v>35</v>
      </c>
      <c r="I469" s="1" t="s">
        <v>48</v>
      </c>
      <c r="J469" s="1" t="s">
        <v>58</v>
      </c>
      <c r="K469" s="1" t="s">
        <v>992</v>
      </c>
      <c r="L469" s="1" t="s">
        <v>49</v>
      </c>
      <c r="M469" s="1"/>
      <c r="N469" s="1" t="s">
        <v>29</v>
      </c>
      <c r="O469" s="1" t="s">
        <v>998</v>
      </c>
      <c r="P469" s="1" t="s">
        <v>162</v>
      </c>
      <c r="Q469" s="1" t="s">
        <v>333</v>
      </c>
      <c r="R469" s="1"/>
      <c r="S469" s="1">
        <v>32168</v>
      </c>
      <c r="T469" s="2">
        <v>42123</v>
      </c>
      <c r="U469" s="2">
        <v>42124</v>
      </c>
      <c r="V469" s="1">
        <v>3</v>
      </c>
      <c r="W469" s="1">
        <v>90048</v>
      </c>
      <c r="X469" s="2"/>
      <c r="Y469" s="1"/>
      <c r="Z469" s="1"/>
      <c r="AA469" s="1"/>
      <c r="AB469" s="1"/>
    </row>
    <row r="470" spans="1:28" x14ac:dyDescent="0.3">
      <c r="A470" s="1">
        <v>5722</v>
      </c>
      <c r="B470" s="1" t="s">
        <v>41</v>
      </c>
      <c r="C470" s="1">
        <v>179.99</v>
      </c>
      <c r="D470" s="1">
        <v>0.1</v>
      </c>
      <c r="E470" s="1">
        <v>806</v>
      </c>
      <c r="G470" s="1"/>
      <c r="H470" s="1" t="s">
        <v>995</v>
      </c>
      <c r="I470" s="1" t="s">
        <v>48</v>
      </c>
      <c r="J470" s="1" t="s">
        <v>58</v>
      </c>
      <c r="K470" s="1" t="s">
        <v>992</v>
      </c>
      <c r="L470" s="1" t="s">
        <v>63</v>
      </c>
      <c r="M470" s="1"/>
      <c r="N470" s="1" t="s">
        <v>29</v>
      </c>
      <c r="O470" s="1" t="s">
        <v>984</v>
      </c>
      <c r="P470" s="1" t="s">
        <v>162</v>
      </c>
      <c r="Q470" s="1" t="s">
        <v>191</v>
      </c>
      <c r="R470" s="1"/>
      <c r="S470" s="1">
        <v>33132</v>
      </c>
      <c r="T470" s="2">
        <v>42013</v>
      </c>
      <c r="U470" s="2">
        <v>42015</v>
      </c>
      <c r="V470" s="1">
        <v>54</v>
      </c>
      <c r="W470" s="1">
        <v>40547</v>
      </c>
      <c r="X470" s="2"/>
      <c r="Y470" s="1"/>
      <c r="Z470" s="1"/>
      <c r="AA470" s="1"/>
      <c r="AB470" s="1"/>
    </row>
    <row r="471" spans="1:28" x14ac:dyDescent="0.3">
      <c r="A471" s="1">
        <v>21942</v>
      </c>
      <c r="B471" s="1" t="s">
        <v>71</v>
      </c>
      <c r="C471" s="1">
        <v>5.84</v>
      </c>
      <c r="D471" s="1">
        <v>0.05</v>
      </c>
      <c r="E471" s="1">
        <v>820</v>
      </c>
      <c r="G471" s="1"/>
      <c r="H471" s="1" t="s">
        <v>35</v>
      </c>
      <c r="I471" s="1" t="s">
        <v>48</v>
      </c>
      <c r="J471" s="1" t="s">
        <v>26</v>
      </c>
      <c r="K471" s="1" t="s">
        <v>27</v>
      </c>
      <c r="L471" s="1" t="s">
        <v>28</v>
      </c>
      <c r="M471" s="1"/>
      <c r="N471" s="1" t="s">
        <v>29</v>
      </c>
      <c r="O471" s="1" t="s">
        <v>998</v>
      </c>
      <c r="P471" s="1" t="s">
        <v>31</v>
      </c>
      <c r="Q471" s="1" t="s">
        <v>334</v>
      </c>
      <c r="R471" s="1"/>
      <c r="S471" s="1">
        <v>99362</v>
      </c>
      <c r="T471" s="2">
        <v>42145</v>
      </c>
      <c r="U471" s="2">
        <v>42149</v>
      </c>
      <c r="V471" s="1">
        <v>1</v>
      </c>
      <c r="W471" s="1">
        <v>90244</v>
      </c>
      <c r="X471" s="2"/>
      <c r="Y471" s="1"/>
      <c r="Z471" s="1"/>
      <c r="AA471" s="1"/>
      <c r="AB471" s="1"/>
    </row>
    <row r="472" spans="1:28" x14ac:dyDescent="0.3">
      <c r="A472" s="1">
        <v>20661</v>
      </c>
      <c r="B472" s="1" t="s">
        <v>71</v>
      </c>
      <c r="C472" s="1">
        <v>6.24</v>
      </c>
      <c r="D472" s="1">
        <v>0.05</v>
      </c>
      <c r="E472" s="1">
        <v>823</v>
      </c>
      <c r="G472" s="1"/>
      <c r="H472" s="1" t="s">
        <v>35</v>
      </c>
      <c r="I472" s="1" t="s">
        <v>48</v>
      </c>
      <c r="J472" s="1" t="s">
        <v>36</v>
      </c>
      <c r="K472" s="1" t="s">
        <v>42</v>
      </c>
      <c r="L472" s="1" t="s">
        <v>49</v>
      </c>
      <c r="M472" s="1"/>
      <c r="N472" s="1" t="s">
        <v>29</v>
      </c>
      <c r="O472" s="1" t="s">
        <v>998</v>
      </c>
      <c r="P472" s="1" t="s">
        <v>126</v>
      </c>
      <c r="Q472" s="1" t="s">
        <v>335</v>
      </c>
      <c r="R472" s="1"/>
      <c r="S472" s="1">
        <v>37167</v>
      </c>
      <c r="T472" s="2">
        <v>42016</v>
      </c>
      <c r="U472" s="2">
        <v>42021</v>
      </c>
      <c r="V472" s="1">
        <v>13</v>
      </c>
      <c r="W472" s="1">
        <v>89257</v>
      </c>
      <c r="X472" s="2"/>
      <c r="Y472" s="1"/>
      <c r="Z472" s="1"/>
      <c r="AA472" s="1"/>
      <c r="AB472" s="1"/>
    </row>
    <row r="473" spans="1:28" x14ac:dyDescent="0.3">
      <c r="A473" s="1">
        <v>20663</v>
      </c>
      <c r="B473" s="1" t="s">
        <v>71</v>
      </c>
      <c r="C473" s="1">
        <v>260.98</v>
      </c>
      <c r="D473" s="1">
        <v>0.1</v>
      </c>
      <c r="E473" s="1">
        <v>824</v>
      </c>
      <c r="G473" s="1"/>
      <c r="H473" s="1" t="s">
        <v>995</v>
      </c>
      <c r="I473" s="1" t="s">
        <v>48</v>
      </c>
      <c r="J473" s="1" t="s">
        <v>36</v>
      </c>
      <c r="K473" s="1" t="s">
        <v>105</v>
      </c>
      <c r="L473" s="1" t="s">
        <v>77</v>
      </c>
      <c r="M473" s="1"/>
      <c r="N473" s="1" t="s">
        <v>29</v>
      </c>
      <c r="O473" s="1" t="s">
        <v>989</v>
      </c>
      <c r="P473" s="1" t="s">
        <v>126</v>
      </c>
      <c r="Q473" s="1" t="s">
        <v>336</v>
      </c>
      <c r="R473" s="1"/>
      <c r="S473" s="1">
        <v>37174</v>
      </c>
      <c r="T473" s="2">
        <v>42016</v>
      </c>
      <c r="U473" s="2">
        <v>42023</v>
      </c>
      <c r="V473" s="1">
        <v>8</v>
      </c>
      <c r="W473" s="1">
        <v>89257</v>
      </c>
      <c r="X473" s="1"/>
      <c r="Y473" s="1"/>
      <c r="Z473" s="1"/>
      <c r="AA473" s="1"/>
      <c r="AB473" s="1"/>
    </row>
    <row r="474" spans="1:28" x14ac:dyDescent="0.3">
      <c r="A474" s="1">
        <v>21350</v>
      </c>
      <c r="B474" s="1" t="s">
        <v>41</v>
      </c>
      <c r="C474" s="1">
        <v>11.97</v>
      </c>
      <c r="D474" s="1">
        <v>0.05</v>
      </c>
      <c r="E474" s="1">
        <v>825</v>
      </c>
      <c r="G474" s="1"/>
      <c r="H474" s="1" t="s">
        <v>35</v>
      </c>
      <c r="I474" s="1" t="s">
        <v>34</v>
      </c>
      <c r="J474" s="1" t="s">
        <v>26</v>
      </c>
      <c r="K474" s="1" t="s">
        <v>131</v>
      </c>
      <c r="L474" s="1" t="s">
        <v>49</v>
      </c>
      <c r="M474" s="1"/>
      <c r="N474" s="1" t="s">
        <v>29</v>
      </c>
      <c r="O474" s="1" t="s">
        <v>989</v>
      </c>
      <c r="P474" s="1" t="s">
        <v>79</v>
      </c>
      <c r="Q474" s="1" t="s">
        <v>337</v>
      </c>
      <c r="R474" s="1"/>
      <c r="S474" s="1">
        <v>79605</v>
      </c>
      <c r="T474" s="2">
        <v>42145</v>
      </c>
      <c r="U474" s="2">
        <v>42148</v>
      </c>
      <c r="V474" s="1">
        <v>4</v>
      </c>
      <c r="W474" s="1">
        <v>89258</v>
      </c>
      <c r="X474" s="1"/>
      <c r="Y474" s="1"/>
      <c r="Z474" s="1"/>
      <c r="AA474" s="1"/>
      <c r="AB474" s="1"/>
    </row>
    <row r="475" spans="1:28" x14ac:dyDescent="0.3">
      <c r="A475" s="1">
        <v>24842</v>
      </c>
      <c r="B475" s="1" t="s">
        <v>47</v>
      </c>
      <c r="C475" s="1">
        <v>6.98</v>
      </c>
      <c r="D475" s="1">
        <v>0.05</v>
      </c>
      <c r="E475" s="1">
        <v>827</v>
      </c>
      <c r="G475" s="1"/>
      <c r="H475" s="1" t="s">
        <v>35</v>
      </c>
      <c r="I475" s="1" t="s">
        <v>34</v>
      </c>
      <c r="J475" s="1" t="s">
        <v>26</v>
      </c>
      <c r="K475" s="1" t="s">
        <v>66</v>
      </c>
      <c r="L475" s="1" t="s">
        <v>28</v>
      </c>
      <c r="M475" s="1"/>
      <c r="N475" s="1" t="s">
        <v>29</v>
      </c>
      <c r="O475" s="1" t="s">
        <v>998</v>
      </c>
      <c r="P475" s="1" t="s">
        <v>79</v>
      </c>
      <c r="Q475" s="1" t="s">
        <v>338</v>
      </c>
      <c r="R475" s="1"/>
      <c r="S475" s="1">
        <v>79109</v>
      </c>
      <c r="T475" s="2">
        <v>42149</v>
      </c>
      <c r="U475" s="2">
        <v>42150</v>
      </c>
      <c r="V475" s="1">
        <v>3</v>
      </c>
      <c r="W475" s="1">
        <v>89259</v>
      </c>
      <c r="X475" s="2"/>
      <c r="Y475" s="1"/>
      <c r="Z475" s="1"/>
      <c r="AA475" s="1"/>
      <c r="AB475" s="1"/>
    </row>
    <row r="476" spans="1:28" x14ac:dyDescent="0.3">
      <c r="A476" s="1">
        <v>24236</v>
      </c>
      <c r="B476" s="1" t="s">
        <v>33</v>
      </c>
      <c r="C476" s="1">
        <v>5.18</v>
      </c>
      <c r="D476" s="1">
        <v>0.05</v>
      </c>
      <c r="E476" s="1">
        <v>829</v>
      </c>
      <c r="G476" s="1"/>
      <c r="H476" s="1" t="s">
        <v>35</v>
      </c>
      <c r="I476" s="1" t="s">
        <v>24</v>
      </c>
      <c r="J476" s="1" t="s">
        <v>26</v>
      </c>
      <c r="K476" s="1" t="s">
        <v>66</v>
      </c>
      <c r="L476" s="1" t="s">
        <v>28</v>
      </c>
      <c r="M476" s="1"/>
      <c r="N476" s="1" t="s">
        <v>29</v>
      </c>
      <c r="O476" s="1" t="s">
        <v>984</v>
      </c>
      <c r="P476" s="1" t="s">
        <v>339</v>
      </c>
      <c r="Q476" s="1" t="s">
        <v>340</v>
      </c>
      <c r="R476" s="1"/>
      <c r="S476" s="1">
        <v>71854</v>
      </c>
      <c r="T476" s="2">
        <v>42057</v>
      </c>
      <c r="U476" s="2">
        <v>42059</v>
      </c>
      <c r="V476" s="1">
        <v>5</v>
      </c>
      <c r="W476" s="1">
        <v>90271</v>
      </c>
      <c r="X476" s="1"/>
      <c r="Y476" s="1"/>
      <c r="Z476" s="1"/>
      <c r="AA476" s="1"/>
      <c r="AB476" s="1"/>
    </row>
    <row r="477" spans="1:28" x14ac:dyDescent="0.3">
      <c r="A477" s="1">
        <v>20664</v>
      </c>
      <c r="B477" s="1" t="s">
        <v>23</v>
      </c>
      <c r="C477" s="1">
        <v>14.42</v>
      </c>
      <c r="D477" s="1">
        <v>0.05</v>
      </c>
      <c r="E477" s="1">
        <v>830</v>
      </c>
      <c r="G477" s="1"/>
      <c r="H477" s="1" t="s">
        <v>35</v>
      </c>
      <c r="I477" s="1" t="s">
        <v>24</v>
      </c>
      <c r="J477" s="1" t="s">
        <v>26</v>
      </c>
      <c r="K477" s="1" t="s">
        <v>131</v>
      </c>
      <c r="L477" s="1" t="s">
        <v>63</v>
      </c>
      <c r="M477" s="1"/>
      <c r="N477" s="1" t="s">
        <v>29</v>
      </c>
      <c r="O477" s="1" t="s">
        <v>984</v>
      </c>
      <c r="P477" s="1" t="s">
        <v>129</v>
      </c>
      <c r="Q477" s="1" t="s">
        <v>341</v>
      </c>
      <c r="R477" s="1"/>
      <c r="S477" s="1">
        <v>80033</v>
      </c>
      <c r="T477" s="2">
        <v>42028</v>
      </c>
      <c r="U477" s="2">
        <v>42028</v>
      </c>
      <c r="V477" s="1">
        <v>6</v>
      </c>
      <c r="W477" s="1">
        <v>90270</v>
      </c>
      <c r="X477" s="1"/>
      <c r="Y477" s="1"/>
      <c r="Z477" s="1"/>
      <c r="AA477" s="1"/>
      <c r="AB477" s="1"/>
    </row>
    <row r="478" spans="1:28" x14ac:dyDescent="0.3">
      <c r="A478" s="1">
        <v>19173</v>
      </c>
      <c r="B478" s="1" t="s">
        <v>23</v>
      </c>
      <c r="C478" s="1">
        <v>11.66</v>
      </c>
      <c r="D478" s="1">
        <v>0.05</v>
      </c>
      <c r="E478" s="1">
        <v>833</v>
      </c>
      <c r="G478" s="1"/>
      <c r="H478" s="1" t="s">
        <v>995</v>
      </c>
      <c r="I478" s="1" t="s">
        <v>24</v>
      </c>
      <c r="J478" s="1" t="s">
        <v>26</v>
      </c>
      <c r="K478" s="1" t="s">
        <v>27</v>
      </c>
      <c r="L478" s="1" t="s">
        <v>43</v>
      </c>
      <c r="M478" s="1"/>
      <c r="N478" s="1" t="s">
        <v>29</v>
      </c>
      <c r="O478" s="1" t="s">
        <v>984</v>
      </c>
      <c r="P478" s="1" t="s">
        <v>39</v>
      </c>
      <c r="Q478" s="1" t="s">
        <v>342</v>
      </c>
      <c r="R478" s="1"/>
      <c r="S478" s="1">
        <v>95020</v>
      </c>
      <c r="T478" s="2">
        <v>42013</v>
      </c>
      <c r="U478" s="2">
        <v>42015</v>
      </c>
      <c r="V478" s="1">
        <v>11</v>
      </c>
      <c r="W478" s="1">
        <v>89770</v>
      </c>
      <c r="X478" s="1"/>
      <c r="Y478" s="1"/>
      <c r="Z478" s="1"/>
      <c r="AA478" s="1"/>
      <c r="AB478" s="1"/>
    </row>
    <row r="479" spans="1:28" x14ac:dyDescent="0.3">
      <c r="A479" s="1">
        <v>19383</v>
      </c>
      <c r="B479" s="1" t="s">
        <v>33</v>
      </c>
      <c r="C479" s="1">
        <v>6.08</v>
      </c>
      <c r="D479" s="1">
        <v>0.05</v>
      </c>
      <c r="E479" s="1">
        <v>850</v>
      </c>
      <c r="G479" s="1"/>
      <c r="H479" s="1" t="s">
        <v>35</v>
      </c>
      <c r="I479" s="1" t="s">
        <v>24</v>
      </c>
      <c r="J479" s="1" t="s">
        <v>26</v>
      </c>
      <c r="K479" s="1" t="s">
        <v>27</v>
      </c>
      <c r="L479" s="1" t="s">
        <v>28</v>
      </c>
      <c r="M479" s="1"/>
      <c r="N479" s="1" t="s">
        <v>29</v>
      </c>
      <c r="O479" s="1" t="s">
        <v>984</v>
      </c>
      <c r="P479" s="1" t="s">
        <v>39</v>
      </c>
      <c r="Q479" s="1" t="s">
        <v>343</v>
      </c>
      <c r="R479" s="1"/>
      <c r="S479" s="1">
        <v>93117</v>
      </c>
      <c r="T479" s="2">
        <v>42070</v>
      </c>
      <c r="U479" s="2">
        <v>42071</v>
      </c>
      <c r="V479" s="1">
        <v>7</v>
      </c>
      <c r="W479" s="1">
        <v>88569</v>
      </c>
      <c r="X479" s="1"/>
      <c r="Y479" s="1"/>
      <c r="Z479" s="1"/>
      <c r="AA479" s="1"/>
      <c r="AB479" s="1"/>
    </row>
    <row r="480" spans="1:28" x14ac:dyDescent="0.3">
      <c r="A480" s="1">
        <v>20604</v>
      </c>
      <c r="B480" s="1" t="s">
        <v>71</v>
      </c>
      <c r="C480" s="1">
        <v>50.98</v>
      </c>
      <c r="D480" s="1">
        <v>0.05</v>
      </c>
      <c r="E480" s="1">
        <v>851</v>
      </c>
      <c r="G480" s="1"/>
      <c r="H480" s="1" t="s">
        <v>35</v>
      </c>
      <c r="I480" s="1" t="s">
        <v>24</v>
      </c>
      <c r="J480" s="1" t="s">
        <v>36</v>
      </c>
      <c r="K480" s="1" t="s">
        <v>42</v>
      </c>
      <c r="L480" s="1" t="s">
        <v>124</v>
      </c>
      <c r="M480" s="1"/>
      <c r="N480" s="1" t="s">
        <v>29</v>
      </c>
      <c r="O480" s="1" t="s">
        <v>984</v>
      </c>
      <c r="P480" s="1" t="s">
        <v>39</v>
      </c>
      <c r="Q480" s="1" t="s">
        <v>344</v>
      </c>
      <c r="R480" s="1"/>
      <c r="S480" s="1">
        <v>91745</v>
      </c>
      <c r="T480" s="2">
        <v>42060</v>
      </c>
      <c r="U480" s="2">
        <v>42062</v>
      </c>
      <c r="V480" s="1">
        <v>6</v>
      </c>
      <c r="W480" s="1">
        <v>88568</v>
      </c>
      <c r="X480" s="1"/>
      <c r="Y480" s="1"/>
      <c r="Z480" s="1"/>
      <c r="AA480" s="1"/>
      <c r="AB480" s="1"/>
    </row>
    <row r="481" spans="1:28" x14ac:dyDescent="0.3">
      <c r="A481" s="1">
        <v>19384</v>
      </c>
      <c r="B481" s="1" t="s">
        <v>33</v>
      </c>
      <c r="C481" s="1">
        <v>19.899999999999999</v>
      </c>
      <c r="D481" s="1">
        <v>0.05</v>
      </c>
      <c r="E481" s="1">
        <v>851</v>
      </c>
      <c r="G481" s="1"/>
      <c r="H481" s="1" t="s">
        <v>35</v>
      </c>
      <c r="I481" s="1" t="s">
        <v>24</v>
      </c>
      <c r="J481" s="1" t="s">
        <v>26</v>
      </c>
      <c r="K481" s="1" t="s">
        <v>131</v>
      </c>
      <c r="L481" s="1" t="s">
        <v>63</v>
      </c>
      <c r="M481" s="1"/>
      <c r="N481" s="1" t="s">
        <v>29</v>
      </c>
      <c r="O481" s="1" t="s">
        <v>984</v>
      </c>
      <c r="P481" s="1" t="s">
        <v>39</v>
      </c>
      <c r="Q481" s="1" t="s">
        <v>344</v>
      </c>
      <c r="R481" s="1"/>
      <c r="S481" s="1">
        <v>91745</v>
      </c>
      <c r="T481" s="2">
        <v>42070</v>
      </c>
      <c r="U481" s="2">
        <v>42072</v>
      </c>
      <c r="V481" s="1">
        <v>13</v>
      </c>
      <c r="W481" s="1">
        <v>88569</v>
      </c>
      <c r="X481" s="1"/>
      <c r="Y481" s="1"/>
      <c r="Z481" s="1"/>
      <c r="AA481" s="1"/>
      <c r="AB481" s="1"/>
    </row>
    <row r="482" spans="1:28" x14ac:dyDescent="0.3">
      <c r="A482" s="1">
        <v>19385</v>
      </c>
      <c r="B482" s="1" t="s">
        <v>33</v>
      </c>
      <c r="C482" s="1">
        <v>3.36</v>
      </c>
      <c r="D482" s="1">
        <v>0.05</v>
      </c>
      <c r="E482" s="1">
        <v>851</v>
      </c>
      <c r="G482" s="1"/>
      <c r="H482" s="1" t="s">
        <v>35</v>
      </c>
      <c r="I482" s="1" t="s">
        <v>24</v>
      </c>
      <c r="J482" s="1" t="s">
        <v>26</v>
      </c>
      <c r="K482" s="1" t="s">
        <v>996</v>
      </c>
      <c r="L482" s="1" t="s">
        <v>49</v>
      </c>
      <c r="M482" s="1"/>
      <c r="N482" s="1" t="s">
        <v>29</v>
      </c>
      <c r="O482" s="1" t="s">
        <v>984</v>
      </c>
      <c r="P482" s="1" t="s">
        <v>39</v>
      </c>
      <c r="Q482" s="1" t="s">
        <v>344</v>
      </c>
      <c r="R482" s="1"/>
      <c r="S482" s="1">
        <v>91745</v>
      </c>
      <c r="T482" s="2">
        <v>42070</v>
      </c>
      <c r="U482" s="2">
        <v>42072</v>
      </c>
      <c r="V482" s="1">
        <v>21</v>
      </c>
      <c r="W482" s="1">
        <v>88569</v>
      </c>
      <c r="X482" s="1"/>
      <c r="Y482" s="1"/>
      <c r="Z482" s="1"/>
      <c r="AA482" s="1"/>
      <c r="AB482" s="1"/>
    </row>
    <row r="483" spans="1:28" x14ac:dyDescent="0.3">
      <c r="A483" s="1">
        <v>21353</v>
      </c>
      <c r="B483" s="1" t="s">
        <v>41</v>
      </c>
      <c r="C483" s="1">
        <v>1.26</v>
      </c>
      <c r="D483" s="1">
        <v>0.05</v>
      </c>
      <c r="E483" s="1">
        <v>851</v>
      </c>
      <c r="G483" s="1"/>
      <c r="H483" s="1" t="s">
        <v>35</v>
      </c>
      <c r="I483" s="1" t="s">
        <v>24</v>
      </c>
      <c r="J483" s="1" t="s">
        <v>26</v>
      </c>
      <c r="K483" s="1" t="s">
        <v>53</v>
      </c>
      <c r="L483" s="1" t="s">
        <v>28</v>
      </c>
      <c r="M483" s="1"/>
      <c r="N483" s="1" t="s">
        <v>29</v>
      </c>
      <c r="O483" s="1" t="s">
        <v>984</v>
      </c>
      <c r="P483" s="1" t="s">
        <v>39</v>
      </c>
      <c r="Q483" s="1" t="s">
        <v>344</v>
      </c>
      <c r="R483" s="1"/>
      <c r="S483" s="1">
        <v>91745</v>
      </c>
      <c r="T483" s="2">
        <v>42124</v>
      </c>
      <c r="U483" s="2">
        <v>42124</v>
      </c>
      <c r="V483" s="1">
        <v>4</v>
      </c>
      <c r="W483" s="1">
        <v>88571</v>
      </c>
      <c r="X483" s="2"/>
      <c r="Y483" s="1"/>
      <c r="Z483" s="1"/>
      <c r="AA483" s="1"/>
      <c r="AB483" s="1"/>
    </row>
    <row r="484" spans="1:28" x14ac:dyDescent="0.3">
      <c r="A484" s="1">
        <v>26093</v>
      </c>
      <c r="B484" s="1" t="s">
        <v>23</v>
      </c>
      <c r="C484" s="1">
        <v>4.24</v>
      </c>
      <c r="D484" s="1">
        <v>0.05</v>
      </c>
      <c r="E484" s="1">
        <v>853</v>
      </c>
      <c r="G484" s="1"/>
      <c r="H484" s="1" t="s">
        <v>35</v>
      </c>
      <c r="I484" s="1" t="s">
        <v>48</v>
      </c>
      <c r="J484" s="1" t="s">
        <v>26</v>
      </c>
      <c r="K484" s="1" t="s">
        <v>996</v>
      </c>
      <c r="L484" s="1" t="s">
        <v>49</v>
      </c>
      <c r="M484" s="1"/>
      <c r="N484" s="1" t="s">
        <v>29</v>
      </c>
      <c r="O484" s="1" t="s">
        <v>988</v>
      </c>
      <c r="P484" s="1" t="s">
        <v>39</v>
      </c>
      <c r="Q484" s="1" t="s">
        <v>345</v>
      </c>
      <c r="R484" s="1"/>
      <c r="S484" s="1">
        <v>92345</v>
      </c>
      <c r="T484" s="2">
        <v>42079</v>
      </c>
      <c r="U484" s="2">
        <v>42081</v>
      </c>
      <c r="V484" s="1">
        <v>12</v>
      </c>
      <c r="W484" s="1">
        <v>88570</v>
      </c>
      <c r="X484" s="2"/>
      <c r="Y484" s="1"/>
      <c r="Z484" s="1"/>
      <c r="AA484" s="1"/>
      <c r="AB484" s="1"/>
    </row>
    <row r="485" spans="1:28" x14ac:dyDescent="0.3">
      <c r="A485" s="1">
        <v>21351</v>
      </c>
      <c r="B485" s="1" t="s">
        <v>41</v>
      </c>
      <c r="C485" s="1">
        <v>1.76</v>
      </c>
      <c r="D485" s="1">
        <v>0.05</v>
      </c>
      <c r="E485" s="1">
        <v>854</v>
      </c>
      <c r="G485" s="1"/>
      <c r="H485" s="1" t="s">
        <v>35</v>
      </c>
      <c r="I485" s="1" t="s">
        <v>24</v>
      </c>
      <c r="J485" s="1" t="s">
        <v>26</v>
      </c>
      <c r="K485" s="1" t="s">
        <v>27</v>
      </c>
      <c r="L485" s="1" t="s">
        <v>28</v>
      </c>
      <c r="M485" s="1"/>
      <c r="N485" s="1" t="s">
        <v>29</v>
      </c>
      <c r="O485" s="1" t="s">
        <v>988</v>
      </c>
      <c r="P485" s="1" t="s">
        <v>119</v>
      </c>
      <c r="Q485" s="1" t="s">
        <v>346</v>
      </c>
      <c r="R485" s="1"/>
      <c r="S485" s="1">
        <v>6405</v>
      </c>
      <c r="T485" s="2">
        <v>42124</v>
      </c>
      <c r="U485" s="2">
        <v>42126</v>
      </c>
      <c r="V485" s="1">
        <v>22</v>
      </c>
      <c r="W485" s="1">
        <v>88571</v>
      </c>
      <c r="X485" s="1"/>
      <c r="Y485" s="1"/>
      <c r="Z485" s="1"/>
      <c r="AA485" s="1"/>
      <c r="AB485" s="1"/>
    </row>
    <row r="486" spans="1:28" x14ac:dyDescent="0.3">
      <c r="A486" s="1">
        <v>21352</v>
      </c>
      <c r="B486" s="1" t="s">
        <v>41</v>
      </c>
      <c r="C486" s="1">
        <v>24.98</v>
      </c>
      <c r="D486" s="1">
        <v>0.05</v>
      </c>
      <c r="E486" s="1">
        <v>855</v>
      </c>
      <c r="G486" s="1"/>
      <c r="H486" s="1" t="s">
        <v>35</v>
      </c>
      <c r="I486" s="1" t="s">
        <v>24</v>
      </c>
      <c r="J486" s="1" t="s">
        <v>26</v>
      </c>
      <c r="K486" s="1" t="s">
        <v>85</v>
      </c>
      <c r="L486" s="1" t="s">
        <v>49</v>
      </c>
      <c r="M486" s="1"/>
      <c r="N486" s="1" t="s">
        <v>29</v>
      </c>
      <c r="O486" s="1" t="s">
        <v>988</v>
      </c>
      <c r="P486" s="1" t="s">
        <v>119</v>
      </c>
      <c r="Q486" s="1" t="s">
        <v>347</v>
      </c>
      <c r="R486" s="1"/>
      <c r="S486" s="1">
        <v>6810</v>
      </c>
      <c r="T486" s="2">
        <v>42124</v>
      </c>
      <c r="U486" s="2">
        <v>42125</v>
      </c>
      <c r="V486" s="1">
        <v>23</v>
      </c>
      <c r="W486" s="1">
        <v>88571</v>
      </c>
      <c r="X486" s="2"/>
      <c r="Y486" s="1"/>
      <c r="Z486" s="1"/>
      <c r="AA486" s="1"/>
      <c r="AB486" s="1"/>
    </row>
    <row r="487" spans="1:28" x14ac:dyDescent="0.3">
      <c r="A487" s="1">
        <v>21354</v>
      </c>
      <c r="B487" s="1" t="s">
        <v>41</v>
      </c>
      <c r="C487" s="1">
        <v>35.99</v>
      </c>
      <c r="D487" s="1">
        <v>0.05</v>
      </c>
      <c r="E487" s="1">
        <v>858</v>
      </c>
      <c r="G487" s="1"/>
      <c r="H487" s="1" t="s">
        <v>995</v>
      </c>
      <c r="I487" s="1" t="s">
        <v>24</v>
      </c>
      <c r="J487" s="1" t="s">
        <v>58</v>
      </c>
      <c r="K487" s="1" t="s">
        <v>992</v>
      </c>
      <c r="L487" s="1" t="s">
        <v>28</v>
      </c>
      <c r="M487" s="1"/>
      <c r="N487" s="1" t="s">
        <v>29</v>
      </c>
      <c r="O487" s="1" t="s">
        <v>989</v>
      </c>
      <c r="P487" s="1" t="s">
        <v>103</v>
      </c>
      <c r="Q487" s="1" t="s">
        <v>201</v>
      </c>
      <c r="R487" s="1"/>
      <c r="S487" s="1">
        <v>4240</v>
      </c>
      <c r="T487" s="2">
        <v>42124</v>
      </c>
      <c r="U487" s="2">
        <v>42126</v>
      </c>
      <c r="V487" s="1">
        <v>2</v>
      </c>
      <c r="W487" s="1">
        <v>88571</v>
      </c>
      <c r="X487" s="2"/>
      <c r="Y487" s="1"/>
      <c r="Z487" s="1"/>
      <c r="AA487" s="1"/>
      <c r="AB487" s="1"/>
    </row>
    <row r="488" spans="1:28" x14ac:dyDescent="0.3">
      <c r="A488" s="1">
        <v>21214</v>
      </c>
      <c r="B488" s="1" t="s">
        <v>41</v>
      </c>
      <c r="C488" s="1">
        <v>14.2</v>
      </c>
      <c r="D488" s="1">
        <v>0.05</v>
      </c>
      <c r="E488" s="1">
        <v>865</v>
      </c>
      <c r="G488" s="1"/>
      <c r="H488" s="1" t="s">
        <v>35</v>
      </c>
      <c r="I488" s="1" t="s">
        <v>24</v>
      </c>
      <c r="J488" s="1" t="s">
        <v>36</v>
      </c>
      <c r="K488" s="1" t="s">
        <v>42</v>
      </c>
      <c r="L488" s="1" t="s">
        <v>28</v>
      </c>
      <c r="M488" s="1"/>
      <c r="N488" s="1" t="s">
        <v>29</v>
      </c>
      <c r="O488" s="1" t="s">
        <v>989</v>
      </c>
      <c r="P488" s="1" t="s">
        <v>270</v>
      </c>
      <c r="Q488" s="1" t="s">
        <v>305</v>
      </c>
      <c r="R488" s="1"/>
      <c r="S488" s="1">
        <v>46312</v>
      </c>
      <c r="T488" s="2">
        <v>42151</v>
      </c>
      <c r="U488" s="2">
        <v>42152</v>
      </c>
      <c r="V488" s="1">
        <v>18</v>
      </c>
      <c r="W488" s="1">
        <v>90674</v>
      </c>
      <c r="X488" s="1"/>
      <c r="Y488" s="1"/>
      <c r="Z488" s="1"/>
      <c r="AA488" s="1"/>
      <c r="AB488" s="1"/>
    </row>
    <row r="489" spans="1:28" x14ac:dyDescent="0.3">
      <c r="A489" s="1">
        <v>19947</v>
      </c>
      <c r="B489" s="1" t="s">
        <v>71</v>
      </c>
      <c r="C489" s="1">
        <v>6.48</v>
      </c>
      <c r="D489" s="1">
        <v>0.05</v>
      </c>
      <c r="E489" s="1">
        <v>865</v>
      </c>
      <c r="G489" s="1"/>
      <c r="H489" s="1" t="s">
        <v>995</v>
      </c>
      <c r="I489" s="1" t="s">
        <v>24</v>
      </c>
      <c r="J489" s="1" t="s">
        <v>26</v>
      </c>
      <c r="K489" s="1" t="s">
        <v>66</v>
      </c>
      <c r="L489" s="1" t="s">
        <v>49</v>
      </c>
      <c r="M489" s="1"/>
      <c r="N489" s="1" t="s">
        <v>29</v>
      </c>
      <c r="O489" s="1" t="s">
        <v>989</v>
      </c>
      <c r="P489" s="1" t="s">
        <v>270</v>
      </c>
      <c r="Q489" s="1" t="s">
        <v>305</v>
      </c>
      <c r="R489" s="1"/>
      <c r="S489" s="1">
        <v>46312</v>
      </c>
      <c r="T489" s="2">
        <v>42061</v>
      </c>
      <c r="U489" s="2">
        <v>42065</v>
      </c>
      <c r="V489" s="1">
        <v>12</v>
      </c>
      <c r="W489" s="1">
        <v>90675</v>
      </c>
      <c r="X489" s="1"/>
      <c r="Y489" s="1"/>
      <c r="Z489" s="1"/>
      <c r="AA489" s="1"/>
      <c r="AB489" s="1"/>
    </row>
    <row r="490" spans="1:28" x14ac:dyDescent="0.3">
      <c r="A490" s="1">
        <v>24774</v>
      </c>
      <c r="B490" s="1" t="s">
        <v>33</v>
      </c>
      <c r="C490" s="1">
        <v>29.18</v>
      </c>
      <c r="D490" s="1">
        <v>0.05</v>
      </c>
      <c r="E490" s="1">
        <v>868</v>
      </c>
      <c r="G490" s="1"/>
      <c r="H490" s="1" t="s">
        <v>995</v>
      </c>
      <c r="I490" s="1" t="s">
        <v>24</v>
      </c>
      <c r="J490" s="1" t="s">
        <v>36</v>
      </c>
      <c r="K490" s="1" t="s">
        <v>42</v>
      </c>
      <c r="L490" s="1" t="s">
        <v>49</v>
      </c>
      <c r="M490" s="1"/>
      <c r="N490" s="1" t="s">
        <v>29</v>
      </c>
      <c r="O490" s="1" t="s">
        <v>989</v>
      </c>
      <c r="P490" s="1" t="s">
        <v>51</v>
      </c>
      <c r="Q490" s="1" t="s">
        <v>348</v>
      </c>
      <c r="R490" s="1"/>
      <c r="S490" s="1">
        <v>55126</v>
      </c>
      <c r="T490" s="2">
        <v>42060</v>
      </c>
      <c r="U490" s="2">
        <v>42062</v>
      </c>
      <c r="V490" s="1">
        <v>10</v>
      </c>
      <c r="W490" s="1">
        <v>91194</v>
      </c>
      <c r="X490" s="2"/>
      <c r="Y490" s="1"/>
      <c r="Z490" s="1"/>
      <c r="AA490" s="1"/>
      <c r="AB490" s="1"/>
    </row>
    <row r="491" spans="1:28" x14ac:dyDescent="0.3">
      <c r="A491" s="1">
        <v>24775</v>
      </c>
      <c r="B491" s="1" t="s">
        <v>33</v>
      </c>
      <c r="C491" s="1">
        <v>80.98</v>
      </c>
      <c r="D491" s="1">
        <v>0.05</v>
      </c>
      <c r="E491" s="1">
        <v>868</v>
      </c>
      <c r="G491" s="1"/>
      <c r="H491" s="1" t="s">
        <v>35</v>
      </c>
      <c r="I491" s="1" t="s">
        <v>24</v>
      </c>
      <c r="J491" s="1" t="s">
        <v>26</v>
      </c>
      <c r="K491" s="1" t="s">
        <v>85</v>
      </c>
      <c r="L491" s="1" t="s">
        <v>124</v>
      </c>
      <c r="M491" s="1"/>
      <c r="N491" s="1" t="s">
        <v>29</v>
      </c>
      <c r="O491" s="1" t="s">
        <v>989</v>
      </c>
      <c r="P491" s="1" t="s">
        <v>51</v>
      </c>
      <c r="Q491" s="1" t="s">
        <v>348</v>
      </c>
      <c r="R491" s="1"/>
      <c r="S491" s="1">
        <v>55126</v>
      </c>
      <c r="T491" s="2">
        <v>42060</v>
      </c>
      <c r="U491" s="2">
        <v>42062</v>
      </c>
      <c r="V491" s="1">
        <v>8</v>
      </c>
      <c r="W491" s="1">
        <v>91194</v>
      </c>
      <c r="X491" s="2"/>
      <c r="Y491" s="1"/>
      <c r="Z491" s="1"/>
      <c r="AA491" s="1"/>
      <c r="AB491" s="1"/>
    </row>
    <row r="492" spans="1:28" x14ac:dyDescent="0.3">
      <c r="A492" s="1">
        <v>24763</v>
      </c>
      <c r="B492" s="1" t="s">
        <v>41</v>
      </c>
      <c r="C492" s="1">
        <v>6.48</v>
      </c>
      <c r="D492" s="1">
        <v>0.05</v>
      </c>
      <c r="E492" s="1">
        <v>868</v>
      </c>
      <c r="G492" s="1"/>
      <c r="H492" s="1" t="s">
        <v>35</v>
      </c>
      <c r="I492" s="1" t="s">
        <v>24</v>
      </c>
      <c r="J492" s="1" t="s">
        <v>26</v>
      </c>
      <c r="K492" s="1" t="s">
        <v>66</v>
      </c>
      <c r="L492" s="1" t="s">
        <v>49</v>
      </c>
      <c r="M492" s="1"/>
      <c r="N492" s="1" t="s">
        <v>29</v>
      </c>
      <c r="O492" s="1" t="s">
        <v>989</v>
      </c>
      <c r="P492" s="1" t="s">
        <v>51</v>
      </c>
      <c r="Q492" s="1" t="s">
        <v>348</v>
      </c>
      <c r="R492" s="1"/>
      <c r="S492" s="1">
        <v>55126</v>
      </c>
      <c r="T492" s="2">
        <v>42069</v>
      </c>
      <c r="U492" s="2">
        <v>42070</v>
      </c>
      <c r="V492" s="1">
        <v>20</v>
      </c>
      <c r="W492" s="1">
        <v>91195</v>
      </c>
      <c r="X492" s="2"/>
      <c r="Y492" s="1"/>
      <c r="Z492" s="1"/>
      <c r="AA492" s="1"/>
      <c r="AB492" s="1"/>
    </row>
    <row r="493" spans="1:28" x14ac:dyDescent="0.3">
      <c r="A493" s="1">
        <v>24764</v>
      </c>
      <c r="B493" s="1" t="s">
        <v>41</v>
      </c>
      <c r="C493" s="1">
        <v>349.45</v>
      </c>
      <c r="D493" s="1">
        <v>0.1</v>
      </c>
      <c r="E493" s="1">
        <v>868</v>
      </c>
      <c r="G493" s="1"/>
      <c r="H493" s="1" t="s">
        <v>995</v>
      </c>
      <c r="I493" s="1" t="s">
        <v>24</v>
      </c>
      <c r="J493" s="1" t="s">
        <v>36</v>
      </c>
      <c r="K493" s="1" t="s">
        <v>89</v>
      </c>
      <c r="L493" s="1" t="s">
        <v>38</v>
      </c>
      <c r="M493" s="1"/>
      <c r="N493" s="1" t="s">
        <v>29</v>
      </c>
      <c r="O493" s="1" t="s">
        <v>984</v>
      </c>
      <c r="P493" s="1" t="s">
        <v>51</v>
      </c>
      <c r="Q493" s="1" t="s">
        <v>348</v>
      </c>
      <c r="R493" s="1"/>
      <c r="S493" s="1">
        <v>55126</v>
      </c>
      <c r="T493" s="2">
        <v>42069</v>
      </c>
      <c r="U493" s="2">
        <v>42070</v>
      </c>
      <c r="V493" s="1">
        <v>12</v>
      </c>
      <c r="W493" s="1">
        <v>91195</v>
      </c>
      <c r="X493" s="1"/>
      <c r="Y493" s="1"/>
      <c r="Z493" s="1"/>
      <c r="AA493" s="1"/>
      <c r="AB493" s="1"/>
    </row>
    <row r="494" spans="1:28" x14ac:dyDescent="0.3">
      <c r="A494" s="1">
        <v>25507</v>
      </c>
      <c r="B494" s="1" t="s">
        <v>33</v>
      </c>
      <c r="C494" s="1">
        <v>14.2</v>
      </c>
      <c r="D494" s="1">
        <v>0.05</v>
      </c>
      <c r="E494" s="1">
        <v>871</v>
      </c>
      <c r="G494" s="1"/>
      <c r="H494" s="1" t="s">
        <v>35</v>
      </c>
      <c r="I494" s="1" t="s">
        <v>34</v>
      </c>
      <c r="J494" s="1" t="s">
        <v>36</v>
      </c>
      <c r="K494" s="1" t="s">
        <v>42</v>
      </c>
      <c r="L494" s="1" t="s">
        <v>28</v>
      </c>
      <c r="M494" s="1"/>
      <c r="N494" s="1" t="s">
        <v>29</v>
      </c>
      <c r="O494" s="1" t="s">
        <v>984</v>
      </c>
      <c r="P494" s="1" t="s">
        <v>219</v>
      </c>
      <c r="Q494" s="1" t="s">
        <v>349</v>
      </c>
      <c r="R494" s="1"/>
      <c r="S494" s="1">
        <v>89502</v>
      </c>
      <c r="T494" s="2">
        <v>42078</v>
      </c>
      <c r="U494" s="2">
        <v>42080</v>
      </c>
      <c r="V494" s="1">
        <v>2</v>
      </c>
      <c r="W494" s="1">
        <v>90577</v>
      </c>
      <c r="X494" s="2"/>
      <c r="Y494" s="1"/>
      <c r="Z494" s="1"/>
      <c r="AA494" s="1"/>
      <c r="AB494" s="1"/>
    </row>
    <row r="495" spans="1:28" x14ac:dyDescent="0.3">
      <c r="A495" s="1">
        <v>22547</v>
      </c>
      <c r="B495" s="1" t="s">
        <v>33</v>
      </c>
      <c r="C495" s="1">
        <v>5.94</v>
      </c>
      <c r="D495" s="1">
        <v>0.05</v>
      </c>
      <c r="E495" s="1">
        <v>871</v>
      </c>
      <c r="G495" s="1"/>
      <c r="H495" s="1" t="s">
        <v>35</v>
      </c>
      <c r="I495" s="1" t="s">
        <v>34</v>
      </c>
      <c r="J495" s="1" t="s">
        <v>26</v>
      </c>
      <c r="K495" s="1" t="s">
        <v>996</v>
      </c>
      <c r="L495" s="1" t="s">
        <v>49</v>
      </c>
      <c r="M495" s="1"/>
      <c r="N495" s="1" t="s">
        <v>29</v>
      </c>
      <c r="O495" s="1" t="s">
        <v>984</v>
      </c>
      <c r="P495" s="1" t="s">
        <v>219</v>
      </c>
      <c r="Q495" s="1" t="s">
        <v>349</v>
      </c>
      <c r="R495" s="1"/>
      <c r="S495" s="1">
        <v>89502</v>
      </c>
      <c r="T495" s="2">
        <v>42144</v>
      </c>
      <c r="U495" s="2">
        <v>42147</v>
      </c>
      <c r="V495" s="1">
        <v>12</v>
      </c>
      <c r="W495" s="1">
        <v>90578</v>
      </c>
      <c r="X495" s="1"/>
      <c r="Y495" s="1"/>
      <c r="Z495" s="1"/>
      <c r="AA495" s="1"/>
      <c r="AB495" s="1"/>
    </row>
    <row r="496" spans="1:28" x14ac:dyDescent="0.3">
      <c r="A496" s="1">
        <v>22548</v>
      </c>
      <c r="B496" s="1" t="s">
        <v>33</v>
      </c>
      <c r="C496" s="1">
        <v>6.48</v>
      </c>
      <c r="D496" s="1">
        <v>0.05</v>
      </c>
      <c r="E496" s="1">
        <v>871</v>
      </c>
      <c r="G496" s="1"/>
      <c r="H496" s="1" t="s">
        <v>35</v>
      </c>
      <c r="I496" s="1" t="s">
        <v>34</v>
      </c>
      <c r="J496" s="1" t="s">
        <v>26</v>
      </c>
      <c r="K496" s="1" t="s">
        <v>66</v>
      </c>
      <c r="L496" s="1" t="s">
        <v>49</v>
      </c>
      <c r="M496" s="1"/>
      <c r="N496" s="1" t="s">
        <v>29</v>
      </c>
      <c r="O496" s="1" t="s">
        <v>984</v>
      </c>
      <c r="P496" s="1" t="s">
        <v>219</v>
      </c>
      <c r="Q496" s="1" t="s">
        <v>349</v>
      </c>
      <c r="R496" s="1"/>
      <c r="S496" s="1">
        <v>89502</v>
      </c>
      <c r="T496" s="2">
        <v>42144</v>
      </c>
      <c r="U496" s="2">
        <v>42146</v>
      </c>
      <c r="V496" s="1">
        <v>18</v>
      </c>
      <c r="W496" s="1">
        <v>90578</v>
      </c>
      <c r="X496" s="1"/>
      <c r="Y496" s="1"/>
      <c r="Z496" s="1"/>
      <c r="AA496" s="1"/>
      <c r="AB496" s="1"/>
    </row>
    <row r="497" spans="1:28" x14ac:dyDescent="0.3">
      <c r="A497" s="1">
        <v>19262</v>
      </c>
      <c r="B497" s="1" t="s">
        <v>23</v>
      </c>
      <c r="C497" s="1">
        <v>4.37</v>
      </c>
      <c r="D497" s="1">
        <v>0.05</v>
      </c>
      <c r="E497" s="1">
        <v>875</v>
      </c>
      <c r="G497" s="1"/>
      <c r="H497" s="1" t="s">
        <v>35</v>
      </c>
      <c r="I497" s="1" t="s">
        <v>48</v>
      </c>
      <c r="J497" s="1" t="s">
        <v>26</v>
      </c>
      <c r="K497" s="1" t="s">
        <v>131</v>
      </c>
      <c r="L497" s="1" t="s">
        <v>49</v>
      </c>
      <c r="M497" s="1"/>
      <c r="N497" s="1" t="s">
        <v>29</v>
      </c>
      <c r="O497" s="1" t="s">
        <v>984</v>
      </c>
      <c r="P497" s="1" t="s">
        <v>114</v>
      </c>
      <c r="Q497" s="1" t="s">
        <v>350</v>
      </c>
      <c r="R497" s="1"/>
      <c r="S497" s="1">
        <v>84106</v>
      </c>
      <c r="T497" s="2">
        <v>42056</v>
      </c>
      <c r="U497" s="2">
        <v>42057</v>
      </c>
      <c r="V497" s="1">
        <v>18</v>
      </c>
      <c r="W497" s="1">
        <v>89059</v>
      </c>
      <c r="X497" s="2"/>
      <c r="Y497" s="1"/>
      <c r="Z497" s="1"/>
      <c r="AA497" s="1"/>
      <c r="AB497" s="1"/>
    </row>
    <row r="498" spans="1:28" x14ac:dyDescent="0.3">
      <c r="A498" s="1">
        <v>19263</v>
      </c>
      <c r="B498" s="1" t="s">
        <v>23</v>
      </c>
      <c r="C498" s="1">
        <v>155.99</v>
      </c>
      <c r="D498" s="1">
        <v>0.1</v>
      </c>
      <c r="E498" s="1">
        <v>875</v>
      </c>
      <c r="G498" s="1"/>
      <c r="H498" s="1" t="s">
        <v>35</v>
      </c>
      <c r="I498" s="1" t="s">
        <v>48</v>
      </c>
      <c r="J498" s="1" t="s">
        <v>58</v>
      </c>
      <c r="K498" s="1" t="s">
        <v>992</v>
      </c>
      <c r="L498" s="1" t="s">
        <v>49</v>
      </c>
      <c r="M498" s="1"/>
      <c r="N498" s="1" t="s">
        <v>29</v>
      </c>
      <c r="O498" s="1" t="s">
        <v>984</v>
      </c>
      <c r="P498" s="1" t="s">
        <v>114</v>
      </c>
      <c r="Q498" s="1" t="s">
        <v>350</v>
      </c>
      <c r="R498" s="1"/>
      <c r="S498" s="1">
        <v>84106</v>
      </c>
      <c r="T498" s="2">
        <v>42056</v>
      </c>
      <c r="U498" s="2">
        <v>42058</v>
      </c>
      <c r="V498" s="1">
        <v>4</v>
      </c>
      <c r="W498" s="1">
        <v>89059</v>
      </c>
      <c r="X498" s="2"/>
      <c r="Y498" s="1"/>
      <c r="Z498" s="1"/>
      <c r="AA498" s="1"/>
      <c r="AB498" s="1"/>
    </row>
    <row r="499" spans="1:28" x14ac:dyDescent="0.3">
      <c r="A499" s="1">
        <v>18054</v>
      </c>
      <c r="B499" s="1" t="s">
        <v>41</v>
      </c>
      <c r="C499" s="1">
        <v>5.68</v>
      </c>
      <c r="D499" s="1">
        <v>0.05</v>
      </c>
      <c r="E499" s="1">
        <v>880</v>
      </c>
      <c r="G499" s="1"/>
      <c r="H499" s="1" t="s">
        <v>35</v>
      </c>
      <c r="I499" s="1" t="s">
        <v>48</v>
      </c>
      <c r="J499" s="1" t="s">
        <v>26</v>
      </c>
      <c r="K499" s="1" t="s">
        <v>54</v>
      </c>
      <c r="L499" s="1" t="s">
        <v>49</v>
      </c>
      <c r="M499" s="1"/>
      <c r="N499" s="1" t="s">
        <v>29</v>
      </c>
      <c r="O499" s="1" t="s">
        <v>984</v>
      </c>
      <c r="P499" s="1" t="s">
        <v>168</v>
      </c>
      <c r="Q499" s="1" t="s">
        <v>351</v>
      </c>
      <c r="R499" s="1"/>
      <c r="S499" s="1">
        <v>85254</v>
      </c>
      <c r="T499" s="2">
        <v>42088</v>
      </c>
      <c r="U499" s="2">
        <v>42090</v>
      </c>
      <c r="V499" s="1">
        <v>5</v>
      </c>
      <c r="W499" s="1">
        <v>86153</v>
      </c>
      <c r="X499" s="1"/>
      <c r="Y499" s="1"/>
      <c r="Z499" s="1"/>
      <c r="AA499" s="1"/>
      <c r="AB499" s="1"/>
    </row>
    <row r="500" spans="1:28" x14ac:dyDescent="0.3">
      <c r="A500" s="1">
        <v>18055</v>
      </c>
      <c r="B500" s="1" t="s">
        <v>41</v>
      </c>
      <c r="C500" s="1">
        <v>22.84</v>
      </c>
      <c r="D500" s="1">
        <v>0.05</v>
      </c>
      <c r="E500" s="1">
        <v>880</v>
      </c>
      <c r="G500" s="1"/>
      <c r="H500" s="1" t="s">
        <v>35</v>
      </c>
      <c r="I500" s="1" t="s">
        <v>48</v>
      </c>
      <c r="J500" s="1" t="s">
        <v>26</v>
      </c>
      <c r="K500" s="1" t="s">
        <v>66</v>
      </c>
      <c r="L500" s="1" t="s">
        <v>49</v>
      </c>
      <c r="M500" s="1"/>
      <c r="N500" s="1" t="s">
        <v>29</v>
      </c>
      <c r="O500" s="1" t="s">
        <v>989</v>
      </c>
      <c r="P500" s="1" t="s">
        <v>168</v>
      </c>
      <c r="Q500" s="1" t="s">
        <v>351</v>
      </c>
      <c r="R500" s="1"/>
      <c r="S500" s="1">
        <v>85254</v>
      </c>
      <c r="T500" s="2">
        <v>42088</v>
      </c>
      <c r="U500" s="2">
        <v>42090</v>
      </c>
      <c r="V500" s="1">
        <v>1</v>
      </c>
      <c r="W500" s="1">
        <v>86153</v>
      </c>
      <c r="X500" s="1"/>
      <c r="Y500" s="1"/>
      <c r="Z500" s="1"/>
      <c r="AA500" s="1"/>
      <c r="AB500" s="1"/>
    </row>
    <row r="501" spans="1:28" x14ac:dyDescent="0.3">
      <c r="A501" s="1">
        <v>19401</v>
      </c>
      <c r="B501" s="1" t="s">
        <v>41</v>
      </c>
      <c r="C501" s="1">
        <v>25.98</v>
      </c>
      <c r="D501" s="1">
        <v>0.05</v>
      </c>
      <c r="E501" s="1">
        <v>885</v>
      </c>
      <c r="G501" s="1"/>
      <c r="H501" s="1" t="s">
        <v>995</v>
      </c>
      <c r="I501" s="1" t="s">
        <v>24</v>
      </c>
      <c r="J501" s="1" t="s">
        <v>36</v>
      </c>
      <c r="K501" s="1" t="s">
        <v>37</v>
      </c>
      <c r="L501" s="1" t="s">
        <v>38</v>
      </c>
      <c r="M501" s="1"/>
      <c r="N501" s="1" t="s">
        <v>29</v>
      </c>
      <c r="O501" s="1" t="s">
        <v>989</v>
      </c>
      <c r="P501" s="1" t="s">
        <v>79</v>
      </c>
      <c r="Q501" s="1" t="s">
        <v>338</v>
      </c>
      <c r="R501" s="1"/>
      <c r="S501" s="1">
        <v>79109</v>
      </c>
      <c r="T501" s="2">
        <v>42148</v>
      </c>
      <c r="U501" s="2">
        <v>42149</v>
      </c>
      <c r="V501" s="1">
        <v>41</v>
      </c>
      <c r="W501" s="1">
        <v>89537</v>
      </c>
      <c r="X501" s="1"/>
      <c r="Y501" s="1"/>
      <c r="Z501" s="1"/>
      <c r="AA501" s="1"/>
      <c r="AB501" s="1"/>
    </row>
    <row r="502" spans="1:28" x14ac:dyDescent="0.3">
      <c r="A502" s="1">
        <v>26011</v>
      </c>
      <c r="B502" s="1" t="s">
        <v>41</v>
      </c>
      <c r="C502" s="1">
        <v>1.81</v>
      </c>
      <c r="D502" s="1">
        <v>0.05</v>
      </c>
      <c r="E502" s="1">
        <v>890</v>
      </c>
      <c r="G502" s="1"/>
      <c r="H502" s="1" t="s">
        <v>35</v>
      </c>
      <c r="I502" s="1" t="s">
        <v>74</v>
      </c>
      <c r="J502" s="1" t="s">
        <v>36</v>
      </c>
      <c r="K502" s="1" t="s">
        <v>37</v>
      </c>
      <c r="L502" s="1" t="s">
        <v>38</v>
      </c>
      <c r="M502" s="1"/>
      <c r="N502" s="1" t="s">
        <v>29</v>
      </c>
      <c r="O502" s="1" t="s">
        <v>989</v>
      </c>
      <c r="P502" s="1" t="s">
        <v>79</v>
      </c>
      <c r="Q502" s="1" t="s">
        <v>352</v>
      </c>
      <c r="R502" s="1"/>
      <c r="S502" s="1">
        <v>76021</v>
      </c>
      <c r="T502" s="2">
        <v>42009</v>
      </c>
      <c r="U502" s="2">
        <v>42010</v>
      </c>
      <c r="V502" s="1">
        <v>11</v>
      </c>
      <c r="W502" s="1">
        <v>89536</v>
      </c>
      <c r="X502" s="1"/>
      <c r="Y502" s="1"/>
      <c r="Z502" s="1"/>
      <c r="AA502" s="1"/>
      <c r="AB502" s="1"/>
    </row>
    <row r="503" spans="1:28" x14ac:dyDescent="0.3">
      <c r="A503" s="1">
        <v>26015</v>
      </c>
      <c r="B503" s="1" t="s">
        <v>41</v>
      </c>
      <c r="C503" s="1">
        <v>125.99</v>
      </c>
      <c r="D503" s="1">
        <v>0.1</v>
      </c>
      <c r="E503" s="1">
        <v>890</v>
      </c>
      <c r="G503" s="1"/>
      <c r="H503" s="1" t="s">
        <v>35</v>
      </c>
      <c r="I503" s="1" t="s">
        <v>74</v>
      </c>
      <c r="J503" s="1" t="s">
        <v>58</v>
      </c>
      <c r="K503" s="1" t="s">
        <v>992</v>
      </c>
      <c r="L503" s="1" t="s">
        <v>49</v>
      </c>
      <c r="M503" s="1"/>
      <c r="N503" s="1" t="s">
        <v>29</v>
      </c>
      <c r="O503" s="1" t="s">
        <v>988</v>
      </c>
      <c r="P503" s="1" t="s">
        <v>79</v>
      </c>
      <c r="Q503" s="1" t="s">
        <v>352</v>
      </c>
      <c r="R503" s="1"/>
      <c r="S503" s="1">
        <v>76021</v>
      </c>
      <c r="T503" s="2">
        <v>42009</v>
      </c>
      <c r="U503" s="2">
        <v>42009</v>
      </c>
      <c r="V503" s="1">
        <v>6</v>
      </c>
      <c r="W503" s="1">
        <v>89536</v>
      </c>
      <c r="X503" s="1"/>
      <c r="Y503" s="1"/>
      <c r="Z503" s="1"/>
      <c r="AA503" s="1"/>
      <c r="AB503" s="1"/>
    </row>
    <row r="504" spans="1:28" x14ac:dyDescent="0.3">
      <c r="A504" s="1">
        <v>2045</v>
      </c>
      <c r="B504" s="1" t="s">
        <v>41</v>
      </c>
      <c r="C504" s="1">
        <v>8.34</v>
      </c>
      <c r="D504" s="1">
        <v>0.05</v>
      </c>
      <c r="E504" s="1">
        <v>894</v>
      </c>
      <c r="G504" s="1"/>
      <c r="H504" s="1" t="s">
        <v>35</v>
      </c>
      <c r="I504" s="1" t="s">
        <v>24</v>
      </c>
      <c r="J504" s="1" t="s">
        <v>36</v>
      </c>
      <c r="K504" s="1" t="s">
        <v>42</v>
      </c>
      <c r="L504" s="1" t="s">
        <v>28</v>
      </c>
      <c r="M504" s="1"/>
      <c r="N504" s="1" t="s">
        <v>29</v>
      </c>
      <c r="O504" s="1" t="s">
        <v>988</v>
      </c>
      <c r="P504" s="1" t="s">
        <v>353</v>
      </c>
      <c r="Q504" s="1" t="s">
        <v>31</v>
      </c>
      <c r="R504" s="1"/>
      <c r="S504" s="1">
        <v>20024</v>
      </c>
      <c r="T504" s="2">
        <v>42014</v>
      </c>
      <c r="U504" s="2">
        <v>42016</v>
      </c>
      <c r="V504" s="1">
        <v>24</v>
      </c>
      <c r="W504" s="1">
        <v>14596</v>
      </c>
      <c r="X504" s="1"/>
      <c r="Y504" s="1"/>
      <c r="Z504" s="1"/>
      <c r="AA504" s="1"/>
      <c r="AB504" s="1"/>
    </row>
    <row r="505" spans="1:28" x14ac:dyDescent="0.3">
      <c r="A505" s="1">
        <v>2046</v>
      </c>
      <c r="B505" s="1" t="s">
        <v>41</v>
      </c>
      <c r="C505" s="1">
        <v>3.28</v>
      </c>
      <c r="D505" s="1">
        <v>0.05</v>
      </c>
      <c r="E505" s="1">
        <v>894</v>
      </c>
      <c r="G505" s="1"/>
      <c r="H505" s="1" t="s">
        <v>35</v>
      </c>
      <c r="I505" s="1" t="s">
        <v>24</v>
      </c>
      <c r="J505" s="1" t="s">
        <v>26</v>
      </c>
      <c r="K505" s="1" t="s">
        <v>27</v>
      </c>
      <c r="L505" s="1" t="s">
        <v>28</v>
      </c>
      <c r="M505" s="1"/>
      <c r="N505" s="1" t="s">
        <v>29</v>
      </c>
      <c r="O505" s="1" t="s">
        <v>988</v>
      </c>
      <c r="P505" s="1" t="s">
        <v>353</v>
      </c>
      <c r="Q505" s="1" t="s">
        <v>31</v>
      </c>
      <c r="R505" s="1"/>
      <c r="S505" s="1">
        <v>20024</v>
      </c>
      <c r="T505" s="2">
        <v>42014</v>
      </c>
      <c r="U505" s="2">
        <v>42015</v>
      </c>
      <c r="V505" s="1">
        <v>19</v>
      </c>
      <c r="W505" s="1">
        <v>14596</v>
      </c>
      <c r="X505" s="1"/>
      <c r="Y505" s="1"/>
      <c r="Z505" s="1"/>
      <c r="AA505" s="1"/>
      <c r="AB505" s="1"/>
    </row>
    <row r="506" spans="1:28" x14ac:dyDescent="0.3">
      <c r="A506" s="1">
        <v>5421</v>
      </c>
      <c r="B506" s="1" t="s">
        <v>71</v>
      </c>
      <c r="C506" s="1">
        <v>1.1399999999999999</v>
      </c>
      <c r="D506" s="1">
        <v>0.05</v>
      </c>
      <c r="E506" s="1">
        <v>894</v>
      </c>
      <c r="G506" s="1"/>
      <c r="H506" s="1" t="s">
        <v>35</v>
      </c>
      <c r="I506" s="1" t="s">
        <v>24</v>
      </c>
      <c r="J506" s="1" t="s">
        <v>26</v>
      </c>
      <c r="K506" s="1" t="s">
        <v>53</v>
      </c>
      <c r="L506" s="1" t="s">
        <v>28</v>
      </c>
      <c r="M506" s="1"/>
      <c r="N506" s="1" t="s">
        <v>29</v>
      </c>
      <c r="O506" s="1" t="s">
        <v>989</v>
      </c>
      <c r="P506" s="1" t="s">
        <v>353</v>
      </c>
      <c r="Q506" s="1" t="s">
        <v>31</v>
      </c>
      <c r="R506" s="1"/>
      <c r="S506" s="1">
        <v>20024</v>
      </c>
      <c r="T506" s="2">
        <v>42037</v>
      </c>
      <c r="U506" s="2">
        <v>42037</v>
      </c>
      <c r="V506" s="1">
        <v>38</v>
      </c>
      <c r="W506" s="1">
        <v>38529</v>
      </c>
      <c r="X506" s="1"/>
      <c r="Y506" s="1"/>
      <c r="Z506" s="1"/>
      <c r="AA506" s="1"/>
      <c r="AB506" s="1"/>
    </row>
    <row r="507" spans="1:28" x14ac:dyDescent="0.3">
      <c r="A507" s="1">
        <v>20045</v>
      </c>
      <c r="B507" s="1" t="s">
        <v>41</v>
      </c>
      <c r="C507" s="1">
        <v>8.34</v>
      </c>
      <c r="D507" s="1">
        <v>0.05</v>
      </c>
      <c r="E507" s="1">
        <v>896</v>
      </c>
      <c r="G507" s="1"/>
      <c r="H507" s="1" t="s">
        <v>35</v>
      </c>
      <c r="I507" s="1" t="s">
        <v>24</v>
      </c>
      <c r="J507" s="1" t="s">
        <v>36</v>
      </c>
      <c r="K507" s="1" t="s">
        <v>42</v>
      </c>
      <c r="L507" s="1" t="s">
        <v>28</v>
      </c>
      <c r="M507" s="1"/>
      <c r="N507" s="1" t="s">
        <v>29</v>
      </c>
      <c r="O507" s="1" t="s">
        <v>989</v>
      </c>
      <c r="P507" s="1" t="s">
        <v>79</v>
      </c>
      <c r="Q507" s="1" t="s">
        <v>354</v>
      </c>
      <c r="R507" s="1"/>
      <c r="S507" s="1">
        <v>76201</v>
      </c>
      <c r="T507" s="2">
        <v>42014</v>
      </c>
      <c r="U507" s="2">
        <v>42016</v>
      </c>
      <c r="V507" s="1">
        <v>6</v>
      </c>
      <c r="W507" s="1">
        <v>90166</v>
      </c>
      <c r="X507" s="2"/>
      <c r="Y507" s="1"/>
      <c r="Z507" s="1"/>
      <c r="AA507" s="1"/>
      <c r="AB507" s="1"/>
    </row>
    <row r="508" spans="1:28" x14ac:dyDescent="0.3">
      <c r="A508" s="1">
        <v>20046</v>
      </c>
      <c r="B508" s="1" t="s">
        <v>41</v>
      </c>
      <c r="C508" s="1">
        <v>3.28</v>
      </c>
      <c r="D508" s="1">
        <v>0.05</v>
      </c>
      <c r="E508" s="1">
        <v>896</v>
      </c>
      <c r="G508" s="1"/>
      <c r="H508" s="1" t="s">
        <v>35</v>
      </c>
      <c r="I508" s="1" t="s">
        <v>24</v>
      </c>
      <c r="J508" s="1" t="s">
        <v>26</v>
      </c>
      <c r="K508" s="1" t="s">
        <v>27</v>
      </c>
      <c r="L508" s="1" t="s">
        <v>28</v>
      </c>
      <c r="M508" s="1"/>
      <c r="N508" s="1" t="s">
        <v>29</v>
      </c>
      <c r="O508" s="1" t="s">
        <v>989</v>
      </c>
      <c r="P508" s="1" t="s">
        <v>79</v>
      </c>
      <c r="Q508" s="1" t="s">
        <v>354</v>
      </c>
      <c r="R508" s="1"/>
      <c r="S508" s="1">
        <v>76201</v>
      </c>
      <c r="T508" s="2">
        <v>42014</v>
      </c>
      <c r="U508" s="2">
        <v>42015</v>
      </c>
      <c r="V508" s="1">
        <v>5</v>
      </c>
      <c r="W508" s="1">
        <v>90166</v>
      </c>
      <c r="X508" s="2"/>
      <c r="Y508" s="1"/>
      <c r="Z508" s="1"/>
      <c r="AA508" s="1"/>
      <c r="AB508" s="1"/>
    </row>
    <row r="509" spans="1:28" x14ac:dyDescent="0.3">
      <c r="A509" s="1">
        <v>19470</v>
      </c>
      <c r="B509" s="1" t="s">
        <v>41</v>
      </c>
      <c r="C509" s="1">
        <v>47.98</v>
      </c>
      <c r="D509" s="1">
        <v>0.05</v>
      </c>
      <c r="E509" s="1">
        <v>896</v>
      </c>
      <c r="G509" s="1"/>
      <c r="H509" s="1" t="s">
        <v>35</v>
      </c>
      <c r="I509" s="1" t="s">
        <v>24</v>
      </c>
      <c r="J509" s="1" t="s">
        <v>58</v>
      </c>
      <c r="K509" s="1" t="s">
        <v>100</v>
      </c>
      <c r="L509" s="1" t="s">
        <v>43</v>
      </c>
      <c r="M509" s="1"/>
      <c r="N509" s="1" t="s">
        <v>29</v>
      </c>
      <c r="O509" s="1" t="s">
        <v>988</v>
      </c>
      <c r="P509" s="1" t="s">
        <v>79</v>
      </c>
      <c r="Q509" s="1" t="s">
        <v>354</v>
      </c>
      <c r="R509" s="1"/>
      <c r="S509" s="1">
        <v>76201</v>
      </c>
      <c r="T509" s="2">
        <v>42175</v>
      </c>
      <c r="U509" s="2">
        <v>42177</v>
      </c>
      <c r="V509" s="1">
        <v>11</v>
      </c>
      <c r="W509" s="1">
        <v>90167</v>
      </c>
      <c r="X509" s="2"/>
      <c r="Y509" s="1"/>
      <c r="Z509" s="1"/>
      <c r="AA509" s="1"/>
      <c r="AB509" s="1"/>
    </row>
    <row r="510" spans="1:28" x14ac:dyDescent="0.3">
      <c r="A510" s="1">
        <v>4724</v>
      </c>
      <c r="B510" s="1" t="s">
        <v>23</v>
      </c>
      <c r="C510" s="1">
        <v>90.97</v>
      </c>
      <c r="D510" s="1">
        <v>0.05</v>
      </c>
      <c r="E510" s="1">
        <v>898</v>
      </c>
      <c r="G510" s="1"/>
      <c r="H510" s="1" t="s">
        <v>995</v>
      </c>
      <c r="I510" s="1" t="s">
        <v>48</v>
      </c>
      <c r="J510" s="1" t="s">
        <v>58</v>
      </c>
      <c r="K510" s="1" t="s">
        <v>62</v>
      </c>
      <c r="L510" s="1" t="s">
        <v>38</v>
      </c>
      <c r="M510" s="1"/>
      <c r="N510" s="1" t="s">
        <v>29</v>
      </c>
      <c r="O510" s="1" t="s">
        <v>988</v>
      </c>
      <c r="P510" s="1" t="s">
        <v>55</v>
      </c>
      <c r="Q510" s="1" t="s">
        <v>65</v>
      </c>
      <c r="R510" s="1"/>
      <c r="S510" s="1">
        <v>10039</v>
      </c>
      <c r="T510" s="2">
        <v>42016</v>
      </c>
      <c r="U510" s="2">
        <v>42017</v>
      </c>
      <c r="V510" s="1">
        <v>6</v>
      </c>
      <c r="W510" s="1">
        <v>33635</v>
      </c>
      <c r="X510" s="2"/>
      <c r="Y510" s="1"/>
      <c r="Z510" s="1"/>
      <c r="AA510" s="1"/>
      <c r="AB510" s="1"/>
    </row>
    <row r="511" spans="1:28" x14ac:dyDescent="0.3">
      <c r="A511" s="1">
        <v>4725</v>
      </c>
      <c r="B511" s="1" t="s">
        <v>23</v>
      </c>
      <c r="C511" s="1">
        <v>20.34</v>
      </c>
      <c r="D511" s="1">
        <v>0.05</v>
      </c>
      <c r="E511" s="1">
        <v>898</v>
      </c>
      <c r="G511" s="1"/>
      <c r="H511" s="1" t="s">
        <v>35</v>
      </c>
      <c r="I511" s="1" t="s">
        <v>48</v>
      </c>
      <c r="J511" s="1" t="s">
        <v>26</v>
      </c>
      <c r="K511" s="1" t="s">
        <v>85</v>
      </c>
      <c r="L511" s="1" t="s">
        <v>124</v>
      </c>
      <c r="M511" s="1"/>
      <c r="N511" s="1" t="s">
        <v>29</v>
      </c>
      <c r="O511" s="1" t="s">
        <v>988</v>
      </c>
      <c r="P511" s="1" t="s">
        <v>55</v>
      </c>
      <c r="Q511" s="1" t="s">
        <v>65</v>
      </c>
      <c r="R511" s="1"/>
      <c r="S511" s="1">
        <v>10039</v>
      </c>
      <c r="T511" s="2">
        <v>42016</v>
      </c>
      <c r="U511" s="2">
        <v>42017</v>
      </c>
      <c r="V511" s="1">
        <v>5</v>
      </c>
      <c r="W511" s="1">
        <v>33635</v>
      </c>
      <c r="X511" s="2"/>
      <c r="Y511" s="1"/>
      <c r="Z511" s="1"/>
      <c r="AA511" s="1"/>
      <c r="AB511" s="1"/>
    </row>
    <row r="512" spans="1:28" x14ac:dyDescent="0.3">
      <c r="A512" s="1">
        <v>1311</v>
      </c>
      <c r="B512" s="1" t="s">
        <v>33</v>
      </c>
      <c r="C512" s="1">
        <v>12.53</v>
      </c>
      <c r="D512" s="1">
        <v>0.05</v>
      </c>
      <c r="E512" s="1">
        <v>898</v>
      </c>
      <c r="G512" s="1"/>
      <c r="H512" s="1" t="s">
        <v>35</v>
      </c>
      <c r="I512" s="1" t="s">
        <v>48</v>
      </c>
      <c r="J512" s="1" t="s">
        <v>26</v>
      </c>
      <c r="K512" s="1" t="s">
        <v>82</v>
      </c>
      <c r="L512" s="1" t="s">
        <v>49</v>
      </c>
      <c r="M512" s="1"/>
      <c r="N512" s="1" t="s">
        <v>29</v>
      </c>
      <c r="O512" s="1" t="s">
        <v>988</v>
      </c>
      <c r="P512" s="1" t="s">
        <v>55</v>
      </c>
      <c r="Q512" s="1" t="s">
        <v>65</v>
      </c>
      <c r="R512" s="1"/>
      <c r="S512" s="1">
        <v>10039</v>
      </c>
      <c r="T512" s="2">
        <v>42031</v>
      </c>
      <c r="U512" s="2">
        <v>42031</v>
      </c>
      <c r="V512" s="1">
        <v>47</v>
      </c>
      <c r="W512" s="1">
        <v>9606</v>
      </c>
      <c r="X512" s="2"/>
      <c r="Y512" s="1"/>
      <c r="Z512" s="1"/>
      <c r="AA512" s="1"/>
      <c r="AB512" s="1"/>
    </row>
    <row r="513" spans="1:28" x14ac:dyDescent="0.3">
      <c r="A513" s="1">
        <v>1312</v>
      </c>
      <c r="B513" s="1" t="s">
        <v>33</v>
      </c>
      <c r="C513" s="1">
        <v>5.18</v>
      </c>
      <c r="D513" s="1">
        <v>0.05</v>
      </c>
      <c r="E513" s="1">
        <v>898</v>
      </c>
      <c r="G513" s="1"/>
      <c r="H513" s="1" t="s">
        <v>995</v>
      </c>
      <c r="I513" s="1" t="s">
        <v>48</v>
      </c>
      <c r="J513" s="1" t="s">
        <v>26</v>
      </c>
      <c r="K513" s="1" t="s">
        <v>66</v>
      </c>
      <c r="L513" s="1" t="s">
        <v>28</v>
      </c>
      <c r="M513" s="1"/>
      <c r="N513" s="1" t="s">
        <v>29</v>
      </c>
      <c r="O513" s="1" t="s">
        <v>988</v>
      </c>
      <c r="P513" s="1" t="s">
        <v>55</v>
      </c>
      <c r="Q513" s="1" t="s">
        <v>65</v>
      </c>
      <c r="R513" s="1"/>
      <c r="S513" s="1">
        <v>10039</v>
      </c>
      <c r="T513" s="2">
        <v>42031</v>
      </c>
      <c r="U513" s="2">
        <v>42033</v>
      </c>
      <c r="V513" s="1">
        <v>44</v>
      </c>
      <c r="W513" s="1">
        <v>9606</v>
      </c>
      <c r="X513" s="2"/>
      <c r="Y513" s="1"/>
      <c r="Z513" s="1"/>
      <c r="AA513" s="1"/>
      <c r="AB513" s="1"/>
    </row>
    <row r="514" spans="1:28" x14ac:dyDescent="0.3">
      <c r="A514" s="1">
        <v>22724</v>
      </c>
      <c r="B514" s="1" t="s">
        <v>23</v>
      </c>
      <c r="C514" s="1">
        <v>90.97</v>
      </c>
      <c r="D514" s="1">
        <v>0.05</v>
      </c>
      <c r="E514" s="1">
        <v>899</v>
      </c>
      <c r="G514" s="1"/>
      <c r="H514" s="1" t="s">
        <v>995</v>
      </c>
      <c r="I514" s="1" t="s">
        <v>48</v>
      </c>
      <c r="J514" s="1" t="s">
        <v>58</v>
      </c>
      <c r="K514" s="1" t="s">
        <v>62</v>
      </c>
      <c r="L514" s="1" t="s">
        <v>38</v>
      </c>
      <c r="M514" s="1"/>
      <c r="N514" s="1" t="s">
        <v>29</v>
      </c>
      <c r="O514" s="1" t="s">
        <v>988</v>
      </c>
      <c r="P514" s="1" t="s">
        <v>122</v>
      </c>
      <c r="Q514" s="1" t="s">
        <v>355</v>
      </c>
      <c r="R514" s="1"/>
      <c r="S514" s="1">
        <v>16602</v>
      </c>
      <c r="T514" s="2">
        <v>42016</v>
      </c>
      <c r="U514" s="2">
        <v>42017</v>
      </c>
      <c r="V514" s="1">
        <v>2</v>
      </c>
      <c r="W514" s="1">
        <v>86263</v>
      </c>
      <c r="X514" s="1"/>
      <c r="Y514" s="1"/>
      <c r="Z514" s="1"/>
      <c r="AA514" s="1"/>
      <c r="AB514" s="1"/>
    </row>
    <row r="515" spans="1:28" x14ac:dyDescent="0.3">
      <c r="A515" s="1">
        <v>22725</v>
      </c>
      <c r="B515" s="1" t="s">
        <v>23</v>
      </c>
      <c r="C515" s="1">
        <v>20.34</v>
      </c>
      <c r="D515" s="1">
        <v>0.05</v>
      </c>
      <c r="E515" s="1">
        <v>899</v>
      </c>
      <c r="G515" s="1"/>
      <c r="H515" s="1" t="s">
        <v>35</v>
      </c>
      <c r="I515" s="1" t="s">
        <v>48</v>
      </c>
      <c r="J515" s="1" t="s">
        <v>26</v>
      </c>
      <c r="K515" s="1" t="s">
        <v>85</v>
      </c>
      <c r="L515" s="1" t="s">
        <v>124</v>
      </c>
      <c r="M515" s="1"/>
      <c r="N515" s="1" t="s">
        <v>29</v>
      </c>
      <c r="O515" s="1" t="s">
        <v>988</v>
      </c>
      <c r="P515" s="1" t="s">
        <v>122</v>
      </c>
      <c r="Q515" s="1" t="s">
        <v>355</v>
      </c>
      <c r="R515" s="1"/>
      <c r="S515" s="1">
        <v>16602</v>
      </c>
      <c r="T515" s="2">
        <v>42016</v>
      </c>
      <c r="U515" s="2">
        <v>42017</v>
      </c>
      <c r="V515" s="1">
        <v>1</v>
      </c>
      <c r="W515" s="1">
        <v>86263</v>
      </c>
      <c r="X515" s="1"/>
      <c r="Y515" s="1"/>
      <c r="Z515" s="1"/>
      <c r="AA515" s="1"/>
      <c r="AB515" s="1"/>
    </row>
    <row r="516" spans="1:28" x14ac:dyDescent="0.3">
      <c r="A516" s="1">
        <v>19311</v>
      </c>
      <c r="B516" s="1" t="s">
        <v>33</v>
      </c>
      <c r="C516" s="1">
        <v>12.53</v>
      </c>
      <c r="D516" s="1">
        <v>0.05</v>
      </c>
      <c r="E516" s="1">
        <v>899</v>
      </c>
      <c r="G516" s="1"/>
      <c r="H516" s="1" t="s">
        <v>35</v>
      </c>
      <c r="I516" s="1" t="s">
        <v>48</v>
      </c>
      <c r="J516" s="1" t="s">
        <v>26</v>
      </c>
      <c r="K516" s="1" t="s">
        <v>82</v>
      </c>
      <c r="L516" s="1" t="s">
        <v>49</v>
      </c>
      <c r="M516" s="1"/>
      <c r="N516" s="1" t="s">
        <v>29</v>
      </c>
      <c r="O516" s="1" t="s">
        <v>988</v>
      </c>
      <c r="P516" s="1" t="s">
        <v>122</v>
      </c>
      <c r="Q516" s="1" t="s">
        <v>355</v>
      </c>
      <c r="R516" s="1"/>
      <c r="S516" s="1">
        <v>16602</v>
      </c>
      <c r="T516" s="2">
        <v>42031</v>
      </c>
      <c r="U516" s="2">
        <v>42031</v>
      </c>
      <c r="V516" s="1">
        <v>12</v>
      </c>
      <c r="W516" s="1">
        <v>86264</v>
      </c>
      <c r="X516" s="1"/>
      <c r="Y516" s="1"/>
      <c r="Z516" s="1"/>
      <c r="AA516" s="1"/>
      <c r="AB516" s="1"/>
    </row>
    <row r="517" spans="1:28" x14ac:dyDescent="0.3">
      <c r="A517" s="1">
        <v>19312</v>
      </c>
      <c r="B517" s="1" t="s">
        <v>33</v>
      </c>
      <c r="C517" s="1">
        <v>5.18</v>
      </c>
      <c r="D517" s="1">
        <v>0.05</v>
      </c>
      <c r="E517" s="1">
        <v>899</v>
      </c>
      <c r="G517" s="1"/>
      <c r="H517" s="1" t="s">
        <v>995</v>
      </c>
      <c r="I517" s="1" t="s">
        <v>48</v>
      </c>
      <c r="J517" s="1" t="s">
        <v>26</v>
      </c>
      <c r="K517" s="1" t="s">
        <v>66</v>
      </c>
      <c r="L517" s="1" t="s">
        <v>28</v>
      </c>
      <c r="M517" s="1"/>
      <c r="N517" s="1" t="s">
        <v>29</v>
      </c>
      <c r="O517" s="1" t="s">
        <v>988</v>
      </c>
      <c r="P517" s="1" t="s">
        <v>122</v>
      </c>
      <c r="Q517" s="1" t="s">
        <v>355</v>
      </c>
      <c r="R517" s="1"/>
      <c r="S517" s="1">
        <v>16602</v>
      </c>
      <c r="T517" s="2">
        <v>42031</v>
      </c>
      <c r="U517" s="2">
        <v>42033</v>
      </c>
      <c r="V517" s="1">
        <v>11</v>
      </c>
      <c r="W517" s="1">
        <v>86264</v>
      </c>
      <c r="X517" s="1"/>
      <c r="Y517" s="1"/>
      <c r="Z517" s="1"/>
      <c r="AA517" s="1"/>
      <c r="AB517" s="1"/>
    </row>
    <row r="518" spans="1:28" x14ac:dyDescent="0.3">
      <c r="A518" s="1">
        <v>24981</v>
      </c>
      <c r="B518" s="1" t="s">
        <v>33</v>
      </c>
      <c r="C518" s="1">
        <v>5.98</v>
      </c>
      <c r="D518" s="1">
        <v>0.05</v>
      </c>
      <c r="E518" s="1">
        <v>903</v>
      </c>
      <c r="G518" s="1"/>
      <c r="H518" s="1" t="s">
        <v>35</v>
      </c>
      <c r="I518" s="1" t="s">
        <v>74</v>
      </c>
      <c r="J518" s="1" t="s">
        <v>26</v>
      </c>
      <c r="K518" s="1" t="s">
        <v>996</v>
      </c>
      <c r="L518" s="1" t="s">
        <v>49</v>
      </c>
      <c r="M518" s="1"/>
      <c r="N518" s="1" t="s">
        <v>29</v>
      </c>
      <c r="O518" s="1" t="s">
        <v>998</v>
      </c>
      <c r="P518" s="1" t="s">
        <v>106</v>
      </c>
      <c r="Q518" s="1" t="s">
        <v>356</v>
      </c>
      <c r="R518" s="1"/>
      <c r="S518" s="1">
        <v>1887</v>
      </c>
      <c r="T518" s="2">
        <v>42075</v>
      </c>
      <c r="U518" s="2">
        <v>42077</v>
      </c>
      <c r="V518" s="1">
        <v>18</v>
      </c>
      <c r="W518" s="1">
        <v>90806</v>
      </c>
      <c r="X518" s="1"/>
      <c r="Y518" s="1"/>
      <c r="Z518" s="1"/>
      <c r="AA518" s="1"/>
      <c r="AB518" s="1"/>
    </row>
    <row r="519" spans="1:28" x14ac:dyDescent="0.3">
      <c r="A519" s="1">
        <v>22288</v>
      </c>
      <c r="B519" s="1" t="s">
        <v>41</v>
      </c>
      <c r="C519" s="1">
        <v>35.99</v>
      </c>
      <c r="D519" s="1">
        <v>0.05</v>
      </c>
      <c r="E519" s="1">
        <v>907</v>
      </c>
      <c r="G519" s="1"/>
      <c r="H519" s="1" t="s">
        <v>35</v>
      </c>
      <c r="I519" s="1" t="s">
        <v>34</v>
      </c>
      <c r="J519" s="1" t="s">
        <v>58</v>
      </c>
      <c r="K519" s="1" t="s">
        <v>992</v>
      </c>
      <c r="L519" s="1" t="s">
        <v>28</v>
      </c>
      <c r="M519" s="1"/>
      <c r="N519" s="1" t="s">
        <v>29</v>
      </c>
      <c r="O519" s="1" t="s">
        <v>998</v>
      </c>
      <c r="P519" s="1" t="s">
        <v>244</v>
      </c>
      <c r="Q519" s="1" t="s">
        <v>261</v>
      </c>
      <c r="R519" s="1"/>
      <c r="S519" s="1">
        <v>42420</v>
      </c>
      <c r="T519" s="2">
        <v>42061</v>
      </c>
      <c r="U519" s="2">
        <v>42062</v>
      </c>
      <c r="V519" s="1">
        <v>5</v>
      </c>
      <c r="W519" s="1">
        <v>86459</v>
      </c>
      <c r="X519" s="1"/>
      <c r="Y519" s="1"/>
      <c r="Z519" s="1"/>
      <c r="AA519" s="1"/>
      <c r="AB519" s="1"/>
    </row>
    <row r="520" spans="1:28" x14ac:dyDescent="0.3">
      <c r="A520" s="1">
        <v>21345</v>
      </c>
      <c r="B520" s="1" t="s">
        <v>47</v>
      </c>
      <c r="C520" s="1">
        <v>2.6</v>
      </c>
      <c r="D520" s="1">
        <v>0.05</v>
      </c>
      <c r="E520" s="1">
        <v>907</v>
      </c>
      <c r="G520" s="1"/>
      <c r="H520" s="1" t="s">
        <v>35</v>
      </c>
      <c r="I520" s="1" t="s">
        <v>34</v>
      </c>
      <c r="J520" s="1" t="s">
        <v>26</v>
      </c>
      <c r="K520" s="1" t="s">
        <v>27</v>
      </c>
      <c r="L520" s="1" t="s">
        <v>28</v>
      </c>
      <c r="M520" s="1"/>
      <c r="N520" s="1" t="s">
        <v>29</v>
      </c>
      <c r="O520" s="1" t="s">
        <v>998</v>
      </c>
      <c r="P520" s="1" t="s">
        <v>244</v>
      </c>
      <c r="Q520" s="1" t="s">
        <v>261</v>
      </c>
      <c r="R520" s="1"/>
      <c r="S520" s="1">
        <v>42420</v>
      </c>
      <c r="T520" s="2">
        <v>42172</v>
      </c>
      <c r="U520" s="2">
        <v>42174</v>
      </c>
      <c r="V520" s="1">
        <v>12</v>
      </c>
      <c r="W520" s="1">
        <v>86460</v>
      </c>
      <c r="X520" s="1"/>
      <c r="Y520" s="1"/>
      <c r="Z520" s="1"/>
      <c r="AA520" s="1"/>
      <c r="AB520" s="1"/>
    </row>
    <row r="521" spans="1:28" x14ac:dyDescent="0.3">
      <c r="A521" s="1">
        <v>19480</v>
      </c>
      <c r="B521" s="1" t="s">
        <v>41</v>
      </c>
      <c r="C521" s="1">
        <v>5.28</v>
      </c>
      <c r="D521" s="1">
        <v>0.05</v>
      </c>
      <c r="E521" s="1">
        <v>910</v>
      </c>
      <c r="G521" s="1"/>
      <c r="H521" s="1" t="s">
        <v>35</v>
      </c>
      <c r="I521" s="1" t="s">
        <v>24</v>
      </c>
      <c r="J521" s="1" t="s">
        <v>26</v>
      </c>
      <c r="K521" s="1" t="s">
        <v>66</v>
      </c>
      <c r="L521" s="1" t="s">
        <v>49</v>
      </c>
      <c r="M521" s="1"/>
      <c r="N521" s="1" t="s">
        <v>29</v>
      </c>
      <c r="O521" s="1" t="s">
        <v>988</v>
      </c>
      <c r="P521" s="1" t="s">
        <v>339</v>
      </c>
      <c r="Q521" s="1" t="s">
        <v>340</v>
      </c>
      <c r="R521" s="1"/>
      <c r="S521" s="1">
        <v>71854</v>
      </c>
      <c r="T521" s="2">
        <v>42138</v>
      </c>
      <c r="U521" s="2">
        <v>42138</v>
      </c>
      <c r="V521" s="1">
        <v>15</v>
      </c>
      <c r="W521" s="1">
        <v>90187</v>
      </c>
      <c r="X521" s="1"/>
      <c r="Y521" s="1"/>
      <c r="Z521" s="1"/>
      <c r="AA521" s="1"/>
      <c r="AB521" s="1"/>
    </row>
    <row r="522" spans="1:28" x14ac:dyDescent="0.3">
      <c r="A522" s="1">
        <v>25356</v>
      </c>
      <c r="B522" s="1" t="s">
        <v>33</v>
      </c>
      <c r="C522" s="1">
        <v>7.64</v>
      </c>
      <c r="D522" s="1">
        <v>0.05</v>
      </c>
      <c r="E522" s="1">
        <v>911</v>
      </c>
      <c r="G522" s="1"/>
      <c r="H522" s="1" t="s">
        <v>35</v>
      </c>
      <c r="I522" s="1" t="s">
        <v>24</v>
      </c>
      <c r="J522" s="1" t="s">
        <v>26</v>
      </c>
      <c r="K522" s="1" t="s">
        <v>66</v>
      </c>
      <c r="L522" s="1" t="s">
        <v>28</v>
      </c>
      <c r="M522" s="1"/>
      <c r="N522" s="1" t="s">
        <v>29</v>
      </c>
      <c r="O522" s="1" t="s">
        <v>988</v>
      </c>
      <c r="P522" s="1" t="s">
        <v>252</v>
      </c>
      <c r="Q522" s="1" t="s">
        <v>357</v>
      </c>
      <c r="R522" s="1"/>
      <c r="S522" s="1">
        <v>26003</v>
      </c>
      <c r="T522" s="2">
        <v>42035</v>
      </c>
      <c r="U522" s="2">
        <v>42037</v>
      </c>
      <c r="V522" s="1">
        <v>2</v>
      </c>
      <c r="W522" s="1">
        <v>90185</v>
      </c>
      <c r="X522" s="1"/>
      <c r="Y522" s="1"/>
      <c r="Z522" s="1"/>
      <c r="AA522" s="1"/>
      <c r="AB522" s="1"/>
    </row>
    <row r="523" spans="1:28" x14ac:dyDescent="0.3">
      <c r="A523" s="1">
        <v>25357</v>
      </c>
      <c r="B523" s="1" t="s">
        <v>33</v>
      </c>
      <c r="C523" s="1">
        <v>218.75</v>
      </c>
      <c r="D523" s="1">
        <v>0.1</v>
      </c>
      <c r="E523" s="1">
        <v>911</v>
      </c>
      <c r="G523" s="1"/>
      <c r="H523" s="1" t="s">
        <v>995</v>
      </c>
      <c r="I523" s="1" t="s">
        <v>24</v>
      </c>
      <c r="J523" s="1" t="s">
        <v>36</v>
      </c>
      <c r="K523" s="1" t="s">
        <v>89</v>
      </c>
      <c r="L523" s="1" t="s">
        <v>77</v>
      </c>
      <c r="M523" s="1"/>
      <c r="N523" s="1" t="s">
        <v>29</v>
      </c>
      <c r="O523" s="1" t="s">
        <v>988</v>
      </c>
      <c r="P523" s="1" t="s">
        <v>252</v>
      </c>
      <c r="Q523" s="1" t="s">
        <v>357</v>
      </c>
      <c r="R523" s="1"/>
      <c r="S523" s="1">
        <v>26003</v>
      </c>
      <c r="T523" s="2">
        <v>42035</v>
      </c>
      <c r="U523" s="2">
        <v>42036</v>
      </c>
      <c r="V523" s="1">
        <v>10</v>
      </c>
      <c r="W523" s="1">
        <v>90185</v>
      </c>
      <c r="X523" s="1"/>
      <c r="Y523" s="1"/>
      <c r="Z523" s="1"/>
      <c r="AA523" s="1"/>
      <c r="AB523" s="1"/>
    </row>
    <row r="524" spans="1:28" x14ac:dyDescent="0.3">
      <c r="A524" s="1">
        <v>24028</v>
      </c>
      <c r="B524" s="1" t="s">
        <v>23</v>
      </c>
      <c r="C524" s="1">
        <v>59.76</v>
      </c>
      <c r="D524" s="1">
        <v>0.05</v>
      </c>
      <c r="E524" s="1">
        <v>911</v>
      </c>
      <c r="G524" s="1"/>
      <c r="H524" s="1" t="s">
        <v>35</v>
      </c>
      <c r="I524" s="1" t="s">
        <v>24</v>
      </c>
      <c r="J524" s="1" t="s">
        <v>26</v>
      </c>
      <c r="K524" s="1" t="s">
        <v>85</v>
      </c>
      <c r="L524" s="1" t="s">
        <v>49</v>
      </c>
      <c r="M524" s="1"/>
      <c r="N524" s="1" t="s">
        <v>29</v>
      </c>
      <c r="O524" s="1" t="s">
        <v>989</v>
      </c>
      <c r="P524" s="1" t="s">
        <v>252</v>
      </c>
      <c r="Q524" s="1" t="s">
        <v>357</v>
      </c>
      <c r="R524" s="1"/>
      <c r="S524" s="1">
        <v>26003</v>
      </c>
      <c r="T524" s="2">
        <v>42098</v>
      </c>
      <c r="U524" s="2">
        <v>42100</v>
      </c>
      <c r="V524" s="1">
        <v>8</v>
      </c>
      <c r="W524" s="1">
        <v>90186</v>
      </c>
      <c r="X524" s="1"/>
      <c r="Y524" s="1"/>
      <c r="Z524" s="1"/>
      <c r="AA524" s="1"/>
      <c r="AB524" s="1"/>
    </row>
    <row r="525" spans="1:28" x14ac:dyDescent="0.3">
      <c r="A525" s="1">
        <v>24953</v>
      </c>
      <c r="B525" s="1" t="s">
        <v>23</v>
      </c>
      <c r="C525" s="1">
        <v>350.98</v>
      </c>
      <c r="D525" s="1">
        <v>0.1</v>
      </c>
      <c r="E525" s="1">
        <v>915</v>
      </c>
      <c r="G525" s="1"/>
      <c r="H525" s="1" t="s">
        <v>995</v>
      </c>
      <c r="I525" s="1" t="s">
        <v>34</v>
      </c>
      <c r="J525" s="1" t="s">
        <v>36</v>
      </c>
      <c r="K525" s="1" t="s">
        <v>37</v>
      </c>
      <c r="L525" s="1" t="s">
        <v>38</v>
      </c>
      <c r="M525" s="1"/>
      <c r="N525" s="1" t="s">
        <v>29</v>
      </c>
      <c r="O525" s="1" t="s">
        <v>989</v>
      </c>
      <c r="P525" s="1" t="s">
        <v>79</v>
      </c>
      <c r="Q525" s="1" t="s">
        <v>358</v>
      </c>
      <c r="R525" s="1"/>
      <c r="S525" s="1">
        <v>77803</v>
      </c>
      <c r="T525" s="2">
        <v>42008</v>
      </c>
      <c r="U525" s="2">
        <v>42009</v>
      </c>
      <c r="V525" s="1">
        <v>1</v>
      </c>
      <c r="W525" s="1">
        <v>86356</v>
      </c>
      <c r="X525" s="1"/>
      <c r="Y525" s="1"/>
      <c r="Z525" s="1"/>
      <c r="AA525" s="1"/>
      <c r="AB525" s="1"/>
    </row>
    <row r="526" spans="1:28" x14ac:dyDescent="0.3">
      <c r="A526" s="1">
        <v>25833</v>
      </c>
      <c r="B526" s="1" t="s">
        <v>71</v>
      </c>
      <c r="C526" s="1">
        <v>161.55000000000001</v>
      </c>
      <c r="D526" s="1">
        <v>0.1</v>
      </c>
      <c r="E526" s="1">
        <v>916</v>
      </c>
      <c r="G526" s="1"/>
      <c r="H526" s="1" t="s">
        <v>35</v>
      </c>
      <c r="I526" s="1" t="s">
        <v>24</v>
      </c>
      <c r="J526" s="1" t="s">
        <v>26</v>
      </c>
      <c r="K526" s="1" t="s">
        <v>85</v>
      </c>
      <c r="L526" s="1" t="s">
        <v>49</v>
      </c>
      <c r="M526" s="1"/>
      <c r="N526" s="1" t="s">
        <v>29</v>
      </c>
      <c r="O526" s="1" t="s">
        <v>984</v>
      </c>
      <c r="P526" s="1" t="s">
        <v>79</v>
      </c>
      <c r="Q526" s="1" t="s">
        <v>359</v>
      </c>
      <c r="R526" s="1"/>
      <c r="S526" s="1">
        <v>76028</v>
      </c>
      <c r="T526" s="2">
        <v>42008</v>
      </c>
      <c r="U526" s="2">
        <v>42015</v>
      </c>
      <c r="V526" s="1">
        <v>3</v>
      </c>
      <c r="W526" s="1">
        <v>86357</v>
      </c>
      <c r="X526" s="1"/>
      <c r="Y526" s="1"/>
      <c r="Z526" s="1"/>
      <c r="AA526" s="1"/>
      <c r="AB526" s="1"/>
    </row>
    <row r="527" spans="1:28" x14ac:dyDescent="0.3">
      <c r="A527" s="1">
        <v>25676</v>
      </c>
      <c r="B527" s="1" t="s">
        <v>23</v>
      </c>
      <c r="C527" s="1">
        <v>35.51</v>
      </c>
      <c r="D527" s="1">
        <v>0.05</v>
      </c>
      <c r="E527" s="1">
        <v>918</v>
      </c>
      <c r="G527" s="1"/>
      <c r="H527" s="1" t="s">
        <v>35</v>
      </c>
      <c r="I527" s="1" t="s">
        <v>74</v>
      </c>
      <c r="J527" s="1" t="s">
        <v>26</v>
      </c>
      <c r="K527" s="1" t="s">
        <v>85</v>
      </c>
      <c r="L527" s="1" t="s">
        <v>49</v>
      </c>
      <c r="M527" s="1"/>
      <c r="N527" s="1" t="s">
        <v>29</v>
      </c>
      <c r="O527" s="1" t="s">
        <v>984</v>
      </c>
      <c r="P527" s="1" t="s">
        <v>39</v>
      </c>
      <c r="Q527" s="1" t="s">
        <v>289</v>
      </c>
      <c r="R527" s="1"/>
      <c r="S527" s="1">
        <v>91730</v>
      </c>
      <c r="T527" s="2">
        <v>42106</v>
      </c>
      <c r="U527" s="2">
        <v>42108</v>
      </c>
      <c r="V527" s="1">
        <v>2</v>
      </c>
      <c r="W527" s="1">
        <v>90492</v>
      </c>
      <c r="X527" s="2"/>
      <c r="Y527" s="1"/>
      <c r="Z527" s="1"/>
      <c r="AA527" s="1"/>
      <c r="AB527" s="1"/>
    </row>
    <row r="528" spans="1:28" x14ac:dyDescent="0.3">
      <c r="A528" s="1">
        <v>19772</v>
      </c>
      <c r="B528" s="1" t="s">
        <v>41</v>
      </c>
      <c r="C528" s="1">
        <v>58.14</v>
      </c>
      <c r="D528" s="1">
        <v>0.05</v>
      </c>
      <c r="E528" s="1">
        <v>918</v>
      </c>
      <c r="G528" s="1"/>
      <c r="H528" s="1" t="s">
        <v>995</v>
      </c>
      <c r="I528" s="1" t="s">
        <v>24</v>
      </c>
      <c r="J528" s="1" t="s">
        <v>36</v>
      </c>
      <c r="K528" s="1" t="s">
        <v>105</v>
      </c>
      <c r="L528" s="1" t="s">
        <v>77</v>
      </c>
      <c r="M528" s="1"/>
      <c r="N528" s="1" t="s">
        <v>29</v>
      </c>
      <c r="O528" s="1" t="s">
        <v>984</v>
      </c>
      <c r="P528" s="1" t="s">
        <v>39</v>
      </c>
      <c r="Q528" s="1" t="s">
        <v>289</v>
      </c>
      <c r="R528" s="1"/>
      <c r="S528" s="1">
        <v>91730</v>
      </c>
      <c r="T528" s="2">
        <v>42144</v>
      </c>
      <c r="U528" s="2">
        <v>42145</v>
      </c>
      <c r="V528" s="1">
        <v>39</v>
      </c>
      <c r="W528" s="1">
        <v>90493</v>
      </c>
      <c r="X528" s="2"/>
      <c r="Y528" s="1"/>
      <c r="Z528" s="1"/>
      <c r="AA528" s="1"/>
      <c r="AB528" s="1"/>
    </row>
    <row r="529" spans="1:28" x14ac:dyDescent="0.3">
      <c r="A529" s="1">
        <v>25677</v>
      </c>
      <c r="B529" s="1" t="s">
        <v>23</v>
      </c>
      <c r="C529" s="1">
        <v>8.34</v>
      </c>
      <c r="D529" s="1">
        <v>0.05</v>
      </c>
      <c r="E529" s="1">
        <v>919</v>
      </c>
      <c r="G529" s="1"/>
      <c r="H529" s="1" t="s">
        <v>35</v>
      </c>
      <c r="I529" s="1" t="s">
        <v>74</v>
      </c>
      <c r="J529" s="1" t="s">
        <v>26</v>
      </c>
      <c r="K529" s="1" t="s">
        <v>999</v>
      </c>
      <c r="L529" s="1" t="s">
        <v>43</v>
      </c>
      <c r="M529" s="1"/>
      <c r="N529" s="1" t="s">
        <v>29</v>
      </c>
      <c r="O529" s="1" t="s">
        <v>984</v>
      </c>
      <c r="P529" s="1" t="s">
        <v>39</v>
      </c>
      <c r="Q529" s="1" t="s">
        <v>360</v>
      </c>
      <c r="R529" s="1"/>
      <c r="S529" s="1">
        <v>96003</v>
      </c>
      <c r="T529" s="2">
        <v>42106</v>
      </c>
      <c r="U529" s="2">
        <v>42106</v>
      </c>
      <c r="V529" s="1">
        <v>6</v>
      </c>
      <c r="W529" s="1">
        <v>90492</v>
      </c>
      <c r="X529" s="2"/>
      <c r="Y529" s="1"/>
      <c r="Z529" s="1"/>
      <c r="AA529" s="1"/>
      <c r="AB529" s="1"/>
    </row>
    <row r="530" spans="1:28" x14ac:dyDescent="0.3">
      <c r="A530" s="1">
        <v>21970</v>
      </c>
      <c r="B530" s="1" t="s">
        <v>71</v>
      </c>
      <c r="C530" s="1">
        <v>15.98</v>
      </c>
      <c r="D530" s="1">
        <v>0.05</v>
      </c>
      <c r="E530" s="1">
        <v>920</v>
      </c>
      <c r="G530" s="1"/>
      <c r="H530" s="1" t="s">
        <v>35</v>
      </c>
      <c r="I530" s="1" t="s">
        <v>24</v>
      </c>
      <c r="J530" s="1" t="s">
        <v>58</v>
      </c>
      <c r="K530" s="1" t="s">
        <v>100</v>
      </c>
      <c r="L530" s="1" t="s">
        <v>49</v>
      </c>
      <c r="M530" s="1"/>
      <c r="N530" s="1" t="s">
        <v>29</v>
      </c>
      <c r="O530" s="1" t="s">
        <v>984</v>
      </c>
      <c r="P530" s="1" t="s">
        <v>39</v>
      </c>
      <c r="Q530" s="1" t="s">
        <v>361</v>
      </c>
      <c r="R530" s="1"/>
      <c r="S530" s="1">
        <v>92374</v>
      </c>
      <c r="T530" s="2">
        <v>42090</v>
      </c>
      <c r="U530" s="2">
        <v>42095</v>
      </c>
      <c r="V530" s="1">
        <v>9</v>
      </c>
      <c r="W530" s="1">
        <v>90491</v>
      </c>
      <c r="X530" s="2"/>
      <c r="Y530" s="1"/>
      <c r="Z530" s="1"/>
      <c r="AA530" s="1"/>
      <c r="AB530" s="1"/>
    </row>
    <row r="531" spans="1:28" x14ac:dyDescent="0.3">
      <c r="A531" s="1">
        <v>25678</v>
      </c>
      <c r="B531" s="1" t="s">
        <v>23</v>
      </c>
      <c r="C531" s="1">
        <v>8.0399999999999991</v>
      </c>
      <c r="D531" s="1">
        <v>0.05</v>
      </c>
      <c r="E531" s="1">
        <v>920</v>
      </c>
      <c r="G531" s="1"/>
      <c r="H531" s="1" t="s">
        <v>35</v>
      </c>
      <c r="I531" s="1" t="s">
        <v>74</v>
      </c>
      <c r="J531" s="1" t="s">
        <v>26</v>
      </c>
      <c r="K531" s="1" t="s">
        <v>996</v>
      </c>
      <c r="L531" s="1" t="s">
        <v>49</v>
      </c>
      <c r="M531" s="1"/>
      <c r="N531" s="1" t="s">
        <v>29</v>
      </c>
      <c r="O531" s="1" t="s">
        <v>984</v>
      </c>
      <c r="P531" s="1" t="s">
        <v>39</v>
      </c>
      <c r="Q531" s="1" t="s">
        <v>361</v>
      </c>
      <c r="R531" s="1"/>
      <c r="S531" s="1">
        <v>92374</v>
      </c>
      <c r="T531" s="2">
        <v>42106</v>
      </c>
      <c r="U531" s="2">
        <v>42108</v>
      </c>
      <c r="V531" s="1">
        <v>9</v>
      </c>
      <c r="W531" s="1">
        <v>90492</v>
      </c>
      <c r="X531" s="2"/>
      <c r="Y531" s="1"/>
      <c r="Z531" s="1"/>
      <c r="AA531" s="1"/>
      <c r="AB531" s="1"/>
    </row>
    <row r="532" spans="1:28" x14ac:dyDescent="0.3">
      <c r="A532" s="1">
        <v>18395</v>
      </c>
      <c r="B532" s="1" t="s">
        <v>33</v>
      </c>
      <c r="C532" s="1">
        <v>65.989999999999995</v>
      </c>
      <c r="D532" s="1">
        <v>0.05</v>
      </c>
      <c r="E532" s="1">
        <v>922</v>
      </c>
      <c r="G532" s="1"/>
      <c r="H532" s="1" t="s">
        <v>995</v>
      </c>
      <c r="I532" s="1" t="s">
        <v>48</v>
      </c>
      <c r="J532" s="1" t="s">
        <v>58</v>
      </c>
      <c r="K532" s="1" t="s">
        <v>992</v>
      </c>
      <c r="L532" s="1" t="s">
        <v>49</v>
      </c>
      <c r="M532" s="1"/>
      <c r="N532" s="1" t="s">
        <v>29</v>
      </c>
      <c r="O532" s="1" t="s">
        <v>988</v>
      </c>
      <c r="P532" s="1" t="s">
        <v>39</v>
      </c>
      <c r="Q532" s="1" t="s">
        <v>289</v>
      </c>
      <c r="R532" s="1"/>
      <c r="S532" s="1">
        <v>91730</v>
      </c>
      <c r="T532" s="2">
        <v>42144</v>
      </c>
      <c r="U532" s="2">
        <v>42145</v>
      </c>
      <c r="V532" s="1">
        <v>14</v>
      </c>
      <c r="W532" s="1">
        <v>87135</v>
      </c>
      <c r="X532" s="1"/>
      <c r="Y532" s="1"/>
      <c r="Z532" s="1"/>
      <c r="AA532" s="1"/>
      <c r="AB532" s="1"/>
    </row>
    <row r="533" spans="1:28" x14ac:dyDescent="0.3">
      <c r="A533" s="1">
        <v>19973</v>
      </c>
      <c r="B533" s="1" t="s">
        <v>41</v>
      </c>
      <c r="C533" s="1">
        <v>2.1800000000000002</v>
      </c>
      <c r="D533" s="1">
        <v>0.05</v>
      </c>
      <c r="E533" s="1">
        <v>925</v>
      </c>
      <c r="G533" s="1"/>
      <c r="H533" s="1" t="s">
        <v>35</v>
      </c>
      <c r="I533" s="1" t="s">
        <v>48</v>
      </c>
      <c r="J533" s="1" t="s">
        <v>26</v>
      </c>
      <c r="K533" s="1" t="s">
        <v>53</v>
      </c>
      <c r="L533" s="1" t="s">
        <v>28</v>
      </c>
      <c r="M533" s="1"/>
      <c r="N533" s="1" t="s">
        <v>29</v>
      </c>
      <c r="O533" s="1" t="s">
        <v>988</v>
      </c>
      <c r="P533" s="1" t="s">
        <v>103</v>
      </c>
      <c r="Q533" s="1" t="s">
        <v>362</v>
      </c>
      <c r="R533" s="1"/>
      <c r="S533" s="1">
        <v>4330</v>
      </c>
      <c r="T533" s="2">
        <v>42100</v>
      </c>
      <c r="U533" s="2">
        <v>42100</v>
      </c>
      <c r="V533" s="1">
        <v>7</v>
      </c>
      <c r="W533" s="1">
        <v>87134</v>
      </c>
      <c r="X533" s="1"/>
      <c r="Y533" s="1"/>
      <c r="Z533" s="1"/>
      <c r="AA533" s="1"/>
      <c r="AB533" s="1"/>
    </row>
    <row r="534" spans="1:28" x14ac:dyDescent="0.3">
      <c r="A534" s="1">
        <v>19974</v>
      </c>
      <c r="B534" s="1" t="s">
        <v>41</v>
      </c>
      <c r="C534" s="1">
        <v>170.98</v>
      </c>
      <c r="D534" s="1">
        <v>0.1</v>
      </c>
      <c r="E534" s="1">
        <v>929</v>
      </c>
      <c r="G534" s="1"/>
      <c r="H534" s="1" t="s">
        <v>995</v>
      </c>
      <c r="I534" s="1" t="s">
        <v>48</v>
      </c>
      <c r="J534" s="1" t="s">
        <v>36</v>
      </c>
      <c r="K534" s="1" t="s">
        <v>105</v>
      </c>
      <c r="L534" s="1" t="s">
        <v>77</v>
      </c>
      <c r="M534" s="1"/>
      <c r="N534" s="1" t="s">
        <v>29</v>
      </c>
      <c r="O534" s="1" t="s">
        <v>984</v>
      </c>
      <c r="P534" s="1" t="s">
        <v>45</v>
      </c>
      <c r="Q534" s="1" t="s">
        <v>363</v>
      </c>
      <c r="R534" s="1"/>
      <c r="S534" s="1">
        <v>8857</v>
      </c>
      <c r="T534" s="2">
        <v>42100</v>
      </c>
      <c r="U534" s="2">
        <v>42102</v>
      </c>
      <c r="V534" s="1">
        <v>10</v>
      </c>
      <c r="W534" s="1">
        <v>87134</v>
      </c>
      <c r="X534" s="2"/>
      <c r="Y534" s="1"/>
      <c r="Z534" s="1"/>
      <c r="AA534" s="1"/>
      <c r="AB534" s="1"/>
    </row>
    <row r="535" spans="1:28" x14ac:dyDescent="0.3">
      <c r="A535" s="1">
        <v>21077</v>
      </c>
      <c r="B535" s="1" t="s">
        <v>41</v>
      </c>
      <c r="C535" s="1">
        <v>6.04</v>
      </c>
      <c r="D535" s="1">
        <v>0.05</v>
      </c>
      <c r="E535" s="1">
        <v>936</v>
      </c>
      <c r="G535" s="1"/>
      <c r="H535" s="1" t="s">
        <v>995</v>
      </c>
      <c r="I535" s="1" t="s">
        <v>24</v>
      </c>
      <c r="J535" s="1" t="s">
        <v>26</v>
      </c>
      <c r="K535" s="1" t="s">
        <v>66</v>
      </c>
      <c r="L535" s="1" t="s">
        <v>28</v>
      </c>
      <c r="M535" s="1"/>
      <c r="N535" s="1" t="s">
        <v>29</v>
      </c>
      <c r="O535" s="1" t="s">
        <v>984</v>
      </c>
      <c r="P535" s="1" t="s">
        <v>39</v>
      </c>
      <c r="Q535" s="1" t="s">
        <v>361</v>
      </c>
      <c r="R535" s="1"/>
      <c r="S535" s="1">
        <v>92374</v>
      </c>
      <c r="T535" s="2">
        <v>42052</v>
      </c>
      <c r="U535" s="2">
        <v>42054</v>
      </c>
      <c r="V535" s="1">
        <v>1</v>
      </c>
      <c r="W535" s="1">
        <v>90588</v>
      </c>
      <c r="X535" s="2"/>
      <c r="Y535" s="1"/>
      <c r="Z535" s="1"/>
      <c r="AA535" s="1"/>
      <c r="AB535" s="1"/>
    </row>
    <row r="536" spans="1:28" x14ac:dyDescent="0.3">
      <c r="A536" s="1">
        <v>23716</v>
      </c>
      <c r="B536" s="1" t="s">
        <v>33</v>
      </c>
      <c r="C536" s="1">
        <v>5.98</v>
      </c>
      <c r="D536" s="1">
        <v>0.05</v>
      </c>
      <c r="E536" s="1">
        <v>936</v>
      </c>
      <c r="G536" s="1"/>
      <c r="H536" s="1" t="s">
        <v>35</v>
      </c>
      <c r="I536" s="1" t="s">
        <v>24</v>
      </c>
      <c r="J536" s="1" t="s">
        <v>26</v>
      </c>
      <c r="K536" s="1" t="s">
        <v>66</v>
      </c>
      <c r="L536" s="1" t="s">
        <v>49</v>
      </c>
      <c r="M536" s="1"/>
      <c r="N536" s="1" t="s">
        <v>29</v>
      </c>
      <c r="O536" s="1" t="s">
        <v>984</v>
      </c>
      <c r="P536" s="1" t="s">
        <v>39</v>
      </c>
      <c r="Q536" s="1" t="s">
        <v>361</v>
      </c>
      <c r="R536" s="1"/>
      <c r="S536" s="1">
        <v>92374</v>
      </c>
      <c r="T536" s="2">
        <v>42182</v>
      </c>
      <c r="U536" s="2">
        <v>42182</v>
      </c>
      <c r="V536" s="1">
        <v>17</v>
      </c>
      <c r="W536" s="1">
        <v>90589</v>
      </c>
      <c r="X536" s="1"/>
      <c r="Y536" s="1"/>
      <c r="Z536" s="1"/>
      <c r="AA536" s="1"/>
      <c r="AB536" s="1"/>
    </row>
    <row r="537" spans="1:28" x14ac:dyDescent="0.3">
      <c r="A537" s="1">
        <v>23717</v>
      </c>
      <c r="B537" s="1" t="s">
        <v>33</v>
      </c>
      <c r="C537" s="1">
        <v>65.989999999999995</v>
      </c>
      <c r="D537" s="1">
        <v>0.05</v>
      </c>
      <c r="E537" s="1">
        <v>937</v>
      </c>
      <c r="G537" s="1"/>
      <c r="H537" s="1" t="s">
        <v>35</v>
      </c>
      <c r="I537" s="1" t="s">
        <v>24</v>
      </c>
      <c r="J537" s="1" t="s">
        <v>58</v>
      </c>
      <c r="K537" s="1" t="s">
        <v>992</v>
      </c>
      <c r="L537" s="1" t="s">
        <v>49</v>
      </c>
      <c r="M537" s="1"/>
      <c r="N537" s="1" t="s">
        <v>29</v>
      </c>
      <c r="O537" s="1" t="s">
        <v>988</v>
      </c>
      <c r="P537" s="1" t="s">
        <v>39</v>
      </c>
      <c r="Q537" s="1" t="s">
        <v>364</v>
      </c>
      <c r="R537" s="1"/>
      <c r="S537" s="1">
        <v>90278</v>
      </c>
      <c r="T537" s="2">
        <v>42182</v>
      </c>
      <c r="U537" s="2">
        <v>42183</v>
      </c>
      <c r="V537" s="1">
        <v>3</v>
      </c>
      <c r="W537" s="1">
        <v>90589</v>
      </c>
      <c r="X537" s="1"/>
      <c r="Y537" s="1"/>
      <c r="Z537" s="1"/>
      <c r="AA537" s="1"/>
      <c r="AB537" s="1"/>
    </row>
    <row r="538" spans="1:28" x14ac:dyDescent="0.3">
      <c r="A538" s="1">
        <v>22638</v>
      </c>
      <c r="B538" s="1" t="s">
        <v>71</v>
      </c>
      <c r="C538" s="1">
        <v>100.98</v>
      </c>
      <c r="D538" s="1">
        <v>0.1</v>
      </c>
      <c r="E538" s="1">
        <v>940</v>
      </c>
      <c r="G538" s="1"/>
      <c r="H538" s="1" t="s">
        <v>995</v>
      </c>
      <c r="I538" s="1" t="s">
        <v>34</v>
      </c>
      <c r="J538" s="1" t="s">
        <v>36</v>
      </c>
      <c r="K538" s="1" t="s">
        <v>105</v>
      </c>
      <c r="L538" s="1" t="s">
        <v>77</v>
      </c>
      <c r="M538" s="1"/>
      <c r="N538" s="1" t="s">
        <v>29</v>
      </c>
      <c r="O538" s="1" t="s">
        <v>984</v>
      </c>
      <c r="P538" s="1" t="s">
        <v>119</v>
      </c>
      <c r="Q538" s="1" t="s">
        <v>365</v>
      </c>
      <c r="R538" s="1"/>
      <c r="S538" s="1">
        <v>6776</v>
      </c>
      <c r="T538" s="2">
        <v>42108</v>
      </c>
      <c r="U538" s="2">
        <v>42113</v>
      </c>
      <c r="V538" s="1">
        <v>4</v>
      </c>
      <c r="W538" s="1">
        <v>90844</v>
      </c>
      <c r="X538" s="2"/>
      <c r="Y538" s="1"/>
      <c r="Z538" s="1"/>
      <c r="AA538" s="1"/>
      <c r="AB538" s="1"/>
    </row>
    <row r="539" spans="1:28" x14ac:dyDescent="0.3">
      <c r="A539" s="1">
        <v>23479</v>
      </c>
      <c r="B539" s="1" t="s">
        <v>33</v>
      </c>
      <c r="C539" s="1">
        <v>31.74</v>
      </c>
      <c r="D539" s="1">
        <v>0.05</v>
      </c>
      <c r="E539" s="1">
        <v>945</v>
      </c>
      <c r="G539" s="1"/>
      <c r="H539" s="1" t="s">
        <v>35</v>
      </c>
      <c r="I539" s="1" t="s">
        <v>34</v>
      </c>
      <c r="J539" s="1" t="s">
        <v>26</v>
      </c>
      <c r="K539" s="1" t="s">
        <v>996</v>
      </c>
      <c r="L539" s="1" t="s">
        <v>49</v>
      </c>
      <c r="M539" s="1"/>
      <c r="N539" s="1" t="s">
        <v>29</v>
      </c>
      <c r="O539" s="1" t="s">
        <v>988</v>
      </c>
      <c r="P539" s="1" t="s">
        <v>39</v>
      </c>
      <c r="Q539" s="1" t="s">
        <v>366</v>
      </c>
      <c r="R539" s="1"/>
      <c r="S539" s="1">
        <v>95070</v>
      </c>
      <c r="T539" s="2">
        <v>42069</v>
      </c>
      <c r="U539" s="2">
        <v>42069</v>
      </c>
      <c r="V539" s="1">
        <v>3</v>
      </c>
      <c r="W539" s="1">
        <v>86567</v>
      </c>
      <c r="X539" s="2"/>
      <c r="Y539" s="1"/>
      <c r="Z539" s="1"/>
      <c r="AA539" s="1"/>
      <c r="AB539" s="1"/>
    </row>
    <row r="540" spans="1:28" x14ac:dyDescent="0.3">
      <c r="A540" s="1">
        <v>24459</v>
      </c>
      <c r="B540" s="1" t="s">
        <v>41</v>
      </c>
      <c r="C540" s="1">
        <v>90.98</v>
      </c>
      <c r="D540" s="1">
        <v>0.05</v>
      </c>
      <c r="E540" s="1">
        <v>946</v>
      </c>
      <c r="G540" s="1"/>
      <c r="H540" s="1" t="s">
        <v>995</v>
      </c>
      <c r="I540" s="1" t="s">
        <v>34</v>
      </c>
      <c r="J540" s="1" t="s">
        <v>36</v>
      </c>
      <c r="K540" s="1" t="s">
        <v>42</v>
      </c>
      <c r="L540" s="1" t="s">
        <v>63</v>
      </c>
      <c r="M540" s="1"/>
      <c r="N540" s="1" t="s">
        <v>29</v>
      </c>
      <c r="O540" s="1" t="s">
        <v>988</v>
      </c>
      <c r="P540" s="1" t="s">
        <v>103</v>
      </c>
      <c r="Q540" s="1" t="s">
        <v>212</v>
      </c>
      <c r="R540" s="1"/>
      <c r="S540" s="1">
        <v>4210</v>
      </c>
      <c r="T540" s="2">
        <v>42064</v>
      </c>
      <c r="U540" s="2">
        <v>42065</v>
      </c>
      <c r="V540" s="1">
        <v>20</v>
      </c>
      <c r="W540" s="1">
        <v>86566</v>
      </c>
      <c r="X540" s="1"/>
      <c r="Y540" s="1"/>
      <c r="Z540" s="1"/>
      <c r="AA540" s="1"/>
      <c r="AB540" s="1"/>
    </row>
    <row r="541" spans="1:28" x14ac:dyDescent="0.3">
      <c r="A541" s="1">
        <v>24693</v>
      </c>
      <c r="B541" s="1" t="s">
        <v>41</v>
      </c>
      <c r="C541" s="1">
        <v>14.2</v>
      </c>
      <c r="D541" s="1">
        <v>0.05</v>
      </c>
      <c r="E541" s="1">
        <v>947</v>
      </c>
      <c r="G541" s="1"/>
      <c r="H541" s="1" t="s">
        <v>995</v>
      </c>
      <c r="I541" s="1" t="s">
        <v>34</v>
      </c>
      <c r="J541" s="1" t="s">
        <v>36</v>
      </c>
      <c r="K541" s="1" t="s">
        <v>42</v>
      </c>
      <c r="L541" s="1" t="s">
        <v>28</v>
      </c>
      <c r="M541" s="1"/>
      <c r="N541" s="1" t="s">
        <v>29</v>
      </c>
      <c r="O541" s="1" t="s">
        <v>984</v>
      </c>
      <c r="P541" s="1" t="s">
        <v>45</v>
      </c>
      <c r="Q541" s="1" t="s">
        <v>367</v>
      </c>
      <c r="R541" s="1"/>
      <c r="S541" s="1">
        <v>7002</v>
      </c>
      <c r="T541" s="2">
        <v>42015</v>
      </c>
      <c r="U541" s="2">
        <v>42017</v>
      </c>
      <c r="V541" s="1">
        <v>5</v>
      </c>
      <c r="W541" s="1">
        <v>86565</v>
      </c>
      <c r="X541" s="1"/>
      <c r="Y541" s="1"/>
      <c r="Z541" s="1"/>
      <c r="AA541" s="1"/>
      <c r="AB541" s="1"/>
    </row>
    <row r="542" spans="1:28" x14ac:dyDescent="0.3">
      <c r="A542" s="1">
        <v>1279</v>
      </c>
      <c r="B542" s="1" t="s">
        <v>1001</v>
      </c>
      <c r="C542" s="1">
        <v>40.98</v>
      </c>
      <c r="D542" s="1">
        <v>0.05</v>
      </c>
      <c r="E542" s="1">
        <v>949</v>
      </c>
      <c r="G542" s="1"/>
      <c r="H542" s="1" t="s">
        <v>35</v>
      </c>
      <c r="I542" s="1" t="s">
        <v>74</v>
      </c>
      <c r="J542" s="1" t="s">
        <v>26</v>
      </c>
      <c r="K542" s="1" t="s">
        <v>996</v>
      </c>
      <c r="L542" s="1" t="s">
        <v>49</v>
      </c>
      <c r="M542" s="1"/>
      <c r="N542" s="1" t="s">
        <v>29</v>
      </c>
      <c r="O542" s="1" t="s">
        <v>984</v>
      </c>
      <c r="P542" s="1" t="s">
        <v>39</v>
      </c>
      <c r="Q542" s="1" t="s">
        <v>257</v>
      </c>
      <c r="R542" s="1"/>
      <c r="S542" s="1">
        <v>90049</v>
      </c>
      <c r="T542" s="2">
        <v>42006</v>
      </c>
      <c r="U542" s="2">
        <v>42008</v>
      </c>
      <c r="V542" s="1">
        <v>3</v>
      </c>
      <c r="W542" s="1">
        <v>9285</v>
      </c>
      <c r="X542" s="1"/>
      <c r="Y542" s="1"/>
      <c r="Z542" s="1"/>
      <c r="AA542" s="1"/>
      <c r="AB542" s="1"/>
    </row>
    <row r="543" spans="1:28" x14ac:dyDescent="0.3">
      <c r="A543" s="1">
        <v>1128</v>
      </c>
      <c r="B543" s="1" t="s">
        <v>71</v>
      </c>
      <c r="C543" s="1">
        <v>48.04</v>
      </c>
      <c r="D543" s="1">
        <v>0.05</v>
      </c>
      <c r="E543" s="1">
        <v>949</v>
      </c>
      <c r="G543" s="1"/>
      <c r="H543" s="1" t="s">
        <v>35</v>
      </c>
      <c r="I543" s="1" t="s">
        <v>74</v>
      </c>
      <c r="J543" s="1" t="s">
        <v>26</v>
      </c>
      <c r="K543" s="1" t="s">
        <v>66</v>
      </c>
      <c r="L543" s="1" t="s">
        <v>49</v>
      </c>
      <c r="M543" s="1"/>
      <c r="N543" s="1" t="s">
        <v>29</v>
      </c>
      <c r="O543" s="1" t="s">
        <v>989</v>
      </c>
      <c r="P543" s="1" t="s">
        <v>39</v>
      </c>
      <c r="Q543" s="1" t="s">
        <v>257</v>
      </c>
      <c r="R543" s="1"/>
      <c r="S543" s="1">
        <v>90049</v>
      </c>
      <c r="T543" s="2">
        <v>42085</v>
      </c>
      <c r="U543" s="2">
        <v>42089</v>
      </c>
      <c r="V543" s="1">
        <v>18</v>
      </c>
      <c r="W543" s="1">
        <v>8257</v>
      </c>
      <c r="X543" s="1"/>
      <c r="Y543" s="1"/>
      <c r="Z543" s="1"/>
      <c r="AA543" s="1"/>
      <c r="AB543" s="1"/>
    </row>
    <row r="544" spans="1:28" x14ac:dyDescent="0.3">
      <c r="A544" s="1">
        <v>19279</v>
      </c>
      <c r="B544" s="1" t="s">
        <v>41</v>
      </c>
      <c r="C544" s="1">
        <v>40.98</v>
      </c>
      <c r="D544" s="1">
        <v>0.05</v>
      </c>
      <c r="E544" s="1">
        <v>950</v>
      </c>
      <c r="G544" s="1"/>
      <c r="H544" s="1" t="s">
        <v>35</v>
      </c>
      <c r="I544" s="1" t="s">
        <v>74</v>
      </c>
      <c r="J544" s="1" t="s">
        <v>26</v>
      </c>
      <c r="K544" s="1" t="s">
        <v>996</v>
      </c>
      <c r="L544" s="1" t="s">
        <v>49</v>
      </c>
      <c r="M544" s="1"/>
      <c r="N544" s="1" t="s">
        <v>29</v>
      </c>
      <c r="O544" s="1" t="s">
        <v>989</v>
      </c>
      <c r="P544" s="1" t="s">
        <v>51</v>
      </c>
      <c r="Q544" s="1" t="s">
        <v>52</v>
      </c>
      <c r="R544" s="1"/>
      <c r="S544" s="1">
        <v>55372</v>
      </c>
      <c r="T544" s="2">
        <v>42006</v>
      </c>
      <c r="U544" s="2">
        <v>42008</v>
      </c>
      <c r="V544" s="1">
        <v>1</v>
      </c>
      <c r="W544" s="1">
        <v>89083</v>
      </c>
      <c r="X544" s="2"/>
      <c r="Y544" s="1"/>
      <c r="Z544" s="1"/>
      <c r="AA544" s="1"/>
      <c r="AB544" s="1"/>
    </row>
    <row r="545" spans="1:28" x14ac:dyDescent="0.3">
      <c r="A545" s="1">
        <v>19127</v>
      </c>
      <c r="B545" s="1" t="s">
        <v>71</v>
      </c>
      <c r="C545" s="1">
        <v>1500.97</v>
      </c>
      <c r="D545" s="1">
        <v>0.15</v>
      </c>
      <c r="E545" s="1">
        <v>950</v>
      </c>
      <c r="G545" s="1"/>
      <c r="H545" s="1" t="s">
        <v>995</v>
      </c>
      <c r="I545" s="1" t="s">
        <v>74</v>
      </c>
      <c r="J545" s="1" t="s">
        <v>58</v>
      </c>
      <c r="K545" s="1" t="s">
        <v>62</v>
      </c>
      <c r="L545" s="1" t="s">
        <v>38</v>
      </c>
      <c r="M545" s="1"/>
      <c r="N545" s="1" t="s">
        <v>29</v>
      </c>
      <c r="O545" s="1" t="s">
        <v>989</v>
      </c>
      <c r="P545" s="1" t="s">
        <v>51</v>
      </c>
      <c r="Q545" s="1" t="s">
        <v>52</v>
      </c>
      <c r="R545" s="1"/>
      <c r="S545" s="1">
        <v>55372</v>
      </c>
      <c r="T545" s="2">
        <v>42085</v>
      </c>
      <c r="U545" s="2">
        <v>42085</v>
      </c>
      <c r="V545" s="1">
        <v>1</v>
      </c>
      <c r="W545" s="1">
        <v>89084</v>
      </c>
      <c r="X545" s="2"/>
      <c r="Y545" s="1"/>
      <c r="Z545" s="1"/>
      <c r="AA545" s="1"/>
      <c r="AB545" s="1"/>
    </row>
    <row r="546" spans="1:28" x14ac:dyDescent="0.3">
      <c r="A546" s="1">
        <v>19128</v>
      </c>
      <c r="B546" s="1" t="s">
        <v>71</v>
      </c>
      <c r="C546" s="1">
        <v>48.04</v>
      </c>
      <c r="D546" s="1">
        <v>0.05</v>
      </c>
      <c r="E546" s="1">
        <v>950</v>
      </c>
      <c r="G546" s="1"/>
      <c r="H546" s="1" t="s">
        <v>35</v>
      </c>
      <c r="I546" s="1" t="s">
        <v>74</v>
      </c>
      <c r="J546" s="1" t="s">
        <v>26</v>
      </c>
      <c r="K546" s="1" t="s">
        <v>66</v>
      </c>
      <c r="L546" s="1" t="s">
        <v>49</v>
      </c>
      <c r="M546" s="1"/>
      <c r="N546" s="1" t="s">
        <v>29</v>
      </c>
      <c r="O546" s="1" t="s">
        <v>989</v>
      </c>
      <c r="P546" s="1" t="s">
        <v>51</v>
      </c>
      <c r="Q546" s="1" t="s">
        <v>52</v>
      </c>
      <c r="R546" s="1"/>
      <c r="S546" s="1">
        <v>55372</v>
      </c>
      <c r="T546" s="2">
        <v>42085</v>
      </c>
      <c r="U546" s="2">
        <v>42089</v>
      </c>
      <c r="V546" s="1">
        <v>5</v>
      </c>
      <c r="W546" s="1">
        <v>89084</v>
      </c>
      <c r="X546" s="1"/>
      <c r="Y546" s="1"/>
      <c r="Z546" s="1"/>
      <c r="AA546" s="1"/>
      <c r="AB546" s="1"/>
    </row>
    <row r="547" spans="1:28" x14ac:dyDescent="0.3">
      <c r="A547" s="1">
        <v>19129</v>
      </c>
      <c r="B547" s="1" t="s">
        <v>71</v>
      </c>
      <c r="C547" s="1">
        <v>4.28</v>
      </c>
      <c r="D547" s="1">
        <v>0.05</v>
      </c>
      <c r="E547" s="1">
        <v>950</v>
      </c>
      <c r="G547" s="1"/>
      <c r="H547" s="1" t="s">
        <v>35</v>
      </c>
      <c r="I547" s="1" t="s">
        <v>74</v>
      </c>
      <c r="J547" s="1" t="s">
        <v>26</v>
      </c>
      <c r="K547" s="1" t="s">
        <v>27</v>
      </c>
      <c r="L547" s="1" t="s">
        <v>28</v>
      </c>
      <c r="M547" s="1"/>
      <c r="N547" s="1" t="s">
        <v>29</v>
      </c>
      <c r="O547" s="1" t="s">
        <v>989</v>
      </c>
      <c r="P547" s="1" t="s">
        <v>51</v>
      </c>
      <c r="Q547" s="1" t="s">
        <v>52</v>
      </c>
      <c r="R547" s="1"/>
      <c r="S547" s="1">
        <v>55372</v>
      </c>
      <c r="T547" s="2">
        <v>42085</v>
      </c>
      <c r="U547" s="2">
        <v>42092</v>
      </c>
      <c r="V547" s="1">
        <v>1</v>
      </c>
      <c r="W547" s="1">
        <v>89084</v>
      </c>
      <c r="X547" s="2"/>
      <c r="Y547" s="1"/>
      <c r="Z547" s="1"/>
      <c r="AA547" s="1"/>
      <c r="AB547" s="1"/>
    </row>
    <row r="548" spans="1:28" x14ac:dyDescent="0.3">
      <c r="A548" s="1">
        <v>20073</v>
      </c>
      <c r="B548" s="1" t="s">
        <v>71</v>
      </c>
      <c r="C548" s="1">
        <v>7.31</v>
      </c>
      <c r="D548" s="1">
        <v>0.05</v>
      </c>
      <c r="E548" s="1">
        <v>954</v>
      </c>
      <c r="G548" s="1"/>
      <c r="H548" s="1" t="s">
        <v>35</v>
      </c>
      <c r="I548" s="1" t="s">
        <v>48</v>
      </c>
      <c r="J548" s="1" t="s">
        <v>26</v>
      </c>
      <c r="K548" s="1" t="s">
        <v>82</v>
      </c>
      <c r="L548" s="1" t="s">
        <v>49</v>
      </c>
      <c r="M548" s="1"/>
      <c r="N548" s="1" t="s">
        <v>29</v>
      </c>
      <c r="O548" s="1" t="s">
        <v>989</v>
      </c>
      <c r="P548" s="1" t="s">
        <v>79</v>
      </c>
      <c r="Q548" s="1" t="s">
        <v>368</v>
      </c>
      <c r="R548" s="1"/>
      <c r="S548" s="1">
        <v>75067</v>
      </c>
      <c r="T548" s="2">
        <v>42047</v>
      </c>
      <c r="U548" s="2">
        <v>42056</v>
      </c>
      <c r="V548" s="1">
        <v>4</v>
      </c>
      <c r="W548" s="1">
        <v>90771</v>
      </c>
      <c r="X548" s="1"/>
      <c r="Y548" s="1"/>
      <c r="Z548" s="1"/>
      <c r="AA548" s="1"/>
      <c r="AB548" s="1"/>
    </row>
    <row r="549" spans="1:28" x14ac:dyDescent="0.3">
      <c r="A549" s="1">
        <v>20074</v>
      </c>
      <c r="B549" s="1" t="s">
        <v>71</v>
      </c>
      <c r="C549" s="1">
        <v>6.7</v>
      </c>
      <c r="D549" s="1">
        <v>0.05</v>
      </c>
      <c r="E549" s="1">
        <v>954</v>
      </c>
      <c r="G549" s="1"/>
      <c r="H549" s="1" t="s">
        <v>35</v>
      </c>
      <c r="I549" s="1" t="s">
        <v>48</v>
      </c>
      <c r="J549" s="1" t="s">
        <v>26</v>
      </c>
      <c r="K549" s="1" t="s">
        <v>27</v>
      </c>
      <c r="L549" s="1" t="s">
        <v>28</v>
      </c>
      <c r="M549" s="1"/>
      <c r="N549" s="1" t="s">
        <v>29</v>
      </c>
      <c r="O549" s="1" t="s">
        <v>989</v>
      </c>
      <c r="P549" s="1" t="s">
        <v>79</v>
      </c>
      <c r="Q549" s="1" t="s">
        <v>368</v>
      </c>
      <c r="R549" s="1"/>
      <c r="S549" s="1">
        <v>75067</v>
      </c>
      <c r="T549" s="2">
        <v>42047</v>
      </c>
      <c r="U549" s="2">
        <v>42047</v>
      </c>
      <c r="V549" s="1">
        <v>5</v>
      </c>
      <c r="W549" s="1">
        <v>90771</v>
      </c>
      <c r="X549" s="2"/>
      <c r="Y549" s="1"/>
      <c r="Z549" s="1"/>
      <c r="AA549" s="1"/>
      <c r="AB549" s="1"/>
    </row>
    <row r="550" spans="1:28" x14ac:dyDescent="0.3">
      <c r="A550" s="1">
        <v>25795</v>
      </c>
      <c r="B550" s="1" t="s">
        <v>33</v>
      </c>
      <c r="C550" s="1">
        <v>145.44999999999999</v>
      </c>
      <c r="D550" s="1">
        <v>0.1</v>
      </c>
      <c r="E550" s="1">
        <v>959</v>
      </c>
      <c r="G550" s="1"/>
      <c r="H550" s="1" t="s">
        <v>995</v>
      </c>
      <c r="I550" s="1" t="s">
        <v>24</v>
      </c>
      <c r="J550" s="1" t="s">
        <v>58</v>
      </c>
      <c r="K550" s="1" t="s">
        <v>62</v>
      </c>
      <c r="L550" s="1" t="s">
        <v>38</v>
      </c>
      <c r="M550" s="1"/>
      <c r="N550" s="1" t="s">
        <v>29</v>
      </c>
      <c r="O550" s="1" t="s">
        <v>984</v>
      </c>
      <c r="P550" s="1" t="s">
        <v>79</v>
      </c>
      <c r="Q550" s="1" t="s">
        <v>359</v>
      </c>
      <c r="R550" s="1"/>
      <c r="S550" s="1">
        <v>76028</v>
      </c>
      <c r="T550" s="2">
        <v>42085</v>
      </c>
      <c r="U550" s="2">
        <v>42086</v>
      </c>
      <c r="V550" s="1">
        <v>8</v>
      </c>
      <c r="W550" s="1">
        <v>91581</v>
      </c>
      <c r="X550" s="1"/>
      <c r="Y550" s="1"/>
      <c r="Z550" s="1"/>
      <c r="AA550" s="1"/>
      <c r="AB550" s="1"/>
    </row>
    <row r="551" spans="1:28" x14ac:dyDescent="0.3">
      <c r="A551" s="1">
        <v>20428</v>
      </c>
      <c r="B551" s="1" t="s">
        <v>71</v>
      </c>
      <c r="C551" s="1">
        <v>2.94</v>
      </c>
      <c r="D551" s="1">
        <v>0.05</v>
      </c>
      <c r="E551" s="1">
        <v>960</v>
      </c>
      <c r="G551" s="1"/>
      <c r="H551" s="1" t="s">
        <v>35</v>
      </c>
      <c r="I551" s="1" t="s">
        <v>34</v>
      </c>
      <c r="J551" s="1" t="s">
        <v>26</v>
      </c>
      <c r="K551" s="1" t="s">
        <v>27</v>
      </c>
      <c r="L551" s="1" t="s">
        <v>28</v>
      </c>
      <c r="M551" s="1"/>
      <c r="N551" s="1" t="s">
        <v>29</v>
      </c>
      <c r="O551" s="1" t="s">
        <v>984</v>
      </c>
      <c r="P551" s="1" t="s">
        <v>39</v>
      </c>
      <c r="Q551" s="1" t="s">
        <v>364</v>
      </c>
      <c r="R551" s="1"/>
      <c r="S551" s="1">
        <v>90278</v>
      </c>
      <c r="T551" s="2">
        <v>42039</v>
      </c>
      <c r="U551" s="2">
        <v>42043</v>
      </c>
      <c r="V551" s="1">
        <v>1</v>
      </c>
      <c r="W551" s="1">
        <v>89401</v>
      </c>
      <c r="X551" s="1"/>
      <c r="Y551" s="1"/>
      <c r="Z551" s="1"/>
      <c r="AA551" s="1"/>
      <c r="AB551" s="1"/>
    </row>
    <row r="552" spans="1:28" x14ac:dyDescent="0.3">
      <c r="A552" s="1">
        <v>20685</v>
      </c>
      <c r="B552" s="1" t="s">
        <v>33</v>
      </c>
      <c r="C552" s="1">
        <v>124.49</v>
      </c>
      <c r="D552" s="1">
        <v>0.1</v>
      </c>
      <c r="E552" s="1">
        <v>961</v>
      </c>
      <c r="G552" s="1"/>
      <c r="H552" s="1" t="s">
        <v>995</v>
      </c>
      <c r="I552" s="1" t="s">
        <v>34</v>
      </c>
      <c r="J552" s="1" t="s">
        <v>36</v>
      </c>
      <c r="K552" s="1" t="s">
        <v>89</v>
      </c>
      <c r="L552" s="1" t="s">
        <v>77</v>
      </c>
      <c r="M552" s="1"/>
      <c r="N552" s="1" t="s">
        <v>29</v>
      </c>
      <c r="O552" s="1" t="s">
        <v>989</v>
      </c>
      <c r="P552" s="1" t="s">
        <v>39</v>
      </c>
      <c r="Q552" s="1" t="s">
        <v>369</v>
      </c>
      <c r="R552" s="1"/>
      <c r="S552" s="1">
        <v>94061</v>
      </c>
      <c r="T552" s="2">
        <v>42059</v>
      </c>
      <c r="U552" s="2">
        <v>42059</v>
      </c>
      <c r="V552" s="1">
        <v>1</v>
      </c>
      <c r="W552" s="1">
        <v>89402</v>
      </c>
      <c r="X552" s="1"/>
      <c r="Y552" s="1"/>
      <c r="Z552" s="1"/>
      <c r="AA552" s="1"/>
      <c r="AB552" s="1"/>
    </row>
    <row r="553" spans="1:28" x14ac:dyDescent="0.3">
      <c r="A553" s="1">
        <v>2428</v>
      </c>
      <c r="B553" s="1" t="s">
        <v>71</v>
      </c>
      <c r="C553" s="1">
        <v>2.94</v>
      </c>
      <c r="D553" s="1">
        <v>0.05</v>
      </c>
      <c r="E553" s="1">
        <v>962</v>
      </c>
      <c r="G553" s="1"/>
      <c r="H553" s="1" t="s">
        <v>35</v>
      </c>
      <c r="I553" s="1" t="s">
        <v>34</v>
      </c>
      <c r="J553" s="1" t="s">
        <v>26</v>
      </c>
      <c r="K553" s="1" t="s">
        <v>27</v>
      </c>
      <c r="L553" s="1" t="s">
        <v>28</v>
      </c>
      <c r="M553" s="1"/>
      <c r="N553" s="1" t="s">
        <v>29</v>
      </c>
      <c r="O553" s="1" t="s">
        <v>998</v>
      </c>
      <c r="P553" s="1" t="s">
        <v>98</v>
      </c>
      <c r="Q553" s="1" t="s">
        <v>99</v>
      </c>
      <c r="R553" s="1"/>
      <c r="S553" s="1">
        <v>60610</v>
      </c>
      <c r="T553" s="2">
        <v>42039</v>
      </c>
      <c r="U553" s="2">
        <v>42043</v>
      </c>
      <c r="V553" s="1">
        <v>2</v>
      </c>
      <c r="W553" s="1">
        <v>17636</v>
      </c>
      <c r="X553" s="1"/>
      <c r="Y553" s="1"/>
      <c r="Z553" s="1"/>
      <c r="AA553" s="1"/>
      <c r="AB553" s="1"/>
    </row>
    <row r="554" spans="1:28" x14ac:dyDescent="0.3">
      <c r="A554" s="1">
        <v>25093</v>
      </c>
      <c r="B554" s="1" t="s">
        <v>47</v>
      </c>
      <c r="C554" s="1">
        <v>170.98</v>
      </c>
      <c r="D554" s="1">
        <v>0.1</v>
      </c>
      <c r="E554" s="1">
        <v>970</v>
      </c>
      <c r="G554" s="1"/>
      <c r="H554" s="1" t="s">
        <v>995</v>
      </c>
      <c r="I554" s="1" t="s">
        <v>74</v>
      </c>
      <c r="J554" s="1" t="s">
        <v>36</v>
      </c>
      <c r="K554" s="1" t="s">
        <v>105</v>
      </c>
      <c r="L554" s="1" t="s">
        <v>77</v>
      </c>
      <c r="M554" s="1"/>
      <c r="N554" s="1" t="s">
        <v>29</v>
      </c>
      <c r="O554" s="1" t="s">
        <v>984</v>
      </c>
      <c r="P554" s="1" t="s">
        <v>83</v>
      </c>
      <c r="Q554" s="1" t="s">
        <v>296</v>
      </c>
      <c r="R554" s="1"/>
      <c r="S554" s="1">
        <v>24281</v>
      </c>
      <c r="T554" s="2">
        <v>42114</v>
      </c>
      <c r="U554" s="2">
        <v>42115</v>
      </c>
      <c r="V554" s="1">
        <v>8</v>
      </c>
      <c r="W554" s="1">
        <v>86173</v>
      </c>
      <c r="X554" s="2"/>
      <c r="Y554" s="1"/>
      <c r="Z554" s="1"/>
      <c r="AA554" s="1"/>
      <c r="AB554" s="1"/>
    </row>
    <row r="555" spans="1:28" x14ac:dyDescent="0.3">
      <c r="A555" s="1">
        <v>20536</v>
      </c>
      <c r="B555" s="1" t="s">
        <v>71</v>
      </c>
      <c r="C555" s="1">
        <v>284.98</v>
      </c>
      <c r="D555" s="1">
        <v>0.1</v>
      </c>
      <c r="E555" s="1">
        <v>972</v>
      </c>
      <c r="G555" s="1"/>
      <c r="H555" s="1" t="s">
        <v>995</v>
      </c>
      <c r="I555" s="1" t="s">
        <v>24</v>
      </c>
      <c r="J555" s="1" t="s">
        <v>36</v>
      </c>
      <c r="K555" s="1" t="s">
        <v>37</v>
      </c>
      <c r="L555" s="1" t="s">
        <v>38</v>
      </c>
      <c r="M555" s="1"/>
      <c r="N555" s="1" t="s">
        <v>29</v>
      </c>
      <c r="O555" s="1" t="s">
        <v>984</v>
      </c>
      <c r="P555" s="1" t="s">
        <v>39</v>
      </c>
      <c r="Q555" s="1" t="s">
        <v>370</v>
      </c>
      <c r="R555" s="1"/>
      <c r="S555" s="1">
        <v>92503</v>
      </c>
      <c r="T555" s="2">
        <v>42063</v>
      </c>
      <c r="U555" s="2">
        <v>42068</v>
      </c>
      <c r="V555" s="1">
        <v>2</v>
      </c>
      <c r="W555" s="1">
        <v>87259</v>
      </c>
      <c r="X555" s="1"/>
      <c r="Y555" s="1"/>
      <c r="Z555" s="1"/>
      <c r="AA555" s="1"/>
      <c r="AB555" s="1"/>
    </row>
    <row r="556" spans="1:28" x14ac:dyDescent="0.3">
      <c r="A556" s="1">
        <v>20537</v>
      </c>
      <c r="B556" s="1" t="s">
        <v>71</v>
      </c>
      <c r="C556" s="1">
        <v>12.99</v>
      </c>
      <c r="D556" s="1">
        <v>0.05</v>
      </c>
      <c r="E556" s="1">
        <v>972</v>
      </c>
      <c r="G556" s="1"/>
      <c r="H556" s="1" t="s">
        <v>35</v>
      </c>
      <c r="I556" s="1" t="s">
        <v>24</v>
      </c>
      <c r="J556" s="1" t="s">
        <v>36</v>
      </c>
      <c r="K556" s="1" t="s">
        <v>42</v>
      </c>
      <c r="L556" s="1" t="s">
        <v>124</v>
      </c>
      <c r="M556" s="1"/>
      <c r="N556" s="1" t="s">
        <v>29</v>
      </c>
      <c r="O556" s="1" t="s">
        <v>988</v>
      </c>
      <c r="P556" s="1" t="s">
        <v>39</v>
      </c>
      <c r="Q556" s="1" t="s">
        <v>370</v>
      </c>
      <c r="R556" s="1"/>
      <c r="S556" s="1">
        <v>92503</v>
      </c>
      <c r="T556" s="2">
        <v>42063</v>
      </c>
      <c r="U556" s="2">
        <v>42063</v>
      </c>
      <c r="V556" s="1">
        <v>1</v>
      </c>
      <c r="W556" s="1">
        <v>87259</v>
      </c>
      <c r="X556" s="2"/>
      <c r="Y556" s="1"/>
      <c r="Z556" s="1"/>
      <c r="AA556" s="1"/>
      <c r="AB556" s="1"/>
    </row>
    <row r="557" spans="1:28" x14ac:dyDescent="0.3">
      <c r="A557" s="1">
        <v>24298</v>
      </c>
      <c r="B557" s="1" t="s">
        <v>71</v>
      </c>
      <c r="C557" s="1">
        <v>2.2200000000000002</v>
      </c>
      <c r="D557" s="1">
        <v>0.05</v>
      </c>
      <c r="E557" s="1">
        <v>975</v>
      </c>
      <c r="G557" s="1"/>
      <c r="H557" s="1" t="s">
        <v>35</v>
      </c>
      <c r="I557" s="1" t="s">
        <v>24</v>
      </c>
      <c r="J557" s="1" t="s">
        <v>26</v>
      </c>
      <c r="K557" s="1" t="s">
        <v>131</v>
      </c>
      <c r="L557" s="1" t="s">
        <v>49</v>
      </c>
      <c r="M557" s="1"/>
      <c r="N557" s="1" t="s">
        <v>29</v>
      </c>
      <c r="O557" s="1" t="s">
        <v>988</v>
      </c>
      <c r="P557" s="1" t="s">
        <v>106</v>
      </c>
      <c r="Q557" s="1" t="s">
        <v>107</v>
      </c>
      <c r="R557" s="1"/>
      <c r="S557" s="1">
        <v>2108</v>
      </c>
      <c r="T557" s="2">
        <v>42098</v>
      </c>
      <c r="U557" s="2">
        <v>42103</v>
      </c>
      <c r="V557" s="1">
        <v>3</v>
      </c>
      <c r="W557" s="1">
        <v>87260</v>
      </c>
      <c r="X557" s="1"/>
      <c r="Y557" s="1"/>
      <c r="Z557" s="1"/>
      <c r="AA557" s="1"/>
      <c r="AB557" s="1"/>
    </row>
    <row r="558" spans="1:28" x14ac:dyDescent="0.3">
      <c r="A558" s="1">
        <v>22646</v>
      </c>
      <c r="B558" s="1" t="s">
        <v>47</v>
      </c>
      <c r="C558" s="1">
        <v>37.76</v>
      </c>
      <c r="D558" s="1">
        <v>0.05</v>
      </c>
      <c r="E558" s="1">
        <v>980</v>
      </c>
      <c r="G558" s="1"/>
      <c r="H558" s="1" t="s">
        <v>35</v>
      </c>
      <c r="I558" s="1" t="s">
        <v>24</v>
      </c>
      <c r="J558" s="1" t="s">
        <v>26</v>
      </c>
      <c r="K558" s="1" t="s">
        <v>85</v>
      </c>
      <c r="L558" s="1" t="s">
        <v>49</v>
      </c>
      <c r="M558" s="1"/>
      <c r="N558" s="1" t="s">
        <v>29</v>
      </c>
      <c r="O558" s="1" t="s">
        <v>998</v>
      </c>
      <c r="P558" s="1" t="s">
        <v>87</v>
      </c>
      <c r="Q558" s="1" t="s">
        <v>291</v>
      </c>
      <c r="R558" s="1"/>
      <c r="S558" s="1">
        <v>5403</v>
      </c>
      <c r="T558" s="2">
        <v>42040</v>
      </c>
      <c r="U558" s="2">
        <v>42041</v>
      </c>
      <c r="V558" s="1">
        <v>12</v>
      </c>
      <c r="W558" s="1">
        <v>87258</v>
      </c>
      <c r="X558" s="2"/>
      <c r="Y558" s="1"/>
      <c r="Z558" s="1"/>
      <c r="AA558" s="1"/>
      <c r="AB558" s="1"/>
    </row>
    <row r="559" spans="1:28" x14ac:dyDescent="0.3">
      <c r="A559" s="1">
        <v>20010</v>
      </c>
      <c r="B559" s="1" t="s">
        <v>71</v>
      </c>
      <c r="C559" s="1">
        <v>300.97000000000003</v>
      </c>
      <c r="D559" s="1">
        <v>0.1</v>
      </c>
      <c r="E559" s="1">
        <v>983</v>
      </c>
      <c r="G559" s="1"/>
      <c r="H559" s="1" t="s">
        <v>35</v>
      </c>
      <c r="I559" s="1" t="s">
        <v>24</v>
      </c>
      <c r="J559" s="1" t="s">
        <v>58</v>
      </c>
      <c r="K559" s="1" t="s">
        <v>100</v>
      </c>
      <c r="L559" s="1" t="s">
        <v>49</v>
      </c>
      <c r="M559" s="1"/>
      <c r="N559" s="1" t="s">
        <v>29</v>
      </c>
      <c r="O559" s="1" t="s">
        <v>984</v>
      </c>
      <c r="P559" s="1" t="s">
        <v>339</v>
      </c>
      <c r="Q559" s="1" t="s">
        <v>371</v>
      </c>
      <c r="R559" s="1"/>
      <c r="S559" s="1">
        <v>72143</v>
      </c>
      <c r="T559" s="2">
        <v>42121</v>
      </c>
      <c r="U559" s="2">
        <v>42121</v>
      </c>
      <c r="V559" s="1">
        <v>10</v>
      </c>
      <c r="W559" s="1">
        <v>90201</v>
      </c>
      <c r="X559" s="1"/>
      <c r="Y559" s="1"/>
      <c r="Z559" s="1"/>
      <c r="AA559" s="1"/>
      <c r="AB559" s="1"/>
    </row>
    <row r="560" spans="1:28" x14ac:dyDescent="0.3">
      <c r="A560" s="1">
        <v>25895</v>
      </c>
      <c r="B560" s="1" t="s">
        <v>23</v>
      </c>
      <c r="C560" s="1">
        <v>4.28</v>
      </c>
      <c r="D560" s="1">
        <v>0.05</v>
      </c>
      <c r="E560" s="1">
        <v>993</v>
      </c>
      <c r="G560" s="1"/>
      <c r="H560" s="1" t="s">
        <v>35</v>
      </c>
      <c r="I560" s="1" t="s">
        <v>48</v>
      </c>
      <c r="J560" s="1" t="s">
        <v>26</v>
      </c>
      <c r="K560" s="1" t="s">
        <v>66</v>
      </c>
      <c r="L560" s="1" t="s">
        <v>49</v>
      </c>
      <c r="M560" s="1"/>
      <c r="N560" s="1" t="s">
        <v>29</v>
      </c>
      <c r="O560" s="1" t="s">
        <v>988</v>
      </c>
      <c r="P560" s="1" t="s">
        <v>39</v>
      </c>
      <c r="Q560" s="1" t="s">
        <v>372</v>
      </c>
      <c r="R560" s="1"/>
      <c r="S560" s="1">
        <v>93030</v>
      </c>
      <c r="T560" s="2">
        <v>42054</v>
      </c>
      <c r="U560" s="2">
        <v>42054</v>
      </c>
      <c r="V560" s="1">
        <v>9</v>
      </c>
      <c r="W560" s="1">
        <v>89432</v>
      </c>
      <c r="X560" s="2"/>
      <c r="Y560" s="1"/>
      <c r="Z560" s="1"/>
      <c r="AA560" s="1"/>
      <c r="AB560" s="1"/>
    </row>
    <row r="561" spans="1:28" x14ac:dyDescent="0.3">
      <c r="A561" s="1">
        <v>19004</v>
      </c>
      <c r="B561" s="1" t="s">
        <v>23</v>
      </c>
      <c r="C561" s="1">
        <v>400.98</v>
      </c>
      <c r="D561" s="1">
        <v>0.1</v>
      </c>
      <c r="E561" s="1">
        <v>994</v>
      </c>
      <c r="G561" s="1"/>
      <c r="H561" s="1" t="s">
        <v>995</v>
      </c>
      <c r="I561" s="1" t="s">
        <v>48</v>
      </c>
      <c r="J561" s="1" t="s">
        <v>36</v>
      </c>
      <c r="K561" s="1" t="s">
        <v>89</v>
      </c>
      <c r="L561" s="1" t="s">
        <v>77</v>
      </c>
      <c r="M561" s="1"/>
      <c r="N561" s="1" t="s">
        <v>29</v>
      </c>
      <c r="O561" s="1" t="s">
        <v>988</v>
      </c>
      <c r="P561" s="1" t="s">
        <v>103</v>
      </c>
      <c r="Q561" s="1" t="s">
        <v>187</v>
      </c>
      <c r="R561" s="1"/>
      <c r="S561" s="1">
        <v>4073</v>
      </c>
      <c r="T561" s="2">
        <v>42077</v>
      </c>
      <c r="U561" s="2">
        <v>42078</v>
      </c>
      <c r="V561" s="1">
        <v>2</v>
      </c>
      <c r="W561" s="1">
        <v>89433</v>
      </c>
      <c r="X561" s="1"/>
      <c r="Y561" s="1"/>
      <c r="Z561" s="1"/>
      <c r="AA561" s="1"/>
      <c r="AB561" s="1"/>
    </row>
    <row r="562" spans="1:28" x14ac:dyDescent="0.3">
      <c r="A562" s="1">
        <v>23840</v>
      </c>
      <c r="B562" s="1" t="s">
        <v>71</v>
      </c>
      <c r="C562" s="1">
        <v>7.64</v>
      </c>
      <c r="D562" s="1">
        <v>0.05</v>
      </c>
      <c r="E562" s="1">
        <v>995</v>
      </c>
      <c r="G562" s="1"/>
      <c r="H562" s="1" t="s">
        <v>35</v>
      </c>
      <c r="I562" s="1" t="s">
        <v>48</v>
      </c>
      <c r="J562" s="1" t="s">
        <v>26</v>
      </c>
      <c r="K562" s="1" t="s">
        <v>66</v>
      </c>
      <c r="L562" s="1" t="s">
        <v>28</v>
      </c>
      <c r="M562" s="1"/>
      <c r="N562" s="1" t="s">
        <v>29</v>
      </c>
      <c r="O562" s="1" t="s">
        <v>988</v>
      </c>
      <c r="P562" s="1" t="s">
        <v>103</v>
      </c>
      <c r="Q562" s="1" t="s">
        <v>373</v>
      </c>
      <c r="R562" s="1"/>
      <c r="S562" s="1">
        <v>4070</v>
      </c>
      <c r="T562" s="2">
        <v>42134</v>
      </c>
      <c r="U562" s="2">
        <v>42139</v>
      </c>
      <c r="V562" s="1">
        <v>9</v>
      </c>
      <c r="W562" s="1">
        <v>89434</v>
      </c>
      <c r="X562" s="2"/>
      <c r="Y562" s="1"/>
      <c r="Z562" s="1"/>
      <c r="AA562" s="1"/>
      <c r="AB562" s="1"/>
    </row>
    <row r="563" spans="1:28" x14ac:dyDescent="0.3">
      <c r="A563" s="1">
        <v>22639</v>
      </c>
      <c r="B563" s="1" t="s">
        <v>71</v>
      </c>
      <c r="C563" s="1">
        <v>67.84</v>
      </c>
      <c r="D563" s="1">
        <v>0.05</v>
      </c>
      <c r="E563" s="1">
        <v>997</v>
      </c>
      <c r="G563" s="1"/>
      <c r="H563" s="1" t="s">
        <v>35</v>
      </c>
      <c r="I563" s="1" t="s">
        <v>48</v>
      </c>
      <c r="J563" s="1" t="s">
        <v>26</v>
      </c>
      <c r="K563" s="1" t="s">
        <v>131</v>
      </c>
      <c r="L563" s="1" t="s">
        <v>49</v>
      </c>
      <c r="M563" s="1"/>
      <c r="N563" s="1" t="s">
        <v>29</v>
      </c>
      <c r="O563" s="1" t="s">
        <v>988</v>
      </c>
      <c r="P563" s="1" t="s">
        <v>45</v>
      </c>
      <c r="Q563" s="1" t="s">
        <v>367</v>
      </c>
      <c r="R563" s="1"/>
      <c r="S563" s="1">
        <v>7002</v>
      </c>
      <c r="T563" s="2">
        <v>42028</v>
      </c>
      <c r="U563" s="2">
        <v>42033</v>
      </c>
      <c r="V563" s="1">
        <v>1</v>
      </c>
      <c r="W563" s="1">
        <v>89431</v>
      </c>
      <c r="X563" s="2"/>
      <c r="Y563" s="1"/>
      <c r="Z563" s="1"/>
      <c r="AA563" s="1"/>
      <c r="AB563" s="1"/>
    </row>
    <row r="564" spans="1:28" x14ac:dyDescent="0.3">
      <c r="A564" s="1">
        <v>19003</v>
      </c>
      <c r="B564" s="1" t="s">
        <v>23</v>
      </c>
      <c r="C564" s="1">
        <v>45.19</v>
      </c>
      <c r="D564" s="1">
        <v>0.05</v>
      </c>
      <c r="E564" s="1">
        <v>999</v>
      </c>
      <c r="G564" s="1"/>
      <c r="H564" s="1" t="s">
        <v>35</v>
      </c>
      <c r="I564" s="1" t="s">
        <v>48</v>
      </c>
      <c r="J564" s="1" t="s">
        <v>58</v>
      </c>
      <c r="K564" s="1" t="s">
        <v>100</v>
      </c>
      <c r="L564" s="1" t="s">
        <v>43</v>
      </c>
      <c r="M564" s="1"/>
      <c r="N564" s="1" t="s">
        <v>29</v>
      </c>
      <c r="O564" s="1" t="s">
        <v>988</v>
      </c>
      <c r="P564" s="1" t="s">
        <v>45</v>
      </c>
      <c r="Q564" s="1" t="s">
        <v>374</v>
      </c>
      <c r="R564" s="1"/>
      <c r="S564" s="1">
        <v>7450</v>
      </c>
      <c r="T564" s="2">
        <v>42077</v>
      </c>
      <c r="U564" s="2">
        <v>42078</v>
      </c>
      <c r="V564" s="1">
        <v>3</v>
      </c>
      <c r="W564" s="1">
        <v>89433</v>
      </c>
      <c r="X564" s="1"/>
      <c r="Y564" s="1"/>
      <c r="Z564" s="1"/>
      <c r="AA564" s="1"/>
      <c r="AB564" s="1"/>
    </row>
    <row r="565" spans="1:28" x14ac:dyDescent="0.3">
      <c r="A565" s="1">
        <v>19002</v>
      </c>
      <c r="B565" s="1" t="s">
        <v>23</v>
      </c>
      <c r="C565" s="1">
        <v>33.979999999999997</v>
      </c>
      <c r="D565" s="1">
        <v>0.05</v>
      </c>
      <c r="E565" s="1">
        <v>1000</v>
      </c>
      <c r="G565" s="1"/>
      <c r="H565" s="1" t="s">
        <v>35</v>
      </c>
      <c r="I565" s="1" t="s">
        <v>48</v>
      </c>
      <c r="J565" s="1" t="s">
        <v>36</v>
      </c>
      <c r="K565" s="1" t="s">
        <v>42</v>
      </c>
      <c r="L565" s="1" t="s">
        <v>49</v>
      </c>
      <c r="M565" s="1"/>
      <c r="N565" s="1" t="s">
        <v>29</v>
      </c>
      <c r="O565" s="1" t="s">
        <v>989</v>
      </c>
      <c r="P565" s="1" t="s">
        <v>87</v>
      </c>
      <c r="Q565" s="1" t="s">
        <v>375</v>
      </c>
      <c r="R565" s="1"/>
      <c r="S565" s="1">
        <v>5201</v>
      </c>
      <c r="T565" s="2">
        <v>42077</v>
      </c>
      <c r="U565" s="2">
        <v>42078</v>
      </c>
      <c r="V565" s="1">
        <v>12</v>
      </c>
      <c r="W565" s="1">
        <v>89433</v>
      </c>
      <c r="X565" s="1"/>
      <c r="Y565" s="1"/>
      <c r="Z565" s="1"/>
      <c r="AA565" s="1"/>
      <c r="AB565" s="1"/>
    </row>
    <row r="566" spans="1:28" x14ac:dyDescent="0.3">
      <c r="A566" s="1">
        <v>19380</v>
      </c>
      <c r="B566" s="1" t="s">
        <v>71</v>
      </c>
      <c r="C566" s="1">
        <v>10.14</v>
      </c>
      <c r="D566" s="1">
        <v>0.05</v>
      </c>
      <c r="E566" s="1">
        <v>1005</v>
      </c>
      <c r="G566" s="1"/>
      <c r="H566" s="1" t="s">
        <v>35</v>
      </c>
      <c r="I566" s="1" t="s">
        <v>48</v>
      </c>
      <c r="J566" s="1" t="s">
        <v>26</v>
      </c>
      <c r="K566" s="1" t="s">
        <v>66</v>
      </c>
      <c r="L566" s="1" t="s">
        <v>28</v>
      </c>
      <c r="M566" s="1"/>
      <c r="N566" s="1" t="s">
        <v>29</v>
      </c>
      <c r="O566" s="1" t="s">
        <v>989</v>
      </c>
      <c r="P566" s="1" t="s">
        <v>98</v>
      </c>
      <c r="Q566" s="1" t="s">
        <v>287</v>
      </c>
      <c r="R566" s="1"/>
      <c r="S566" s="1">
        <v>60089</v>
      </c>
      <c r="T566" s="2">
        <v>42067</v>
      </c>
      <c r="U566" s="2">
        <v>42067</v>
      </c>
      <c r="V566" s="1">
        <v>1</v>
      </c>
      <c r="W566" s="1">
        <v>90043</v>
      </c>
      <c r="X566" s="1"/>
      <c r="Y566" s="1"/>
      <c r="Z566" s="1"/>
      <c r="AA566" s="1"/>
      <c r="AB566" s="1"/>
    </row>
    <row r="567" spans="1:28" x14ac:dyDescent="0.3">
      <c r="A567" s="1">
        <v>20167</v>
      </c>
      <c r="B567" s="1" t="s">
        <v>23</v>
      </c>
      <c r="C567" s="1">
        <v>40.99</v>
      </c>
      <c r="D567" s="1">
        <v>0.05</v>
      </c>
      <c r="E567" s="1">
        <v>1005</v>
      </c>
      <c r="G567" s="1"/>
      <c r="H567" s="1" t="s">
        <v>35</v>
      </c>
      <c r="I567" s="1" t="s">
        <v>48</v>
      </c>
      <c r="J567" s="1" t="s">
        <v>26</v>
      </c>
      <c r="K567" s="1" t="s">
        <v>66</v>
      </c>
      <c r="L567" s="1" t="s">
        <v>49</v>
      </c>
      <c r="M567" s="1"/>
      <c r="N567" s="1" t="s">
        <v>29</v>
      </c>
      <c r="O567" s="1" t="s">
        <v>988</v>
      </c>
      <c r="P567" s="1" t="s">
        <v>98</v>
      </c>
      <c r="Q567" s="1" t="s">
        <v>287</v>
      </c>
      <c r="R567" s="1"/>
      <c r="S567" s="1">
        <v>60089</v>
      </c>
      <c r="T567" s="2">
        <v>42062</v>
      </c>
      <c r="U567" s="2">
        <v>42063</v>
      </c>
      <c r="V567" s="1">
        <v>23</v>
      </c>
      <c r="W567" s="1">
        <v>90044</v>
      </c>
      <c r="X567" s="1"/>
      <c r="Y567" s="1"/>
      <c r="Z567" s="1"/>
      <c r="AA567" s="1"/>
      <c r="AB567" s="1"/>
    </row>
    <row r="568" spans="1:28" x14ac:dyDescent="0.3">
      <c r="A568" s="1">
        <v>18529</v>
      </c>
      <c r="B568" s="1" t="s">
        <v>23</v>
      </c>
      <c r="C568" s="1">
        <v>3.15</v>
      </c>
      <c r="D568" s="1">
        <v>0.05</v>
      </c>
      <c r="E568" s="1">
        <v>1008</v>
      </c>
      <c r="G568" s="1"/>
      <c r="H568" s="1" t="s">
        <v>35</v>
      </c>
      <c r="I568" s="1" t="s">
        <v>34</v>
      </c>
      <c r="J568" s="1" t="s">
        <v>26</v>
      </c>
      <c r="K568" s="1" t="s">
        <v>82</v>
      </c>
      <c r="L568" s="1" t="s">
        <v>49</v>
      </c>
      <c r="M568" s="1"/>
      <c r="N568" s="1" t="s">
        <v>29</v>
      </c>
      <c r="O568" s="1" t="s">
        <v>988</v>
      </c>
      <c r="P568" s="1" t="s">
        <v>103</v>
      </c>
      <c r="Q568" s="1" t="s">
        <v>376</v>
      </c>
      <c r="R568" s="1"/>
      <c r="S568" s="1">
        <v>4038</v>
      </c>
      <c r="T568" s="2">
        <v>42149</v>
      </c>
      <c r="U568" s="2">
        <v>42151</v>
      </c>
      <c r="V568" s="1">
        <v>8</v>
      </c>
      <c r="W568" s="1">
        <v>88371</v>
      </c>
      <c r="X568" s="1"/>
      <c r="Y568" s="1"/>
      <c r="Z568" s="1"/>
      <c r="AA568" s="1"/>
      <c r="AB568" s="1"/>
    </row>
    <row r="569" spans="1:28" x14ac:dyDescent="0.3">
      <c r="A569" s="1">
        <v>18886</v>
      </c>
      <c r="B569" s="1" t="s">
        <v>23</v>
      </c>
      <c r="C569" s="1">
        <v>550.98</v>
      </c>
      <c r="D569" s="1">
        <v>0.1</v>
      </c>
      <c r="E569" s="1">
        <v>1009</v>
      </c>
      <c r="G569" s="1"/>
      <c r="H569" s="1" t="s">
        <v>995</v>
      </c>
      <c r="I569" s="1" t="s">
        <v>24</v>
      </c>
      <c r="J569" s="1" t="s">
        <v>36</v>
      </c>
      <c r="K569" s="1" t="s">
        <v>89</v>
      </c>
      <c r="L569" s="1" t="s">
        <v>77</v>
      </c>
      <c r="M569" s="1"/>
      <c r="N569" s="1" t="s">
        <v>29</v>
      </c>
      <c r="O569" s="1" t="s">
        <v>998</v>
      </c>
      <c r="P569" s="1" t="s">
        <v>103</v>
      </c>
      <c r="Q569" s="1" t="s">
        <v>377</v>
      </c>
      <c r="R569" s="1"/>
      <c r="S569" s="1">
        <v>4072</v>
      </c>
      <c r="T569" s="2">
        <v>42174</v>
      </c>
      <c r="U569" s="2">
        <v>42176</v>
      </c>
      <c r="V569" s="1">
        <v>14</v>
      </c>
      <c r="W569" s="1">
        <v>88372</v>
      </c>
      <c r="X569" s="1"/>
      <c r="Y569" s="1"/>
      <c r="Z569" s="1"/>
      <c r="AA569" s="1"/>
      <c r="AB569" s="1"/>
    </row>
    <row r="570" spans="1:28" x14ac:dyDescent="0.3">
      <c r="A570" s="1">
        <v>21184</v>
      </c>
      <c r="B570" s="1" t="s">
        <v>41</v>
      </c>
      <c r="C570" s="1">
        <v>28.48</v>
      </c>
      <c r="D570" s="1">
        <v>0.05</v>
      </c>
      <c r="E570" s="1">
        <v>1014</v>
      </c>
      <c r="G570" s="1"/>
      <c r="H570" s="1" t="s">
        <v>35</v>
      </c>
      <c r="I570" s="1" t="s">
        <v>34</v>
      </c>
      <c r="J570" s="1" t="s">
        <v>58</v>
      </c>
      <c r="K570" s="1" t="s">
        <v>100</v>
      </c>
      <c r="L570" s="1" t="s">
        <v>43</v>
      </c>
      <c r="M570" s="1"/>
      <c r="N570" s="1" t="s">
        <v>29</v>
      </c>
      <c r="O570" s="1" t="s">
        <v>998</v>
      </c>
      <c r="P570" s="1" t="s">
        <v>339</v>
      </c>
      <c r="Q570" s="1" t="s">
        <v>378</v>
      </c>
      <c r="R570" s="1"/>
      <c r="S570" s="1">
        <v>72022</v>
      </c>
      <c r="T570" s="2">
        <v>42064</v>
      </c>
      <c r="U570" s="2">
        <v>42065</v>
      </c>
      <c r="V570" s="1">
        <v>6</v>
      </c>
      <c r="W570" s="1">
        <v>88387</v>
      </c>
      <c r="X570" s="1"/>
      <c r="Y570" s="1"/>
      <c r="Z570" s="1"/>
      <c r="AA570" s="1"/>
      <c r="AB570" s="1"/>
    </row>
    <row r="571" spans="1:28" x14ac:dyDescent="0.3">
      <c r="A571" s="1">
        <v>21185</v>
      </c>
      <c r="B571" s="1" t="s">
        <v>41</v>
      </c>
      <c r="C571" s="1">
        <v>2.08</v>
      </c>
      <c r="D571" s="1">
        <v>0.05</v>
      </c>
      <c r="E571" s="1">
        <v>1014</v>
      </c>
      <c r="G571" s="1"/>
      <c r="H571" s="1" t="s">
        <v>35</v>
      </c>
      <c r="I571" s="1" t="s">
        <v>34</v>
      </c>
      <c r="J571" s="1" t="s">
        <v>36</v>
      </c>
      <c r="K571" s="1" t="s">
        <v>42</v>
      </c>
      <c r="L571" s="1" t="s">
        <v>49</v>
      </c>
      <c r="M571" s="1"/>
      <c r="N571" s="1" t="s">
        <v>29</v>
      </c>
      <c r="O571" s="1" t="s">
        <v>998</v>
      </c>
      <c r="P571" s="1" t="s">
        <v>339</v>
      </c>
      <c r="Q571" s="1" t="s">
        <v>378</v>
      </c>
      <c r="R571" s="1"/>
      <c r="S571" s="1">
        <v>72022</v>
      </c>
      <c r="T571" s="2">
        <v>42064</v>
      </c>
      <c r="U571" s="2">
        <v>42066</v>
      </c>
      <c r="V571" s="1">
        <v>3</v>
      </c>
      <c r="W571" s="1">
        <v>88387</v>
      </c>
      <c r="X571" s="2"/>
      <c r="Y571" s="1"/>
      <c r="Z571" s="1"/>
      <c r="AA571" s="1"/>
      <c r="AB571" s="1"/>
    </row>
    <row r="572" spans="1:28" x14ac:dyDescent="0.3">
      <c r="A572" s="1">
        <v>21186</v>
      </c>
      <c r="B572" s="1" t="s">
        <v>41</v>
      </c>
      <c r="C572" s="1">
        <v>45.99</v>
      </c>
      <c r="D572" s="1">
        <v>0.05</v>
      </c>
      <c r="E572" s="1">
        <v>1014</v>
      </c>
      <c r="G572" s="1"/>
      <c r="H572" s="1" t="s">
        <v>995</v>
      </c>
      <c r="I572" s="1" t="s">
        <v>34</v>
      </c>
      <c r="J572" s="1" t="s">
        <v>58</v>
      </c>
      <c r="K572" s="1" t="s">
        <v>992</v>
      </c>
      <c r="L572" s="1" t="s">
        <v>49</v>
      </c>
      <c r="M572" s="1"/>
      <c r="N572" s="1" t="s">
        <v>29</v>
      </c>
      <c r="O572" s="1" t="s">
        <v>998</v>
      </c>
      <c r="P572" s="1" t="s">
        <v>339</v>
      </c>
      <c r="Q572" s="1" t="s">
        <v>378</v>
      </c>
      <c r="R572" s="1"/>
      <c r="S572" s="1">
        <v>72022</v>
      </c>
      <c r="T572" s="2">
        <v>42064</v>
      </c>
      <c r="U572" s="2">
        <v>42065</v>
      </c>
      <c r="V572" s="1">
        <v>10</v>
      </c>
      <c r="W572" s="1">
        <v>88387</v>
      </c>
      <c r="X572" s="1"/>
      <c r="Y572" s="1"/>
      <c r="Z572" s="1"/>
      <c r="AA572" s="1"/>
      <c r="AB572" s="1"/>
    </row>
    <row r="573" spans="1:28" x14ac:dyDescent="0.3">
      <c r="A573" s="1">
        <v>20880</v>
      </c>
      <c r="B573" s="1" t="s">
        <v>33</v>
      </c>
      <c r="C573" s="1">
        <v>10.91</v>
      </c>
      <c r="D573" s="1">
        <v>0.05</v>
      </c>
      <c r="E573" s="1">
        <v>1014</v>
      </c>
      <c r="G573" s="1"/>
      <c r="H573" s="1" t="s">
        <v>35</v>
      </c>
      <c r="I573" s="1" t="s">
        <v>34</v>
      </c>
      <c r="J573" s="1" t="s">
        <v>26</v>
      </c>
      <c r="K573" s="1" t="s">
        <v>996</v>
      </c>
      <c r="L573" s="1" t="s">
        <v>49</v>
      </c>
      <c r="M573" s="1"/>
      <c r="N573" s="1" t="s">
        <v>29</v>
      </c>
      <c r="O573" s="1" t="s">
        <v>998</v>
      </c>
      <c r="P573" s="1" t="s">
        <v>339</v>
      </c>
      <c r="Q573" s="1" t="s">
        <v>378</v>
      </c>
      <c r="R573" s="1"/>
      <c r="S573" s="1">
        <v>72022</v>
      </c>
      <c r="T573" s="2">
        <v>42068</v>
      </c>
      <c r="U573" s="2">
        <v>42069</v>
      </c>
      <c r="V573" s="1">
        <v>11</v>
      </c>
      <c r="W573" s="1">
        <v>88388</v>
      </c>
      <c r="X573" s="1"/>
      <c r="Y573" s="1"/>
      <c r="Z573" s="1"/>
      <c r="AA573" s="1"/>
      <c r="AB573" s="1"/>
    </row>
    <row r="574" spans="1:28" x14ac:dyDescent="0.3">
      <c r="A574" s="1">
        <v>20531</v>
      </c>
      <c r="B574" s="1" t="s">
        <v>47</v>
      </c>
      <c r="C574" s="1">
        <v>43.98</v>
      </c>
      <c r="D574" s="1">
        <v>0.05</v>
      </c>
      <c r="E574" s="1">
        <v>1015</v>
      </c>
      <c r="G574" s="1"/>
      <c r="H574" s="1" t="s">
        <v>35</v>
      </c>
      <c r="I574" s="1" t="s">
        <v>34</v>
      </c>
      <c r="J574" s="1" t="s">
        <v>26</v>
      </c>
      <c r="K574" s="1" t="s">
        <v>27</v>
      </c>
      <c r="L574" s="1" t="s">
        <v>43</v>
      </c>
      <c r="M574" s="1"/>
      <c r="N574" s="1" t="s">
        <v>29</v>
      </c>
      <c r="O574" s="1" t="s">
        <v>998</v>
      </c>
      <c r="P574" s="1" t="s">
        <v>150</v>
      </c>
      <c r="Q574" s="1" t="s">
        <v>379</v>
      </c>
      <c r="R574" s="1"/>
      <c r="S574" s="1">
        <v>27502</v>
      </c>
      <c r="T574" s="2">
        <v>42081</v>
      </c>
      <c r="U574" s="2">
        <v>42081</v>
      </c>
      <c r="V574" s="1">
        <v>14</v>
      </c>
      <c r="W574" s="1">
        <v>88390</v>
      </c>
      <c r="X574" s="1"/>
      <c r="Y574" s="1"/>
      <c r="Z574" s="1"/>
      <c r="AA574" s="1"/>
      <c r="AB574" s="1"/>
    </row>
    <row r="575" spans="1:28" x14ac:dyDescent="0.3">
      <c r="A575" s="1">
        <v>24752</v>
      </c>
      <c r="B575" s="1" t="s">
        <v>23</v>
      </c>
      <c r="C575" s="1">
        <v>6.48</v>
      </c>
      <c r="D575" s="1">
        <v>0.05</v>
      </c>
      <c r="E575" s="1">
        <v>1016</v>
      </c>
      <c r="G575" s="1"/>
      <c r="H575" s="1" t="s">
        <v>995</v>
      </c>
      <c r="I575" s="1" t="s">
        <v>34</v>
      </c>
      <c r="J575" s="1" t="s">
        <v>26</v>
      </c>
      <c r="K575" s="1" t="s">
        <v>66</v>
      </c>
      <c r="L575" s="1" t="s">
        <v>49</v>
      </c>
      <c r="M575" s="1"/>
      <c r="N575" s="1" t="s">
        <v>29</v>
      </c>
      <c r="O575" s="1" t="s">
        <v>998</v>
      </c>
      <c r="P575" s="1" t="s">
        <v>150</v>
      </c>
      <c r="Q575" s="1" t="s">
        <v>380</v>
      </c>
      <c r="R575" s="1"/>
      <c r="S575" s="1">
        <v>28806</v>
      </c>
      <c r="T575" s="2">
        <v>42167</v>
      </c>
      <c r="U575" s="2">
        <v>42168</v>
      </c>
      <c r="V575" s="1">
        <v>1</v>
      </c>
      <c r="W575" s="1">
        <v>88389</v>
      </c>
      <c r="X575" s="2"/>
      <c r="Y575" s="1"/>
      <c r="Z575" s="1"/>
      <c r="AA575" s="1"/>
      <c r="AB575" s="1"/>
    </row>
    <row r="576" spans="1:28" x14ac:dyDescent="0.3">
      <c r="A576" s="1">
        <v>25027</v>
      </c>
      <c r="B576" s="1" t="s">
        <v>47</v>
      </c>
      <c r="C576" s="1">
        <v>35.89</v>
      </c>
      <c r="D576" s="1">
        <v>0.05</v>
      </c>
      <c r="E576" s="1">
        <v>1018</v>
      </c>
      <c r="G576" s="1"/>
      <c r="H576" s="1" t="s">
        <v>35</v>
      </c>
      <c r="I576" s="1" t="s">
        <v>34</v>
      </c>
      <c r="J576" s="1" t="s">
        <v>26</v>
      </c>
      <c r="K576" s="1" t="s">
        <v>54</v>
      </c>
      <c r="L576" s="1" t="s">
        <v>49</v>
      </c>
      <c r="M576" s="1"/>
      <c r="N576" s="1" t="s">
        <v>29</v>
      </c>
      <c r="O576" s="1" t="s">
        <v>998</v>
      </c>
      <c r="P576" s="1" t="s">
        <v>150</v>
      </c>
      <c r="Q576" s="1" t="s">
        <v>381</v>
      </c>
      <c r="R576" s="1"/>
      <c r="S576" s="1">
        <v>27511</v>
      </c>
      <c r="T576" s="2">
        <v>42102</v>
      </c>
      <c r="U576" s="2">
        <v>42103</v>
      </c>
      <c r="V576" s="1">
        <v>19</v>
      </c>
      <c r="W576" s="1">
        <v>88391</v>
      </c>
      <c r="X576" s="2"/>
      <c r="Y576" s="1"/>
      <c r="Z576" s="1"/>
      <c r="AA576" s="1"/>
      <c r="AB576" s="1"/>
    </row>
    <row r="577" spans="1:28" x14ac:dyDescent="0.3">
      <c r="A577" s="1">
        <v>25028</v>
      </c>
      <c r="B577" s="1" t="s">
        <v>47</v>
      </c>
      <c r="C577" s="1">
        <v>11.48</v>
      </c>
      <c r="D577" s="1">
        <v>0.05</v>
      </c>
      <c r="E577" s="1">
        <v>1018</v>
      </c>
      <c r="G577" s="1"/>
      <c r="H577" s="1" t="s">
        <v>35</v>
      </c>
      <c r="I577" s="1" t="s">
        <v>34</v>
      </c>
      <c r="J577" s="1" t="s">
        <v>26</v>
      </c>
      <c r="K577" s="1" t="s">
        <v>66</v>
      </c>
      <c r="L577" s="1" t="s">
        <v>49</v>
      </c>
      <c r="M577" s="1"/>
      <c r="N577" s="1" t="s">
        <v>29</v>
      </c>
      <c r="O577" s="1" t="s">
        <v>989</v>
      </c>
      <c r="P577" s="1" t="s">
        <v>150</v>
      </c>
      <c r="Q577" s="1" t="s">
        <v>381</v>
      </c>
      <c r="R577" s="1"/>
      <c r="S577" s="1">
        <v>27511</v>
      </c>
      <c r="T577" s="2">
        <v>42102</v>
      </c>
      <c r="U577" s="2">
        <v>42102</v>
      </c>
      <c r="V577" s="1">
        <v>6</v>
      </c>
      <c r="W577" s="1">
        <v>88391</v>
      </c>
      <c r="X577" s="2"/>
      <c r="Y577" s="1"/>
      <c r="Z577" s="1"/>
      <c r="AA577" s="1"/>
      <c r="AB577" s="1"/>
    </row>
    <row r="578" spans="1:28" x14ac:dyDescent="0.3">
      <c r="A578" s="1">
        <v>24926</v>
      </c>
      <c r="B578" s="1" t="s">
        <v>41</v>
      </c>
      <c r="C578" s="1">
        <v>517.48</v>
      </c>
      <c r="D578" s="1">
        <v>0.1</v>
      </c>
      <c r="E578" s="1">
        <v>1020</v>
      </c>
      <c r="G578" s="1"/>
      <c r="H578" s="1" t="s">
        <v>995</v>
      </c>
      <c r="I578" s="1" t="s">
        <v>48</v>
      </c>
      <c r="J578" s="1" t="s">
        <v>58</v>
      </c>
      <c r="K578" s="1" t="s">
        <v>62</v>
      </c>
      <c r="L578" s="1" t="s">
        <v>77</v>
      </c>
      <c r="M578" s="1"/>
      <c r="N578" s="1" t="s">
        <v>29</v>
      </c>
      <c r="O578" s="1" t="s">
        <v>989</v>
      </c>
      <c r="P578" s="1" t="s">
        <v>101</v>
      </c>
      <c r="Q578" s="1" t="s">
        <v>382</v>
      </c>
      <c r="R578" s="1"/>
      <c r="S578" s="1">
        <v>66762</v>
      </c>
      <c r="T578" s="2">
        <v>42070</v>
      </c>
      <c r="U578" s="2">
        <v>42070</v>
      </c>
      <c r="V578" s="1">
        <v>5</v>
      </c>
      <c r="W578" s="1">
        <v>88632</v>
      </c>
      <c r="X578" s="2"/>
      <c r="Y578" s="1"/>
      <c r="Z578" s="1"/>
      <c r="AA578" s="1"/>
      <c r="AB578" s="1"/>
    </row>
    <row r="579" spans="1:28" x14ac:dyDescent="0.3">
      <c r="A579" s="1">
        <v>23562</v>
      </c>
      <c r="B579" s="1" t="s">
        <v>41</v>
      </c>
      <c r="C579" s="1">
        <v>4.13</v>
      </c>
      <c r="D579" s="1">
        <v>0.05</v>
      </c>
      <c r="E579" s="1">
        <v>1020</v>
      </c>
      <c r="G579" s="1"/>
      <c r="H579" s="1" t="s">
        <v>35</v>
      </c>
      <c r="I579" s="1" t="s">
        <v>48</v>
      </c>
      <c r="J579" s="1" t="s">
        <v>26</v>
      </c>
      <c r="K579" s="1" t="s">
        <v>996</v>
      </c>
      <c r="L579" s="1" t="s">
        <v>49</v>
      </c>
      <c r="M579" s="1"/>
      <c r="N579" s="1" t="s">
        <v>29</v>
      </c>
      <c r="O579" s="1" t="s">
        <v>989</v>
      </c>
      <c r="P579" s="1" t="s">
        <v>101</v>
      </c>
      <c r="Q579" s="1" t="s">
        <v>382</v>
      </c>
      <c r="R579" s="1"/>
      <c r="S579" s="1">
        <v>66762</v>
      </c>
      <c r="T579" s="2">
        <v>42041</v>
      </c>
      <c r="U579" s="2">
        <v>42042</v>
      </c>
      <c r="V579" s="1">
        <v>20</v>
      </c>
      <c r="W579" s="1">
        <v>88634</v>
      </c>
      <c r="X579" s="1"/>
      <c r="Y579" s="1"/>
      <c r="Z579" s="1"/>
      <c r="AA579" s="1"/>
      <c r="AB579" s="1"/>
    </row>
    <row r="580" spans="1:28" x14ac:dyDescent="0.3">
      <c r="A580" s="1">
        <v>23563</v>
      </c>
      <c r="B580" s="1" t="s">
        <v>41</v>
      </c>
      <c r="C580" s="1">
        <v>4.4800000000000004</v>
      </c>
      <c r="D580" s="1">
        <v>0.05</v>
      </c>
      <c r="E580" s="1">
        <v>1020</v>
      </c>
      <c r="G580" s="1"/>
      <c r="H580" s="1" t="s">
        <v>35</v>
      </c>
      <c r="I580" s="1" t="s">
        <v>48</v>
      </c>
      <c r="J580" s="1" t="s">
        <v>26</v>
      </c>
      <c r="K580" s="1" t="s">
        <v>54</v>
      </c>
      <c r="L580" s="1" t="s">
        <v>49</v>
      </c>
      <c r="M580" s="1"/>
      <c r="N580" s="1" t="s">
        <v>29</v>
      </c>
      <c r="O580" s="1" t="s">
        <v>988</v>
      </c>
      <c r="P580" s="1" t="s">
        <v>101</v>
      </c>
      <c r="Q580" s="1" t="s">
        <v>382</v>
      </c>
      <c r="R580" s="1"/>
      <c r="S580" s="1">
        <v>66762</v>
      </c>
      <c r="T580" s="2">
        <v>42041</v>
      </c>
      <c r="U580" s="2">
        <v>42043</v>
      </c>
      <c r="V580" s="1">
        <v>14</v>
      </c>
      <c r="W580" s="1">
        <v>88634</v>
      </c>
      <c r="X580" s="1"/>
      <c r="Y580" s="1"/>
      <c r="Z580" s="1"/>
      <c r="AA580" s="1"/>
      <c r="AB580" s="1"/>
    </row>
    <row r="581" spans="1:28" x14ac:dyDescent="0.3">
      <c r="A581" s="1">
        <v>18921</v>
      </c>
      <c r="B581" s="1" t="s">
        <v>41</v>
      </c>
      <c r="C581" s="1">
        <v>39.06</v>
      </c>
      <c r="D581" s="1">
        <v>0.05</v>
      </c>
      <c r="E581" s="1">
        <v>1023</v>
      </c>
      <c r="G581" s="1"/>
      <c r="H581" s="1" t="s">
        <v>35</v>
      </c>
      <c r="I581" s="1" t="s">
        <v>48</v>
      </c>
      <c r="J581" s="1" t="s">
        <v>26</v>
      </c>
      <c r="K581" s="1" t="s">
        <v>996</v>
      </c>
      <c r="L581" s="1" t="s">
        <v>49</v>
      </c>
      <c r="M581" s="1"/>
      <c r="N581" s="1" t="s">
        <v>29</v>
      </c>
      <c r="O581" s="1" t="s">
        <v>988</v>
      </c>
      <c r="P581" s="1" t="s">
        <v>122</v>
      </c>
      <c r="Q581" s="1" t="s">
        <v>383</v>
      </c>
      <c r="R581" s="1"/>
      <c r="S581" s="1">
        <v>15221</v>
      </c>
      <c r="T581" s="2">
        <v>42139</v>
      </c>
      <c r="U581" s="2">
        <v>42139</v>
      </c>
      <c r="V581" s="1">
        <v>16</v>
      </c>
      <c r="W581" s="1">
        <v>88633</v>
      </c>
      <c r="X581" s="2"/>
      <c r="Y581" s="1"/>
      <c r="Z581" s="1"/>
      <c r="AA581" s="1"/>
      <c r="AB581" s="1"/>
    </row>
    <row r="582" spans="1:28" x14ac:dyDescent="0.3">
      <c r="A582" s="1">
        <v>18922</v>
      </c>
      <c r="B582" s="1" t="s">
        <v>41</v>
      </c>
      <c r="C582" s="1">
        <v>37.700000000000003</v>
      </c>
      <c r="D582" s="1">
        <v>0.05</v>
      </c>
      <c r="E582" s="1">
        <v>1023</v>
      </c>
      <c r="G582" s="1"/>
      <c r="H582" s="1" t="s">
        <v>35</v>
      </c>
      <c r="I582" s="1" t="s">
        <v>48</v>
      </c>
      <c r="J582" s="1" t="s">
        <v>26</v>
      </c>
      <c r="K582" s="1" t="s">
        <v>996</v>
      </c>
      <c r="L582" s="1" t="s">
        <v>49</v>
      </c>
      <c r="M582" s="1"/>
      <c r="N582" s="1" t="s">
        <v>29</v>
      </c>
      <c r="O582" s="1" t="s">
        <v>988</v>
      </c>
      <c r="P582" s="1" t="s">
        <v>122</v>
      </c>
      <c r="Q582" s="1" t="s">
        <v>383</v>
      </c>
      <c r="R582" s="1"/>
      <c r="S582" s="1">
        <v>15221</v>
      </c>
      <c r="T582" s="2">
        <v>42139</v>
      </c>
      <c r="U582" s="2">
        <v>42140</v>
      </c>
      <c r="V582" s="1">
        <v>18</v>
      </c>
      <c r="W582" s="1">
        <v>88633</v>
      </c>
      <c r="X582" s="2"/>
      <c r="Y582" s="1"/>
      <c r="Z582" s="1"/>
      <c r="AA582" s="1"/>
      <c r="AB582" s="1"/>
    </row>
    <row r="583" spans="1:28" x14ac:dyDescent="0.3">
      <c r="A583" s="1">
        <v>21402</v>
      </c>
      <c r="B583" s="1" t="s">
        <v>33</v>
      </c>
      <c r="C583" s="1">
        <v>65.989999999999995</v>
      </c>
      <c r="D583" s="1">
        <v>0.05</v>
      </c>
      <c r="E583" s="1">
        <v>1026</v>
      </c>
      <c r="G583" s="1"/>
      <c r="H583" s="1" t="s">
        <v>35</v>
      </c>
      <c r="I583" s="1" t="s">
        <v>48</v>
      </c>
      <c r="J583" s="1" t="s">
        <v>58</v>
      </c>
      <c r="K583" s="1" t="s">
        <v>992</v>
      </c>
      <c r="L583" s="1" t="s">
        <v>49</v>
      </c>
      <c r="M583" s="1"/>
      <c r="N583" s="1" t="s">
        <v>29</v>
      </c>
      <c r="O583" s="1" t="s">
        <v>988</v>
      </c>
      <c r="P583" s="1" t="s">
        <v>55</v>
      </c>
      <c r="Q583" s="1" t="s">
        <v>384</v>
      </c>
      <c r="R583" s="1"/>
      <c r="S583" s="1">
        <v>11722</v>
      </c>
      <c r="T583" s="2">
        <v>42042</v>
      </c>
      <c r="U583" s="2">
        <v>42042</v>
      </c>
      <c r="V583" s="1">
        <v>22</v>
      </c>
      <c r="W583" s="1">
        <v>89005</v>
      </c>
      <c r="X583" s="2"/>
      <c r="Y583" s="1"/>
      <c r="Z583" s="1"/>
      <c r="AA583" s="1"/>
      <c r="AB583" s="1"/>
    </row>
    <row r="584" spans="1:28" x14ac:dyDescent="0.3">
      <c r="A584" s="1">
        <v>20872</v>
      </c>
      <c r="B584" s="1" t="s">
        <v>23</v>
      </c>
      <c r="C584" s="1">
        <v>5.98</v>
      </c>
      <c r="D584" s="1">
        <v>0.05</v>
      </c>
      <c r="E584" s="1">
        <v>1026</v>
      </c>
      <c r="G584" s="1"/>
      <c r="H584" s="1" t="s">
        <v>35</v>
      </c>
      <c r="I584" s="1" t="s">
        <v>48</v>
      </c>
      <c r="J584" s="1" t="s">
        <v>58</v>
      </c>
      <c r="K584" s="1" t="s">
        <v>100</v>
      </c>
      <c r="L584" s="1" t="s">
        <v>43</v>
      </c>
      <c r="M584" s="1"/>
      <c r="N584" s="1" t="s">
        <v>29</v>
      </c>
      <c r="O584" s="1" t="s">
        <v>988</v>
      </c>
      <c r="P584" s="1" t="s">
        <v>55</v>
      </c>
      <c r="Q584" s="1" t="s">
        <v>384</v>
      </c>
      <c r="R584" s="1"/>
      <c r="S584" s="1">
        <v>11722</v>
      </c>
      <c r="T584" s="2">
        <v>42153</v>
      </c>
      <c r="U584" s="2">
        <v>42154</v>
      </c>
      <c r="V584" s="1">
        <v>26</v>
      </c>
      <c r="W584" s="1">
        <v>89008</v>
      </c>
      <c r="X584" s="2"/>
      <c r="Y584" s="1"/>
      <c r="Z584" s="1"/>
      <c r="AA584" s="1"/>
      <c r="AB584" s="1"/>
    </row>
    <row r="585" spans="1:28" x14ac:dyDescent="0.3">
      <c r="A585" s="1">
        <v>20873</v>
      </c>
      <c r="B585" s="1" t="s">
        <v>23</v>
      </c>
      <c r="C585" s="1">
        <v>2.61</v>
      </c>
      <c r="D585" s="1">
        <v>0.05</v>
      </c>
      <c r="E585" s="1">
        <v>1026</v>
      </c>
      <c r="G585" s="1"/>
      <c r="H585" s="1" t="s">
        <v>35</v>
      </c>
      <c r="I585" s="1" t="s">
        <v>48</v>
      </c>
      <c r="J585" s="1" t="s">
        <v>26</v>
      </c>
      <c r="K585" s="1" t="s">
        <v>82</v>
      </c>
      <c r="L585" s="1" t="s">
        <v>49</v>
      </c>
      <c r="M585" s="1"/>
      <c r="N585" s="1" t="s">
        <v>29</v>
      </c>
      <c r="O585" s="1" t="s">
        <v>988</v>
      </c>
      <c r="P585" s="1" t="s">
        <v>55</v>
      </c>
      <c r="Q585" s="1" t="s">
        <v>384</v>
      </c>
      <c r="R585" s="1"/>
      <c r="S585" s="1">
        <v>11722</v>
      </c>
      <c r="T585" s="2">
        <v>42153</v>
      </c>
      <c r="U585" s="2">
        <v>42156</v>
      </c>
      <c r="V585" s="1">
        <v>22</v>
      </c>
      <c r="W585" s="1">
        <v>89008</v>
      </c>
      <c r="X585" s="2"/>
      <c r="Y585" s="1"/>
      <c r="Z585" s="1"/>
      <c r="AA585" s="1"/>
      <c r="AB585" s="1"/>
    </row>
    <row r="586" spans="1:28" x14ac:dyDescent="0.3">
      <c r="A586" s="1">
        <v>22662</v>
      </c>
      <c r="B586" s="1" t="s">
        <v>23</v>
      </c>
      <c r="C586" s="1">
        <v>73.98</v>
      </c>
      <c r="D586" s="1">
        <v>0.05</v>
      </c>
      <c r="E586" s="1">
        <v>1027</v>
      </c>
      <c r="G586" s="1"/>
      <c r="H586" s="1" t="s">
        <v>35</v>
      </c>
      <c r="I586" s="1" t="s">
        <v>48</v>
      </c>
      <c r="J586" s="1" t="s">
        <v>58</v>
      </c>
      <c r="K586" s="1" t="s">
        <v>100</v>
      </c>
      <c r="L586" s="1" t="s">
        <v>49</v>
      </c>
      <c r="M586" s="1"/>
      <c r="N586" s="1" t="s">
        <v>29</v>
      </c>
      <c r="O586" s="1" t="s">
        <v>988</v>
      </c>
      <c r="P586" s="1" t="s">
        <v>55</v>
      </c>
      <c r="Q586" s="1" t="s">
        <v>385</v>
      </c>
      <c r="R586" s="1"/>
      <c r="S586" s="1">
        <v>14225</v>
      </c>
      <c r="T586" s="2">
        <v>42075</v>
      </c>
      <c r="U586" s="2">
        <v>42076</v>
      </c>
      <c r="V586" s="1">
        <v>5</v>
      </c>
      <c r="W586" s="1">
        <v>89004</v>
      </c>
      <c r="X586" s="1"/>
      <c r="Y586" s="1"/>
      <c r="Z586" s="1"/>
      <c r="AA586" s="1"/>
      <c r="AB586" s="1"/>
    </row>
    <row r="587" spans="1:28" x14ac:dyDescent="0.3">
      <c r="A587" s="1">
        <v>22663</v>
      </c>
      <c r="B587" s="1" t="s">
        <v>23</v>
      </c>
      <c r="C587" s="1">
        <v>51.98</v>
      </c>
      <c r="D587" s="1">
        <v>0.05</v>
      </c>
      <c r="E587" s="1">
        <v>1027</v>
      </c>
      <c r="G587" s="1"/>
      <c r="H587" s="1" t="s">
        <v>35</v>
      </c>
      <c r="I587" s="1" t="s">
        <v>48</v>
      </c>
      <c r="J587" s="1" t="s">
        <v>58</v>
      </c>
      <c r="K587" s="1" t="s">
        <v>62</v>
      </c>
      <c r="L587" s="1" t="s">
        <v>63</v>
      </c>
      <c r="M587" s="1"/>
      <c r="N587" s="1" t="s">
        <v>29</v>
      </c>
      <c r="O587" s="1" t="s">
        <v>988</v>
      </c>
      <c r="P587" s="1" t="s">
        <v>55</v>
      </c>
      <c r="Q587" s="1" t="s">
        <v>385</v>
      </c>
      <c r="R587" s="1"/>
      <c r="S587" s="1">
        <v>14225</v>
      </c>
      <c r="T587" s="2">
        <v>42075</v>
      </c>
      <c r="U587" s="2">
        <v>42076</v>
      </c>
      <c r="V587" s="1">
        <v>9</v>
      </c>
      <c r="W587" s="1">
        <v>89004</v>
      </c>
      <c r="X587" s="1"/>
      <c r="Y587" s="1"/>
      <c r="Z587" s="1"/>
      <c r="AA587" s="1"/>
      <c r="AB587" s="1"/>
    </row>
    <row r="588" spans="1:28" x14ac:dyDescent="0.3">
      <c r="A588" s="1">
        <v>24325</v>
      </c>
      <c r="B588" s="1" t="s">
        <v>47</v>
      </c>
      <c r="C588" s="1">
        <v>7.08</v>
      </c>
      <c r="D588" s="1">
        <v>0.05</v>
      </c>
      <c r="E588" s="1">
        <v>1028</v>
      </c>
      <c r="G588" s="1"/>
      <c r="H588" s="1" t="s">
        <v>995</v>
      </c>
      <c r="I588" s="1" t="s">
        <v>48</v>
      </c>
      <c r="J588" s="1" t="s">
        <v>26</v>
      </c>
      <c r="K588" s="1" t="s">
        <v>27</v>
      </c>
      <c r="L588" s="1" t="s">
        <v>28</v>
      </c>
      <c r="M588" s="1"/>
      <c r="N588" s="1" t="s">
        <v>29</v>
      </c>
      <c r="O588" s="1" t="s">
        <v>988</v>
      </c>
      <c r="P588" s="1" t="s">
        <v>55</v>
      </c>
      <c r="Q588" s="1" t="s">
        <v>386</v>
      </c>
      <c r="R588" s="1"/>
      <c r="S588" s="1">
        <v>11725</v>
      </c>
      <c r="T588" s="2">
        <v>42092</v>
      </c>
      <c r="U588" s="2">
        <v>42093</v>
      </c>
      <c r="V588" s="1">
        <v>13</v>
      </c>
      <c r="W588" s="1">
        <v>89006</v>
      </c>
      <c r="X588" s="2"/>
      <c r="Y588" s="1"/>
      <c r="Z588" s="1"/>
      <c r="AA588" s="1"/>
      <c r="AB588" s="1"/>
    </row>
    <row r="589" spans="1:28" x14ac:dyDescent="0.3">
      <c r="A589" s="1">
        <v>23398</v>
      </c>
      <c r="B589" s="1" t="s">
        <v>33</v>
      </c>
      <c r="C589" s="1">
        <v>83.1</v>
      </c>
      <c r="D589" s="1">
        <v>0.05</v>
      </c>
      <c r="E589" s="1">
        <v>1028</v>
      </c>
      <c r="G589" s="1"/>
      <c r="H589" s="1" t="s">
        <v>995</v>
      </c>
      <c r="I589" s="1" t="s">
        <v>48</v>
      </c>
      <c r="J589" s="1" t="s">
        <v>58</v>
      </c>
      <c r="K589" s="1" t="s">
        <v>100</v>
      </c>
      <c r="L589" s="1" t="s">
        <v>49</v>
      </c>
      <c r="M589" s="1"/>
      <c r="N589" s="1" t="s">
        <v>29</v>
      </c>
      <c r="O589" s="1" t="s">
        <v>988</v>
      </c>
      <c r="P589" s="1" t="s">
        <v>55</v>
      </c>
      <c r="Q589" s="1" t="s">
        <v>386</v>
      </c>
      <c r="R589" s="1"/>
      <c r="S589" s="1">
        <v>11725</v>
      </c>
      <c r="T589" s="2">
        <v>42132</v>
      </c>
      <c r="U589" s="2">
        <v>42133</v>
      </c>
      <c r="V589" s="1">
        <v>20</v>
      </c>
      <c r="W589" s="1">
        <v>89007</v>
      </c>
      <c r="X589" s="1"/>
      <c r="Y589" s="1"/>
      <c r="Z589" s="1"/>
      <c r="AA589" s="1"/>
      <c r="AB589" s="1"/>
    </row>
    <row r="590" spans="1:28" x14ac:dyDescent="0.3">
      <c r="A590" s="1">
        <v>21959</v>
      </c>
      <c r="B590" s="1" t="s">
        <v>41</v>
      </c>
      <c r="C590" s="1">
        <v>125.99</v>
      </c>
      <c r="D590" s="1">
        <v>0.1</v>
      </c>
      <c r="E590" s="1">
        <v>1035</v>
      </c>
      <c r="G590" s="1"/>
      <c r="H590" s="1" t="s">
        <v>35</v>
      </c>
      <c r="I590" s="1" t="s">
        <v>34</v>
      </c>
      <c r="J590" s="1" t="s">
        <v>58</v>
      </c>
      <c r="K590" s="1" t="s">
        <v>992</v>
      </c>
      <c r="L590" s="1" t="s">
        <v>49</v>
      </c>
      <c r="M590" s="1"/>
      <c r="N590" s="1" t="s">
        <v>29</v>
      </c>
      <c r="O590" s="1" t="s">
        <v>988</v>
      </c>
      <c r="P590" s="1" t="s">
        <v>90</v>
      </c>
      <c r="Q590" s="1" t="s">
        <v>387</v>
      </c>
      <c r="R590" s="1"/>
      <c r="S590" s="1">
        <v>43015</v>
      </c>
      <c r="T590" s="2">
        <v>42076</v>
      </c>
      <c r="U590" s="2">
        <v>42076</v>
      </c>
      <c r="V590" s="1">
        <v>1</v>
      </c>
      <c r="W590" s="1">
        <v>90710</v>
      </c>
      <c r="X590" s="2"/>
      <c r="Y590" s="1"/>
      <c r="Z590" s="1"/>
      <c r="AA590" s="1"/>
      <c r="AB590" s="1"/>
    </row>
    <row r="591" spans="1:28" x14ac:dyDescent="0.3">
      <c r="A591" s="1">
        <v>21960</v>
      </c>
      <c r="B591" s="1" t="s">
        <v>41</v>
      </c>
      <c r="C591" s="1">
        <v>99.99</v>
      </c>
      <c r="D591" s="1">
        <v>0.05</v>
      </c>
      <c r="E591" s="1">
        <v>1036</v>
      </c>
      <c r="G591" s="1"/>
      <c r="H591" s="1" t="s">
        <v>35</v>
      </c>
      <c r="I591" s="1" t="s">
        <v>34</v>
      </c>
      <c r="J591" s="1" t="s">
        <v>58</v>
      </c>
      <c r="K591" s="1" t="s">
        <v>100</v>
      </c>
      <c r="L591" s="1" t="s">
        <v>49</v>
      </c>
      <c r="M591" s="1"/>
      <c r="N591" s="1" t="s">
        <v>29</v>
      </c>
      <c r="O591" s="1" t="s">
        <v>998</v>
      </c>
      <c r="P591" s="1" t="s">
        <v>90</v>
      </c>
      <c r="Q591" s="1" t="s">
        <v>388</v>
      </c>
      <c r="R591" s="1"/>
      <c r="S591" s="1">
        <v>43017</v>
      </c>
      <c r="T591" s="2">
        <v>42076</v>
      </c>
      <c r="U591" s="2">
        <v>42077</v>
      </c>
      <c r="V591" s="1">
        <v>6</v>
      </c>
      <c r="W591" s="1">
        <v>90710</v>
      </c>
      <c r="X591" s="1"/>
      <c r="Y591" s="1"/>
      <c r="Z591" s="1"/>
      <c r="AA591" s="1"/>
      <c r="AB591" s="1"/>
    </row>
    <row r="592" spans="1:28" x14ac:dyDescent="0.3">
      <c r="A592" s="1">
        <v>20669</v>
      </c>
      <c r="B592" s="1" t="s">
        <v>41</v>
      </c>
      <c r="C592" s="1">
        <v>7.64</v>
      </c>
      <c r="D592" s="1">
        <v>0.05</v>
      </c>
      <c r="E592" s="1">
        <v>1038</v>
      </c>
      <c r="G592" s="1"/>
      <c r="H592" s="1" t="s">
        <v>35</v>
      </c>
      <c r="I592" s="1" t="s">
        <v>24</v>
      </c>
      <c r="J592" s="1" t="s">
        <v>26</v>
      </c>
      <c r="K592" s="1" t="s">
        <v>66</v>
      </c>
      <c r="L592" s="1" t="s">
        <v>28</v>
      </c>
      <c r="M592" s="1"/>
      <c r="N592" s="1" t="s">
        <v>29</v>
      </c>
      <c r="O592" s="1" t="s">
        <v>984</v>
      </c>
      <c r="P592" s="1" t="s">
        <v>162</v>
      </c>
      <c r="Q592" s="1" t="s">
        <v>389</v>
      </c>
      <c r="R592" s="1"/>
      <c r="S592" s="1">
        <v>33430</v>
      </c>
      <c r="T592" s="2">
        <v>42171</v>
      </c>
      <c r="U592" s="2">
        <v>42172</v>
      </c>
      <c r="V592" s="1">
        <v>5</v>
      </c>
      <c r="W592" s="1">
        <v>90641</v>
      </c>
      <c r="X592" s="1"/>
      <c r="Y592" s="1"/>
      <c r="Z592" s="1"/>
      <c r="AA592" s="1"/>
      <c r="AB592" s="1"/>
    </row>
    <row r="593" spans="1:28" x14ac:dyDescent="0.3">
      <c r="A593" s="1">
        <v>18404</v>
      </c>
      <c r="B593" s="1" t="s">
        <v>41</v>
      </c>
      <c r="C593" s="1">
        <v>55.94</v>
      </c>
      <c r="D593" s="1">
        <v>0.05</v>
      </c>
      <c r="E593" s="1">
        <v>1041</v>
      </c>
      <c r="G593" s="1"/>
      <c r="H593" s="1" t="s">
        <v>35</v>
      </c>
      <c r="I593" s="1" t="s">
        <v>48</v>
      </c>
      <c r="J593" s="1" t="s">
        <v>58</v>
      </c>
      <c r="K593" s="1" t="s">
        <v>100</v>
      </c>
      <c r="L593" s="1" t="s">
        <v>49</v>
      </c>
      <c r="M593" s="1"/>
      <c r="N593" s="1" t="s">
        <v>29</v>
      </c>
      <c r="O593" s="1" t="s">
        <v>984</v>
      </c>
      <c r="P593" s="1" t="s">
        <v>39</v>
      </c>
      <c r="Q593" s="1" t="s">
        <v>390</v>
      </c>
      <c r="R593" s="1"/>
      <c r="S593" s="1">
        <v>95695</v>
      </c>
      <c r="T593" s="2">
        <v>42111</v>
      </c>
      <c r="U593" s="2">
        <v>42112</v>
      </c>
      <c r="V593" s="1">
        <v>6</v>
      </c>
      <c r="W593" s="1">
        <v>87846</v>
      </c>
      <c r="X593" s="1"/>
      <c r="Y593" s="1"/>
      <c r="Z593" s="1"/>
      <c r="AA593" s="1"/>
      <c r="AB593" s="1"/>
    </row>
    <row r="594" spans="1:28" x14ac:dyDescent="0.3">
      <c r="A594" s="1">
        <v>18405</v>
      </c>
      <c r="B594" s="1" t="s">
        <v>41</v>
      </c>
      <c r="C594" s="1">
        <v>6.3</v>
      </c>
      <c r="D594" s="1">
        <v>0.05</v>
      </c>
      <c r="E594" s="1">
        <v>1041</v>
      </c>
      <c r="G594" s="1"/>
      <c r="H594" s="1" t="s">
        <v>35</v>
      </c>
      <c r="I594" s="1" t="s">
        <v>48</v>
      </c>
      <c r="J594" s="1" t="s">
        <v>26</v>
      </c>
      <c r="K594" s="1" t="s">
        <v>82</v>
      </c>
      <c r="L594" s="1" t="s">
        <v>49</v>
      </c>
      <c r="M594" s="1"/>
      <c r="N594" s="1" t="s">
        <v>29</v>
      </c>
      <c r="O594" s="1" t="s">
        <v>984</v>
      </c>
      <c r="P594" s="1" t="s">
        <v>39</v>
      </c>
      <c r="Q594" s="1" t="s">
        <v>390</v>
      </c>
      <c r="R594" s="1"/>
      <c r="S594" s="1">
        <v>95695</v>
      </c>
      <c r="T594" s="2">
        <v>42111</v>
      </c>
      <c r="U594" s="2">
        <v>42111</v>
      </c>
      <c r="V594" s="1">
        <v>11</v>
      </c>
      <c r="W594" s="1">
        <v>87846</v>
      </c>
      <c r="X594" s="2"/>
      <c r="Y594" s="1"/>
      <c r="Z594" s="1"/>
      <c r="AA594" s="1"/>
      <c r="AB594" s="1"/>
    </row>
    <row r="595" spans="1:28" x14ac:dyDescent="0.3">
      <c r="A595" s="1">
        <v>20937</v>
      </c>
      <c r="B595" s="1" t="s">
        <v>41</v>
      </c>
      <c r="C595" s="1">
        <v>14.42</v>
      </c>
      <c r="D595" s="1">
        <v>0.05</v>
      </c>
      <c r="E595" s="1">
        <v>1042</v>
      </c>
      <c r="G595" s="1"/>
      <c r="H595" s="1" t="s">
        <v>995</v>
      </c>
      <c r="I595" s="1" t="s">
        <v>48</v>
      </c>
      <c r="J595" s="1" t="s">
        <v>26</v>
      </c>
      <c r="K595" s="1" t="s">
        <v>131</v>
      </c>
      <c r="L595" s="1" t="s">
        <v>63</v>
      </c>
      <c r="M595" s="1"/>
      <c r="N595" s="1" t="s">
        <v>29</v>
      </c>
      <c r="O595" s="1" t="s">
        <v>984</v>
      </c>
      <c r="P595" s="1" t="s">
        <v>39</v>
      </c>
      <c r="Q595" s="1" t="s">
        <v>391</v>
      </c>
      <c r="R595" s="1"/>
      <c r="S595" s="1">
        <v>95991</v>
      </c>
      <c r="T595" s="2">
        <v>42140</v>
      </c>
      <c r="U595" s="2">
        <v>42141</v>
      </c>
      <c r="V595" s="1">
        <v>6</v>
      </c>
      <c r="W595" s="1">
        <v>87847</v>
      </c>
      <c r="X595" s="1"/>
      <c r="Y595" s="1"/>
      <c r="Z595" s="1"/>
      <c r="AA595" s="1"/>
      <c r="AB595" s="1"/>
    </row>
    <row r="596" spans="1:28" x14ac:dyDescent="0.3">
      <c r="A596" s="1">
        <v>3926</v>
      </c>
      <c r="B596" s="1" t="s">
        <v>41</v>
      </c>
      <c r="C596" s="1">
        <v>209.84</v>
      </c>
      <c r="D596" s="1">
        <v>0.1</v>
      </c>
      <c r="E596" s="1">
        <v>1044</v>
      </c>
      <c r="G596" s="1"/>
      <c r="H596" s="1" t="s">
        <v>35</v>
      </c>
      <c r="I596" s="1" t="s">
        <v>34</v>
      </c>
      <c r="J596" s="1" t="s">
        <v>36</v>
      </c>
      <c r="K596" s="1" t="s">
        <v>42</v>
      </c>
      <c r="L596" s="1" t="s">
        <v>124</v>
      </c>
      <c r="M596" s="1"/>
      <c r="N596" s="1" t="s">
        <v>29</v>
      </c>
      <c r="O596" s="1" t="s">
        <v>984</v>
      </c>
      <c r="P596" s="1" t="s">
        <v>39</v>
      </c>
      <c r="Q596" s="1" t="s">
        <v>257</v>
      </c>
      <c r="R596" s="1"/>
      <c r="S596" s="1">
        <v>90004</v>
      </c>
      <c r="T596" s="2">
        <v>42169</v>
      </c>
      <c r="U596" s="2">
        <v>42169</v>
      </c>
      <c r="V596" s="1">
        <v>62</v>
      </c>
      <c r="W596" s="1">
        <v>28001</v>
      </c>
      <c r="X596" s="1"/>
      <c r="Y596" s="1"/>
      <c r="Z596" s="1"/>
      <c r="AA596" s="1"/>
      <c r="AB596" s="1"/>
    </row>
    <row r="597" spans="1:28" x14ac:dyDescent="0.3">
      <c r="A597" s="1">
        <v>3927</v>
      </c>
      <c r="B597" s="1" t="s">
        <v>41</v>
      </c>
      <c r="C597" s="1">
        <v>194.3</v>
      </c>
      <c r="D597" s="1">
        <v>0.1</v>
      </c>
      <c r="E597" s="1">
        <v>1044</v>
      </c>
      <c r="G597" s="1"/>
      <c r="H597" s="1" t="s">
        <v>35</v>
      </c>
      <c r="I597" s="1" t="s">
        <v>34</v>
      </c>
      <c r="J597" s="1" t="s">
        <v>36</v>
      </c>
      <c r="K597" s="1" t="s">
        <v>42</v>
      </c>
      <c r="L597" s="1" t="s">
        <v>124</v>
      </c>
      <c r="M597" s="1"/>
      <c r="N597" s="1" t="s">
        <v>29</v>
      </c>
      <c r="O597" s="1" t="s">
        <v>984</v>
      </c>
      <c r="P597" s="1" t="s">
        <v>39</v>
      </c>
      <c r="Q597" s="1" t="s">
        <v>257</v>
      </c>
      <c r="R597" s="1"/>
      <c r="S597" s="1">
        <v>90004</v>
      </c>
      <c r="T597" s="2">
        <v>42169</v>
      </c>
      <c r="U597" s="2">
        <v>42171</v>
      </c>
      <c r="V597" s="1">
        <v>32</v>
      </c>
      <c r="W597" s="1">
        <v>28001</v>
      </c>
      <c r="X597" s="1"/>
      <c r="Y597" s="1"/>
      <c r="Z597" s="1"/>
      <c r="AA597" s="1"/>
      <c r="AB597" s="1"/>
    </row>
    <row r="598" spans="1:28" x14ac:dyDescent="0.3">
      <c r="A598" s="1">
        <v>6711</v>
      </c>
      <c r="B598" s="1" t="s">
        <v>23</v>
      </c>
      <c r="C598" s="1">
        <v>6.68</v>
      </c>
      <c r="D598" s="1">
        <v>0.05</v>
      </c>
      <c r="E598" s="1">
        <v>1044</v>
      </c>
      <c r="G598" s="1"/>
      <c r="H598" s="1" t="s">
        <v>35</v>
      </c>
      <c r="I598" s="1" t="s">
        <v>34</v>
      </c>
      <c r="J598" s="1" t="s">
        <v>26</v>
      </c>
      <c r="K598" s="1" t="s">
        <v>66</v>
      </c>
      <c r="L598" s="1" t="s">
        <v>49</v>
      </c>
      <c r="M598" s="1"/>
      <c r="N598" s="1" t="s">
        <v>29</v>
      </c>
      <c r="O598" s="1" t="s">
        <v>988</v>
      </c>
      <c r="P598" s="1" t="s">
        <v>39</v>
      </c>
      <c r="Q598" s="1" t="s">
        <v>257</v>
      </c>
      <c r="R598" s="1"/>
      <c r="S598" s="1">
        <v>90004</v>
      </c>
      <c r="T598" s="2">
        <v>42062</v>
      </c>
      <c r="U598" s="2">
        <v>42063</v>
      </c>
      <c r="V598" s="1">
        <v>90</v>
      </c>
      <c r="W598" s="1">
        <v>47813</v>
      </c>
      <c r="X598" s="1"/>
      <c r="Y598" s="1"/>
      <c r="Z598" s="1"/>
      <c r="AA598" s="1"/>
      <c r="AB598" s="1"/>
    </row>
    <row r="599" spans="1:28" x14ac:dyDescent="0.3">
      <c r="A599" s="1">
        <v>24711</v>
      </c>
      <c r="B599" s="1" t="s">
        <v>23</v>
      </c>
      <c r="C599" s="1">
        <v>6.68</v>
      </c>
      <c r="D599" s="1">
        <v>0.05</v>
      </c>
      <c r="E599" s="1">
        <v>1047</v>
      </c>
      <c r="G599" s="1"/>
      <c r="H599" s="1" t="s">
        <v>35</v>
      </c>
      <c r="I599" s="1" t="s">
        <v>34</v>
      </c>
      <c r="J599" s="1" t="s">
        <v>26</v>
      </c>
      <c r="K599" s="1" t="s">
        <v>66</v>
      </c>
      <c r="L599" s="1" t="s">
        <v>49</v>
      </c>
      <c r="M599" s="1"/>
      <c r="N599" s="1" t="s">
        <v>29</v>
      </c>
      <c r="O599" s="1" t="s">
        <v>984</v>
      </c>
      <c r="P599" s="1" t="s">
        <v>106</v>
      </c>
      <c r="Q599" s="1" t="s">
        <v>107</v>
      </c>
      <c r="R599" s="1"/>
      <c r="S599" s="1">
        <v>2109</v>
      </c>
      <c r="T599" s="2">
        <v>42062</v>
      </c>
      <c r="U599" s="2">
        <v>42063</v>
      </c>
      <c r="V599" s="1">
        <v>23</v>
      </c>
      <c r="W599" s="1">
        <v>89389</v>
      </c>
      <c r="X599" s="1"/>
      <c r="Y599" s="1"/>
      <c r="Z599" s="1"/>
      <c r="AA599" s="1"/>
      <c r="AB599" s="1"/>
    </row>
    <row r="600" spans="1:28" x14ac:dyDescent="0.3">
      <c r="A600" s="1">
        <v>26259</v>
      </c>
      <c r="B600" s="1" t="s">
        <v>33</v>
      </c>
      <c r="C600" s="1">
        <v>5.44</v>
      </c>
      <c r="D600" s="1">
        <v>0.05</v>
      </c>
      <c r="E600" s="1">
        <v>1054</v>
      </c>
      <c r="G600" s="1"/>
      <c r="H600" s="1" t="s">
        <v>995</v>
      </c>
      <c r="I600" s="1" t="s">
        <v>24</v>
      </c>
      <c r="J600" s="1" t="s">
        <v>26</v>
      </c>
      <c r="K600" s="1" t="s">
        <v>996</v>
      </c>
      <c r="L600" s="1" t="s">
        <v>49</v>
      </c>
      <c r="M600" s="1"/>
      <c r="N600" s="1" t="s">
        <v>29</v>
      </c>
      <c r="O600" s="1" t="s">
        <v>984</v>
      </c>
      <c r="P600" s="1" t="s">
        <v>168</v>
      </c>
      <c r="Q600" s="1" t="s">
        <v>392</v>
      </c>
      <c r="R600" s="1"/>
      <c r="S600" s="1">
        <v>85374</v>
      </c>
      <c r="T600" s="2">
        <v>42149</v>
      </c>
      <c r="U600" s="2">
        <v>42151</v>
      </c>
      <c r="V600" s="1">
        <v>4</v>
      </c>
      <c r="W600" s="1">
        <v>90069</v>
      </c>
      <c r="X600" s="1"/>
      <c r="Y600" s="1"/>
      <c r="Z600" s="1"/>
      <c r="AA600" s="1"/>
      <c r="AB600" s="1"/>
    </row>
    <row r="601" spans="1:28" x14ac:dyDescent="0.3">
      <c r="A601" s="1">
        <v>26260</v>
      </c>
      <c r="B601" s="1" t="s">
        <v>33</v>
      </c>
      <c r="C601" s="1">
        <v>26.38</v>
      </c>
      <c r="D601" s="1">
        <v>0.05</v>
      </c>
      <c r="E601" s="1">
        <v>1054</v>
      </c>
      <c r="G601" s="1"/>
      <c r="H601" s="1" t="s">
        <v>35</v>
      </c>
      <c r="I601" s="1" t="s">
        <v>24</v>
      </c>
      <c r="J601" s="1" t="s">
        <v>26</v>
      </c>
      <c r="K601" s="1" t="s">
        <v>66</v>
      </c>
      <c r="L601" s="1" t="s">
        <v>49</v>
      </c>
      <c r="M601" s="1"/>
      <c r="N601" s="1" t="s">
        <v>29</v>
      </c>
      <c r="O601" s="1" t="s">
        <v>984</v>
      </c>
      <c r="P601" s="1" t="s">
        <v>168</v>
      </c>
      <c r="Q601" s="1" t="s">
        <v>392</v>
      </c>
      <c r="R601" s="1"/>
      <c r="S601" s="1">
        <v>85374</v>
      </c>
      <c r="T601" s="2">
        <v>42149</v>
      </c>
      <c r="U601" s="2">
        <v>42150</v>
      </c>
      <c r="V601" s="1">
        <v>8</v>
      </c>
      <c r="W601" s="1">
        <v>90069</v>
      </c>
      <c r="X601" s="1"/>
      <c r="Y601" s="1"/>
      <c r="Z601" s="1"/>
      <c r="AA601" s="1"/>
      <c r="AB601" s="1"/>
    </row>
    <row r="602" spans="1:28" x14ac:dyDescent="0.3">
      <c r="A602" s="1">
        <v>26261</v>
      </c>
      <c r="B602" s="1" t="s">
        <v>33</v>
      </c>
      <c r="C602" s="1">
        <v>20.99</v>
      </c>
      <c r="D602" s="1">
        <v>0.05</v>
      </c>
      <c r="E602" s="1">
        <v>1054</v>
      </c>
      <c r="G602" s="1"/>
      <c r="H602" s="1" t="s">
        <v>35</v>
      </c>
      <c r="I602" s="1" t="s">
        <v>24</v>
      </c>
      <c r="J602" s="1" t="s">
        <v>58</v>
      </c>
      <c r="K602" s="1" t="s">
        <v>992</v>
      </c>
      <c r="L602" s="1" t="s">
        <v>28</v>
      </c>
      <c r="M602" s="1"/>
      <c r="N602" s="1" t="s">
        <v>29</v>
      </c>
      <c r="O602" s="1" t="s">
        <v>998</v>
      </c>
      <c r="P602" s="1" t="s">
        <v>168</v>
      </c>
      <c r="Q602" s="1" t="s">
        <v>392</v>
      </c>
      <c r="R602" s="1"/>
      <c r="S602" s="1">
        <v>85374</v>
      </c>
      <c r="T602" s="2">
        <v>42149</v>
      </c>
      <c r="U602" s="2">
        <v>42151</v>
      </c>
      <c r="V602" s="1">
        <v>1</v>
      </c>
      <c r="W602" s="1">
        <v>90069</v>
      </c>
      <c r="X602" s="1"/>
      <c r="Y602" s="1"/>
      <c r="Z602" s="1"/>
      <c r="AA602" s="1"/>
      <c r="AB602" s="1"/>
    </row>
    <row r="603" spans="1:28" x14ac:dyDescent="0.3">
      <c r="A603" s="1">
        <v>8200</v>
      </c>
      <c r="B603" s="1" t="s">
        <v>47</v>
      </c>
      <c r="C603" s="1">
        <v>138.75</v>
      </c>
      <c r="D603" s="1">
        <v>0.1</v>
      </c>
      <c r="E603" s="1">
        <v>1060</v>
      </c>
      <c r="G603" s="1"/>
      <c r="H603" s="1" t="s">
        <v>995</v>
      </c>
      <c r="I603" s="1" t="s">
        <v>48</v>
      </c>
      <c r="J603" s="1" t="s">
        <v>36</v>
      </c>
      <c r="K603" s="1" t="s">
        <v>89</v>
      </c>
      <c r="L603" s="1" t="s">
        <v>77</v>
      </c>
      <c r="M603" s="1"/>
      <c r="N603" s="1" t="s">
        <v>29</v>
      </c>
      <c r="O603" s="1" t="s">
        <v>998</v>
      </c>
      <c r="P603" s="1" t="s">
        <v>171</v>
      </c>
      <c r="Q603" s="1" t="s">
        <v>235</v>
      </c>
      <c r="R603" s="1"/>
      <c r="S603" s="1">
        <v>30318</v>
      </c>
      <c r="T603" s="2">
        <v>42087</v>
      </c>
      <c r="U603" s="2">
        <v>42088</v>
      </c>
      <c r="V603" s="1">
        <v>23</v>
      </c>
      <c r="W603" s="1">
        <v>58628</v>
      </c>
      <c r="X603" s="1"/>
      <c r="Y603" s="1"/>
      <c r="Z603" s="1"/>
      <c r="AA603" s="1"/>
      <c r="AB603" s="1"/>
    </row>
    <row r="604" spans="1:28" x14ac:dyDescent="0.3">
      <c r="A604" s="1">
        <v>7980</v>
      </c>
      <c r="B604" s="1" t="s">
        <v>71</v>
      </c>
      <c r="C604" s="1">
        <v>6.3</v>
      </c>
      <c r="D604" s="1">
        <v>0.05</v>
      </c>
      <c r="E604" s="1">
        <v>1060</v>
      </c>
      <c r="G604" s="1"/>
      <c r="H604" s="1" t="s">
        <v>35</v>
      </c>
      <c r="I604" s="1" t="s">
        <v>48</v>
      </c>
      <c r="J604" s="1" t="s">
        <v>26</v>
      </c>
      <c r="K604" s="1" t="s">
        <v>82</v>
      </c>
      <c r="L604" s="1" t="s">
        <v>49</v>
      </c>
      <c r="M604" s="1"/>
      <c r="N604" s="1" t="s">
        <v>29</v>
      </c>
      <c r="O604" s="1" t="s">
        <v>988</v>
      </c>
      <c r="P604" s="1" t="s">
        <v>171</v>
      </c>
      <c r="Q604" s="1" t="s">
        <v>235</v>
      </c>
      <c r="R604" s="1"/>
      <c r="S604" s="1">
        <v>30318</v>
      </c>
      <c r="T604" s="2">
        <v>42154</v>
      </c>
      <c r="U604" s="2">
        <v>42154</v>
      </c>
      <c r="V604" s="1">
        <v>20</v>
      </c>
      <c r="W604" s="1">
        <v>57061</v>
      </c>
      <c r="X604" s="1"/>
      <c r="Y604" s="1"/>
      <c r="Z604" s="1"/>
      <c r="AA604" s="1"/>
      <c r="AB604" s="1"/>
    </row>
    <row r="605" spans="1:28" x14ac:dyDescent="0.3">
      <c r="A605" s="1">
        <v>26200</v>
      </c>
      <c r="B605" s="1" t="s">
        <v>47</v>
      </c>
      <c r="C605" s="1">
        <v>138.75</v>
      </c>
      <c r="D605" s="1">
        <v>0.1</v>
      </c>
      <c r="E605" s="1">
        <v>1062</v>
      </c>
      <c r="G605" s="1"/>
      <c r="H605" s="1" t="s">
        <v>995</v>
      </c>
      <c r="I605" s="1" t="s">
        <v>48</v>
      </c>
      <c r="J605" s="1" t="s">
        <v>36</v>
      </c>
      <c r="K605" s="1" t="s">
        <v>89</v>
      </c>
      <c r="L605" s="1" t="s">
        <v>77</v>
      </c>
      <c r="M605" s="1"/>
      <c r="N605" s="1" t="s">
        <v>29</v>
      </c>
      <c r="O605" s="1" t="s">
        <v>988</v>
      </c>
      <c r="P605" s="1" t="s">
        <v>55</v>
      </c>
      <c r="Q605" s="1" t="s">
        <v>393</v>
      </c>
      <c r="R605" s="1"/>
      <c r="S605" s="1">
        <v>11727</v>
      </c>
      <c r="T605" s="2">
        <v>42087</v>
      </c>
      <c r="U605" s="2">
        <v>42088</v>
      </c>
      <c r="V605" s="1">
        <v>6</v>
      </c>
      <c r="W605" s="1">
        <v>91354</v>
      </c>
      <c r="X605" s="1"/>
      <c r="Y605" s="1"/>
      <c r="Z605" s="1"/>
      <c r="AA605" s="1"/>
      <c r="AB605" s="1"/>
    </row>
    <row r="606" spans="1:28" x14ac:dyDescent="0.3">
      <c r="A606" s="1">
        <v>25979</v>
      </c>
      <c r="B606" s="1" t="s">
        <v>71</v>
      </c>
      <c r="C606" s="1">
        <v>22.38</v>
      </c>
      <c r="D606" s="1">
        <v>0.05</v>
      </c>
      <c r="E606" s="1">
        <v>1062</v>
      </c>
      <c r="G606" s="1"/>
      <c r="H606" s="1" t="s">
        <v>35</v>
      </c>
      <c r="I606" s="1" t="s">
        <v>48</v>
      </c>
      <c r="J606" s="1" t="s">
        <v>26</v>
      </c>
      <c r="K606" s="1" t="s">
        <v>996</v>
      </c>
      <c r="L606" s="1" t="s">
        <v>49</v>
      </c>
      <c r="M606" s="1"/>
      <c r="N606" s="1" t="s">
        <v>29</v>
      </c>
      <c r="O606" s="1" t="s">
        <v>988</v>
      </c>
      <c r="P606" s="1" t="s">
        <v>55</v>
      </c>
      <c r="Q606" s="1" t="s">
        <v>393</v>
      </c>
      <c r="R606" s="1"/>
      <c r="S606" s="1">
        <v>11727</v>
      </c>
      <c r="T606" s="2">
        <v>42154</v>
      </c>
      <c r="U606" s="2">
        <v>42162</v>
      </c>
      <c r="V606" s="1">
        <v>18</v>
      </c>
      <c r="W606" s="1">
        <v>91355</v>
      </c>
      <c r="X606" s="1"/>
      <c r="Y606" s="1"/>
      <c r="Z606" s="1"/>
      <c r="AA606" s="1"/>
      <c r="AB606" s="1"/>
    </row>
    <row r="607" spans="1:28" x14ac:dyDescent="0.3">
      <c r="A607" s="1">
        <v>25981</v>
      </c>
      <c r="B607" s="1" t="s">
        <v>71</v>
      </c>
      <c r="C607" s="1">
        <v>17.78</v>
      </c>
      <c r="D607" s="1">
        <v>0.05</v>
      </c>
      <c r="E607" s="1">
        <v>1062</v>
      </c>
      <c r="G607" s="1"/>
      <c r="H607" s="1" t="s">
        <v>35</v>
      </c>
      <c r="I607" s="1" t="s">
        <v>48</v>
      </c>
      <c r="J607" s="1" t="s">
        <v>36</v>
      </c>
      <c r="K607" s="1" t="s">
        <v>42</v>
      </c>
      <c r="L607" s="1" t="s">
        <v>49</v>
      </c>
      <c r="M607" s="1"/>
      <c r="N607" s="1" t="s">
        <v>29</v>
      </c>
      <c r="O607" s="1" t="s">
        <v>989</v>
      </c>
      <c r="P607" s="1" t="s">
        <v>55</v>
      </c>
      <c r="Q607" s="1" t="s">
        <v>393</v>
      </c>
      <c r="R607" s="1"/>
      <c r="S607" s="1">
        <v>11727</v>
      </c>
      <c r="T607" s="2">
        <v>42154</v>
      </c>
      <c r="U607" s="2">
        <v>42157</v>
      </c>
      <c r="V607" s="1">
        <v>3</v>
      </c>
      <c r="W607" s="1">
        <v>91355</v>
      </c>
      <c r="X607" s="1"/>
      <c r="Y607" s="1"/>
      <c r="Z607" s="1"/>
      <c r="AA607" s="1"/>
      <c r="AB607" s="1"/>
    </row>
    <row r="608" spans="1:28" x14ac:dyDescent="0.3">
      <c r="A608" s="1">
        <v>19445</v>
      </c>
      <c r="B608" s="1" t="s">
        <v>41</v>
      </c>
      <c r="C608" s="1">
        <v>15.99</v>
      </c>
      <c r="D608" s="1">
        <v>0.05</v>
      </c>
      <c r="E608" s="1">
        <v>1065</v>
      </c>
      <c r="G608" s="1"/>
      <c r="H608" s="1" t="s">
        <v>35</v>
      </c>
      <c r="I608" s="1" t="s">
        <v>24</v>
      </c>
      <c r="J608" s="1" t="s">
        <v>26</v>
      </c>
      <c r="K608" s="1" t="s">
        <v>996</v>
      </c>
      <c r="L608" s="1" t="s">
        <v>49</v>
      </c>
      <c r="M608" s="1"/>
      <c r="N608" s="1" t="s">
        <v>29</v>
      </c>
      <c r="O608" s="1" t="s">
        <v>989</v>
      </c>
      <c r="P608" s="1" t="s">
        <v>98</v>
      </c>
      <c r="Q608" s="1" t="s">
        <v>394</v>
      </c>
      <c r="R608" s="1"/>
      <c r="S608" s="1">
        <v>60459</v>
      </c>
      <c r="T608" s="2">
        <v>42053</v>
      </c>
      <c r="U608" s="2">
        <v>42055</v>
      </c>
      <c r="V608" s="1">
        <v>23</v>
      </c>
      <c r="W608" s="1">
        <v>88899</v>
      </c>
      <c r="X608" s="1"/>
      <c r="Y608" s="1"/>
      <c r="Z608" s="1"/>
      <c r="AA608" s="1"/>
      <c r="AB608" s="1"/>
    </row>
    <row r="609" spans="1:28" x14ac:dyDescent="0.3">
      <c r="A609" s="1">
        <v>20445</v>
      </c>
      <c r="B609" s="1" t="s">
        <v>71</v>
      </c>
      <c r="C609" s="1">
        <v>22.84</v>
      </c>
      <c r="D609" s="1">
        <v>0.05</v>
      </c>
      <c r="E609" s="1">
        <v>1068</v>
      </c>
      <c r="G609" s="1"/>
      <c r="H609" s="1" t="s">
        <v>35</v>
      </c>
      <c r="I609" s="1" t="s">
        <v>34</v>
      </c>
      <c r="J609" s="1" t="s">
        <v>26</v>
      </c>
      <c r="K609" s="1" t="s">
        <v>66</v>
      </c>
      <c r="L609" s="1" t="s">
        <v>49</v>
      </c>
      <c r="M609" s="1"/>
      <c r="N609" s="1" t="s">
        <v>29</v>
      </c>
      <c r="O609" s="1" t="s">
        <v>989</v>
      </c>
      <c r="P609" s="1" t="s">
        <v>98</v>
      </c>
      <c r="Q609" s="1" t="s">
        <v>395</v>
      </c>
      <c r="R609" s="1"/>
      <c r="S609" s="1">
        <v>60409</v>
      </c>
      <c r="T609" s="2">
        <v>42079</v>
      </c>
      <c r="U609" s="2">
        <v>42079</v>
      </c>
      <c r="V609" s="1">
        <v>12</v>
      </c>
      <c r="W609" s="1">
        <v>87109</v>
      </c>
      <c r="X609" s="1"/>
      <c r="Y609" s="1"/>
      <c r="Z609" s="1"/>
      <c r="AA609" s="1"/>
      <c r="AB609" s="1"/>
    </row>
    <row r="610" spans="1:28" x14ac:dyDescent="0.3">
      <c r="A610" s="1">
        <v>24737</v>
      </c>
      <c r="B610" s="1" t="s">
        <v>47</v>
      </c>
      <c r="C610" s="1">
        <v>15.94</v>
      </c>
      <c r="D610" s="1">
        <v>0.05</v>
      </c>
      <c r="E610" s="1">
        <v>1069</v>
      </c>
      <c r="G610" s="1"/>
      <c r="H610" s="1" t="s">
        <v>35</v>
      </c>
      <c r="I610" s="1" t="s">
        <v>34</v>
      </c>
      <c r="J610" s="1" t="s">
        <v>26</v>
      </c>
      <c r="K610" s="1" t="s">
        <v>27</v>
      </c>
      <c r="L610" s="1" t="s">
        <v>43</v>
      </c>
      <c r="M610" s="1"/>
      <c r="N610" s="1" t="s">
        <v>29</v>
      </c>
      <c r="O610" s="1" t="s">
        <v>988</v>
      </c>
      <c r="P610" s="1" t="s">
        <v>98</v>
      </c>
      <c r="Q610" s="1" t="s">
        <v>396</v>
      </c>
      <c r="R610" s="1"/>
      <c r="S610" s="1">
        <v>62901</v>
      </c>
      <c r="T610" s="2">
        <v>42138</v>
      </c>
      <c r="U610" s="2">
        <v>42139</v>
      </c>
      <c r="V610" s="1">
        <v>41</v>
      </c>
      <c r="W610" s="1">
        <v>87110</v>
      </c>
      <c r="X610" s="1"/>
      <c r="Y610" s="1"/>
      <c r="Z610" s="1"/>
      <c r="AA610" s="1"/>
      <c r="AB610" s="1"/>
    </row>
    <row r="611" spans="1:28" x14ac:dyDescent="0.3">
      <c r="A611" s="1">
        <v>22685</v>
      </c>
      <c r="B611" s="1" t="s">
        <v>33</v>
      </c>
      <c r="C611" s="1">
        <v>150.88999999999999</v>
      </c>
      <c r="D611" s="1">
        <v>0.1</v>
      </c>
      <c r="E611" s="1">
        <v>1072</v>
      </c>
      <c r="G611" s="1"/>
      <c r="H611" s="1" t="s">
        <v>995</v>
      </c>
      <c r="I611" s="1" t="s">
        <v>24</v>
      </c>
      <c r="J611" s="1" t="s">
        <v>36</v>
      </c>
      <c r="K611" s="1" t="s">
        <v>37</v>
      </c>
      <c r="L611" s="1" t="s">
        <v>38</v>
      </c>
      <c r="M611" s="1"/>
      <c r="N611" s="1" t="s">
        <v>29</v>
      </c>
      <c r="O611" s="1" t="s">
        <v>989</v>
      </c>
      <c r="P611" s="1" t="s">
        <v>122</v>
      </c>
      <c r="Q611" s="1" t="s">
        <v>397</v>
      </c>
      <c r="R611" s="1"/>
      <c r="S611" s="1">
        <v>18018</v>
      </c>
      <c r="T611" s="2">
        <v>42090</v>
      </c>
      <c r="U611" s="2">
        <v>42093</v>
      </c>
      <c r="V611" s="1">
        <v>3</v>
      </c>
      <c r="W611" s="1">
        <v>89631</v>
      </c>
      <c r="X611" s="2"/>
      <c r="Y611" s="1"/>
      <c r="Z611" s="1"/>
      <c r="AA611" s="1"/>
      <c r="AB611" s="1"/>
    </row>
    <row r="612" spans="1:28" x14ac:dyDescent="0.3">
      <c r="A612" s="1">
        <v>26176</v>
      </c>
      <c r="B612" s="1" t="s">
        <v>23</v>
      </c>
      <c r="C612" s="1">
        <v>19.23</v>
      </c>
      <c r="D612" s="1">
        <v>0.05</v>
      </c>
      <c r="E612" s="1">
        <v>1075</v>
      </c>
      <c r="G612" s="1"/>
      <c r="H612" s="1" t="s">
        <v>35</v>
      </c>
      <c r="I612" s="1" t="s">
        <v>34</v>
      </c>
      <c r="J612" s="1" t="s">
        <v>36</v>
      </c>
      <c r="K612" s="1" t="s">
        <v>42</v>
      </c>
      <c r="L612" s="1" t="s">
        <v>43</v>
      </c>
      <c r="M612" s="1"/>
      <c r="N612" s="1" t="s">
        <v>29</v>
      </c>
      <c r="O612" s="1" t="s">
        <v>989</v>
      </c>
      <c r="P612" s="1" t="s">
        <v>98</v>
      </c>
      <c r="Q612" s="1" t="s">
        <v>398</v>
      </c>
      <c r="R612" s="1"/>
      <c r="S612" s="1">
        <v>60441</v>
      </c>
      <c r="T612" s="2">
        <v>42072</v>
      </c>
      <c r="U612" s="2">
        <v>42073</v>
      </c>
      <c r="V612" s="1">
        <v>11</v>
      </c>
      <c r="W612" s="1">
        <v>86422</v>
      </c>
      <c r="X612" s="2"/>
      <c r="Y612" s="1"/>
      <c r="Z612" s="1"/>
      <c r="AA612" s="1"/>
      <c r="AB612" s="1"/>
    </row>
    <row r="613" spans="1:28" x14ac:dyDescent="0.3">
      <c r="A613" s="1">
        <v>23312</v>
      </c>
      <c r="B613" s="1" t="s">
        <v>33</v>
      </c>
      <c r="C613" s="1">
        <v>13.9</v>
      </c>
      <c r="D613" s="1">
        <v>0.05</v>
      </c>
      <c r="E613" s="1">
        <v>1080</v>
      </c>
      <c r="G613" s="1"/>
      <c r="H613" s="1" t="s">
        <v>35</v>
      </c>
      <c r="I613" s="1" t="s">
        <v>24</v>
      </c>
      <c r="J613" s="1" t="s">
        <v>26</v>
      </c>
      <c r="K613" s="1" t="s">
        <v>999</v>
      </c>
      <c r="L613" s="1" t="s">
        <v>43</v>
      </c>
      <c r="M613" s="1"/>
      <c r="N613" s="1" t="s">
        <v>29</v>
      </c>
      <c r="O613" s="1" t="s">
        <v>989</v>
      </c>
      <c r="P613" s="1" t="s">
        <v>98</v>
      </c>
      <c r="Q613" s="1" t="s">
        <v>399</v>
      </c>
      <c r="R613" s="1"/>
      <c r="S613" s="1">
        <v>60174</v>
      </c>
      <c r="T613" s="2">
        <v>42132</v>
      </c>
      <c r="U613" s="2">
        <v>42133</v>
      </c>
      <c r="V613" s="1">
        <v>14</v>
      </c>
      <c r="W613" s="1">
        <v>88461</v>
      </c>
      <c r="X613" s="1"/>
      <c r="Y613" s="1"/>
      <c r="Z613" s="1"/>
      <c r="AA613" s="1"/>
      <c r="AB613" s="1"/>
    </row>
    <row r="614" spans="1:28" x14ac:dyDescent="0.3">
      <c r="A614" s="1">
        <v>24324</v>
      </c>
      <c r="B614" s="1" t="s">
        <v>33</v>
      </c>
      <c r="C614" s="1">
        <v>55.99</v>
      </c>
      <c r="D614" s="1">
        <v>0.05</v>
      </c>
      <c r="E614" s="1">
        <v>1083</v>
      </c>
      <c r="G614" s="1"/>
      <c r="H614" s="1" t="s">
        <v>995</v>
      </c>
      <c r="I614" s="1" t="s">
        <v>24</v>
      </c>
      <c r="J614" s="1" t="s">
        <v>58</v>
      </c>
      <c r="K614" s="1" t="s">
        <v>992</v>
      </c>
      <c r="L614" s="1" t="s">
        <v>43</v>
      </c>
      <c r="M614" s="1"/>
      <c r="N614" s="1" t="s">
        <v>29</v>
      </c>
      <c r="O614" s="1" t="s">
        <v>988</v>
      </c>
      <c r="P614" s="1" t="s">
        <v>98</v>
      </c>
      <c r="Q614" s="1" t="s">
        <v>400</v>
      </c>
      <c r="R614" s="1"/>
      <c r="S614" s="1">
        <v>62701</v>
      </c>
      <c r="T614" s="2">
        <v>42094</v>
      </c>
      <c r="U614" s="2">
        <v>42096</v>
      </c>
      <c r="V614" s="1">
        <v>1</v>
      </c>
      <c r="W614" s="1">
        <v>88460</v>
      </c>
      <c r="X614" s="1"/>
      <c r="Y614" s="1"/>
      <c r="Z614" s="1"/>
      <c r="AA614" s="1"/>
      <c r="AB614" s="1"/>
    </row>
    <row r="615" spans="1:28" x14ac:dyDescent="0.3">
      <c r="A615" s="1">
        <v>18047</v>
      </c>
      <c r="B615" s="1" t="s">
        <v>33</v>
      </c>
      <c r="C615" s="1">
        <v>7.64</v>
      </c>
      <c r="D615" s="1">
        <v>0.05</v>
      </c>
      <c r="E615" s="1">
        <v>1085</v>
      </c>
      <c r="G615" s="1"/>
      <c r="H615" s="1" t="s">
        <v>35</v>
      </c>
      <c r="I615" s="1" t="s">
        <v>34</v>
      </c>
      <c r="J615" s="1" t="s">
        <v>26</v>
      </c>
      <c r="K615" s="1" t="s">
        <v>66</v>
      </c>
      <c r="L615" s="1" t="s">
        <v>28</v>
      </c>
      <c r="M615" s="1"/>
      <c r="N615" s="1" t="s">
        <v>29</v>
      </c>
      <c r="O615" s="1" t="s">
        <v>988</v>
      </c>
      <c r="P615" s="1" t="s">
        <v>55</v>
      </c>
      <c r="Q615" s="1" t="s">
        <v>401</v>
      </c>
      <c r="R615" s="1"/>
      <c r="S615" s="1">
        <v>11729</v>
      </c>
      <c r="T615" s="2">
        <v>42009</v>
      </c>
      <c r="U615" s="2">
        <v>42010</v>
      </c>
      <c r="V615" s="1">
        <v>6</v>
      </c>
      <c r="W615" s="1">
        <v>86122</v>
      </c>
      <c r="X615" s="1"/>
      <c r="Y615" s="1"/>
      <c r="Z615" s="1"/>
      <c r="AA615" s="1"/>
      <c r="AB615" s="1"/>
    </row>
    <row r="616" spans="1:28" x14ac:dyDescent="0.3">
      <c r="A616" s="1">
        <v>25279</v>
      </c>
      <c r="B616" s="1" t="s">
        <v>23</v>
      </c>
      <c r="C616" s="1">
        <v>9.06</v>
      </c>
      <c r="D616" s="1">
        <v>0.05</v>
      </c>
      <c r="E616" s="1">
        <v>1085</v>
      </c>
      <c r="G616" s="1"/>
      <c r="H616" s="1" t="s">
        <v>35</v>
      </c>
      <c r="I616" s="1" t="s">
        <v>34</v>
      </c>
      <c r="J616" s="1" t="s">
        <v>26</v>
      </c>
      <c r="K616" s="1" t="s">
        <v>66</v>
      </c>
      <c r="L616" s="1" t="s">
        <v>49</v>
      </c>
      <c r="M616" s="1"/>
      <c r="N616" s="1" t="s">
        <v>29</v>
      </c>
      <c r="O616" s="1" t="s">
        <v>988</v>
      </c>
      <c r="P616" s="1" t="s">
        <v>55</v>
      </c>
      <c r="Q616" s="1" t="s">
        <v>401</v>
      </c>
      <c r="R616" s="1"/>
      <c r="S616" s="1">
        <v>11729</v>
      </c>
      <c r="T616" s="2">
        <v>42118</v>
      </c>
      <c r="U616" s="2">
        <v>42119</v>
      </c>
      <c r="V616" s="1">
        <v>3</v>
      </c>
      <c r="W616" s="1">
        <v>86123</v>
      </c>
      <c r="X616" s="1"/>
      <c r="Y616" s="1"/>
      <c r="Z616" s="1"/>
      <c r="AA616" s="1"/>
      <c r="AB616" s="1"/>
    </row>
    <row r="617" spans="1:28" x14ac:dyDescent="0.3">
      <c r="A617" s="1">
        <v>23104</v>
      </c>
      <c r="B617" s="1" t="s">
        <v>33</v>
      </c>
      <c r="C617" s="1">
        <v>30.42</v>
      </c>
      <c r="D617" s="1">
        <v>0.05</v>
      </c>
      <c r="E617" s="1">
        <v>1085</v>
      </c>
      <c r="G617" s="1"/>
      <c r="H617" s="1" t="s">
        <v>35</v>
      </c>
      <c r="I617" s="1" t="s">
        <v>24</v>
      </c>
      <c r="J617" s="1" t="s">
        <v>58</v>
      </c>
      <c r="K617" s="1" t="s">
        <v>100</v>
      </c>
      <c r="L617" s="1" t="s">
        <v>49</v>
      </c>
      <c r="M617" s="1"/>
      <c r="N617" s="1" t="s">
        <v>29</v>
      </c>
      <c r="O617" s="1" t="s">
        <v>988</v>
      </c>
      <c r="P617" s="1" t="s">
        <v>55</v>
      </c>
      <c r="Q617" s="1" t="s">
        <v>401</v>
      </c>
      <c r="R617" s="1"/>
      <c r="S617" s="1">
        <v>11729</v>
      </c>
      <c r="T617" s="2">
        <v>42137</v>
      </c>
      <c r="U617" s="2">
        <v>42139</v>
      </c>
      <c r="V617" s="1">
        <v>10</v>
      </c>
      <c r="W617" s="1">
        <v>86124</v>
      </c>
      <c r="X617" s="2"/>
      <c r="Y617" s="1"/>
      <c r="Z617" s="1"/>
      <c r="AA617" s="1"/>
      <c r="AB617" s="1"/>
    </row>
    <row r="618" spans="1:28" x14ac:dyDescent="0.3">
      <c r="A618" s="1">
        <v>23105</v>
      </c>
      <c r="B618" s="1" t="s">
        <v>33</v>
      </c>
      <c r="C618" s="1">
        <v>37.94</v>
      </c>
      <c r="D618" s="1">
        <v>0.05</v>
      </c>
      <c r="E618" s="1">
        <v>1085</v>
      </c>
      <c r="G618" s="1"/>
      <c r="H618" s="1" t="s">
        <v>35</v>
      </c>
      <c r="I618" s="1" t="s">
        <v>24</v>
      </c>
      <c r="J618" s="1" t="s">
        <v>26</v>
      </c>
      <c r="K618" s="1" t="s">
        <v>66</v>
      </c>
      <c r="L618" s="1" t="s">
        <v>28</v>
      </c>
      <c r="M618" s="1"/>
      <c r="N618" s="1" t="s">
        <v>29</v>
      </c>
      <c r="O618" s="1" t="s">
        <v>988</v>
      </c>
      <c r="P618" s="1" t="s">
        <v>55</v>
      </c>
      <c r="Q618" s="1" t="s">
        <v>401</v>
      </c>
      <c r="R618" s="1"/>
      <c r="S618" s="1">
        <v>11729</v>
      </c>
      <c r="T618" s="2">
        <v>42137</v>
      </c>
      <c r="U618" s="2">
        <v>42138</v>
      </c>
      <c r="V618" s="1">
        <v>8</v>
      </c>
      <c r="W618" s="1">
        <v>86124</v>
      </c>
      <c r="X618" s="2"/>
      <c r="Y618" s="1"/>
      <c r="Z618" s="1"/>
      <c r="AA618" s="1"/>
      <c r="AB618" s="1"/>
    </row>
    <row r="619" spans="1:28" x14ac:dyDescent="0.3">
      <c r="A619" s="1">
        <v>25280</v>
      </c>
      <c r="B619" s="1" t="s">
        <v>23</v>
      </c>
      <c r="C619" s="1">
        <v>14.27</v>
      </c>
      <c r="D619" s="1">
        <v>0.05</v>
      </c>
      <c r="E619" s="1">
        <v>1086</v>
      </c>
      <c r="G619" s="1"/>
      <c r="H619" s="1" t="s">
        <v>35</v>
      </c>
      <c r="I619" s="1" t="s">
        <v>34</v>
      </c>
      <c r="J619" s="1" t="s">
        <v>26</v>
      </c>
      <c r="K619" s="1" t="s">
        <v>996</v>
      </c>
      <c r="L619" s="1" t="s">
        <v>49</v>
      </c>
      <c r="M619" s="1"/>
      <c r="N619" s="1" t="s">
        <v>29</v>
      </c>
      <c r="O619" s="1" t="s">
        <v>984</v>
      </c>
      <c r="P619" s="1" t="s">
        <v>55</v>
      </c>
      <c r="Q619" s="1" t="s">
        <v>402</v>
      </c>
      <c r="R619" s="1"/>
      <c r="S619" s="1">
        <v>11746</v>
      </c>
      <c r="T619" s="2">
        <v>42118</v>
      </c>
      <c r="U619" s="2">
        <v>42119</v>
      </c>
      <c r="V619" s="1">
        <v>3</v>
      </c>
      <c r="W619" s="1">
        <v>86123</v>
      </c>
      <c r="X619" s="2"/>
      <c r="Y619" s="1"/>
      <c r="Z619" s="1"/>
      <c r="AA619" s="1"/>
      <c r="AB619" s="1"/>
    </row>
    <row r="620" spans="1:28" x14ac:dyDescent="0.3">
      <c r="A620" s="1">
        <v>22537</v>
      </c>
      <c r="B620" s="1" t="s">
        <v>47</v>
      </c>
      <c r="C620" s="1">
        <v>15.14</v>
      </c>
      <c r="D620" s="1">
        <v>0.05</v>
      </c>
      <c r="E620" s="1">
        <v>1101</v>
      </c>
      <c r="G620" s="1"/>
      <c r="H620" s="1" t="s">
        <v>35</v>
      </c>
      <c r="I620" s="1" t="s">
        <v>48</v>
      </c>
      <c r="J620" s="1" t="s">
        <v>26</v>
      </c>
      <c r="K620" s="1" t="s">
        <v>85</v>
      </c>
      <c r="L620" s="1" t="s">
        <v>49</v>
      </c>
      <c r="M620" s="1"/>
      <c r="N620" s="1" t="s">
        <v>29</v>
      </c>
      <c r="O620" s="1" t="s">
        <v>989</v>
      </c>
      <c r="P620" s="1" t="s">
        <v>39</v>
      </c>
      <c r="Q620" s="1" t="s">
        <v>372</v>
      </c>
      <c r="R620" s="1"/>
      <c r="S620" s="1">
        <v>93030</v>
      </c>
      <c r="T620" s="2">
        <v>42129</v>
      </c>
      <c r="U620" s="2">
        <v>42130</v>
      </c>
      <c r="V620" s="1">
        <v>3</v>
      </c>
      <c r="W620" s="1">
        <v>91488</v>
      </c>
      <c r="X620" s="2"/>
      <c r="Y620" s="1"/>
      <c r="Z620" s="1"/>
      <c r="AA620" s="1"/>
      <c r="AB620" s="1"/>
    </row>
    <row r="621" spans="1:28" x14ac:dyDescent="0.3">
      <c r="A621" s="1">
        <v>21847</v>
      </c>
      <c r="B621" s="1" t="s">
        <v>33</v>
      </c>
      <c r="C621" s="1">
        <v>328.14</v>
      </c>
      <c r="D621" s="1">
        <v>0.1</v>
      </c>
      <c r="E621" s="1">
        <v>1103</v>
      </c>
      <c r="G621" s="1"/>
      <c r="H621" s="1" t="s">
        <v>995</v>
      </c>
      <c r="I621" s="1" t="s">
        <v>34</v>
      </c>
      <c r="J621" s="1" t="s">
        <v>26</v>
      </c>
      <c r="K621" s="1" t="s">
        <v>131</v>
      </c>
      <c r="L621" s="1" t="s">
        <v>38</v>
      </c>
      <c r="M621" s="1"/>
      <c r="N621" s="1" t="s">
        <v>29</v>
      </c>
      <c r="O621" s="1" t="s">
        <v>988</v>
      </c>
      <c r="P621" s="1" t="s">
        <v>206</v>
      </c>
      <c r="Q621" s="1" t="s">
        <v>403</v>
      </c>
      <c r="R621" s="1"/>
      <c r="S621" s="1">
        <v>68046</v>
      </c>
      <c r="T621" s="2">
        <v>42104</v>
      </c>
      <c r="U621" s="2">
        <v>42105</v>
      </c>
      <c r="V621" s="1">
        <v>7</v>
      </c>
      <c r="W621" s="1">
        <v>90977</v>
      </c>
      <c r="X621" s="1"/>
      <c r="Y621" s="1"/>
      <c r="Z621" s="1"/>
      <c r="AA621" s="1"/>
      <c r="AB621" s="1"/>
    </row>
    <row r="622" spans="1:28" x14ac:dyDescent="0.3">
      <c r="A622" s="1">
        <v>3847</v>
      </c>
      <c r="B622" s="1" t="s">
        <v>33</v>
      </c>
      <c r="C622" s="1">
        <v>328.14</v>
      </c>
      <c r="D622" s="1">
        <v>0.1</v>
      </c>
      <c r="E622" s="1">
        <v>1104</v>
      </c>
      <c r="G622" s="1"/>
      <c r="H622" s="1" t="s">
        <v>995</v>
      </c>
      <c r="I622" s="1" t="s">
        <v>34</v>
      </c>
      <c r="J622" s="1" t="s">
        <v>26</v>
      </c>
      <c r="K622" s="1" t="s">
        <v>131</v>
      </c>
      <c r="L622" s="1" t="s">
        <v>38</v>
      </c>
      <c r="M622" s="1"/>
      <c r="N622" s="1" t="s">
        <v>29</v>
      </c>
      <c r="O622" s="1" t="s">
        <v>989</v>
      </c>
      <c r="P622" s="1" t="s">
        <v>55</v>
      </c>
      <c r="Q622" s="1" t="s">
        <v>65</v>
      </c>
      <c r="R622" s="1"/>
      <c r="S622" s="1">
        <v>10282</v>
      </c>
      <c r="T622" s="2">
        <v>42104</v>
      </c>
      <c r="U622" s="2">
        <v>42105</v>
      </c>
      <c r="V622" s="1">
        <v>29</v>
      </c>
      <c r="W622" s="1">
        <v>27456</v>
      </c>
      <c r="X622" s="1"/>
      <c r="Y622" s="1"/>
      <c r="Z622" s="1"/>
      <c r="AA622" s="1"/>
      <c r="AB622" s="1"/>
    </row>
    <row r="623" spans="1:28" x14ac:dyDescent="0.3">
      <c r="A623" s="1">
        <v>2808</v>
      </c>
      <c r="B623" s="1" t="s">
        <v>47</v>
      </c>
      <c r="C623" s="1">
        <v>6.35</v>
      </c>
      <c r="D623" s="1">
        <v>0.05</v>
      </c>
      <c r="E623" s="1">
        <v>1106</v>
      </c>
      <c r="G623" s="1"/>
      <c r="H623" s="1" t="s">
        <v>35</v>
      </c>
      <c r="I623" s="1" t="s">
        <v>48</v>
      </c>
      <c r="J623" s="1" t="s">
        <v>26</v>
      </c>
      <c r="K623" s="1" t="s">
        <v>66</v>
      </c>
      <c r="L623" s="1" t="s">
        <v>28</v>
      </c>
      <c r="M623" s="1"/>
      <c r="N623" s="1" t="s">
        <v>29</v>
      </c>
      <c r="O623" s="1" t="s">
        <v>989</v>
      </c>
      <c r="P623" s="1" t="s">
        <v>79</v>
      </c>
      <c r="Q623" s="1" t="s">
        <v>293</v>
      </c>
      <c r="R623" s="1"/>
      <c r="S623" s="1">
        <v>75220</v>
      </c>
      <c r="T623" s="2">
        <v>42144</v>
      </c>
      <c r="U623" s="2">
        <v>42147</v>
      </c>
      <c r="V623" s="1">
        <v>52</v>
      </c>
      <c r="W623" s="1">
        <v>20261</v>
      </c>
      <c r="X623" s="1"/>
      <c r="Y623" s="1"/>
      <c r="Z623" s="1"/>
      <c r="AA623" s="1"/>
      <c r="AB623" s="1"/>
    </row>
    <row r="624" spans="1:28" x14ac:dyDescent="0.3">
      <c r="A624" s="1">
        <v>106</v>
      </c>
      <c r="B624" s="1" t="s">
        <v>23</v>
      </c>
      <c r="C624" s="1">
        <v>9.31</v>
      </c>
      <c r="D624" s="1">
        <v>0.05</v>
      </c>
      <c r="E624" s="1">
        <v>1106</v>
      </c>
      <c r="G624" s="1"/>
      <c r="H624" s="1" t="s">
        <v>35</v>
      </c>
      <c r="I624" s="1" t="s">
        <v>48</v>
      </c>
      <c r="J624" s="1" t="s">
        <v>26</v>
      </c>
      <c r="K624" s="1" t="s">
        <v>999</v>
      </c>
      <c r="L624" s="1" t="s">
        <v>43</v>
      </c>
      <c r="M624" s="1"/>
      <c r="N624" s="1" t="s">
        <v>29</v>
      </c>
      <c r="O624" s="1" t="s">
        <v>989</v>
      </c>
      <c r="P624" s="1" t="s">
        <v>79</v>
      </c>
      <c r="Q624" s="1" t="s">
        <v>293</v>
      </c>
      <c r="R624" s="1"/>
      <c r="S624" s="1">
        <v>75220</v>
      </c>
      <c r="T624" s="2">
        <v>42145</v>
      </c>
      <c r="U624" s="2">
        <v>42146</v>
      </c>
      <c r="V624" s="1">
        <v>61</v>
      </c>
      <c r="W624" s="1">
        <v>646</v>
      </c>
      <c r="X624" s="1"/>
      <c r="Y624" s="1"/>
      <c r="Z624" s="1"/>
      <c r="AA624" s="1"/>
      <c r="AB624" s="1"/>
    </row>
    <row r="625" spans="1:28" x14ac:dyDescent="0.3">
      <c r="A625" s="1">
        <v>6443</v>
      </c>
      <c r="B625" s="1" t="s">
        <v>33</v>
      </c>
      <c r="C625" s="1">
        <v>140.81</v>
      </c>
      <c r="D625" s="1">
        <v>0.1</v>
      </c>
      <c r="E625" s="1">
        <v>1106</v>
      </c>
      <c r="G625" s="1"/>
      <c r="H625" s="1" t="s">
        <v>35</v>
      </c>
      <c r="I625" s="1" t="s">
        <v>74</v>
      </c>
      <c r="J625" s="1" t="s">
        <v>36</v>
      </c>
      <c r="K625" s="1" t="s">
        <v>37</v>
      </c>
      <c r="L625" s="1" t="s">
        <v>124</v>
      </c>
      <c r="M625" s="1"/>
      <c r="N625" s="1" t="s">
        <v>29</v>
      </c>
      <c r="O625" s="1" t="s">
        <v>989</v>
      </c>
      <c r="P625" s="1" t="s">
        <v>79</v>
      </c>
      <c r="Q625" s="1" t="s">
        <v>293</v>
      </c>
      <c r="R625" s="1"/>
      <c r="S625" s="1">
        <v>75220</v>
      </c>
      <c r="T625" s="2">
        <v>42161</v>
      </c>
      <c r="U625" s="2">
        <v>42163</v>
      </c>
      <c r="V625" s="1">
        <v>81</v>
      </c>
      <c r="W625" s="1">
        <v>45824</v>
      </c>
      <c r="X625" s="2"/>
      <c r="Y625" s="1"/>
      <c r="Z625" s="1"/>
      <c r="AA625" s="1"/>
      <c r="AB625" s="1"/>
    </row>
    <row r="626" spans="1:28" x14ac:dyDescent="0.3">
      <c r="A626" s="1">
        <v>18106</v>
      </c>
      <c r="B626" s="1" t="s">
        <v>23</v>
      </c>
      <c r="C626" s="1">
        <v>9.31</v>
      </c>
      <c r="D626" s="1">
        <v>0.05</v>
      </c>
      <c r="E626" s="1">
        <v>1107</v>
      </c>
      <c r="G626" s="1"/>
      <c r="H626" s="1" t="s">
        <v>35</v>
      </c>
      <c r="I626" s="1" t="s">
        <v>48</v>
      </c>
      <c r="J626" s="1" t="s">
        <v>26</v>
      </c>
      <c r="K626" s="1" t="s">
        <v>999</v>
      </c>
      <c r="L626" s="1" t="s">
        <v>43</v>
      </c>
      <c r="M626" s="1"/>
      <c r="N626" s="1" t="s">
        <v>29</v>
      </c>
      <c r="O626" s="1" t="s">
        <v>989</v>
      </c>
      <c r="P626" s="1" t="s">
        <v>79</v>
      </c>
      <c r="Q626" s="1" t="s">
        <v>404</v>
      </c>
      <c r="R626" s="1"/>
      <c r="S626" s="1">
        <v>77566</v>
      </c>
      <c r="T626" s="2">
        <v>42145</v>
      </c>
      <c r="U626" s="2">
        <v>42146</v>
      </c>
      <c r="V626" s="1">
        <v>15</v>
      </c>
      <c r="W626" s="1">
        <v>86411</v>
      </c>
      <c r="X626" s="2"/>
      <c r="Y626" s="1"/>
      <c r="Z626" s="1"/>
      <c r="AA626" s="1"/>
      <c r="AB626" s="1"/>
    </row>
    <row r="627" spans="1:28" x14ac:dyDescent="0.3">
      <c r="A627" s="1">
        <v>20807</v>
      </c>
      <c r="B627" s="1" t="s">
        <v>47</v>
      </c>
      <c r="C627" s="1">
        <v>31.74</v>
      </c>
      <c r="D627" s="1">
        <v>0.05</v>
      </c>
      <c r="E627" s="1">
        <v>1108</v>
      </c>
      <c r="G627" s="1"/>
      <c r="H627" s="1" t="s">
        <v>995</v>
      </c>
      <c r="I627" s="1" t="s">
        <v>48</v>
      </c>
      <c r="J627" s="1" t="s">
        <v>26</v>
      </c>
      <c r="K627" s="1" t="s">
        <v>996</v>
      </c>
      <c r="L627" s="1" t="s">
        <v>49</v>
      </c>
      <c r="M627" s="1"/>
      <c r="N627" s="1" t="s">
        <v>29</v>
      </c>
      <c r="O627" s="1" t="s">
        <v>989</v>
      </c>
      <c r="P627" s="1" t="s">
        <v>79</v>
      </c>
      <c r="Q627" s="1" t="s">
        <v>405</v>
      </c>
      <c r="R627" s="1"/>
      <c r="S627" s="1">
        <v>75146</v>
      </c>
      <c r="T627" s="2">
        <v>42144</v>
      </c>
      <c r="U627" s="2">
        <v>42144</v>
      </c>
      <c r="V627" s="1">
        <v>9</v>
      </c>
      <c r="W627" s="1">
        <v>86409</v>
      </c>
      <c r="X627" s="2"/>
      <c r="Y627" s="1"/>
      <c r="Z627" s="1"/>
      <c r="AA627" s="1"/>
      <c r="AB627" s="1"/>
    </row>
    <row r="628" spans="1:28" x14ac:dyDescent="0.3">
      <c r="A628" s="1">
        <v>20808</v>
      </c>
      <c r="B628" s="1" t="s">
        <v>47</v>
      </c>
      <c r="C628" s="1">
        <v>6.35</v>
      </c>
      <c r="D628" s="1">
        <v>0.05</v>
      </c>
      <c r="E628" s="1">
        <v>1108</v>
      </c>
      <c r="G628" s="1"/>
      <c r="H628" s="1" t="s">
        <v>35</v>
      </c>
      <c r="I628" s="1" t="s">
        <v>48</v>
      </c>
      <c r="J628" s="1" t="s">
        <v>26</v>
      </c>
      <c r="K628" s="1" t="s">
        <v>66</v>
      </c>
      <c r="L628" s="1" t="s">
        <v>28</v>
      </c>
      <c r="M628" s="1"/>
      <c r="N628" s="1" t="s">
        <v>29</v>
      </c>
      <c r="O628" s="1" t="s">
        <v>989</v>
      </c>
      <c r="P628" s="1" t="s">
        <v>79</v>
      </c>
      <c r="Q628" s="1" t="s">
        <v>405</v>
      </c>
      <c r="R628" s="1"/>
      <c r="S628" s="1">
        <v>75146</v>
      </c>
      <c r="T628" s="2">
        <v>42144</v>
      </c>
      <c r="U628" s="2">
        <v>42147</v>
      </c>
      <c r="V628" s="1">
        <v>13</v>
      </c>
      <c r="W628" s="1">
        <v>86409</v>
      </c>
      <c r="X628" s="1"/>
      <c r="Y628" s="1"/>
      <c r="Z628" s="1"/>
      <c r="AA628" s="1"/>
      <c r="AB628" s="1"/>
    </row>
    <row r="629" spans="1:28" x14ac:dyDescent="0.3">
      <c r="A629" s="1">
        <v>20809</v>
      </c>
      <c r="B629" s="1" t="s">
        <v>47</v>
      </c>
      <c r="C629" s="1">
        <v>65.989999999999995</v>
      </c>
      <c r="D629" s="1">
        <v>0.05</v>
      </c>
      <c r="E629" s="1">
        <v>1108</v>
      </c>
      <c r="G629" s="1"/>
      <c r="H629" s="1" t="s">
        <v>995</v>
      </c>
      <c r="I629" s="1" t="s">
        <v>48</v>
      </c>
      <c r="J629" s="1" t="s">
        <v>58</v>
      </c>
      <c r="K629" s="1" t="s">
        <v>992</v>
      </c>
      <c r="L629" s="1" t="s">
        <v>49</v>
      </c>
      <c r="M629" s="1"/>
      <c r="N629" s="1" t="s">
        <v>29</v>
      </c>
      <c r="O629" s="1" t="s">
        <v>989</v>
      </c>
      <c r="P629" s="1" t="s">
        <v>79</v>
      </c>
      <c r="Q629" s="1" t="s">
        <v>405</v>
      </c>
      <c r="R629" s="1"/>
      <c r="S629" s="1">
        <v>75146</v>
      </c>
      <c r="T629" s="2">
        <v>42144</v>
      </c>
      <c r="U629" s="2">
        <v>42145</v>
      </c>
      <c r="V629" s="1">
        <v>8</v>
      </c>
      <c r="W629" s="1">
        <v>86409</v>
      </c>
      <c r="X629" s="1"/>
      <c r="Y629" s="1"/>
      <c r="Z629" s="1"/>
      <c r="AA629" s="1"/>
      <c r="AB629" s="1"/>
    </row>
    <row r="630" spans="1:28" x14ac:dyDescent="0.3">
      <c r="A630" s="1">
        <v>22480</v>
      </c>
      <c r="B630" s="1" t="s">
        <v>47</v>
      </c>
      <c r="C630" s="1">
        <v>8.3699999999999992</v>
      </c>
      <c r="D630" s="1">
        <v>0.05</v>
      </c>
      <c r="E630" s="1">
        <v>1109</v>
      </c>
      <c r="G630" s="1"/>
      <c r="H630" s="1" t="s">
        <v>35</v>
      </c>
      <c r="I630" s="1" t="s">
        <v>74</v>
      </c>
      <c r="J630" s="1" t="s">
        <v>36</v>
      </c>
      <c r="K630" s="1" t="s">
        <v>42</v>
      </c>
      <c r="L630" s="1" t="s">
        <v>124</v>
      </c>
      <c r="M630" s="1"/>
      <c r="N630" s="1" t="s">
        <v>29</v>
      </c>
      <c r="O630" s="1" t="s">
        <v>984</v>
      </c>
      <c r="P630" s="1" t="s">
        <v>79</v>
      </c>
      <c r="Q630" s="1" t="s">
        <v>406</v>
      </c>
      <c r="R630" s="1"/>
      <c r="S630" s="1">
        <v>78041</v>
      </c>
      <c r="T630" s="2">
        <v>42184</v>
      </c>
      <c r="U630" s="2">
        <v>42184</v>
      </c>
      <c r="V630" s="1">
        <v>13</v>
      </c>
      <c r="W630" s="1">
        <v>86410</v>
      </c>
      <c r="X630" s="2"/>
      <c r="Y630" s="1"/>
      <c r="Z630" s="1"/>
      <c r="AA630" s="1"/>
      <c r="AB630" s="1"/>
    </row>
    <row r="631" spans="1:28" x14ac:dyDescent="0.3">
      <c r="A631" s="1">
        <v>20176</v>
      </c>
      <c r="B631" s="1" t="s">
        <v>33</v>
      </c>
      <c r="C631" s="1">
        <v>300.98</v>
      </c>
      <c r="D631" s="1">
        <v>0.1</v>
      </c>
      <c r="E631" s="1">
        <v>1112</v>
      </c>
      <c r="G631" s="1"/>
      <c r="H631" s="1" t="s">
        <v>995</v>
      </c>
      <c r="I631" s="1" t="s">
        <v>24</v>
      </c>
      <c r="J631" s="1" t="s">
        <v>36</v>
      </c>
      <c r="K631" s="1" t="s">
        <v>105</v>
      </c>
      <c r="L631" s="1" t="s">
        <v>77</v>
      </c>
      <c r="M631" s="1"/>
      <c r="N631" s="1" t="s">
        <v>29</v>
      </c>
      <c r="O631" s="1" t="s">
        <v>984</v>
      </c>
      <c r="P631" s="1" t="s">
        <v>39</v>
      </c>
      <c r="Q631" s="1" t="s">
        <v>407</v>
      </c>
      <c r="R631" s="1"/>
      <c r="S631" s="1">
        <v>92399</v>
      </c>
      <c r="T631" s="2">
        <v>42096</v>
      </c>
      <c r="U631" s="2">
        <v>42098</v>
      </c>
      <c r="V631" s="1">
        <v>12</v>
      </c>
      <c r="W631" s="1">
        <v>90832</v>
      </c>
      <c r="X631" s="1"/>
      <c r="Y631" s="1"/>
      <c r="Z631" s="1"/>
      <c r="AA631" s="1"/>
      <c r="AB631" s="1"/>
    </row>
    <row r="632" spans="1:28" x14ac:dyDescent="0.3">
      <c r="A632" s="1">
        <v>20177</v>
      </c>
      <c r="B632" s="1" t="s">
        <v>33</v>
      </c>
      <c r="C632" s="1">
        <v>2550.14</v>
      </c>
      <c r="D632" s="1">
        <v>0.15</v>
      </c>
      <c r="E632" s="1">
        <v>1112</v>
      </c>
      <c r="G632" s="1"/>
      <c r="H632" s="1" t="s">
        <v>995</v>
      </c>
      <c r="I632" s="1" t="s">
        <v>24</v>
      </c>
      <c r="J632" s="1" t="s">
        <v>58</v>
      </c>
      <c r="K632" s="1" t="s">
        <v>62</v>
      </c>
      <c r="L632" s="1" t="s">
        <v>38</v>
      </c>
      <c r="M632" s="1"/>
      <c r="N632" s="1" t="s">
        <v>29</v>
      </c>
      <c r="O632" s="1" t="s">
        <v>984</v>
      </c>
      <c r="P632" s="1" t="s">
        <v>39</v>
      </c>
      <c r="Q632" s="1" t="s">
        <v>407</v>
      </c>
      <c r="R632" s="1"/>
      <c r="S632" s="1">
        <v>92399</v>
      </c>
      <c r="T632" s="2">
        <v>42096</v>
      </c>
      <c r="U632" s="2">
        <v>42098</v>
      </c>
      <c r="V632" s="1">
        <v>2</v>
      </c>
      <c r="W632" s="1">
        <v>90832</v>
      </c>
      <c r="X632" s="1"/>
      <c r="Y632" s="1"/>
      <c r="Z632" s="1"/>
      <c r="AA632" s="1"/>
      <c r="AB632" s="1"/>
    </row>
    <row r="633" spans="1:28" x14ac:dyDescent="0.3">
      <c r="A633" s="1">
        <v>26060</v>
      </c>
      <c r="B633" s="1" t="s">
        <v>41</v>
      </c>
      <c r="C633" s="1">
        <v>2.89</v>
      </c>
      <c r="D633" s="1">
        <v>0.05</v>
      </c>
      <c r="E633" s="1">
        <v>1113</v>
      </c>
      <c r="G633" s="1"/>
      <c r="H633" s="1" t="s">
        <v>35</v>
      </c>
      <c r="I633" s="1" t="s">
        <v>24</v>
      </c>
      <c r="J633" s="1" t="s">
        <v>26</v>
      </c>
      <c r="K633" s="1" t="s">
        <v>82</v>
      </c>
      <c r="L633" s="1" t="s">
        <v>49</v>
      </c>
      <c r="M633" s="1"/>
      <c r="N633" s="1" t="s">
        <v>29</v>
      </c>
      <c r="O633" s="1" t="s">
        <v>984</v>
      </c>
      <c r="P633" s="1" t="s">
        <v>129</v>
      </c>
      <c r="Q633" s="1" t="s">
        <v>408</v>
      </c>
      <c r="R633" s="1"/>
      <c r="S633" s="1">
        <v>80004</v>
      </c>
      <c r="T633" s="2">
        <v>42100</v>
      </c>
      <c r="U633" s="2">
        <v>42101</v>
      </c>
      <c r="V633" s="1">
        <v>14</v>
      </c>
      <c r="W633" s="1">
        <v>90833</v>
      </c>
      <c r="X633" s="1"/>
      <c r="Y633" s="1"/>
      <c r="Z633" s="1"/>
      <c r="AA633" s="1"/>
      <c r="AB633" s="1"/>
    </row>
    <row r="634" spans="1:28" x14ac:dyDescent="0.3">
      <c r="A634" s="1">
        <v>26061</v>
      </c>
      <c r="B634" s="1" t="s">
        <v>41</v>
      </c>
      <c r="C634" s="1">
        <v>55.99</v>
      </c>
      <c r="D634" s="1">
        <v>0.05</v>
      </c>
      <c r="E634" s="1">
        <v>1113</v>
      </c>
      <c r="G634" s="1"/>
      <c r="H634" s="1" t="s">
        <v>35</v>
      </c>
      <c r="I634" s="1" t="s">
        <v>24</v>
      </c>
      <c r="J634" s="1" t="s">
        <v>58</v>
      </c>
      <c r="K634" s="1" t="s">
        <v>992</v>
      </c>
      <c r="L634" s="1" t="s">
        <v>43</v>
      </c>
      <c r="M634" s="1"/>
      <c r="N634" s="1" t="s">
        <v>29</v>
      </c>
      <c r="O634" s="1" t="s">
        <v>984</v>
      </c>
      <c r="P634" s="1" t="s">
        <v>129</v>
      </c>
      <c r="Q634" s="1" t="s">
        <v>408</v>
      </c>
      <c r="R634" s="1"/>
      <c r="S634" s="1">
        <v>80004</v>
      </c>
      <c r="T634" s="2">
        <v>42100</v>
      </c>
      <c r="U634" s="2">
        <v>42102</v>
      </c>
      <c r="V634" s="1">
        <v>5</v>
      </c>
      <c r="W634" s="1">
        <v>90833</v>
      </c>
      <c r="X634" s="1"/>
      <c r="Y634" s="1"/>
      <c r="Z634" s="1"/>
      <c r="AA634" s="1"/>
      <c r="AB634" s="1"/>
    </row>
    <row r="635" spans="1:28" x14ac:dyDescent="0.3">
      <c r="A635" s="1">
        <v>21579</v>
      </c>
      <c r="B635" s="1" t="s">
        <v>33</v>
      </c>
      <c r="C635" s="1">
        <v>64.650000000000006</v>
      </c>
      <c r="D635" s="1">
        <v>0.05</v>
      </c>
      <c r="E635" s="1">
        <v>1117</v>
      </c>
      <c r="G635" s="1"/>
      <c r="H635" s="1" t="s">
        <v>35</v>
      </c>
      <c r="I635" s="1" t="s">
        <v>34</v>
      </c>
      <c r="J635" s="1" t="s">
        <v>26</v>
      </c>
      <c r="K635" s="1" t="s">
        <v>85</v>
      </c>
      <c r="L635" s="1" t="s">
        <v>124</v>
      </c>
      <c r="M635" s="1"/>
      <c r="N635" s="1" t="s">
        <v>29</v>
      </c>
      <c r="O635" s="1" t="s">
        <v>984</v>
      </c>
      <c r="P635" s="1" t="s">
        <v>168</v>
      </c>
      <c r="Q635" s="1" t="s">
        <v>409</v>
      </c>
      <c r="R635" s="1"/>
      <c r="S635" s="1">
        <v>85705</v>
      </c>
      <c r="T635" s="2">
        <v>42040</v>
      </c>
      <c r="U635" s="2">
        <v>42041</v>
      </c>
      <c r="V635" s="1">
        <v>4</v>
      </c>
      <c r="W635" s="1">
        <v>86768</v>
      </c>
      <c r="X635" s="1"/>
      <c r="Y635" s="1"/>
      <c r="Z635" s="1"/>
      <c r="AA635" s="1"/>
      <c r="AB635" s="1"/>
    </row>
    <row r="636" spans="1:28" x14ac:dyDescent="0.3">
      <c r="A636" s="1">
        <v>21329</v>
      </c>
      <c r="B636" s="1" t="s">
        <v>71</v>
      </c>
      <c r="C636" s="1">
        <v>19.98</v>
      </c>
      <c r="D636" s="1">
        <v>0.05</v>
      </c>
      <c r="E636" s="1">
        <v>1121</v>
      </c>
      <c r="G636" s="1"/>
      <c r="H636" s="1" t="s">
        <v>35</v>
      </c>
      <c r="I636" s="1" t="s">
        <v>74</v>
      </c>
      <c r="J636" s="1" t="s">
        <v>26</v>
      </c>
      <c r="K636" s="1" t="s">
        <v>66</v>
      </c>
      <c r="L636" s="1" t="s">
        <v>49</v>
      </c>
      <c r="M636" s="1"/>
      <c r="N636" s="1" t="s">
        <v>29</v>
      </c>
      <c r="O636" s="1" t="s">
        <v>984</v>
      </c>
      <c r="P636" s="1" t="s">
        <v>39</v>
      </c>
      <c r="Q636" s="1" t="s">
        <v>410</v>
      </c>
      <c r="R636" s="1"/>
      <c r="S636" s="1">
        <v>92592</v>
      </c>
      <c r="T636" s="2">
        <v>42042</v>
      </c>
      <c r="U636" s="2">
        <v>42049</v>
      </c>
      <c r="V636" s="1">
        <v>8</v>
      </c>
      <c r="W636" s="1">
        <v>86767</v>
      </c>
      <c r="X636" s="2"/>
      <c r="Y636" s="1"/>
      <c r="Z636" s="1"/>
      <c r="AA636" s="1"/>
      <c r="AB636" s="1"/>
    </row>
    <row r="637" spans="1:28" x14ac:dyDescent="0.3">
      <c r="A637" s="1">
        <v>21330</v>
      </c>
      <c r="B637" s="1" t="s">
        <v>71</v>
      </c>
      <c r="C637" s="1">
        <v>125.99</v>
      </c>
      <c r="D637" s="1">
        <v>0.1</v>
      </c>
      <c r="E637" s="1">
        <v>1121</v>
      </c>
      <c r="G637" s="1"/>
      <c r="H637" s="1" t="s">
        <v>35</v>
      </c>
      <c r="I637" s="1" t="s">
        <v>74</v>
      </c>
      <c r="J637" s="1" t="s">
        <v>58</v>
      </c>
      <c r="K637" s="1" t="s">
        <v>992</v>
      </c>
      <c r="L637" s="1" t="s">
        <v>49</v>
      </c>
      <c r="M637" s="1"/>
      <c r="N637" s="1" t="s">
        <v>29</v>
      </c>
      <c r="O637" s="1" t="s">
        <v>984</v>
      </c>
      <c r="P637" s="1" t="s">
        <v>39</v>
      </c>
      <c r="Q637" s="1" t="s">
        <v>410</v>
      </c>
      <c r="R637" s="1"/>
      <c r="S637" s="1">
        <v>92592</v>
      </c>
      <c r="T637" s="2">
        <v>42042</v>
      </c>
      <c r="U637" s="2">
        <v>42044</v>
      </c>
      <c r="V637" s="1">
        <v>7</v>
      </c>
      <c r="W637" s="1">
        <v>86767</v>
      </c>
      <c r="X637" s="2"/>
      <c r="Y637" s="1"/>
      <c r="Z637" s="1"/>
      <c r="AA637" s="1"/>
      <c r="AB637" s="1"/>
    </row>
    <row r="638" spans="1:28" x14ac:dyDescent="0.3">
      <c r="A638" s="1">
        <v>20612</v>
      </c>
      <c r="B638" s="1" t="s">
        <v>23</v>
      </c>
      <c r="C638" s="1">
        <v>7.3</v>
      </c>
      <c r="D638" s="1">
        <v>0.05</v>
      </c>
      <c r="E638" s="1">
        <v>1123</v>
      </c>
      <c r="G638" s="1"/>
      <c r="H638" s="1" t="s">
        <v>35</v>
      </c>
      <c r="I638" s="1" t="s">
        <v>48</v>
      </c>
      <c r="J638" s="1" t="s">
        <v>26</v>
      </c>
      <c r="K638" s="1" t="s">
        <v>996</v>
      </c>
      <c r="L638" s="1" t="s">
        <v>49</v>
      </c>
      <c r="M638" s="1"/>
      <c r="N638" s="1" t="s">
        <v>29</v>
      </c>
      <c r="O638" s="1" t="s">
        <v>984</v>
      </c>
      <c r="P638" s="1" t="s">
        <v>39</v>
      </c>
      <c r="Q638" s="1" t="s">
        <v>224</v>
      </c>
      <c r="R638" s="1"/>
      <c r="S638" s="1">
        <v>95661</v>
      </c>
      <c r="T638" s="2">
        <v>42078</v>
      </c>
      <c r="U638" s="2">
        <v>42081</v>
      </c>
      <c r="V638" s="1">
        <v>14</v>
      </c>
      <c r="W638" s="1">
        <v>87015</v>
      </c>
      <c r="X638" s="2"/>
      <c r="Y638" s="1"/>
      <c r="Z638" s="1"/>
      <c r="AA638" s="1"/>
      <c r="AB638" s="1"/>
    </row>
    <row r="639" spans="1:28" x14ac:dyDescent="0.3">
      <c r="A639" s="1">
        <v>18212</v>
      </c>
      <c r="B639" s="1" t="s">
        <v>23</v>
      </c>
      <c r="C639" s="1">
        <v>175.99</v>
      </c>
      <c r="D639" s="1">
        <v>0.1</v>
      </c>
      <c r="E639" s="1">
        <v>1123</v>
      </c>
      <c r="G639" s="1"/>
      <c r="H639" s="1" t="s">
        <v>35</v>
      </c>
      <c r="I639" s="1" t="s">
        <v>48</v>
      </c>
      <c r="J639" s="1" t="s">
        <v>58</v>
      </c>
      <c r="K639" s="1" t="s">
        <v>992</v>
      </c>
      <c r="L639" s="1" t="s">
        <v>49</v>
      </c>
      <c r="M639" s="1"/>
      <c r="N639" s="1" t="s">
        <v>29</v>
      </c>
      <c r="O639" s="1" t="s">
        <v>988</v>
      </c>
      <c r="P639" s="1" t="s">
        <v>39</v>
      </c>
      <c r="Q639" s="1" t="s">
        <v>224</v>
      </c>
      <c r="R639" s="1"/>
      <c r="S639" s="1">
        <v>95661</v>
      </c>
      <c r="T639" s="2">
        <v>42175</v>
      </c>
      <c r="U639" s="2">
        <v>42177</v>
      </c>
      <c r="V639" s="1">
        <v>22</v>
      </c>
      <c r="W639" s="1">
        <v>87016</v>
      </c>
      <c r="X639" s="2"/>
      <c r="Y639" s="1"/>
      <c r="Z639" s="1"/>
      <c r="AA639" s="1"/>
      <c r="AB639" s="1"/>
    </row>
    <row r="640" spans="1:28" x14ac:dyDescent="0.3">
      <c r="A640" s="1">
        <v>18211</v>
      </c>
      <c r="B640" s="1" t="s">
        <v>23</v>
      </c>
      <c r="C640" s="1">
        <v>160.97999999999999</v>
      </c>
      <c r="D640" s="1">
        <v>0.1</v>
      </c>
      <c r="E640" s="1">
        <v>1124</v>
      </c>
      <c r="G640" s="1"/>
      <c r="H640" s="1" t="s">
        <v>995</v>
      </c>
      <c r="I640" s="1" t="s">
        <v>48</v>
      </c>
      <c r="J640" s="1" t="s">
        <v>36</v>
      </c>
      <c r="K640" s="1" t="s">
        <v>105</v>
      </c>
      <c r="L640" s="1" t="s">
        <v>77</v>
      </c>
      <c r="M640" s="1"/>
      <c r="N640" s="1" t="s">
        <v>29</v>
      </c>
      <c r="O640" s="1" t="s">
        <v>989</v>
      </c>
      <c r="P640" s="1" t="s">
        <v>119</v>
      </c>
      <c r="Q640" s="1" t="s">
        <v>411</v>
      </c>
      <c r="R640" s="1"/>
      <c r="S640" s="1">
        <v>6360</v>
      </c>
      <c r="T640" s="2">
        <v>42175</v>
      </c>
      <c r="U640" s="2">
        <v>42176</v>
      </c>
      <c r="V640" s="1">
        <v>18</v>
      </c>
      <c r="W640" s="1">
        <v>87016</v>
      </c>
      <c r="X640" s="2"/>
      <c r="Y640" s="1"/>
      <c r="Z640" s="1"/>
      <c r="AA640" s="1"/>
      <c r="AB640" s="1"/>
    </row>
    <row r="641" spans="1:28" x14ac:dyDescent="0.3">
      <c r="A641" s="1">
        <v>22052</v>
      </c>
      <c r="B641" s="1" t="s">
        <v>47</v>
      </c>
      <c r="C641" s="1">
        <v>4.0599999999999996</v>
      </c>
      <c r="D641" s="1">
        <v>0.05</v>
      </c>
      <c r="E641" s="1">
        <v>1127</v>
      </c>
      <c r="G641" s="1"/>
      <c r="H641" s="1" t="s">
        <v>35</v>
      </c>
      <c r="I641" s="1" t="s">
        <v>74</v>
      </c>
      <c r="J641" s="1" t="s">
        <v>26</v>
      </c>
      <c r="K641" s="1" t="s">
        <v>131</v>
      </c>
      <c r="L641" s="1" t="s">
        <v>49</v>
      </c>
      <c r="M641" s="1"/>
      <c r="N641" s="1" t="s">
        <v>29</v>
      </c>
      <c r="O641" s="1" t="s">
        <v>989</v>
      </c>
      <c r="P641" s="1" t="s">
        <v>79</v>
      </c>
      <c r="Q641" s="1" t="s">
        <v>412</v>
      </c>
      <c r="R641" s="1"/>
      <c r="S641" s="1">
        <v>78852</v>
      </c>
      <c r="T641" s="2">
        <v>42059</v>
      </c>
      <c r="U641" s="2">
        <v>42061</v>
      </c>
      <c r="V641" s="1">
        <v>16</v>
      </c>
      <c r="W641" s="1">
        <v>87221</v>
      </c>
      <c r="X641" s="1"/>
      <c r="Y641" s="1"/>
      <c r="Z641" s="1"/>
      <c r="AA641" s="1"/>
      <c r="AB641" s="1"/>
    </row>
    <row r="642" spans="1:28" x14ac:dyDescent="0.3">
      <c r="A642" s="1">
        <v>26377</v>
      </c>
      <c r="B642" s="1" t="s">
        <v>71</v>
      </c>
      <c r="C642" s="1">
        <v>4.71</v>
      </c>
      <c r="D642" s="1">
        <v>0.05</v>
      </c>
      <c r="E642" s="1">
        <v>1127</v>
      </c>
      <c r="G642" s="1"/>
      <c r="H642" s="1" t="s">
        <v>35</v>
      </c>
      <c r="I642" s="1" t="s">
        <v>74</v>
      </c>
      <c r="J642" s="1" t="s">
        <v>26</v>
      </c>
      <c r="K642" s="1" t="s">
        <v>53</v>
      </c>
      <c r="L642" s="1" t="s">
        <v>28</v>
      </c>
      <c r="M642" s="1"/>
      <c r="N642" s="1" t="s">
        <v>29</v>
      </c>
      <c r="O642" s="1" t="s">
        <v>989</v>
      </c>
      <c r="P642" s="1" t="s">
        <v>79</v>
      </c>
      <c r="Q642" s="1" t="s">
        <v>412</v>
      </c>
      <c r="R642" s="1"/>
      <c r="S642" s="1">
        <v>78852</v>
      </c>
      <c r="T642" s="2">
        <v>42177</v>
      </c>
      <c r="U642" s="2">
        <v>42181</v>
      </c>
      <c r="V642" s="1">
        <v>19</v>
      </c>
      <c r="W642" s="1">
        <v>87222</v>
      </c>
      <c r="X642" s="2"/>
      <c r="Y642" s="1"/>
      <c r="Z642" s="1"/>
      <c r="AA642" s="1"/>
      <c r="AB642" s="1"/>
    </row>
    <row r="643" spans="1:28" x14ac:dyDescent="0.3">
      <c r="A643" s="1">
        <v>26378</v>
      </c>
      <c r="B643" s="1" t="s">
        <v>71</v>
      </c>
      <c r="C643" s="1">
        <v>4.2</v>
      </c>
      <c r="D643" s="1">
        <v>0.05</v>
      </c>
      <c r="E643" s="1">
        <v>1128</v>
      </c>
      <c r="G643" s="1"/>
      <c r="H643" s="1" t="s">
        <v>35</v>
      </c>
      <c r="I643" s="1" t="s">
        <v>74</v>
      </c>
      <c r="J643" s="1" t="s">
        <v>26</v>
      </c>
      <c r="K643" s="1" t="s">
        <v>66</v>
      </c>
      <c r="L643" s="1" t="s">
        <v>28</v>
      </c>
      <c r="M643" s="1"/>
      <c r="N643" s="1" t="s">
        <v>29</v>
      </c>
      <c r="O643" s="1" t="s">
        <v>988</v>
      </c>
      <c r="P643" s="1" t="s">
        <v>79</v>
      </c>
      <c r="Q643" s="1" t="s">
        <v>413</v>
      </c>
      <c r="R643" s="1"/>
      <c r="S643" s="1">
        <v>78539</v>
      </c>
      <c r="T643" s="2">
        <v>42177</v>
      </c>
      <c r="U643" s="2">
        <v>42182</v>
      </c>
      <c r="V643" s="1">
        <v>13</v>
      </c>
      <c r="W643" s="1">
        <v>87222</v>
      </c>
      <c r="X643" s="1"/>
      <c r="Y643" s="1"/>
      <c r="Z643" s="1"/>
      <c r="AA643" s="1"/>
      <c r="AB643" s="1"/>
    </row>
    <row r="644" spans="1:28" x14ac:dyDescent="0.3">
      <c r="A644" s="1">
        <v>4501</v>
      </c>
      <c r="B644" s="1" t="s">
        <v>71</v>
      </c>
      <c r="C644" s="1">
        <v>8.6</v>
      </c>
      <c r="D644" s="1">
        <v>0.05</v>
      </c>
      <c r="E644" s="1">
        <v>1129</v>
      </c>
      <c r="G644" s="1"/>
      <c r="H644" s="1" t="s">
        <v>35</v>
      </c>
      <c r="I644" s="1" t="s">
        <v>34</v>
      </c>
      <c r="J644" s="1" t="s">
        <v>26</v>
      </c>
      <c r="K644" s="1" t="s">
        <v>996</v>
      </c>
      <c r="L644" s="1" t="s">
        <v>49</v>
      </c>
      <c r="M644" s="1"/>
      <c r="N644" s="1" t="s">
        <v>29</v>
      </c>
      <c r="O644" s="1" t="s">
        <v>988</v>
      </c>
      <c r="P644" s="1" t="s">
        <v>106</v>
      </c>
      <c r="Q644" s="1" t="s">
        <v>107</v>
      </c>
      <c r="R644" s="1"/>
      <c r="S644" s="1">
        <v>2118</v>
      </c>
      <c r="T644" s="2">
        <v>42051</v>
      </c>
      <c r="U644" s="2">
        <v>42058</v>
      </c>
      <c r="V644" s="1">
        <v>37</v>
      </c>
      <c r="W644" s="1">
        <v>32037</v>
      </c>
      <c r="X644" s="1"/>
      <c r="Y644" s="1"/>
      <c r="Z644" s="1"/>
      <c r="AA644" s="1"/>
      <c r="AB644" s="1"/>
    </row>
    <row r="645" spans="1:28" x14ac:dyDescent="0.3">
      <c r="A645" s="1">
        <v>4502</v>
      </c>
      <c r="B645" s="1" t="s">
        <v>71</v>
      </c>
      <c r="C645" s="1">
        <v>699.99</v>
      </c>
      <c r="D645" s="1">
        <v>0.1</v>
      </c>
      <c r="E645" s="1">
        <v>1129</v>
      </c>
      <c r="G645" s="1"/>
      <c r="H645" s="1" t="s">
        <v>35</v>
      </c>
      <c r="I645" s="1" t="s">
        <v>34</v>
      </c>
      <c r="J645" s="1" t="s">
        <v>58</v>
      </c>
      <c r="K645" s="1" t="s">
        <v>1000</v>
      </c>
      <c r="L645" s="1" t="s">
        <v>124</v>
      </c>
      <c r="M645" s="1"/>
      <c r="N645" s="1" t="s">
        <v>29</v>
      </c>
      <c r="O645" s="1" t="s">
        <v>988</v>
      </c>
      <c r="P645" s="1" t="s">
        <v>106</v>
      </c>
      <c r="Q645" s="1" t="s">
        <v>107</v>
      </c>
      <c r="R645" s="1"/>
      <c r="S645" s="1">
        <v>2118</v>
      </c>
      <c r="T645" s="2">
        <v>42051</v>
      </c>
      <c r="U645" s="2">
        <v>42055</v>
      </c>
      <c r="V645" s="1">
        <v>15</v>
      </c>
      <c r="W645" s="1">
        <v>32037</v>
      </c>
      <c r="X645" s="1"/>
      <c r="Y645" s="1"/>
      <c r="Z645" s="1"/>
      <c r="AA645" s="1"/>
      <c r="AB645" s="1"/>
    </row>
    <row r="646" spans="1:28" x14ac:dyDescent="0.3">
      <c r="A646" s="1">
        <v>6891</v>
      </c>
      <c r="B646" s="1" t="s">
        <v>33</v>
      </c>
      <c r="C646" s="1">
        <v>5.78</v>
      </c>
      <c r="D646" s="1">
        <v>0.05</v>
      </c>
      <c r="E646" s="1">
        <v>1129</v>
      </c>
      <c r="G646" s="1"/>
      <c r="H646" s="1" t="s">
        <v>995</v>
      </c>
      <c r="I646" s="1" t="s">
        <v>24</v>
      </c>
      <c r="J646" s="1" t="s">
        <v>26</v>
      </c>
      <c r="K646" s="1" t="s">
        <v>66</v>
      </c>
      <c r="L646" s="1" t="s">
        <v>49</v>
      </c>
      <c r="M646" s="1"/>
      <c r="N646" s="1" t="s">
        <v>29</v>
      </c>
      <c r="O646" s="1" t="s">
        <v>988</v>
      </c>
      <c r="P646" s="1" t="s">
        <v>106</v>
      </c>
      <c r="Q646" s="1" t="s">
        <v>107</v>
      </c>
      <c r="R646" s="1"/>
      <c r="S646" s="1">
        <v>2118</v>
      </c>
      <c r="T646" s="2">
        <v>42092</v>
      </c>
      <c r="U646" s="2">
        <v>42094</v>
      </c>
      <c r="V646" s="1">
        <v>29</v>
      </c>
      <c r="W646" s="1">
        <v>49125</v>
      </c>
      <c r="X646" s="1"/>
      <c r="Y646" s="1"/>
      <c r="Z646" s="1"/>
      <c r="AA646" s="1"/>
      <c r="AB646" s="1"/>
    </row>
    <row r="647" spans="1:28" x14ac:dyDescent="0.3">
      <c r="A647" s="1">
        <v>1917</v>
      </c>
      <c r="B647" s="1" t="s">
        <v>47</v>
      </c>
      <c r="C647" s="1">
        <v>7.64</v>
      </c>
      <c r="D647" s="1">
        <v>0.05</v>
      </c>
      <c r="E647" s="1">
        <v>1129</v>
      </c>
      <c r="G647" s="1"/>
      <c r="H647" s="1" t="s">
        <v>35</v>
      </c>
      <c r="I647" s="1" t="s">
        <v>34</v>
      </c>
      <c r="J647" s="1" t="s">
        <v>26</v>
      </c>
      <c r="K647" s="1" t="s">
        <v>54</v>
      </c>
      <c r="L647" s="1" t="s">
        <v>49</v>
      </c>
      <c r="M647" s="1"/>
      <c r="N647" s="1" t="s">
        <v>29</v>
      </c>
      <c r="O647" s="1" t="s">
        <v>988</v>
      </c>
      <c r="P647" s="1" t="s">
        <v>106</v>
      </c>
      <c r="Q647" s="1" t="s">
        <v>107</v>
      </c>
      <c r="R647" s="1"/>
      <c r="S647" s="1">
        <v>2118</v>
      </c>
      <c r="T647" s="2">
        <v>42145</v>
      </c>
      <c r="U647" s="2">
        <v>42147</v>
      </c>
      <c r="V647" s="1">
        <v>52</v>
      </c>
      <c r="W647" s="1">
        <v>13735</v>
      </c>
      <c r="X647" s="1"/>
      <c r="Y647" s="1"/>
      <c r="Z647" s="1"/>
      <c r="AA647" s="1"/>
      <c r="AB647" s="1"/>
    </row>
    <row r="648" spans="1:28" x14ac:dyDescent="0.3">
      <c r="A648" s="1">
        <v>5568</v>
      </c>
      <c r="B648" s="1" t="s">
        <v>71</v>
      </c>
      <c r="C648" s="1">
        <v>30.98</v>
      </c>
      <c r="D648" s="1">
        <v>0.05</v>
      </c>
      <c r="E648" s="1">
        <v>1129</v>
      </c>
      <c r="G648" s="1"/>
      <c r="H648" s="1" t="s">
        <v>35</v>
      </c>
      <c r="I648" s="1" t="s">
        <v>24</v>
      </c>
      <c r="J648" s="1" t="s">
        <v>58</v>
      </c>
      <c r="K648" s="1" t="s">
        <v>100</v>
      </c>
      <c r="L648" s="1" t="s">
        <v>49</v>
      </c>
      <c r="M648" s="1"/>
      <c r="N648" s="1" t="s">
        <v>29</v>
      </c>
      <c r="O648" s="1" t="s">
        <v>988</v>
      </c>
      <c r="P648" s="1" t="s">
        <v>106</v>
      </c>
      <c r="Q648" s="1" t="s">
        <v>107</v>
      </c>
      <c r="R648" s="1"/>
      <c r="S648" s="1">
        <v>2118</v>
      </c>
      <c r="T648" s="2">
        <v>42168</v>
      </c>
      <c r="U648" s="2">
        <v>42172</v>
      </c>
      <c r="V648" s="1">
        <v>44</v>
      </c>
      <c r="W648" s="1">
        <v>39430</v>
      </c>
      <c r="X648" s="1"/>
      <c r="Y648" s="1"/>
      <c r="Z648" s="1"/>
      <c r="AA648" s="1"/>
      <c r="AB648" s="1"/>
    </row>
    <row r="649" spans="1:28" x14ac:dyDescent="0.3">
      <c r="A649" s="1">
        <v>8099</v>
      </c>
      <c r="B649" s="1" t="s">
        <v>71</v>
      </c>
      <c r="C649" s="1">
        <v>4.9800000000000004</v>
      </c>
      <c r="D649" s="1">
        <v>0.05</v>
      </c>
      <c r="E649" s="1">
        <v>1129</v>
      </c>
      <c r="G649" s="1"/>
      <c r="H649" s="1" t="s">
        <v>35</v>
      </c>
      <c r="I649" s="1" t="s">
        <v>34</v>
      </c>
      <c r="J649" s="1" t="s">
        <v>26</v>
      </c>
      <c r="K649" s="1" t="s">
        <v>66</v>
      </c>
      <c r="L649" s="1" t="s">
        <v>49</v>
      </c>
      <c r="M649" s="1"/>
      <c r="N649" s="1" t="s">
        <v>29</v>
      </c>
      <c r="O649" s="1" t="s">
        <v>989</v>
      </c>
      <c r="P649" s="1" t="s">
        <v>106</v>
      </c>
      <c r="Q649" s="1" t="s">
        <v>107</v>
      </c>
      <c r="R649" s="1"/>
      <c r="S649" s="1">
        <v>2118</v>
      </c>
      <c r="T649" s="2">
        <v>42030</v>
      </c>
      <c r="U649" s="2">
        <v>42032</v>
      </c>
      <c r="V649" s="1">
        <v>19</v>
      </c>
      <c r="W649" s="1">
        <v>57794</v>
      </c>
      <c r="X649" s="1"/>
      <c r="Y649" s="1"/>
      <c r="Z649" s="1"/>
      <c r="AA649" s="1"/>
      <c r="AB649" s="1"/>
    </row>
    <row r="650" spans="1:28" x14ac:dyDescent="0.3">
      <c r="A650" s="1">
        <v>19917</v>
      </c>
      <c r="B650" s="1" t="s">
        <v>47</v>
      </c>
      <c r="C650" s="1">
        <v>7.64</v>
      </c>
      <c r="D650" s="1">
        <v>0.05</v>
      </c>
      <c r="E650" s="1">
        <v>1131</v>
      </c>
      <c r="G650" s="1"/>
      <c r="H650" s="1" t="s">
        <v>35</v>
      </c>
      <c r="I650" s="1" t="s">
        <v>34</v>
      </c>
      <c r="J650" s="1" t="s">
        <v>26</v>
      </c>
      <c r="K650" s="1" t="s">
        <v>54</v>
      </c>
      <c r="L650" s="1" t="s">
        <v>49</v>
      </c>
      <c r="M650" s="1"/>
      <c r="N650" s="1" t="s">
        <v>29</v>
      </c>
      <c r="O650" s="1" t="s">
        <v>989</v>
      </c>
      <c r="P650" s="1" t="s">
        <v>79</v>
      </c>
      <c r="Q650" s="1" t="s">
        <v>414</v>
      </c>
      <c r="R650" s="1"/>
      <c r="S650" s="1">
        <v>79907</v>
      </c>
      <c r="T650" s="2">
        <v>42145</v>
      </c>
      <c r="U650" s="2">
        <v>42147</v>
      </c>
      <c r="V650" s="1">
        <v>13</v>
      </c>
      <c r="W650" s="1">
        <v>88103</v>
      </c>
      <c r="X650" s="1"/>
      <c r="Y650" s="1"/>
      <c r="Z650" s="1"/>
      <c r="AA650" s="1"/>
      <c r="AB650" s="1"/>
    </row>
    <row r="651" spans="1:28" x14ac:dyDescent="0.3">
      <c r="A651" s="1">
        <v>23860</v>
      </c>
      <c r="B651" s="1" t="s">
        <v>47</v>
      </c>
      <c r="C651" s="1">
        <v>6.37</v>
      </c>
      <c r="D651" s="1">
        <v>0.05</v>
      </c>
      <c r="E651" s="1">
        <v>1132</v>
      </c>
      <c r="G651" s="1"/>
      <c r="H651" s="1" t="s">
        <v>35</v>
      </c>
      <c r="I651" s="1" t="s">
        <v>24</v>
      </c>
      <c r="J651" s="1" t="s">
        <v>26</v>
      </c>
      <c r="K651" s="1" t="s">
        <v>996</v>
      </c>
      <c r="L651" s="1" t="s">
        <v>49</v>
      </c>
      <c r="M651" s="1"/>
      <c r="N651" s="1" t="s">
        <v>29</v>
      </c>
      <c r="O651" s="1" t="s">
        <v>989</v>
      </c>
      <c r="P651" s="1" t="s">
        <v>79</v>
      </c>
      <c r="Q651" s="1" t="s">
        <v>415</v>
      </c>
      <c r="R651" s="1"/>
      <c r="S651" s="1">
        <v>76039</v>
      </c>
      <c r="T651" s="2">
        <v>42045</v>
      </c>
      <c r="U651" s="2">
        <v>42046</v>
      </c>
      <c r="V651" s="1">
        <v>6</v>
      </c>
      <c r="W651" s="1">
        <v>88101</v>
      </c>
      <c r="X651" s="1"/>
      <c r="Y651" s="1"/>
      <c r="Z651" s="1"/>
      <c r="AA651" s="1"/>
      <c r="AB651" s="1"/>
    </row>
    <row r="652" spans="1:28" x14ac:dyDescent="0.3">
      <c r="A652" s="1">
        <v>22501</v>
      </c>
      <c r="B652" s="1" t="s">
        <v>71</v>
      </c>
      <c r="C652" s="1">
        <v>8.6</v>
      </c>
      <c r="D652" s="1">
        <v>0.05</v>
      </c>
      <c r="E652" s="1">
        <v>1132</v>
      </c>
      <c r="G652" s="1"/>
      <c r="H652" s="1" t="s">
        <v>35</v>
      </c>
      <c r="I652" s="1" t="s">
        <v>34</v>
      </c>
      <c r="J652" s="1" t="s">
        <v>26</v>
      </c>
      <c r="K652" s="1" t="s">
        <v>996</v>
      </c>
      <c r="L652" s="1" t="s">
        <v>49</v>
      </c>
      <c r="M652" s="1"/>
      <c r="N652" s="1" t="s">
        <v>29</v>
      </c>
      <c r="O652" s="1" t="s">
        <v>989</v>
      </c>
      <c r="P652" s="1" t="s">
        <v>79</v>
      </c>
      <c r="Q652" s="1" t="s">
        <v>415</v>
      </c>
      <c r="R652" s="1"/>
      <c r="S652" s="1">
        <v>76039</v>
      </c>
      <c r="T652" s="2">
        <v>42051</v>
      </c>
      <c r="U652" s="2">
        <v>42058</v>
      </c>
      <c r="V652" s="1">
        <v>9</v>
      </c>
      <c r="W652" s="1">
        <v>88102</v>
      </c>
      <c r="X652" s="1"/>
      <c r="Y652" s="1"/>
      <c r="Z652" s="1"/>
      <c r="AA652" s="1"/>
      <c r="AB652" s="1"/>
    </row>
    <row r="653" spans="1:28" x14ac:dyDescent="0.3">
      <c r="A653" s="1">
        <v>22502</v>
      </c>
      <c r="B653" s="1" t="s">
        <v>71</v>
      </c>
      <c r="C653" s="1">
        <v>699.99</v>
      </c>
      <c r="D653" s="1">
        <v>0.1</v>
      </c>
      <c r="E653" s="1">
        <v>1132</v>
      </c>
      <c r="G653" s="1"/>
      <c r="H653" s="1" t="s">
        <v>35</v>
      </c>
      <c r="I653" s="1" t="s">
        <v>34</v>
      </c>
      <c r="J653" s="1" t="s">
        <v>58</v>
      </c>
      <c r="K653" s="1" t="s">
        <v>1000</v>
      </c>
      <c r="L653" s="1" t="s">
        <v>124</v>
      </c>
      <c r="M653" s="1"/>
      <c r="N653" s="1" t="s">
        <v>29</v>
      </c>
      <c r="O653" s="1" t="s">
        <v>989</v>
      </c>
      <c r="P653" s="1" t="s">
        <v>79</v>
      </c>
      <c r="Q653" s="1" t="s">
        <v>415</v>
      </c>
      <c r="R653" s="1"/>
      <c r="S653" s="1">
        <v>76039</v>
      </c>
      <c r="T653" s="2">
        <v>42051</v>
      </c>
      <c r="U653" s="2">
        <v>42055</v>
      </c>
      <c r="V653" s="1">
        <v>4</v>
      </c>
      <c r="W653" s="1">
        <v>88102</v>
      </c>
      <c r="X653" s="1"/>
      <c r="Y653" s="1"/>
      <c r="Z653" s="1"/>
      <c r="AA653" s="1"/>
      <c r="AB653" s="1"/>
    </row>
    <row r="654" spans="1:28" x14ac:dyDescent="0.3">
      <c r="A654" s="1">
        <v>23568</v>
      </c>
      <c r="B654" s="1" t="s">
        <v>71</v>
      </c>
      <c r="C654" s="1">
        <v>30.98</v>
      </c>
      <c r="D654" s="1">
        <v>0.05</v>
      </c>
      <c r="E654" s="1">
        <v>1132</v>
      </c>
      <c r="G654" s="1"/>
      <c r="H654" s="1" t="s">
        <v>35</v>
      </c>
      <c r="I654" s="1" t="s">
        <v>24</v>
      </c>
      <c r="J654" s="1" t="s">
        <v>58</v>
      </c>
      <c r="K654" s="1" t="s">
        <v>100</v>
      </c>
      <c r="L654" s="1" t="s">
        <v>49</v>
      </c>
      <c r="M654" s="1"/>
      <c r="N654" s="1" t="s">
        <v>29</v>
      </c>
      <c r="O654" s="1" t="s">
        <v>989</v>
      </c>
      <c r="P654" s="1" t="s">
        <v>79</v>
      </c>
      <c r="Q654" s="1" t="s">
        <v>415</v>
      </c>
      <c r="R654" s="1"/>
      <c r="S654" s="1">
        <v>76039</v>
      </c>
      <c r="T654" s="2">
        <v>42168</v>
      </c>
      <c r="U654" s="2">
        <v>42172</v>
      </c>
      <c r="V654" s="1">
        <v>11</v>
      </c>
      <c r="W654" s="1">
        <v>88104</v>
      </c>
      <c r="X654" s="1"/>
      <c r="Y654" s="1"/>
      <c r="Z654" s="1"/>
      <c r="AA654" s="1"/>
      <c r="AB654" s="1"/>
    </row>
    <row r="655" spans="1:28" x14ac:dyDescent="0.3">
      <c r="A655" s="1">
        <v>26099</v>
      </c>
      <c r="B655" s="1" t="s">
        <v>71</v>
      </c>
      <c r="C655" s="1">
        <v>4.9800000000000004</v>
      </c>
      <c r="D655" s="1">
        <v>0.05</v>
      </c>
      <c r="E655" s="1">
        <v>1133</v>
      </c>
      <c r="G655" s="1"/>
      <c r="H655" s="1" t="s">
        <v>35</v>
      </c>
      <c r="I655" s="1" t="s">
        <v>34</v>
      </c>
      <c r="J655" s="1" t="s">
        <v>26</v>
      </c>
      <c r="K655" s="1" t="s">
        <v>66</v>
      </c>
      <c r="L655" s="1" t="s">
        <v>49</v>
      </c>
      <c r="M655" s="1"/>
      <c r="N655" s="1" t="s">
        <v>29</v>
      </c>
      <c r="O655" s="1" t="s">
        <v>989</v>
      </c>
      <c r="P655" s="1" t="s">
        <v>79</v>
      </c>
      <c r="Q655" s="1" t="s">
        <v>416</v>
      </c>
      <c r="R655" s="1"/>
      <c r="S655" s="1">
        <v>75234</v>
      </c>
      <c r="T655" s="2">
        <v>42030</v>
      </c>
      <c r="U655" s="2">
        <v>42032</v>
      </c>
      <c r="V655" s="1">
        <v>5</v>
      </c>
      <c r="W655" s="1">
        <v>88105</v>
      </c>
      <c r="X655" s="1"/>
      <c r="Y655" s="1"/>
      <c r="Z655" s="1"/>
      <c r="AA655" s="1"/>
      <c r="AB655" s="1"/>
    </row>
    <row r="656" spans="1:28" x14ac:dyDescent="0.3">
      <c r="A656" s="1">
        <v>22119</v>
      </c>
      <c r="B656" s="1" t="s">
        <v>23</v>
      </c>
      <c r="C656" s="1">
        <v>270.97000000000003</v>
      </c>
      <c r="D656" s="1">
        <v>0.1</v>
      </c>
      <c r="E656" s="1">
        <v>1136</v>
      </c>
      <c r="G656" s="1"/>
      <c r="H656" s="1" t="s">
        <v>995</v>
      </c>
      <c r="I656" s="1" t="s">
        <v>74</v>
      </c>
      <c r="J656" s="1" t="s">
        <v>58</v>
      </c>
      <c r="K656" s="1" t="s">
        <v>62</v>
      </c>
      <c r="L656" s="1" t="s">
        <v>38</v>
      </c>
      <c r="M656" s="1"/>
      <c r="N656" s="1" t="s">
        <v>29</v>
      </c>
      <c r="O656" s="1" t="s">
        <v>989</v>
      </c>
      <c r="P656" s="1" t="s">
        <v>98</v>
      </c>
      <c r="Q656" s="1" t="s">
        <v>417</v>
      </c>
      <c r="R656" s="1"/>
      <c r="S656" s="1">
        <v>60188</v>
      </c>
      <c r="T656" s="2">
        <v>42006</v>
      </c>
      <c r="U656" s="2">
        <v>42008</v>
      </c>
      <c r="V656" s="1">
        <v>15</v>
      </c>
      <c r="W656" s="1">
        <v>87940</v>
      </c>
      <c r="X656" s="2"/>
      <c r="Y656" s="1"/>
      <c r="Z656" s="1"/>
      <c r="AA656" s="1"/>
      <c r="AB656" s="1"/>
    </row>
    <row r="657" spans="1:28" x14ac:dyDescent="0.3">
      <c r="A657" s="1">
        <v>19357</v>
      </c>
      <c r="B657" s="1" t="s">
        <v>47</v>
      </c>
      <c r="C657" s="1">
        <v>160.97999999999999</v>
      </c>
      <c r="D657" s="1">
        <v>0.1</v>
      </c>
      <c r="E657" s="1">
        <v>1138</v>
      </c>
      <c r="G657" s="1"/>
      <c r="H657" s="1" t="s">
        <v>995</v>
      </c>
      <c r="I657" s="1" t="s">
        <v>34</v>
      </c>
      <c r="J657" s="1" t="s">
        <v>36</v>
      </c>
      <c r="K657" s="1" t="s">
        <v>37</v>
      </c>
      <c r="L657" s="1" t="s">
        <v>38</v>
      </c>
      <c r="M657" s="1"/>
      <c r="N657" s="1" t="s">
        <v>29</v>
      </c>
      <c r="O657" s="1" t="s">
        <v>989</v>
      </c>
      <c r="P657" s="1" t="s">
        <v>79</v>
      </c>
      <c r="Q657" s="1" t="s">
        <v>418</v>
      </c>
      <c r="R657" s="1"/>
      <c r="S657" s="1">
        <v>75056</v>
      </c>
      <c r="T657" s="2">
        <v>42051</v>
      </c>
      <c r="U657" s="2">
        <v>42054</v>
      </c>
      <c r="V657" s="1">
        <v>1</v>
      </c>
      <c r="W657" s="1">
        <v>86574</v>
      </c>
      <c r="X657" s="1"/>
      <c r="Y657" s="1"/>
      <c r="Z657" s="1"/>
      <c r="AA657" s="1"/>
      <c r="AB657" s="1"/>
    </row>
    <row r="658" spans="1:28" x14ac:dyDescent="0.3">
      <c r="A658" s="1">
        <v>25467</v>
      </c>
      <c r="B658" s="1" t="s">
        <v>47</v>
      </c>
      <c r="C658" s="1">
        <v>363.25</v>
      </c>
      <c r="D658" s="1">
        <v>0.1</v>
      </c>
      <c r="E658" s="1">
        <v>1142</v>
      </c>
      <c r="G658" s="1"/>
      <c r="H658" s="1" t="s">
        <v>35</v>
      </c>
      <c r="I658" s="1" t="s">
        <v>34</v>
      </c>
      <c r="J658" s="1" t="s">
        <v>26</v>
      </c>
      <c r="K658" s="1" t="s">
        <v>131</v>
      </c>
      <c r="L658" s="1" t="s">
        <v>49</v>
      </c>
      <c r="M658" s="1"/>
      <c r="N658" s="1" t="s">
        <v>29</v>
      </c>
      <c r="O658" s="1" t="s">
        <v>989</v>
      </c>
      <c r="P658" s="1" t="s">
        <v>79</v>
      </c>
      <c r="Q658" s="1" t="s">
        <v>419</v>
      </c>
      <c r="R658" s="1"/>
      <c r="S658" s="1">
        <v>76706</v>
      </c>
      <c r="T658" s="2">
        <v>42008</v>
      </c>
      <c r="U658" s="2">
        <v>42010</v>
      </c>
      <c r="V658" s="1">
        <v>7</v>
      </c>
      <c r="W658" s="1">
        <v>86573</v>
      </c>
      <c r="X658" s="1"/>
      <c r="Y658" s="1"/>
      <c r="Z658" s="1"/>
      <c r="AA658" s="1"/>
      <c r="AB658" s="1"/>
    </row>
    <row r="659" spans="1:28" x14ac:dyDescent="0.3">
      <c r="A659" s="1">
        <v>24539</v>
      </c>
      <c r="B659" s="1" t="s">
        <v>47</v>
      </c>
      <c r="C659" s="1">
        <v>18.97</v>
      </c>
      <c r="D659" s="1">
        <v>0.05</v>
      </c>
      <c r="E659" s="1">
        <v>1142</v>
      </c>
      <c r="G659" s="1"/>
      <c r="H659" s="1" t="s">
        <v>35</v>
      </c>
      <c r="I659" s="1" t="s">
        <v>34</v>
      </c>
      <c r="J659" s="1" t="s">
        <v>26</v>
      </c>
      <c r="K659" s="1" t="s">
        <v>66</v>
      </c>
      <c r="L659" s="1" t="s">
        <v>49</v>
      </c>
      <c r="M659" s="1"/>
      <c r="N659" s="1" t="s">
        <v>29</v>
      </c>
      <c r="O659" s="1" t="s">
        <v>988</v>
      </c>
      <c r="P659" s="1" t="s">
        <v>79</v>
      </c>
      <c r="Q659" s="1" t="s">
        <v>419</v>
      </c>
      <c r="R659" s="1"/>
      <c r="S659" s="1">
        <v>76706</v>
      </c>
      <c r="T659" s="2">
        <v>42161</v>
      </c>
      <c r="U659" s="2">
        <v>42164</v>
      </c>
      <c r="V659" s="1">
        <v>11</v>
      </c>
      <c r="W659" s="1">
        <v>86575</v>
      </c>
      <c r="X659" s="1"/>
      <c r="Y659" s="1"/>
      <c r="Z659" s="1"/>
      <c r="AA659" s="1"/>
      <c r="AB659" s="1"/>
    </row>
    <row r="660" spans="1:28" x14ac:dyDescent="0.3">
      <c r="A660" s="1">
        <v>25179</v>
      </c>
      <c r="B660" s="1" t="s">
        <v>71</v>
      </c>
      <c r="C660" s="1">
        <v>7.59</v>
      </c>
      <c r="D660" s="1">
        <v>0.05</v>
      </c>
      <c r="E660" s="1">
        <v>1151</v>
      </c>
      <c r="G660" s="1"/>
      <c r="H660" s="1" t="s">
        <v>35</v>
      </c>
      <c r="I660" s="1" t="s">
        <v>24</v>
      </c>
      <c r="J660" s="1" t="s">
        <v>36</v>
      </c>
      <c r="K660" s="1" t="s">
        <v>42</v>
      </c>
      <c r="L660" s="1" t="s">
        <v>28</v>
      </c>
      <c r="M660" s="1"/>
      <c r="N660" s="1" t="s">
        <v>29</v>
      </c>
      <c r="O660" s="1" t="s">
        <v>984</v>
      </c>
      <c r="P660" s="1" t="s">
        <v>106</v>
      </c>
      <c r="Q660" s="1" t="s">
        <v>420</v>
      </c>
      <c r="R660" s="1"/>
      <c r="S660" s="1">
        <v>1075</v>
      </c>
      <c r="T660" s="2">
        <v>42164</v>
      </c>
      <c r="U660" s="2">
        <v>42164</v>
      </c>
      <c r="V660" s="1">
        <v>1</v>
      </c>
      <c r="W660" s="1">
        <v>91344</v>
      </c>
      <c r="X660" s="1"/>
      <c r="Y660" s="1"/>
      <c r="Z660" s="1"/>
      <c r="AA660" s="1"/>
      <c r="AB660" s="1"/>
    </row>
    <row r="661" spans="1:28" x14ac:dyDescent="0.3">
      <c r="A661" s="1">
        <v>24224</v>
      </c>
      <c r="B661" s="1" t="s">
        <v>41</v>
      </c>
      <c r="C661" s="1">
        <v>9.11</v>
      </c>
      <c r="D661" s="1">
        <v>0.05</v>
      </c>
      <c r="E661" s="1">
        <v>1155</v>
      </c>
      <c r="G661" s="1"/>
      <c r="H661" s="1" t="s">
        <v>995</v>
      </c>
      <c r="I661" s="1" t="s">
        <v>74</v>
      </c>
      <c r="J661" s="1" t="s">
        <v>26</v>
      </c>
      <c r="K661" s="1" t="s">
        <v>66</v>
      </c>
      <c r="L661" s="1" t="s">
        <v>28</v>
      </c>
      <c r="M661" s="1"/>
      <c r="N661" s="1" t="s">
        <v>29</v>
      </c>
      <c r="O661" s="1" t="s">
        <v>984</v>
      </c>
      <c r="P661" s="1" t="s">
        <v>39</v>
      </c>
      <c r="Q661" s="1" t="s">
        <v>421</v>
      </c>
      <c r="R661" s="1"/>
      <c r="S661" s="1">
        <v>90640</v>
      </c>
      <c r="T661" s="2">
        <v>42006</v>
      </c>
      <c r="U661" s="2">
        <v>42008</v>
      </c>
      <c r="V661" s="1">
        <v>4</v>
      </c>
      <c r="W661" s="1">
        <v>90853</v>
      </c>
      <c r="X661" s="2"/>
      <c r="Y661" s="1"/>
      <c r="Z661" s="1"/>
      <c r="AA661" s="1"/>
      <c r="AB661" s="1"/>
    </row>
    <row r="662" spans="1:28" x14ac:dyDescent="0.3">
      <c r="A662" s="1">
        <v>24225</v>
      </c>
      <c r="B662" s="1" t="s">
        <v>41</v>
      </c>
      <c r="C662" s="1">
        <v>15.04</v>
      </c>
      <c r="D662" s="1">
        <v>0.05</v>
      </c>
      <c r="E662" s="1">
        <v>1155</v>
      </c>
      <c r="G662" s="1"/>
      <c r="H662" s="1" t="s">
        <v>35</v>
      </c>
      <c r="I662" s="1" t="s">
        <v>74</v>
      </c>
      <c r="J662" s="1" t="s">
        <v>26</v>
      </c>
      <c r="K662" s="1" t="s">
        <v>66</v>
      </c>
      <c r="L662" s="1" t="s">
        <v>28</v>
      </c>
      <c r="M662" s="1"/>
      <c r="N662" s="1" t="s">
        <v>29</v>
      </c>
      <c r="O662" s="1" t="s">
        <v>988</v>
      </c>
      <c r="P662" s="1" t="s">
        <v>39</v>
      </c>
      <c r="Q662" s="1" t="s">
        <v>421</v>
      </c>
      <c r="R662" s="1"/>
      <c r="S662" s="1">
        <v>90640</v>
      </c>
      <c r="T662" s="2">
        <v>42006</v>
      </c>
      <c r="U662" s="2">
        <v>42006</v>
      </c>
      <c r="V662" s="1">
        <v>11</v>
      </c>
      <c r="W662" s="1">
        <v>90853</v>
      </c>
      <c r="X662" s="1"/>
      <c r="Y662" s="1"/>
      <c r="Z662" s="1"/>
      <c r="AA662" s="1"/>
      <c r="AB662" s="1"/>
    </row>
    <row r="663" spans="1:28" x14ac:dyDescent="0.3">
      <c r="A663" s="1">
        <v>20212</v>
      </c>
      <c r="B663" s="1" t="s">
        <v>23</v>
      </c>
      <c r="C663" s="1">
        <v>175.99</v>
      </c>
      <c r="D663" s="1">
        <v>0.1</v>
      </c>
      <c r="E663" s="1">
        <v>1156</v>
      </c>
      <c r="G663" s="1"/>
      <c r="H663" s="1" t="s">
        <v>35</v>
      </c>
      <c r="I663" s="1" t="s">
        <v>74</v>
      </c>
      <c r="J663" s="1" t="s">
        <v>58</v>
      </c>
      <c r="K663" s="1" t="s">
        <v>992</v>
      </c>
      <c r="L663" s="1" t="s">
        <v>49</v>
      </c>
      <c r="M663" s="1"/>
      <c r="N663" s="1" t="s">
        <v>29</v>
      </c>
      <c r="O663" s="1" t="s">
        <v>988</v>
      </c>
      <c r="P663" s="1" t="s">
        <v>106</v>
      </c>
      <c r="Q663" s="1" t="s">
        <v>422</v>
      </c>
      <c r="R663" s="1"/>
      <c r="S663" s="1">
        <v>1876</v>
      </c>
      <c r="T663" s="2">
        <v>42049</v>
      </c>
      <c r="U663" s="2">
        <v>42050</v>
      </c>
      <c r="V663" s="1">
        <v>7</v>
      </c>
      <c r="W663" s="1">
        <v>90855</v>
      </c>
      <c r="X663" s="2"/>
      <c r="Y663" s="1"/>
      <c r="Z663" s="1"/>
      <c r="AA663" s="1"/>
      <c r="AB663" s="1"/>
    </row>
    <row r="664" spans="1:28" x14ac:dyDescent="0.3">
      <c r="A664" s="1">
        <v>20897</v>
      </c>
      <c r="B664" s="1" t="s">
        <v>23</v>
      </c>
      <c r="C664" s="1">
        <v>100.98</v>
      </c>
      <c r="D664" s="1">
        <v>0.1</v>
      </c>
      <c r="E664" s="1">
        <v>1159</v>
      </c>
      <c r="G664" s="1"/>
      <c r="H664" s="1" t="s">
        <v>995</v>
      </c>
      <c r="I664" s="1" t="s">
        <v>74</v>
      </c>
      <c r="J664" s="1" t="s">
        <v>36</v>
      </c>
      <c r="K664" s="1" t="s">
        <v>105</v>
      </c>
      <c r="L664" s="1" t="s">
        <v>77</v>
      </c>
      <c r="M664" s="1"/>
      <c r="N664" s="1" t="s">
        <v>29</v>
      </c>
      <c r="O664" s="1" t="s">
        <v>988</v>
      </c>
      <c r="P664" s="1" t="s">
        <v>45</v>
      </c>
      <c r="Q664" s="1" t="s">
        <v>423</v>
      </c>
      <c r="R664" s="1"/>
      <c r="S664" s="1">
        <v>7086</v>
      </c>
      <c r="T664" s="2">
        <v>42144</v>
      </c>
      <c r="U664" s="2">
        <v>42145</v>
      </c>
      <c r="V664" s="1">
        <v>1</v>
      </c>
      <c r="W664" s="1">
        <v>90854</v>
      </c>
      <c r="X664" s="2"/>
      <c r="Y664" s="1"/>
      <c r="Z664" s="1"/>
      <c r="AA664" s="1"/>
      <c r="AB664" s="1"/>
    </row>
    <row r="665" spans="1:28" x14ac:dyDescent="0.3">
      <c r="A665" s="1">
        <v>18860</v>
      </c>
      <c r="B665" s="1" t="s">
        <v>33</v>
      </c>
      <c r="C665" s="1">
        <v>9.7799999999999994</v>
      </c>
      <c r="D665" s="1">
        <v>0.05</v>
      </c>
      <c r="E665" s="1">
        <v>1170</v>
      </c>
      <c r="G665" s="1"/>
      <c r="H665" s="1" t="s">
        <v>35</v>
      </c>
      <c r="I665" s="1" t="s">
        <v>74</v>
      </c>
      <c r="J665" s="1" t="s">
        <v>26</v>
      </c>
      <c r="K665" s="1" t="s">
        <v>54</v>
      </c>
      <c r="L665" s="1" t="s">
        <v>49</v>
      </c>
      <c r="M665" s="1"/>
      <c r="N665" s="1" t="s">
        <v>29</v>
      </c>
      <c r="O665" s="1" t="s">
        <v>988</v>
      </c>
      <c r="P665" s="1" t="s">
        <v>387</v>
      </c>
      <c r="Q665" s="1" t="s">
        <v>177</v>
      </c>
      <c r="R665" s="1"/>
      <c r="S665" s="1">
        <v>19711</v>
      </c>
      <c r="T665" s="2">
        <v>42157</v>
      </c>
      <c r="U665" s="2">
        <v>42158</v>
      </c>
      <c r="V665" s="1">
        <v>19</v>
      </c>
      <c r="W665" s="1">
        <v>87520</v>
      </c>
      <c r="X665" s="2"/>
      <c r="Y665" s="1"/>
      <c r="Z665" s="1"/>
      <c r="AA665" s="1"/>
      <c r="AB665" s="1"/>
    </row>
    <row r="666" spans="1:28" x14ac:dyDescent="0.3">
      <c r="A666" s="1">
        <v>18861</v>
      </c>
      <c r="B666" s="1" t="s">
        <v>33</v>
      </c>
      <c r="C666" s="1">
        <v>200.99</v>
      </c>
      <c r="D666" s="1">
        <v>0.1</v>
      </c>
      <c r="E666" s="1">
        <v>1170</v>
      </c>
      <c r="G666" s="1"/>
      <c r="H666" s="1" t="s">
        <v>35</v>
      </c>
      <c r="I666" s="1" t="s">
        <v>74</v>
      </c>
      <c r="J666" s="1" t="s">
        <v>58</v>
      </c>
      <c r="K666" s="1" t="s">
        <v>992</v>
      </c>
      <c r="L666" s="1" t="s">
        <v>49</v>
      </c>
      <c r="M666" s="1"/>
      <c r="N666" s="1" t="s">
        <v>29</v>
      </c>
      <c r="O666" s="1" t="s">
        <v>998</v>
      </c>
      <c r="P666" s="1" t="s">
        <v>387</v>
      </c>
      <c r="Q666" s="1" t="s">
        <v>177</v>
      </c>
      <c r="R666" s="1"/>
      <c r="S666" s="1">
        <v>19711</v>
      </c>
      <c r="T666" s="2">
        <v>42157</v>
      </c>
      <c r="U666" s="2">
        <v>42159</v>
      </c>
      <c r="V666" s="1">
        <v>6</v>
      </c>
      <c r="W666" s="1">
        <v>87520</v>
      </c>
      <c r="X666" s="2"/>
      <c r="Y666" s="1"/>
      <c r="Z666" s="1"/>
      <c r="AA666" s="1"/>
      <c r="AB666" s="1"/>
    </row>
    <row r="667" spans="1:28" x14ac:dyDescent="0.3">
      <c r="A667" s="1">
        <v>19182</v>
      </c>
      <c r="B667" s="1" t="s">
        <v>23</v>
      </c>
      <c r="C667" s="1">
        <v>4.4800000000000004</v>
      </c>
      <c r="D667" s="1">
        <v>0.05</v>
      </c>
      <c r="E667" s="1">
        <v>1178</v>
      </c>
      <c r="G667" s="1"/>
      <c r="H667" s="1" t="s">
        <v>35</v>
      </c>
      <c r="I667" s="1" t="s">
        <v>74</v>
      </c>
      <c r="J667" s="1" t="s">
        <v>26</v>
      </c>
      <c r="K667" s="1" t="s">
        <v>131</v>
      </c>
      <c r="L667" s="1" t="s">
        <v>124</v>
      </c>
      <c r="M667" s="1"/>
      <c r="N667" s="1" t="s">
        <v>29</v>
      </c>
      <c r="O667" s="1" t="s">
        <v>998</v>
      </c>
      <c r="P667" s="1" t="s">
        <v>162</v>
      </c>
      <c r="Q667" s="1" t="s">
        <v>424</v>
      </c>
      <c r="R667" s="1"/>
      <c r="S667" s="1">
        <v>32701</v>
      </c>
      <c r="T667" s="2">
        <v>42103</v>
      </c>
      <c r="U667" s="2">
        <v>42105</v>
      </c>
      <c r="V667" s="1">
        <v>2</v>
      </c>
      <c r="W667" s="1">
        <v>89787</v>
      </c>
      <c r="X667" s="2"/>
      <c r="Y667" s="1"/>
      <c r="Z667" s="1"/>
      <c r="AA667" s="1"/>
      <c r="AB667" s="1"/>
    </row>
    <row r="668" spans="1:28" x14ac:dyDescent="0.3">
      <c r="A668" s="1">
        <v>19183</v>
      </c>
      <c r="B668" s="1" t="s">
        <v>23</v>
      </c>
      <c r="C668" s="1">
        <v>350.99</v>
      </c>
      <c r="D668" s="1">
        <v>0.1</v>
      </c>
      <c r="E668" s="1">
        <v>1178</v>
      </c>
      <c r="G668" s="1"/>
      <c r="H668" s="1" t="s">
        <v>995</v>
      </c>
      <c r="I668" s="1" t="s">
        <v>74</v>
      </c>
      <c r="J668" s="1" t="s">
        <v>36</v>
      </c>
      <c r="K668" s="1" t="s">
        <v>37</v>
      </c>
      <c r="L668" s="1" t="s">
        <v>38</v>
      </c>
      <c r="M668" s="1"/>
      <c r="N668" s="1" t="s">
        <v>29</v>
      </c>
      <c r="O668" s="1" t="s">
        <v>998</v>
      </c>
      <c r="P668" s="1" t="s">
        <v>162</v>
      </c>
      <c r="Q668" s="1" t="s">
        <v>424</v>
      </c>
      <c r="R668" s="1"/>
      <c r="S668" s="1">
        <v>32701</v>
      </c>
      <c r="T668" s="2">
        <v>42103</v>
      </c>
      <c r="U668" s="2">
        <v>42105</v>
      </c>
      <c r="V668" s="1">
        <v>10</v>
      </c>
      <c r="W668" s="1">
        <v>89787</v>
      </c>
      <c r="X668" s="1"/>
      <c r="Y668" s="1"/>
      <c r="Z668" s="1"/>
      <c r="AA668" s="1"/>
      <c r="AB668" s="1"/>
    </row>
    <row r="669" spans="1:28" x14ac:dyDescent="0.3">
      <c r="A669" s="1">
        <v>19184</v>
      </c>
      <c r="B669" s="1" t="s">
        <v>23</v>
      </c>
      <c r="C669" s="1">
        <v>40.98</v>
      </c>
      <c r="D669" s="1">
        <v>0.05</v>
      </c>
      <c r="E669" s="1">
        <v>1178</v>
      </c>
      <c r="G669" s="1"/>
      <c r="H669" s="1" t="s">
        <v>995</v>
      </c>
      <c r="I669" s="1" t="s">
        <v>74</v>
      </c>
      <c r="J669" s="1" t="s">
        <v>58</v>
      </c>
      <c r="K669" s="1" t="s">
        <v>100</v>
      </c>
      <c r="L669" s="1" t="s">
        <v>49</v>
      </c>
      <c r="M669" s="1"/>
      <c r="N669" s="1" t="s">
        <v>29</v>
      </c>
      <c r="O669" s="1" t="s">
        <v>998</v>
      </c>
      <c r="P669" s="1" t="s">
        <v>162</v>
      </c>
      <c r="Q669" s="1" t="s">
        <v>424</v>
      </c>
      <c r="R669" s="1"/>
      <c r="S669" s="1">
        <v>32701</v>
      </c>
      <c r="T669" s="2">
        <v>42103</v>
      </c>
      <c r="U669" s="2">
        <v>42105</v>
      </c>
      <c r="V669" s="1">
        <v>7</v>
      </c>
      <c r="W669" s="1">
        <v>89787</v>
      </c>
      <c r="X669" s="1"/>
      <c r="Y669" s="1"/>
      <c r="Z669" s="1"/>
      <c r="AA669" s="1"/>
      <c r="AB669" s="1"/>
    </row>
    <row r="670" spans="1:28" x14ac:dyDescent="0.3">
      <c r="A670" s="1">
        <v>19185</v>
      </c>
      <c r="B670" s="1" t="s">
        <v>23</v>
      </c>
      <c r="C670" s="1">
        <v>349.45</v>
      </c>
      <c r="D670" s="1">
        <v>0.1</v>
      </c>
      <c r="E670" s="1">
        <v>1178</v>
      </c>
      <c r="G670" s="1"/>
      <c r="H670" s="1" t="s">
        <v>995</v>
      </c>
      <c r="I670" s="1" t="s">
        <v>74</v>
      </c>
      <c r="J670" s="1" t="s">
        <v>36</v>
      </c>
      <c r="K670" s="1" t="s">
        <v>89</v>
      </c>
      <c r="L670" s="1" t="s">
        <v>38</v>
      </c>
      <c r="M670" s="1"/>
      <c r="N670" s="1" t="s">
        <v>29</v>
      </c>
      <c r="O670" s="1" t="s">
        <v>984</v>
      </c>
      <c r="P670" s="1" t="s">
        <v>162</v>
      </c>
      <c r="Q670" s="1" t="s">
        <v>424</v>
      </c>
      <c r="R670" s="1"/>
      <c r="S670" s="1">
        <v>32701</v>
      </c>
      <c r="T670" s="2">
        <v>42103</v>
      </c>
      <c r="U670" s="2">
        <v>42104</v>
      </c>
      <c r="V670" s="1">
        <v>7</v>
      </c>
      <c r="W670" s="1">
        <v>89787</v>
      </c>
      <c r="X670" s="2"/>
      <c r="Y670" s="1"/>
      <c r="Z670" s="1"/>
      <c r="AA670" s="1"/>
      <c r="AB670" s="1"/>
    </row>
    <row r="671" spans="1:28" x14ac:dyDescent="0.3">
      <c r="A671" s="1">
        <v>19484</v>
      </c>
      <c r="B671" s="1" t="s">
        <v>23</v>
      </c>
      <c r="C671" s="1">
        <v>2.61</v>
      </c>
      <c r="D671" s="1">
        <v>0.05</v>
      </c>
      <c r="E671" s="1">
        <v>1182</v>
      </c>
      <c r="G671" s="1"/>
      <c r="H671" s="1" t="s">
        <v>35</v>
      </c>
      <c r="I671" s="1" t="s">
        <v>34</v>
      </c>
      <c r="J671" s="1" t="s">
        <v>26</v>
      </c>
      <c r="K671" s="1" t="s">
        <v>82</v>
      </c>
      <c r="L671" s="1" t="s">
        <v>49</v>
      </c>
      <c r="M671" s="1"/>
      <c r="N671" s="1" t="s">
        <v>29</v>
      </c>
      <c r="O671" s="1" t="s">
        <v>984</v>
      </c>
      <c r="P671" s="1" t="s">
        <v>114</v>
      </c>
      <c r="Q671" s="1" t="s">
        <v>425</v>
      </c>
      <c r="R671" s="1"/>
      <c r="S671" s="1">
        <v>84660</v>
      </c>
      <c r="T671" s="2">
        <v>42147</v>
      </c>
      <c r="U671" s="2">
        <v>42147</v>
      </c>
      <c r="V671" s="1">
        <v>15</v>
      </c>
      <c r="W671" s="1">
        <v>86913</v>
      </c>
      <c r="X671" s="2"/>
      <c r="Y671" s="1"/>
      <c r="Z671" s="1"/>
      <c r="AA671" s="1"/>
      <c r="AB671" s="1"/>
    </row>
    <row r="672" spans="1:28" x14ac:dyDescent="0.3">
      <c r="A672" s="1">
        <v>21522</v>
      </c>
      <c r="B672" s="1" t="s">
        <v>33</v>
      </c>
      <c r="C672" s="1">
        <v>35.99</v>
      </c>
      <c r="D672" s="1">
        <v>0.05</v>
      </c>
      <c r="E672" s="1">
        <v>1183</v>
      </c>
      <c r="G672" s="1"/>
      <c r="H672" s="1" t="s">
        <v>35</v>
      </c>
      <c r="I672" s="1" t="s">
        <v>34</v>
      </c>
      <c r="J672" s="1" t="s">
        <v>58</v>
      </c>
      <c r="K672" s="1" t="s">
        <v>992</v>
      </c>
      <c r="L672" s="1" t="s">
        <v>43</v>
      </c>
      <c r="M672" s="1"/>
      <c r="N672" s="1" t="s">
        <v>29</v>
      </c>
      <c r="O672" s="1" t="s">
        <v>998</v>
      </c>
      <c r="P672" s="1" t="s">
        <v>114</v>
      </c>
      <c r="Q672" s="1" t="s">
        <v>426</v>
      </c>
      <c r="R672" s="1"/>
      <c r="S672" s="1">
        <v>84663</v>
      </c>
      <c r="T672" s="2">
        <v>42184</v>
      </c>
      <c r="U672" s="2">
        <v>42184</v>
      </c>
      <c r="V672" s="1">
        <v>9</v>
      </c>
      <c r="W672" s="1">
        <v>86914</v>
      </c>
      <c r="X672" s="2"/>
      <c r="Y672" s="1"/>
      <c r="Z672" s="1"/>
      <c r="AA672" s="1"/>
      <c r="AB672" s="1"/>
    </row>
    <row r="673" spans="1:28" x14ac:dyDescent="0.3">
      <c r="A673" s="1">
        <v>22190</v>
      </c>
      <c r="B673" s="1" t="s">
        <v>47</v>
      </c>
      <c r="C673" s="1">
        <v>6783.02</v>
      </c>
      <c r="D673" s="1">
        <v>0.15</v>
      </c>
      <c r="E673" s="1">
        <v>1185</v>
      </c>
      <c r="G673" s="1"/>
      <c r="H673" s="1" t="s">
        <v>35</v>
      </c>
      <c r="I673" s="1" t="s">
        <v>74</v>
      </c>
      <c r="J673" s="1" t="s">
        <v>58</v>
      </c>
      <c r="K673" s="1" t="s">
        <v>62</v>
      </c>
      <c r="L673" s="1" t="s">
        <v>124</v>
      </c>
      <c r="M673" s="1"/>
      <c r="N673" s="1" t="s">
        <v>29</v>
      </c>
      <c r="O673" s="1" t="s">
        <v>998</v>
      </c>
      <c r="P673" s="1" t="s">
        <v>427</v>
      </c>
      <c r="Q673" s="1" t="s">
        <v>428</v>
      </c>
      <c r="R673" s="1"/>
      <c r="S673" s="1">
        <v>35756</v>
      </c>
      <c r="T673" s="2">
        <v>42084</v>
      </c>
      <c r="U673" s="2">
        <v>42085</v>
      </c>
      <c r="V673" s="1">
        <v>3</v>
      </c>
      <c r="W673" s="1">
        <v>85938</v>
      </c>
      <c r="X673" s="2"/>
      <c r="Y673" s="1"/>
      <c r="Z673" s="1"/>
      <c r="AA673" s="1"/>
      <c r="AB673" s="1"/>
    </row>
    <row r="674" spans="1:28" x14ac:dyDescent="0.3">
      <c r="A674" s="1">
        <v>20764</v>
      </c>
      <c r="B674" s="1" t="s">
        <v>33</v>
      </c>
      <c r="C674" s="1">
        <v>11.7</v>
      </c>
      <c r="D674" s="1">
        <v>0.05</v>
      </c>
      <c r="E674" s="1">
        <v>1185</v>
      </c>
      <c r="G674" s="1"/>
      <c r="H674" s="1" t="s">
        <v>35</v>
      </c>
      <c r="I674" s="1" t="s">
        <v>74</v>
      </c>
      <c r="J674" s="1" t="s">
        <v>26</v>
      </c>
      <c r="K674" s="1" t="s">
        <v>131</v>
      </c>
      <c r="L674" s="1" t="s">
        <v>63</v>
      </c>
      <c r="M674" s="1"/>
      <c r="N674" s="1" t="s">
        <v>29</v>
      </c>
      <c r="O674" s="1" t="s">
        <v>984</v>
      </c>
      <c r="P674" s="1" t="s">
        <v>427</v>
      </c>
      <c r="Q674" s="1" t="s">
        <v>428</v>
      </c>
      <c r="R674" s="1"/>
      <c r="S674" s="1">
        <v>35756</v>
      </c>
      <c r="T674" s="2">
        <v>42104</v>
      </c>
      <c r="U674" s="2">
        <v>42107</v>
      </c>
      <c r="V674" s="1">
        <v>8</v>
      </c>
      <c r="W674" s="1">
        <v>85940</v>
      </c>
      <c r="X674" s="2"/>
      <c r="Y674" s="1"/>
      <c r="Z674" s="1"/>
      <c r="AA674" s="1"/>
      <c r="AB674" s="1"/>
    </row>
    <row r="675" spans="1:28" x14ac:dyDescent="0.3">
      <c r="A675" s="1">
        <v>24358</v>
      </c>
      <c r="B675" s="1" t="s">
        <v>41</v>
      </c>
      <c r="C675" s="1">
        <v>400.97</v>
      </c>
      <c r="D675" s="1">
        <v>0.1</v>
      </c>
      <c r="E675" s="1">
        <v>1186</v>
      </c>
      <c r="G675" s="1"/>
      <c r="H675" s="1" t="s">
        <v>995</v>
      </c>
      <c r="I675" s="1" t="s">
        <v>74</v>
      </c>
      <c r="J675" s="1" t="s">
        <v>58</v>
      </c>
      <c r="K675" s="1" t="s">
        <v>62</v>
      </c>
      <c r="L675" s="1" t="s">
        <v>77</v>
      </c>
      <c r="M675" s="1"/>
      <c r="N675" s="1" t="s">
        <v>29</v>
      </c>
      <c r="O675" s="1" t="s">
        <v>984</v>
      </c>
      <c r="P675" s="1" t="s">
        <v>39</v>
      </c>
      <c r="Q675" s="1" t="s">
        <v>429</v>
      </c>
      <c r="R675" s="1"/>
      <c r="S675" s="1">
        <v>92646</v>
      </c>
      <c r="T675" s="2">
        <v>42103</v>
      </c>
      <c r="U675" s="2">
        <v>42104</v>
      </c>
      <c r="V675" s="1">
        <v>10</v>
      </c>
      <c r="W675" s="1">
        <v>85939</v>
      </c>
      <c r="X675" s="2"/>
      <c r="Y675" s="1"/>
      <c r="Z675" s="1"/>
      <c r="AA675" s="1"/>
      <c r="AB675" s="1"/>
    </row>
    <row r="676" spans="1:28" x14ac:dyDescent="0.3">
      <c r="A676" s="1">
        <v>18829</v>
      </c>
      <c r="B676" s="1" t="s">
        <v>71</v>
      </c>
      <c r="C676" s="1">
        <v>10.89</v>
      </c>
      <c r="D676" s="1">
        <v>0.05</v>
      </c>
      <c r="E676" s="1">
        <v>1189</v>
      </c>
      <c r="G676" s="1"/>
      <c r="H676" s="1" t="s">
        <v>35</v>
      </c>
      <c r="I676" s="1" t="s">
        <v>74</v>
      </c>
      <c r="J676" s="1" t="s">
        <v>26</v>
      </c>
      <c r="K676" s="1" t="s">
        <v>131</v>
      </c>
      <c r="L676" s="1" t="s">
        <v>49</v>
      </c>
      <c r="M676" s="1"/>
      <c r="N676" s="1" t="s">
        <v>29</v>
      </c>
      <c r="O676" s="1" t="s">
        <v>984</v>
      </c>
      <c r="P676" s="1" t="s">
        <v>39</v>
      </c>
      <c r="Q676" s="1" t="s">
        <v>429</v>
      </c>
      <c r="R676" s="1"/>
      <c r="S676" s="1">
        <v>92646</v>
      </c>
      <c r="T676" s="2">
        <v>42172</v>
      </c>
      <c r="U676" s="2">
        <v>42177</v>
      </c>
      <c r="V676" s="1">
        <v>14</v>
      </c>
      <c r="W676" s="1">
        <v>87584</v>
      </c>
      <c r="X676" s="1"/>
      <c r="Y676" s="1"/>
      <c r="Z676" s="1"/>
      <c r="AA676" s="1"/>
      <c r="AB676" s="1"/>
    </row>
    <row r="677" spans="1:28" x14ac:dyDescent="0.3">
      <c r="A677" s="1">
        <v>18830</v>
      </c>
      <c r="B677" s="1" t="s">
        <v>71</v>
      </c>
      <c r="C677" s="1">
        <v>10.64</v>
      </c>
      <c r="D677" s="1">
        <v>0.05</v>
      </c>
      <c r="E677" s="1">
        <v>1189</v>
      </c>
      <c r="G677" s="1"/>
      <c r="H677" s="1" t="s">
        <v>35</v>
      </c>
      <c r="I677" s="1" t="s">
        <v>74</v>
      </c>
      <c r="J677" s="1" t="s">
        <v>36</v>
      </c>
      <c r="K677" s="1" t="s">
        <v>42</v>
      </c>
      <c r="L677" s="1" t="s">
        <v>49</v>
      </c>
      <c r="M677" s="1"/>
      <c r="N677" s="1" t="s">
        <v>29</v>
      </c>
      <c r="O677" s="1" t="s">
        <v>984</v>
      </c>
      <c r="P677" s="1" t="s">
        <v>39</v>
      </c>
      <c r="Q677" s="1" t="s">
        <v>429</v>
      </c>
      <c r="R677" s="1"/>
      <c r="S677" s="1">
        <v>92646</v>
      </c>
      <c r="T677" s="2">
        <v>42172</v>
      </c>
      <c r="U677" s="2">
        <v>42177</v>
      </c>
      <c r="V677" s="1">
        <v>16</v>
      </c>
      <c r="W677" s="1">
        <v>87584</v>
      </c>
      <c r="X677" s="1"/>
      <c r="Y677" s="1"/>
      <c r="Z677" s="1"/>
      <c r="AA677" s="1"/>
      <c r="AB677" s="1"/>
    </row>
    <row r="678" spans="1:28" x14ac:dyDescent="0.3">
      <c r="A678" s="1">
        <v>18831</v>
      </c>
      <c r="B678" s="1" t="s">
        <v>71</v>
      </c>
      <c r="C678" s="1">
        <v>7.96</v>
      </c>
      <c r="D678" s="1">
        <v>0.05</v>
      </c>
      <c r="E678" s="1">
        <v>1189</v>
      </c>
      <c r="G678" s="1"/>
      <c r="H678" s="1" t="s">
        <v>35</v>
      </c>
      <c r="I678" s="1" t="s">
        <v>74</v>
      </c>
      <c r="J678" s="1" t="s">
        <v>36</v>
      </c>
      <c r="K678" s="1" t="s">
        <v>42</v>
      </c>
      <c r="L678" s="1" t="s">
        <v>49</v>
      </c>
      <c r="M678" s="1"/>
      <c r="N678" s="1" t="s">
        <v>29</v>
      </c>
      <c r="O678" s="1" t="s">
        <v>988</v>
      </c>
      <c r="P678" s="1" t="s">
        <v>39</v>
      </c>
      <c r="Q678" s="1" t="s">
        <v>429</v>
      </c>
      <c r="R678" s="1"/>
      <c r="S678" s="1">
        <v>92646</v>
      </c>
      <c r="T678" s="2">
        <v>42172</v>
      </c>
      <c r="U678" s="2">
        <v>42174</v>
      </c>
      <c r="V678" s="1">
        <v>4</v>
      </c>
      <c r="W678" s="1">
        <v>87584</v>
      </c>
      <c r="X678" s="1"/>
      <c r="Y678" s="1"/>
      <c r="Z678" s="1"/>
      <c r="AA678" s="1"/>
      <c r="AB678" s="1"/>
    </row>
    <row r="679" spans="1:28" x14ac:dyDescent="0.3">
      <c r="A679" s="1">
        <v>19553</v>
      </c>
      <c r="B679" s="1" t="s">
        <v>71</v>
      </c>
      <c r="C679" s="1">
        <v>28.53</v>
      </c>
      <c r="D679" s="1">
        <v>0.05</v>
      </c>
      <c r="E679" s="1">
        <v>1191</v>
      </c>
      <c r="G679" s="1"/>
      <c r="H679" s="1" t="s">
        <v>35</v>
      </c>
      <c r="I679" s="1" t="s">
        <v>48</v>
      </c>
      <c r="J679" s="1" t="s">
        <v>26</v>
      </c>
      <c r="K679" s="1" t="s">
        <v>996</v>
      </c>
      <c r="L679" s="1" t="s">
        <v>49</v>
      </c>
      <c r="M679" s="1"/>
      <c r="N679" s="1" t="s">
        <v>29</v>
      </c>
      <c r="O679" s="1" t="s">
        <v>988</v>
      </c>
      <c r="P679" s="1" t="s">
        <v>119</v>
      </c>
      <c r="Q679" s="1" t="s">
        <v>430</v>
      </c>
      <c r="R679" s="1"/>
      <c r="S679" s="1">
        <v>6050</v>
      </c>
      <c r="T679" s="2">
        <v>42183</v>
      </c>
      <c r="U679" s="2">
        <v>42186</v>
      </c>
      <c r="V679" s="1">
        <v>3</v>
      </c>
      <c r="W679" s="1">
        <v>87587</v>
      </c>
      <c r="X679" s="1"/>
      <c r="Y679" s="1"/>
      <c r="Z679" s="1"/>
      <c r="AA679" s="1"/>
      <c r="AB679" s="1"/>
    </row>
    <row r="680" spans="1:28" x14ac:dyDescent="0.3">
      <c r="A680" s="1">
        <v>830</v>
      </c>
      <c r="B680" s="1" t="s">
        <v>71</v>
      </c>
      <c r="C680" s="1">
        <v>10.64</v>
      </c>
      <c r="D680" s="1">
        <v>0.05</v>
      </c>
      <c r="E680" s="1">
        <v>1193</v>
      </c>
      <c r="G680" s="1"/>
      <c r="H680" s="1" t="s">
        <v>35</v>
      </c>
      <c r="I680" s="1" t="s">
        <v>74</v>
      </c>
      <c r="J680" s="1" t="s">
        <v>36</v>
      </c>
      <c r="K680" s="1" t="s">
        <v>42</v>
      </c>
      <c r="L680" s="1" t="s">
        <v>49</v>
      </c>
      <c r="M680" s="1"/>
      <c r="N680" s="1" t="s">
        <v>29</v>
      </c>
      <c r="O680" s="1" t="s">
        <v>988</v>
      </c>
      <c r="P680" s="1" t="s">
        <v>353</v>
      </c>
      <c r="Q680" s="1" t="s">
        <v>31</v>
      </c>
      <c r="R680" s="1"/>
      <c r="S680" s="1">
        <v>20016</v>
      </c>
      <c r="T680" s="2">
        <v>42172</v>
      </c>
      <c r="U680" s="2">
        <v>42177</v>
      </c>
      <c r="V680" s="1">
        <v>63</v>
      </c>
      <c r="W680" s="1">
        <v>5984</v>
      </c>
      <c r="X680" s="2"/>
      <c r="Y680" s="1"/>
      <c r="Z680" s="1"/>
      <c r="AA680" s="1"/>
      <c r="AB680" s="1"/>
    </row>
    <row r="681" spans="1:28" x14ac:dyDescent="0.3">
      <c r="A681" s="1">
        <v>831</v>
      </c>
      <c r="B681" s="1" t="s">
        <v>71</v>
      </c>
      <c r="C681" s="1">
        <v>7.96</v>
      </c>
      <c r="D681" s="1">
        <v>0.05</v>
      </c>
      <c r="E681" s="1">
        <v>1193</v>
      </c>
      <c r="G681" s="1"/>
      <c r="H681" s="1" t="s">
        <v>35</v>
      </c>
      <c r="I681" s="1" t="s">
        <v>74</v>
      </c>
      <c r="J681" s="1" t="s">
        <v>36</v>
      </c>
      <c r="K681" s="1" t="s">
        <v>42</v>
      </c>
      <c r="L681" s="1" t="s">
        <v>49</v>
      </c>
      <c r="M681" s="1"/>
      <c r="N681" s="1" t="s">
        <v>29</v>
      </c>
      <c r="O681" s="1" t="s">
        <v>988</v>
      </c>
      <c r="P681" s="1" t="s">
        <v>353</v>
      </c>
      <c r="Q681" s="1" t="s">
        <v>31</v>
      </c>
      <c r="R681" s="1"/>
      <c r="S681" s="1">
        <v>20016</v>
      </c>
      <c r="T681" s="2">
        <v>42172</v>
      </c>
      <c r="U681" s="2">
        <v>42174</v>
      </c>
      <c r="V681" s="1">
        <v>17</v>
      </c>
      <c r="W681" s="1">
        <v>5984</v>
      </c>
      <c r="X681" s="1"/>
      <c r="Y681" s="1"/>
      <c r="Z681" s="1"/>
      <c r="AA681" s="1"/>
      <c r="AB681" s="1"/>
    </row>
    <row r="682" spans="1:28" x14ac:dyDescent="0.3">
      <c r="A682" s="1">
        <v>4131</v>
      </c>
      <c r="B682" s="1" t="s">
        <v>23</v>
      </c>
      <c r="C682" s="1">
        <v>52.4</v>
      </c>
      <c r="D682" s="1">
        <v>0.05</v>
      </c>
      <c r="E682" s="1">
        <v>1193</v>
      </c>
      <c r="G682" s="1"/>
      <c r="H682" s="1" t="s">
        <v>35</v>
      </c>
      <c r="I682" s="1" t="s">
        <v>74</v>
      </c>
      <c r="J682" s="1" t="s">
        <v>26</v>
      </c>
      <c r="K682" s="1" t="s">
        <v>996</v>
      </c>
      <c r="L682" s="1" t="s">
        <v>49</v>
      </c>
      <c r="M682" s="1"/>
      <c r="N682" s="1" t="s">
        <v>29</v>
      </c>
      <c r="O682" s="1" t="s">
        <v>988</v>
      </c>
      <c r="P682" s="1" t="s">
        <v>353</v>
      </c>
      <c r="Q682" s="1" t="s">
        <v>31</v>
      </c>
      <c r="R682" s="1"/>
      <c r="S682" s="1">
        <v>20016</v>
      </c>
      <c r="T682" s="2">
        <v>42060</v>
      </c>
      <c r="U682" s="2">
        <v>42062</v>
      </c>
      <c r="V682" s="1">
        <v>85</v>
      </c>
      <c r="W682" s="1">
        <v>29350</v>
      </c>
      <c r="X682" s="1"/>
      <c r="Y682" s="1"/>
      <c r="Z682" s="1"/>
      <c r="AA682" s="1"/>
      <c r="AB682" s="1"/>
    </row>
    <row r="683" spans="1:28" x14ac:dyDescent="0.3">
      <c r="A683" s="1">
        <v>4133</v>
      </c>
      <c r="B683" s="1" t="s">
        <v>23</v>
      </c>
      <c r="C683" s="1">
        <v>36.549999999999997</v>
      </c>
      <c r="D683" s="1">
        <v>0.05</v>
      </c>
      <c r="E683" s="1">
        <v>1193</v>
      </c>
      <c r="G683" s="1"/>
      <c r="H683" s="1" t="s">
        <v>995</v>
      </c>
      <c r="I683" s="1" t="s">
        <v>74</v>
      </c>
      <c r="J683" s="1" t="s">
        <v>26</v>
      </c>
      <c r="K683" s="1" t="s">
        <v>27</v>
      </c>
      <c r="L683" s="1" t="s">
        <v>28</v>
      </c>
      <c r="M683" s="1"/>
      <c r="N683" s="1" t="s">
        <v>29</v>
      </c>
      <c r="O683" s="1" t="s">
        <v>988</v>
      </c>
      <c r="P683" s="1" t="s">
        <v>353</v>
      </c>
      <c r="Q683" s="1" t="s">
        <v>31</v>
      </c>
      <c r="R683" s="1"/>
      <c r="S683" s="1">
        <v>20016</v>
      </c>
      <c r="T683" s="2">
        <v>42060</v>
      </c>
      <c r="U683" s="2">
        <v>42061</v>
      </c>
      <c r="V683" s="1">
        <v>83</v>
      </c>
      <c r="W683" s="1">
        <v>29350</v>
      </c>
      <c r="X683" s="1"/>
      <c r="Y683" s="1"/>
      <c r="Z683" s="1"/>
      <c r="AA683" s="1"/>
      <c r="AB683" s="1"/>
    </row>
    <row r="684" spans="1:28" x14ac:dyDescent="0.3">
      <c r="A684" s="1">
        <v>5468</v>
      </c>
      <c r="B684" s="1" t="s">
        <v>33</v>
      </c>
      <c r="C684" s="1">
        <v>5.98</v>
      </c>
      <c r="D684" s="1">
        <v>0.05</v>
      </c>
      <c r="E684" s="1">
        <v>1193</v>
      </c>
      <c r="G684" s="1"/>
      <c r="H684" s="1" t="s">
        <v>35</v>
      </c>
      <c r="I684" s="1" t="s">
        <v>48</v>
      </c>
      <c r="J684" s="1" t="s">
        <v>26</v>
      </c>
      <c r="K684" s="1" t="s">
        <v>996</v>
      </c>
      <c r="L684" s="1" t="s">
        <v>49</v>
      </c>
      <c r="M684" s="1"/>
      <c r="N684" s="1" t="s">
        <v>29</v>
      </c>
      <c r="O684" s="1" t="s">
        <v>988</v>
      </c>
      <c r="P684" s="1" t="s">
        <v>353</v>
      </c>
      <c r="Q684" s="1" t="s">
        <v>31</v>
      </c>
      <c r="R684" s="1"/>
      <c r="S684" s="1">
        <v>20016</v>
      </c>
      <c r="T684" s="2">
        <v>42125</v>
      </c>
      <c r="U684" s="2">
        <v>42127</v>
      </c>
      <c r="V684" s="1">
        <v>85</v>
      </c>
      <c r="W684" s="1">
        <v>38852</v>
      </c>
      <c r="X684" s="2"/>
      <c r="Y684" s="1"/>
      <c r="Z684" s="1"/>
      <c r="AA684" s="1"/>
      <c r="AB684" s="1"/>
    </row>
    <row r="685" spans="1:28" x14ac:dyDescent="0.3">
      <c r="A685" s="1">
        <v>1552</v>
      </c>
      <c r="B685" s="1" t="s">
        <v>71</v>
      </c>
      <c r="C685" s="1">
        <v>49.99</v>
      </c>
      <c r="D685" s="1">
        <v>0.05</v>
      </c>
      <c r="E685" s="1">
        <v>1193</v>
      </c>
      <c r="G685" s="1"/>
      <c r="H685" s="1" t="s">
        <v>35</v>
      </c>
      <c r="I685" s="1" t="s">
        <v>48</v>
      </c>
      <c r="J685" s="1" t="s">
        <v>58</v>
      </c>
      <c r="K685" s="1" t="s">
        <v>100</v>
      </c>
      <c r="L685" s="1" t="s">
        <v>49</v>
      </c>
      <c r="M685" s="1"/>
      <c r="N685" s="1" t="s">
        <v>29</v>
      </c>
      <c r="O685" s="1" t="s">
        <v>988</v>
      </c>
      <c r="P685" s="1" t="s">
        <v>353</v>
      </c>
      <c r="Q685" s="1" t="s">
        <v>31</v>
      </c>
      <c r="R685" s="1"/>
      <c r="S685" s="1">
        <v>20016</v>
      </c>
      <c r="T685" s="2">
        <v>42183</v>
      </c>
      <c r="U685" s="2">
        <v>42185</v>
      </c>
      <c r="V685" s="1">
        <v>48</v>
      </c>
      <c r="W685" s="1">
        <v>11206</v>
      </c>
      <c r="X685" s="1"/>
      <c r="Y685" s="1"/>
      <c r="Z685" s="1"/>
      <c r="AA685" s="1"/>
      <c r="AB685" s="1"/>
    </row>
    <row r="686" spans="1:28" x14ac:dyDescent="0.3">
      <c r="A686" s="1">
        <v>1553</v>
      </c>
      <c r="B686" s="1" t="s">
        <v>71</v>
      </c>
      <c r="C686" s="1">
        <v>28.53</v>
      </c>
      <c r="D686" s="1">
        <v>0.05</v>
      </c>
      <c r="E686" s="1">
        <v>1193</v>
      </c>
      <c r="G686" s="1"/>
      <c r="H686" s="1" t="s">
        <v>35</v>
      </c>
      <c r="I686" s="1" t="s">
        <v>48</v>
      </c>
      <c r="J686" s="1" t="s">
        <v>26</v>
      </c>
      <c r="K686" s="1" t="s">
        <v>996</v>
      </c>
      <c r="L686" s="1" t="s">
        <v>49</v>
      </c>
      <c r="M686" s="1"/>
      <c r="N686" s="1" t="s">
        <v>29</v>
      </c>
      <c r="O686" s="1" t="s">
        <v>998</v>
      </c>
      <c r="P686" s="1" t="s">
        <v>353</v>
      </c>
      <c r="Q686" s="1" t="s">
        <v>31</v>
      </c>
      <c r="R686" s="1"/>
      <c r="S686" s="1">
        <v>20016</v>
      </c>
      <c r="T686" s="2">
        <v>42183</v>
      </c>
      <c r="U686" s="2">
        <v>42186</v>
      </c>
      <c r="V686" s="1">
        <v>11</v>
      </c>
      <c r="W686" s="1">
        <v>11206</v>
      </c>
      <c r="X686" s="1"/>
      <c r="Y686" s="1"/>
      <c r="Z686" s="1"/>
      <c r="AA686" s="1"/>
      <c r="AB686" s="1"/>
    </row>
    <row r="687" spans="1:28" x14ac:dyDescent="0.3">
      <c r="A687" s="1">
        <v>23468</v>
      </c>
      <c r="B687" s="1" t="s">
        <v>33</v>
      </c>
      <c r="C687" s="1">
        <v>5.98</v>
      </c>
      <c r="D687" s="1">
        <v>0.05</v>
      </c>
      <c r="E687" s="1">
        <v>1194</v>
      </c>
      <c r="G687" s="1"/>
      <c r="H687" s="1" t="s">
        <v>35</v>
      </c>
      <c r="I687" s="1" t="s">
        <v>48</v>
      </c>
      <c r="J687" s="1" t="s">
        <v>26</v>
      </c>
      <c r="K687" s="1" t="s">
        <v>996</v>
      </c>
      <c r="L687" s="1" t="s">
        <v>49</v>
      </c>
      <c r="M687" s="1"/>
      <c r="N687" s="1" t="s">
        <v>29</v>
      </c>
      <c r="O687" s="1" t="s">
        <v>988</v>
      </c>
      <c r="P687" s="1" t="s">
        <v>162</v>
      </c>
      <c r="Q687" s="1" t="s">
        <v>431</v>
      </c>
      <c r="R687" s="1"/>
      <c r="S687" s="1">
        <v>34142</v>
      </c>
      <c r="T687" s="2">
        <v>42125</v>
      </c>
      <c r="U687" s="2">
        <v>42127</v>
      </c>
      <c r="V687" s="1">
        <v>21</v>
      </c>
      <c r="W687" s="1">
        <v>87586</v>
      </c>
      <c r="X687" s="1"/>
      <c r="Y687" s="1"/>
      <c r="Z687" s="1"/>
      <c r="AA687" s="1"/>
      <c r="AB687" s="1"/>
    </row>
    <row r="688" spans="1:28" x14ac:dyDescent="0.3">
      <c r="A688" s="1">
        <v>19358</v>
      </c>
      <c r="B688" s="1" t="s">
        <v>23</v>
      </c>
      <c r="C688" s="1">
        <v>355.98</v>
      </c>
      <c r="D688" s="1">
        <v>0.1</v>
      </c>
      <c r="E688" s="1">
        <v>1197</v>
      </c>
      <c r="G688" s="1"/>
      <c r="H688" s="1" t="s">
        <v>995</v>
      </c>
      <c r="I688" s="1" t="s">
        <v>48</v>
      </c>
      <c r="J688" s="1" t="s">
        <v>36</v>
      </c>
      <c r="K688" s="1" t="s">
        <v>37</v>
      </c>
      <c r="L688" s="1" t="s">
        <v>38</v>
      </c>
      <c r="M688" s="1"/>
      <c r="N688" s="1" t="s">
        <v>29</v>
      </c>
      <c r="O688" s="1" t="s">
        <v>988</v>
      </c>
      <c r="P688" s="1" t="s">
        <v>106</v>
      </c>
      <c r="Q688" s="1" t="s">
        <v>432</v>
      </c>
      <c r="R688" s="1"/>
      <c r="S688" s="1">
        <v>1776</v>
      </c>
      <c r="T688" s="2">
        <v>42081</v>
      </c>
      <c r="U688" s="2">
        <v>42083</v>
      </c>
      <c r="V688" s="1">
        <v>4</v>
      </c>
      <c r="W688" s="1">
        <v>87583</v>
      </c>
      <c r="X688" s="1"/>
      <c r="Y688" s="1"/>
      <c r="Z688" s="1"/>
      <c r="AA688" s="1"/>
      <c r="AB688" s="1"/>
    </row>
    <row r="689" spans="1:28" x14ac:dyDescent="0.3">
      <c r="A689" s="1">
        <v>22132</v>
      </c>
      <c r="B689" s="1" t="s">
        <v>23</v>
      </c>
      <c r="C689" s="1">
        <v>15.14</v>
      </c>
      <c r="D689" s="1">
        <v>0.05</v>
      </c>
      <c r="E689" s="1">
        <v>1199</v>
      </c>
      <c r="G689" s="1"/>
      <c r="H689" s="1" t="s">
        <v>35</v>
      </c>
      <c r="I689" s="1" t="s">
        <v>74</v>
      </c>
      <c r="J689" s="1" t="s">
        <v>26</v>
      </c>
      <c r="K689" s="1" t="s">
        <v>85</v>
      </c>
      <c r="L689" s="1" t="s">
        <v>49</v>
      </c>
      <c r="M689" s="1"/>
      <c r="N689" s="1" t="s">
        <v>29</v>
      </c>
      <c r="O689" s="1" t="s">
        <v>988</v>
      </c>
      <c r="P689" s="1" t="s">
        <v>108</v>
      </c>
      <c r="Q689" s="1" t="s">
        <v>433</v>
      </c>
      <c r="R689" s="1"/>
      <c r="S689" s="1">
        <v>3060</v>
      </c>
      <c r="T689" s="2">
        <v>42060</v>
      </c>
      <c r="U689" s="2">
        <v>42063</v>
      </c>
      <c r="V689" s="1">
        <v>5</v>
      </c>
      <c r="W689" s="1">
        <v>87585</v>
      </c>
      <c r="X689" s="2"/>
      <c r="Y689" s="1"/>
      <c r="Z689" s="1"/>
      <c r="AA689" s="1"/>
      <c r="AB689" s="1"/>
    </row>
    <row r="690" spans="1:28" x14ac:dyDescent="0.3">
      <c r="A690" s="1">
        <v>22131</v>
      </c>
      <c r="B690" s="1" t="s">
        <v>23</v>
      </c>
      <c r="C690" s="1">
        <v>52.4</v>
      </c>
      <c r="D690" s="1">
        <v>0.05</v>
      </c>
      <c r="E690" s="1">
        <v>1200</v>
      </c>
      <c r="G690" s="1"/>
      <c r="H690" s="1" t="s">
        <v>35</v>
      </c>
      <c r="I690" s="1" t="s">
        <v>74</v>
      </c>
      <c r="J690" s="1" t="s">
        <v>26</v>
      </c>
      <c r="K690" s="1" t="s">
        <v>996</v>
      </c>
      <c r="L690" s="1" t="s">
        <v>49</v>
      </c>
      <c r="M690" s="1"/>
      <c r="N690" s="1" t="s">
        <v>29</v>
      </c>
      <c r="O690" s="1" t="s">
        <v>988</v>
      </c>
      <c r="P690" s="1" t="s">
        <v>45</v>
      </c>
      <c r="Q690" s="1" t="s">
        <v>434</v>
      </c>
      <c r="R690" s="1"/>
      <c r="S690" s="1">
        <v>7407</v>
      </c>
      <c r="T690" s="2">
        <v>42060</v>
      </c>
      <c r="U690" s="2">
        <v>42062</v>
      </c>
      <c r="V690" s="1">
        <v>21</v>
      </c>
      <c r="W690" s="1">
        <v>87585</v>
      </c>
      <c r="X690" s="1"/>
      <c r="Y690" s="1"/>
      <c r="Z690" s="1"/>
      <c r="AA690" s="1"/>
      <c r="AB690" s="1"/>
    </row>
    <row r="691" spans="1:28" x14ac:dyDescent="0.3">
      <c r="A691" s="1">
        <v>22133</v>
      </c>
      <c r="B691" s="1" t="s">
        <v>23</v>
      </c>
      <c r="C691" s="1">
        <v>36.549999999999997</v>
      </c>
      <c r="D691" s="1">
        <v>0.05</v>
      </c>
      <c r="E691" s="1">
        <v>1202</v>
      </c>
      <c r="G691" s="1"/>
      <c r="H691" s="1" t="s">
        <v>995</v>
      </c>
      <c r="I691" s="1" t="s">
        <v>74</v>
      </c>
      <c r="J691" s="1" t="s">
        <v>26</v>
      </c>
      <c r="K691" s="1" t="s">
        <v>27</v>
      </c>
      <c r="L691" s="1" t="s">
        <v>28</v>
      </c>
      <c r="M691" s="1"/>
      <c r="N691" s="1" t="s">
        <v>29</v>
      </c>
      <c r="O691" s="1" t="s">
        <v>988</v>
      </c>
      <c r="P691" s="1" t="s">
        <v>45</v>
      </c>
      <c r="Q691" s="1" t="s">
        <v>435</v>
      </c>
      <c r="R691" s="1"/>
      <c r="S691" s="1">
        <v>7079</v>
      </c>
      <c r="T691" s="2">
        <v>42060</v>
      </c>
      <c r="U691" s="2">
        <v>42061</v>
      </c>
      <c r="V691" s="1">
        <v>21</v>
      </c>
      <c r="W691" s="1">
        <v>87585</v>
      </c>
      <c r="X691" s="2"/>
      <c r="Y691" s="1"/>
      <c r="Z691" s="1"/>
      <c r="AA691" s="1"/>
      <c r="AB691" s="1"/>
    </row>
    <row r="692" spans="1:28" x14ac:dyDescent="0.3">
      <c r="A692" s="1">
        <v>19552</v>
      </c>
      <c r="B692" s="1" t="s">
        <v>71</v>
      </c>
      <c r="C692" s="1">
        <v>49.99</v>
      </c>
      <c r="D692" s="1">
        <v>0.05</v>
      </c>
      <c r="E692" s="1">
        <v>1203</v>
      </c>
      <c r="G692" s="1"/>
      <c r="H692" s="1" t="s">
        <v>35</v>
      </c>
      <c r="I692" s="1" t="s">
        <v>48</v>
      </c>
      <c r="J692" s="1" t="s">
        <v>58</v>
      </c>
      <c r="K692" s="1" t="s">
        <v>100</v>
      </c>
      <c r="L692" s="1" t="s">
        <v>49</v>
      </c>
      <c r="M692" s="1"/>
      <c r="N692" s="1" t="s">
        <v>29</v>
      </c>
      <c r="O692" s="1" t="s">
        <v>989</v>
      </c>
      <c r="P692" s="1" t="s">
        <v>198</v>
      </c>
      <c r="Q692" s="1" t="s">
        <v>199</v>
      </c>
      <c r="R692" s="1"/>
      <c r="S692" s="1">
        <v>2920</v>
      </c>
      <c r="T692" s="2">
        <v>42183</v>
      </c>
      <c r="U692" s="2">
        <v>42185</v>
      </c>
      <c r="V692" s="1">
        <v>12</v>
      </c>
      <c r="W692" s="1">
        <v>87587</v>
      </c>
      <c r="X692" s="2"/>
      <c r="Y692" s="1"/>
      <c r="Z692" s="1"/>
      <c r="AA692" s="1"/>
      <c r="AB692" s="1"/>
    </row>
    <row r="693" spans="1:28" x14ac:dyDescent="0.3">
      <c r="A693" s="1">
        <v>18636</v>
      </c>
      <c r="B693" s="1" t="s">
        <v>71</v>
      </c>
      <c r="C693" s="1">
        <v>3.08</v>
      </c>
      <c r="D693" s="1">
        <v>0.05</v>
      </c>
      <c r="E693" s="1">
        <v>1211</v>
      </c>
      <c r="G693" s="1"/>
      <c r="H693" s="1" t="s">
        <v>35</v>
      </c>
      <c r="I693" s="1" t="s">
        <v>24</v>
      </c>
      <c r="J693" s="1" t="s">
        <v>26</v>
      </c>
      <c r="K693" s="1" t="s">
        <v>82</v>
      </c>
      <c r="L693" s="1" t="s">
        <v>49</v>
      </c>
      <c r="M693" s="1"/>
      <c r="N693" s="1" t="s">
        <v>29</v>
      </c>
      <c r="O693" s="1" t="s">
        <v>989</v>
      </c>
      <c r="P693" s="1" t="s">
        <v>270</v>
      </c>
      <c r="Q693" s="1" t="s">
        <v>436</v>
      </c>
      <c r="R693" s="1"/>
      <c r="S693" s="1">
        <v>46806</v>
      </c>
      <c r="T693" s="2">
        <v>42036</v>
      </c>
      <c r="U693" s="2">
        <v>42041</v>
      </c>
      <c r="V693" s="1">
        <v>4</v>
      </c>
      <c r="W693" s="1">
        <v>88598</v>
      </c>
      <c r="X693" s="1"/>
      <c r="Y693" s="1"/>
      <c r="Z693" s="1"/>
      <c r="AA693" s="1"/>
      <c r="AB693" s="1"/>
    </row>
    <row r="694" spans="1:28" x14ac:dyDescent="0.3">
      <c r="A694" s="1">
        <v>22528</v>
      </c>
      <c r="B694" s="1" t="s">
        <v>23</v>
      </c>
      <c r="C694" s="1">
        <v>4.91</v>
      </c>
      <c r="D694" s="1">
        <v>0.05</v>
      </c>
      <c r="E694" s="1">
        <v>1212</v>
      </c>
      <c r="G694" s="1"/>
      <c r="H694" s="1" t="s">
        <v>35</v>
      </c>
      <c r="I694" s="1" t="s">
        <v>24</v>
      </c>
      <c r="J694" s="1" t="s">
        <v>26</v>
      </c>
      <c r="K694" s="1" t="s">
        <v>996</v>
      </c>
      <c r="L694" s="1" t="s">
        <v>49</v>
      </c>
      <c r="M694" s="1"/>
      <c r="N694" s="1" t="s">
        <v>29</v>
      </c>
      <c r="O694" s="1" t="s">
        <v>989</v>
      </c>
      <c r="P694" s="1" t="s">
        <v>270</v>
      </c>
      <c r="Q694" s="1" t="s">
        <v>437</v>
      </c>
      <c r="R694" s="1"/>
      <c r="S694" s="1">
        <v>46404</v>
      </c>
      <c r="T694" s="2">
        <v>42019</v>
      </c>
      <c r="U694" s="2">
        <v>42020</v>
      </c>
      <c r="V694" s="1">
        <v>12</v>
      </c>
      <c r="W694" s="1">
        <v>88600</v>
      </c>
      <c r="X694" s="1"/>
      <c r="Y694" s="1"/>
      <c r="Z694" s="1"/>
      <c r="AA694" s="1"/>
      <c r="AB694" s="1"/>
    </row>
    <row r="695" spans="1:28" x14ac:dyDescent="0.3">
      <c r="A695" s="1">
        <v>22529</v>
      </c>
      <c r="B695" s="1" t="s">
        <v>23</v>
      </c>
      <c r="C695" s="1">
        <v>3499.99</v>
      </c>
      <c r="D695" s="1">
        <v>0.15</v>
      </c>
      <c r="E695" s="1">
        <v>1212</v>
      </c>
      <c r="G695" s="1"/>
      <c r="H695" s="1" t="s">
        <v>35</v>
      </c>
      <c r="I695" s="1" t="s">
        <v>24</v>
      </c>
      <c r="J695" s="1" t="s">
        <v>58</v>
      </c>
      <c r="K695" s="1" t="s">
        <v>1000</v>
      </c>
      <c r="L695" s="1" t="s">
        <v>124</v>
      </c>
      <c r="M695" s="1"/>
      <c r="N695" s="1" t="s">
        <v>29</v>
      </c>
      <c r="O695" s="1" t="s">
        <v>989</v>
      </c>
      <c r="P695" s="1" t="s">
        <v>270</v>
      </c>
      <c r="Q695" s="1" t="s">
        <v>437</v>
      </c>
      <c r="R695" s="1"/>
      <c r="S695" s="1">
        <v>46404</v>
      </c>
      <c r="T695" s="2">
        <v>42019</v>
      </c>
      <c r="U695" s="2">
        <v>42020</v>
      </c>
      <c r="V695" s="1">
        <v>1</v>
      </c>
      <c r="W695" s="1">
        <v>88600</v>
      </c>
      <c r="X695" s="1"/>
      <c r="Y695" s="1"/>
      <c r="Z695" s="1"/>
      <c r="AA695" s="1"/>
      <c r="AB695" s="1"/>
    </row>
    <row r="696" spans="1:28" x14ac:dyDescent="0.3">
      <c r="A696" s="1">
        <v>24270</v>
      </c>
      <c r="B696" s="1" t="s">
        <v>71</v>
      </c>
      <c r="C696" s="1">
        <v>29.89</v>
      </c>
      <c r="D696" s="1">
        <v>0.05</v>
      </c>
      <c r="E696" s="1">
        <v>1213</v>
      </c>
      <c r="G696" s="1"/>
      <c r="H696" s="1" t="s">
        <v>995</v>
      </c>
      <c r="I696" s="1" t="s">
        <v>24</v>
      </c>
      <c r="J696" s="1" t="s">
        <v>58</v>
      </c>
      <c r="K696" s="1" t="s">
        <v>100</v>
      </c>
      <c r="L696" s="1" t="s">
        <v>43</v>
      </c>
      <c r="M696" s="1"/>
      <c r="N696" s="1" t="s">
        <v>29</v>
      </c>
      <c r="O696" s="1" t="s">
        <v>989</v>
      </c>
      <c r="P696" s="1" t="s">
        <v>270</v>
      </c>
      <c r="Q696" s="1" t="s">
        <v>438</v>
      </c>
      <c r="R696" s="1"/>
      <c r="S696" s="1">
        <v>46530</v>
      </c>
      <c r="T696" s="2">
        <v>42039</v>
      </c>
      <c r="U696" s="2">
        <v>42044</v>
      </c>
      <c r="V696" s="1">
        <v>13</v>
      </c>
      <c r="W696" s="1">
        <v>88599</v>
      </c>
      <c r="X696" s="1"/>
      <c r="Y696" s="1"/>
      <c r="Z696" s="1"/>
      <c r="AA696" s="1"/>
      <c r="AB696" s="1"/>
    </row>
    <row r="697" spans="1:28" x14ac:dyDescent="0.3">
      <c r="A697" s="1">
        <v>24271</v>
      </c>
      <c r="B697" s="1" t="s">
        <v>71</v>
      </c>
      <c r="C697" s="1">
        <v>8.34</v>
      </c>
      <c r="D697" s="1">
        <v>0.05</v>
      </c>
      <c r="E697" s="1">
        <v>1213</v>
      </c>
      <c r="G697" s="1"/>
      <c r="H697" s="1" t="s">
        <v>35</v>
      </c>
      <c r="I697" s="1" t="s">
        <v>24</v>
      </c>
      <c r="J697" s="1" t="s">
        <v>26</v>
      </c>
      <c r="K697" s="1" t="s">
        <v>66</v>
      </c>
      <c r="L697" s="1" t="s">
        <v>49</v>
      </c>
      <c r="M697" s="1"/>
      <c r="N697" s="1" t="s">
        <v>29</v>
      </c>
      <c r="O697" s="1" t="s">
        <v>989</v>
      </c>
      <c r="P697" s="1" t="s">
        <v>270</v>
      </c>
      <c r="Q697" s="1" t="s">
        <v>438</v>
      </c>
      <c r="R697" s="1"/>
      <c r="S697" s="1">
        <v>46530</v>
      </c>
      <c r="T697" s="2">
        <v>42039</v>
      </c>
      <c r="U697" s="2">
        <v>42043</v>
      </c>
      <c r="V697" s="1">
        <v>5</v>
      </c>
      <c r="W697" s="1">
        <v>88599</v>
      </c>
      <c r="X697" s="1"/>
      <c r="Y697" s="1"/>
      <c r="Z697" s="1"/>
      <c r="AA697" s="1"/>
      <c r="AB697" s="1"/>
    </row>
    <row r="698" spans="1:28" x14ac:dyDescent="0.3">
      <c r="A698" s="1">
        <v>22530</v>
      </c>
      <c r="B698" s="1" t="s">
        <v>23</v>
      </c>
      <c r="C698" s="1">
        <v>5.84</v>
      </c>
      <c r="D698" s="1">
        <v>0.05</v>
      </c>
      <c r="E698" s="1">
        <v>1213</v>
      </c>
      <c r="G698" s="1"/>
      <c r="H698" s="1" t="s">
        <v>35</v>
      </c>
      <c r="I698" s="1" t="s">
        <v>24</v>
      </c>
      <c r="J698" s="1" t="s">
        <v>26</v>
      </c>
      <c r="K698" s="1" t="s">
        <v>27</v>
      </c>
      <c r="L698" s="1" t="s">
        <v>28</v>
      </c>
      <c r="M698" s="1"/>
      <c r="N698" s="1" t="s">
        <v>29</v>
      </c>
      <c r="O698" s="1" t="s">
        <v>988</v>
      </c>
      <c r="P698" s="1" t="s">
        <v>270</v>
      </c>
      <c r="Q698" s="1" t="s">
        <v>438</v>
      </c>
      <c r="R698" s="1"/>
      <c r="S698" s="1">
        <v>46530</v>
      </c>
      <c r="T698" s="2">
        <v>42019</v>
      </c>
      <c r="U698" s="2">
        <v>42021</v>
      </c>
      <c r="V698" s="1">
        <v>2</v>
      </c>
      <c r="W698" s="1">
        <v>88600</v>
      </c>
      <c r="X698" s="2"/>
      <c r="Y698" s="1"/>
      <c r="Z698" s="1"/>
      <c r="AA698" s="1"/>
      <c r="AB698" s="1"/>
    </row>
    <row r="699" spans="1:28" x14ac:dyDescent="0.3">
      <c r="A699" s="1">
        <v>7632</v>
      </c>
      <c r="B699" s="1" t="s">
        <v>47</v>
      </c>
      <c r="C699" s="1">
        <v>130.97999999999999</v>
      </c>
      <c r="D699" s="1">
        <v>0.1</v>
      </c>
      <c r="E699" s="1">
        <v>1217</v>
      </c>
      <c r="G699" s="1"/>
      <c r="H699" s="1" t="s">
        <v>995</v>
      </c>
      <c r="I699" s="1" t="s">
        <v>48</v>
      </c>
      <c r="J699" s="1" t="s">
        <v>36</v>
      </c>
      <c r="K699" s="1" t="s">
        <v>37</v>
      </c>
      <c r="L699" s="1" t="s">
        <v>38</v>
      </c>
      <c r="M699" s="1"/>
      <c r="N699" s="1" t="s">
        <v>29</v>
      </c>
      <c r="O699" s="1" t="s">
        <v>988</v>
      </c>
      <c r="P699" s="1" t="s">
        <v>106</v>
      </c>
      <c r="Q699" s="1" t="s">
        <v>107</v>
      </c>
      <c r="R699" s="1"/>
      <c r="S699" s="1">
        <v>2112</v>
      </c>
      <c r="T699" s="2">
        <v>42122</v>
      </c>
      <c r="U699" s="2">
        <v>42125</v>
      </c>
      <c r="V699" s="1">
        <v>41</v>
      </c>
      <c r="W699" s="1">
        <v>54595</v>
      </c>
      <c r="X699" s="1"/>
      <c r="Y699" s="1"/>
      <c r="Z699" s="1"/>
      <c r="AA699" s="1"/>
      <c r="AB699" s="1"/>
    </row>
    <row r="700" spans="1:28" x14ac:dyDescent="0.3">
      <c r="A700" s="1">
        <v>25631</v>
      </c>
      <c r="B700" s="1" t="s">
        <v>47</v>
      </c>
      <c r="C700" s="1">
        <v>8.34</v>
      </c>
      <c r="D700" s="1">
        <v>0.05</v>
      </c>
      <c r="E700" s="1">
        <v>1226</v>
      </c>
      <c r="G700" s="1"/>
      <c r="H700" s="1" t="s">
        <v>35</v>
      </c>
      <c r="I700" s="1" t="s">
        <v>48</v>
      </c>
      <c r="J700" s="1" t="s">
        <v>26</v>
      </c>
      <c r="K700" s="1" t="s">
        <v>999</v>
      </c>
      <c r="L700" s="1" t="s">
        <v>43</v>
      </c>
      <c r="M700" s="1"/>
      <c r="N700" s="1" t="s">
        <v>29</v>
      </c>
      <c r="O700" s="1" t="s">
        <v>988</v>
      </c>
      <c r="P700" s="1" t="s">
        <v>198</v>
      </c>
      <c r="Q700" s="1" t="s">
        <v>439</v>
      </c>
      <c r="R700" s="1"/>
      <c r="S700" s="1">
        <v>2861</v>
      </c>
      <c r="T700" s="2">
        <v>42122</v>
      </c>
      <c r="U700" s="2">
        <v>42124</v>
      </c>
      <c r="V700" s="1">
        <v>8</v>
      </c>
      <c r="W700" s="1">
        <v>90800</v>
      </c>
      <c r="X700" s="1"/>
      <c r="Y700" s="1"/>
      <c r="Z700" s="1"/>
      <c r="AA700" s="1"/>
      <c r="AB700" s="1"/>
    </row>
    <row r="701" spans="1:28" x14ac:dyDescent="0.3">
      <c r="A701" s="1">
        <v>25632</v>
      </c>
      <c r="B701" s="1" t="s">
        <v>47</v>
      </c>
      <c r="C701" s="1">
        <v>130.97999999999999</v>
      </c>
      <c r="D701" s="1">
        <v>0.1</v>
      </c>
      <c r="E701" s="1">
        <v>1227</v>
      </c>
      <c r="G701" s="1"/>
      <c r="H701" s="1" t="s">
        <v>995</v>
      </c>
      <c r="I701" s="1" t="s">
        <v>48</v>
      </c>
      <c r="J701" s="1" t="s">
        <v>36</v>
      </c>
      <c r="K701" s="1" t="s">
        <v>37</v>
      </c>
      <c r="L701" s="1" t="s">
        <v>38</v>
      </c>
      <c r="M701" s="1"/>
      <c r="N701" s="1" t="s">
        <v>29</v>
      </c>
      <c r="O701" s="1" t="s">
        <v>988</v>
      </c>
      <c r="P701" s="1" t="s">
        <v>87</v>
      </c>
      <c r="Q701" s="1" t="s">
        <v>291</v>
      </c>
      <c r="R701" s="1"/>
      <c r="S701" s="1">
        <v>5403</v>
      </c>
      <c r="T701" s="2">
        <v>42122</v>
      </c>
      <c r="U701" s="2">
        <v>42125</v>
      </c>
      <c r="V701" s="1">
        <v>10</v>
      </c>
      <c r="W701" s="1">
        <v>90800</v>
      </c>
      <c r="X701" s="2"/>
      <c r="Y701" s="1"/>
      <c r="Z701" s="1"/>
      <c r="AA701" s="1"/>
      <c r="AB701" s="1"/>
    </row>
    <row r="702" spans="1:28" x14ac:dyDescent="0.3">
      <c r="A702" s="1">
        <v>7810</v>
      </c>
      <c r="B702" s="1" t="s">
        <v>47</v>
      </c>
      <c r="C702" s="1">
        <v>7.1</v>
      </c>
      <c r="D702" s="1">
        <v>0.05</v>
      </c>
      <c r="E702" s="1">
        <v>1228</v>
      </c>
      <c r="G702" s="1"/>
      <c r="H702" s="1" t="s">
        <v>35</v>
      </c>
      <c r="I702" s="1" t="s">
        <v>48</v>
      </c>
      <c r="J702" s="1" t="s">
        <v>26</v>
      </c>
      <c r="K702" s="1" t="s">
        <v>996</v>
      </c>
      <c r="L702" s="1" t="s">
        <v>49</v>
      </c>
      <c r="M702" s="1"/>
      <c r="N702" s="1" t="s">
        <v>29</v>
      </c>
      <c r="O702" s="1" t="s">
        <v>988</v>
      </c>
      <c r="P702" s="1" t="s">
        <v>122</v>
      </c>
      <c r="Q702" s="1" t="s">
        <v>440</v>
      </c>
      <c r="R702" s="1"/>
      <c r="S702" s="1">
        <v>19140</v>
      </c>
      <c r="T702" s="2">
        <v>42051</v>
      </c>
      <c r="U702" s="2">
        <v>42052</v>
      </c>
      <c r="V702" s="1">
        <v>28</v>
      </c>
      <c r="W702" s="1">
        <v>55874</v>
      </c>
      <c r="X702" s="2"/>
      <c r="Y702" s="1"/>
      <c r="Z702" s="1"/>
      <c r="AA702" s="1"/>
      <c r="AB702" s="1"/>
    </row>
    <row r="703" spans="1:28" x14ac:dyDescent="0.3">
      <c r="A703" s="1">
        <v>7811</v>
      </c>
      <c r="B703" s="1" t="s">
        <v>47</v>
      </c>
      <c r="C703" s="1">
        <v>4.9800000000000004</v>
      </c>
      <c r="D703" s="1">
        <v>0.05</v>
      </c>
      <c r="E703" s="1">
        <v>1228</v>
      </c>
      <c r="G703" s="1"/>
      <c r="H703" s="1" t="s">
        <v>995</v>
      </c>
      <c r="I703" s="1" t="s">
        <v>48</v>
      </c>
      <c r="J703" s="1" t="s">
        <v>58</v>
      </c>
      <c r="K703" s="1" t="s">
        <v>100</v>
      </c>
      <c r="L703" s="1" t="s">
        <v>43</v>
      </c>
      <c r="M703" s="1"/>
      <c r="N703" s="1" t="s">
        <v>29</v>
      </c>
      <c r="O703" s="1" t="s">
        <v>988</v>
      </c>
      <c r="P703" s="1" t="s">
        <v>122</v>
      </c>
      <c r="Q703" s="1" t="s">
        <v>440</v>
      </c>
      <c r="R703" s="1"/>
      <c r="S703" s="1">
        <v>19140</v>
      </c>
      <c r="T703" s="2">
        <v>42051</v>
      </c>
      <c r="U703" s="2">
        <v>42053</v>
      </c>
      <c r="V703" s="1">
        <v>41</v>
      </c>
      <c r="W703" s="1">
        <v>55874</v>
      </c>
      <c r="X703" s="1"/>
      <c r="Y703" s="1"/>
      <c r="Z703" s="1"/>
      <c r="AA703" s="1"/>
      <c r="AB703" s="1"/>
    </row>
    <row r="704" spans="1:28" x14ac:dyDescent="0.3">
      <c r="A704" s="1">
        <v>7812</v>
      </c>
      <c r="B704" s="1" t="s">
        <v>47</v>
      </c>
      <c r="C704" s="1">
        <v>5.68</v>
      </c>
      <c r="D704" s="1">
        <v>0.05</v>
      </c>
      <c r="E704" s="1">
        <v>1228</v>
      </c>
      <c r="G704" s="1"/>
      <c r="H704" s="1" t="s">
        <v>35</v>
      </c>
      <c r="I704" s="1" t="s">
        <v>48</v>
      </c>
      <c r="J704" s="1" t="s">
        <v>26</v>
      </c>
      <c r="K704" s="1" t="s">
        <v>54</v>
      </c>
      <c r="L704" s="1" t="s">
        <v>49</v>
      </c>
      <c r="M704" s="1"/>
      <c r="N704" s="1" t="s">
        <v>29</v>
      </c>
      <c r="O704" s="1" t="s">
        <v>989</v>
      </c>
      <c r="P704" s="1" t="s">
        <v>122</v>
      </c>
      <c r="Q704" s="1" t="s">
        <v>440</v>
      </c>
      <c r="R704" s="1"/>
      <c r="S704" s="1">
        <v>19140</v>
      </c>
      <c r="T704" s="2">
        <v>42051</v>
      </c>
      <c r="U704" s="2">
        <v>42051</v>
      </c>
      <c r="V704" s="1">
        <v>24</v>
      </c>
      <c r="W704" s="1">
        <v>55874</v>
      </c>
      <c r="X704" s="2"/>
      <c r="Y704" s="1"/>
      <c r="Z704" s="1"/>
      <c r="AA704" s="1"/>
      <c r="AB704" s="1"/>
    </row>
    <row r="705" spans="1:28" x14ac:dyDescent="0.3">
      <c r="A705" s="1">
        <v>25811</v>
      </c>
      <c r="B705" s="1" t="s">
        <v>47</v>
      </c>
      <c r="C705" s="1">
        <v>4.9800000000000004</v>
      </c>
      <c r="D705" s="1">
        <v>0.05</v>
      </c>
      <c r="E705" s="1">
        <v>1229</v>
      </c>
      <c r="G705" s="1"/>
      <c r="H705" s="1" t="s">
        <v>995</v>
      </c>
      <c r="I705" s="1" t="s">
        <v>48</v>
      </c>
      <c r="J705" s="1" t="s">
        <v>58</v>
      </c>
      <c r="K705" s="1" t="s">
        <v>100</v>
      </c>
      <c r="L705" s="1" t="s">
        <v>43</v>
      </c>
      <c r="M705" s="1"/>
      <c r="N705" s="1" t="s">
        <v>29</v>
      </c>
      <c r="O705" s="1" t="s">
        <v>989</v>
      </c>
      <c r="P705" s="1" t="s">
        <v>79</v>
      </c>
      <c r="Q705" s="1" t="s">
        <v>441</v>
      </c>
      <c r="R705" s="1"/>
      <c r="S705" s="1">
        <v>75482</v>
      </c>
      <c r="T705" s="2">
        <v>42051</v>
      </c>
      <c r="U705" s="2">
        <v>42053</v>
      </c>
      <c r="V705" s="1">
        <v>10</v>
      </c>
      <c r="W705" s="1">
        <v>90378</v>
      </c>
      <c r="X705" s="1"/>
      <c r="Y705" s="1"/>
      <c r="Z705" s="1"/>
      <c r="AA705" s="1"/>
      <c r="AB705" s="1"/>
    </row>
    <row r="706" spans="1:28" x14ac:dyDescent="0.3">
      <c r="A706" s="1">
        <v>21206</v>
      </c>
      <c r="B706" s="1" t="s">
        <v>41</v>
      </c>
      <c r="C706" s="1">
        <v>120.98</v>
      </c>
      <c r="D706" s="1">
        <v>0.1</v>
      </c>
      <c r="E706" s="1">
        <v>1233</v>
      </c>
      <c r="G706" s="1"/>
      <c r="H706" s="1" t="s">
        <v>995</v>
      </c>
      <c r="I706" s="1" t="s">
        <v>74</v>
      </c>
      <c r="J706" s="1" t="s">
        <v>26</v>
      </c>
      <c r="K706" s="1" t="s">
        <v>996</v>
      </c>
      <c r="L706" s="1" t="s">
        <v>49</v>
      </c>
      <c r="M706" s="1"/>
      <c r="N706" s="1" t="s">
        <v>29</v>
      </c>
      <c r="O706" s="1" t="s">
        <v>989</v>
      </c>
      <c r="P706" s="1" t="s">
        <v>79</v>
      </c>
      <c r="Q706" s="1" t="s">
        <v>442</v>
      </c>
      <c r="R706" s="1"/>
      <c r="S706" s="1">
        <v>75028</v>
      </c>
      <c r="T706" s="2">
        <v>42103</v>
      </c>
      <c r="U706" s="2">
        <v>42105</v>
      </c>
      <c r="V706" s="1">
        <v>5</v>
      </c>
      <c r="W706" s="1">
        <v>89375</v>
      </c>
      <c r="X706" s="2"/>
      <c r="Y706" s="1"/>
      <c r="Z706" s="1"/>
      <c r="AA706" s="1"/>
      <c r="AB706" s="1"/>
    </row>
    <row r="707" spans="1:28" x14ac:dyDescent="0.3">
      <c r="A707" s="1">
        <v>21207</v>
      </c>
      <c r="B707" s="1" t="s">
        <v>41</v>
      </c>
      <c r="C707" s="1">
        <v>152.47999999999999</v>
      </c>
      <c r="D707" s="1">
        <v>0.1</v>
      </c>
      <c r="E707" s="1">
        <v>1233</v>
      </c>
      <c r="G707" s="1"/>
      <c r="H707" s="1" t="s">
        <v>995</v>
      </c>
      <c r="I707" s="1" t="s">
        <v>74</v>
      </c>
      <c r="J707" s="1" t="s">
        <v>58</v>
      </c>
      <c r="K707" s="1" t="s">
        <v>100</v>
      </c>
      <c r="L707" s="1" t="s">
        <v>49</v>
      </c>
      <c r="M707" s="1"/>
      <c r="N707" s="1" t="s">
        <v>29</v>
      </c>
      <c r="O707" s="1" t="s">
        <v>989</v>
      </c>
      <c r="P707" s="1" t="s">
        <v>79</v>
      </c>
      <c r="Q707" s="1" t="s">
        <v>442</v>
      </c>
      <c r="R707" s="1"/>
      <c r="S707" s="1">
        <v>75028</v>
      </c>
      <c r="T707" s="2">
        <v>42103</v>
      </c>
      <c r="U707" s="2">
        <v>42105</v>
      </c>
      <c r="V707" s="1">
        <v>1</v>
      </c>
      <c r="W707" s="1">
        <v>89375</v>
      </c>
      <c r="X707" s="1"/>
      <c r="Y707" s="1"/>
      <c r="Z707" s="1"/>
      <c r="AA707" s="1"/>
      <c r="AB707" s="1"/>
    </row>
    <row r="708" spans="1:28" x14ac:dyDescent="0.3">
      <c r="A708" s="1">
        <v>19874</v>
      </c>
      <c r="B708" s="1" t="s">
        <v>23</v>
      </c>
      <c r="C708" s="1">
        <v>99.99</v>
      </c>
      <c r="D708" s="1">
        <v>0.05</v>
      </c>
      <c r="E708" s="1">
        <v>1233</v>
      </c>
      <c r="G708" s="1"/>
      <c r="H708" s="1" t="s">
        <v>35</v>
      </c>
      <c r="I708" s="1" t="s">
        <v>74</v>
      </c>
      <c r="J708" s="1" t="s">
        <v>58</v>
      </c>
      <c r="K708" s="1" t="s">
        <v>100</v>
      </c>
      <c r="L708" s="1" t="s">
        <v>49</v>
      </c>
      <c r="M708" s="1"/>
      <c r="N708" s="1" t="s">
        <v>29</v>
      </c>
      <c r="O708" s="1" t="s">
        <v>989</v>
      </c>
      <c r="P708" s="1" t="s">
        <v>79</v>
      </c>
      <c r="Q708" s="1" t="s">
        <v>442</v>
      </c>
      <c r="R708" s="1"/>
      <c r="S708" s="1">
        <v>75028</v>
      </c>
      <c r="T708" s="2">
        <v>42159</v>
      </c>
      <c r="U708" s="2">
        <v>42161</v>
      </c>
      <c r="V708" s="1">
        <v>1</v>
      </c>
      <c r="W708" s="1">
        <v>89376</v>
      </c>
      <c r="X708" s="1"/>
      <c r="Y708" s="1"/>
      <c r="Z708" s="1"/>
      <c r="AA708" s="1"/>
      <c r="AB708" s="1"/>
    </row>
    <row r="709" spans="1:28" x14ac:dyDescent="0.3">
      <c r="A709" s="1">
        <v>19875</v>
      </c>
      <c r="B709" s="1" t="s">
        <v>23</v>
      </c>
      <c r="C709" s="1">
        <v>205.99</v>
      </c>
      <c r="D709" s="1">
        <v>0.1</v>
      </c>
      <c r="E709" s="1">
        <v>1233</v>
      </c>
      <c r="G709" s="1"/>
      <c r="H709" s="1" t="s">
        <v>35</v>
      </c>
      <c r="I709" s="1" t="s">
        <v>74</v>
      </c>
      <c r="J709" s="1" t="s">
        <v>58</v>
      </c>
      <c r="K709" s="1" t="s">
        <v>992</v>
      </c>
      <c r="L709" s="1" t="s">
        <v>49</v>
      </c>
      <c r="M709" s="1"/>
      <c r="N709" s="1" t="s">
        <v>29</v>
      </c>
      <c r="O709" s="1" t="s">
        <v>989</v>
      </c>
      <c r="P709" s="1" t="s">
        <v>79</v>
      </c>
      <c r="Q709" s="1" t="s">
        <v>442</v>
      </c>
      <c r="R709" s="1"/>
      <c r="S709" s="1">
        <v>75028</v>
      </c>
      <c r="T709" s="2">
        <v>42159</v>
      </c>
      <c r="U709" s="2">
        <v>42160</v>
      </c>
      <c r="V709" s="1">
        <v>6</v>
      </c>
      <c r="W709" s="1">
        <v>89376</v>
      </c>
      <c r="X709" s="1"/>
      <c r="Y709" s="1"/>
      <c r="Z709" s="1"/>
      <c r="AA709" s="1"/>
      <c r="AB709" s="1"/>
    </row>
    <row r="710" spans="1:28" x14ac:dyDescent="0.3">
      <c r="A710" s="1">
        <v>20592</v>
      </c>
      <c r="B710" s="1" t="s">
        <v>47</v>
      </c>
      <c r="C710" s="1">
        <v>128.24</v>
      </c>
      <c r="D710" s="1">
        <v>0.1</v>
      </c>
      <c r="E710" s="1">
        <v>1237</v>
      </c>
      <c r="G710" s="1"/>
      <c r="H710" s="1" t="s">
        <v>35</v>
      </c>
      <c r="I710" s="1" t="s">
        <v>24</v>
      </c>
      <c r="J710" s="1" t="s">
        <v>36</v>
      </c>
      <c r="K710" s="1" t="s">
        <v>37</v>
      </c>
      <c r="L710" s="1" t="s">
        <v>63</v>
      </c>
      <c r="M710" s="1"/>
      <c r="N710" s="1" t="s">
        <v>29</v>
      </c>
      <c r="O710" s="1" t="s">
        <v>989</v>
      </c>
      <c r="P710" s="1" t="s">
        <v>79</v>
      </c>
      <c r="Q710" s="1" t="s">
        <v>443</v>
      </c>
      <c r="R710" s="1"/>
      <c r="S710" s="1">
        <v>75007</v>
      </c>
      <c r="T710" s="2">
        <v>42035</v>
      </c>
      <c r="U710" s="2">
        <v>42037</v>
      </c>
      <c r="V710" s="1">
        <v>9</v>
      </c>
      <c r="W710" s="1">
        <v>86075</v>
      </c>
      <c r="X710" s="1"/>
      <c r="Y710" s="1"/>
      <c r="Z710" s="1"/>
      <c r="AA710" s="1"/>
      <c r="AB710" s="1"/>
    </row>
    <row r="711" spans="1:28" x14ac:dyDescent="0.3">
      <c r="A711" s="1">
        <v>18625</v>
      </c>
      <c r="B711" s="1" t="s">
        <v>33</v>
      </c>
      <c r="C711" s="1">
        <v>7.38</v>
      </c>
      <c r="D711" s="1">
        <v>0.05</v>
      </c>
      <c r="E711" s="1">
        <v>1237</v>
      </c>
      <c r="G711" s="1"/>
      <c r="H711" s="1" t="s">
        <v>35</v>
      </c>
      <c r="I711" s="1" t="s">
        <v>24</v>
      </c>
      <c r="J711" s="1" t="s">
        <v>36</v>
      </c>
      <c r="K711" s="1" t="s">
        <v>42</v>
      </c>
      <c r="L711" s="1" t="s">
        <v>49</v>
      </c>
      <c r="M711" s="1"/>
      <c r="N711" s="1" t="s">
        <v>29</v>
      </c>
      <c r="O711" s="1" t="s">
        <v>989</v>
      </c>
      <c r="P711" s="1" t="s">
        <v>79</v>
      </c>
      <c r="Q711" s="1" t="s">
        <v>443</v>
      </c>
      <c r="R711" s="1"/>
      <c r="S711" s="1">
        <v>75007</v>
      </c>
      <c r="T711" s="2">
        <v>42092</v>
      </c>
      <c r="U711" s="2">
        <v>42093</v>
      </c>
      <c r="V711" s="1">
        <v>3</v>
      </c>
      <c r="W711" s="1">
        <v>86076</v>
      </c>
      <c r="X711" s="2"/>
      <c r="Y711" s="1"/>
      <c r="Z711" s="1"/>
      <c r="AA711" s="1"/>
      <c r="AB711" s="1"/>
    </row>
    <row r="712" spans="1:28" x14ac:dyDescent="0.3">
      <c r="A712" s="1">
        <v>20432</v>
      </c>
      <c r="B712" s="1" t="s">
        <v>47</v>
      </c>
      <c r="C712" s="1">
        <v>300.98</v>
      </c>
      <c r="D712" s="1">
        <v>0.1</v>
      </c>
      <c r="E712" s="1">
        <v>1237</v>
      </c>
      <c r="G712" s="1"/>
      <c r="H712" s="1" t="s">
        <v>35</v>
      </c>
      <c r="I712" s="1" t="s">
        <v>24</v>
      </c>
      <c r="J712" s="1" t="s">
        <v>58</v>
      </c>
      <c r="K712" s="1" t="s">
        <v>62</v>
      </c>
      <c r="L712" s="1" t="s">
        <v>63</v>
      </c>
      <c r="M712" s="1"/>
      <c r="N712" s="1" t="s">
        <v>29</v>
      </c>
      <c r="O712" s="1" t="s">
        <v>989</v>
      </c>
      <c r="P712" s="1" t="s">
        <v>79</v>
      </c>
      <c r="Q712" s="1" t="s">
        <v>443</v>
      </c>
      <c r="R712" s="1"/>
      <c r="S712" s="1">
        <v>75007</v>
      </c>
      <c r="T712" s="2">
        <v>42149</v>
      </c>
      <c r="U712" s="2">
        <v>42150</v>
      </c>
      <c r="V712" s="1">
        <v>20</v>
      </c>
      <c r="W712" s="1">
        <v>86077</v>
      </c>
      <c r="X712" s="2"/>
      <c r="Y712" s="1"/>
      <c r="Z712" s="1"/>
      <c r="AA712" s="1"/>
      <c r="AB712" s="1"/>
    </row>
    <row r="713" spans="1:28" x14ac:dyDescent="0.3">
      <c r="A713" s="1">
        <v>20433</v>
      </c>
      <c r="B713" s="1" t="s">
        <v>47</v>
      </c>
      <c r="C713" s="1">
        <v>205.99</v>
      </c>
      <c r="D713" s="1">
        <v>0.1</v>
      </c>
      <c r="E713" s="1">
        <v>1237</v>
      </c>
      <c r="G713" s="1"/>
      <c r="H713" s="1" t="s">
        <v>995</v>
      </c>
      <c r="I713" s="1" t="s">
        <v>24</v>
      </c>
      <c r="J713" s="1" t="s">
        <v>58</v>
      </c>
      <c r="K713" s="1" t="s">
        <v>992</v>
      </c>
      <c r="L713" s="1" t="s">
        <v>49</v>
      </c>
      <c r="M713" s="1"/>
      <c r="N713" s="1" t="s">
        <v>29</v>
      </c>
      <c r="O713" s="1" t="s">
        <v>989</v>
      </c>
      <c r="P713" s="1" t="s">
        <v>79</v>
      </c>
      <c r="Q713" s="1" t="s">
        <v>443</v>
      </c>
      <c r="R713" s="1"/>
      <c r="S713" s="1">
        <v>75007</v>
      </c>
      <c r="T713" s="2">
        <v>42149</v>
      </c>
      <c r="U713" s="2">
        <v>42150</v>
      </c>
      <c r="V713" s="1">
        <v>11</v>
      </c>
      <c r="W713" s="1">
        <v>86077</v>
      </c>
      <c r="X713" s="2"/>
      <c r="Y713" s="1"/>
      <c r="Z713" s="1"/>
      <c r="AA713" s="1"/>
      <c r="AB713" s="1"/>
    </row>
    <row r="714" spans="1:28" x14ac:dyDescent="0.3">
      <c r="A714" s="1">
        <v>20593</v>
      </c>
      <c r="B714" s="1" t="s">
        <v>47</v>
      </c>
      <c r="C714" s="1">
        <v>160.97999999999999</v>
      </c>
      <c r="D714" s="1">
        <v>0.1</v>
      </c>
      <c r="E714" s="1">
        <v>1238</v>
      </c>
      <c r="G714" s="1"/>
      <c r="H714" s="1" t="s">
        <v>995</v>
      </c>
      <c r="I714" s="1" t="s">
        <v>24</v>
      </c>
      <c r="J714" s="1" t="s">
        <v>36</v>
      </c>
      <c r="K714" s="1" t="s">
        <v>37</v>
      </c>
      <c r="L714" s="1" t="s">
        <v>38</v>
      </c>
      <c r="M714" s="1"/>
      <c r="N714" s="1" t="s">
        <v>29</v>
      </c>
      <c r="O714" s="1" t="s">
        <v>998</v>
      </c>
      <c r="P714" s="1" t="s">
        <v>79</v>
      </c>
      <c r="Q714" s="1" t="s">
        <v>444</v>
      </c>
      <c r="R714" s="1"/>
      <c r="S714" s="1">
        <v>75104</v>
      </c>
      <c r="T714" s="2">
        <v>42035</v>
      </c>
      <c r="U714" s="2">
        <v>42037</v>
      </c>
      <c r="V714" s="1">
        <v>10</v>
      </c>
      <c r="W714" s="1">
        <v>86075</v>
      </c>
      <c r="X714" s="2"/>
      <c r="Y714" s="1"/>
      <c r="Z714" s="1"/>
      <c r="AA714" s="1"/>
      <c r="AB714" s="1"/>
    </row>
    <row r="715" spans="1:28" x14ac:dyDescent="0.3">
      <c r="A715" s="1">
        <v>20920</v>
      </c>
      <c r="B715" s="1" t="s">
        <v>33</v>
      </c>
      <c r="C715" s="1">
        <v>387.99</v>
      </c>
      <c r="D715" s="1">
        <v>0.1</v>
      </c>
      <c r="E715" s="1">
        <v>1241</v>
      </c>
      <c r="G715" s="1"/>
      <c r="H715" s="1" t="s">
        <v>35</v>
      </c>
      <c r="I715" s="1" t="s">
        <v>24</v>
      </c>
      <c r="J715" s="1" t="s">
        <v>26</v>
      </c>
      <c r="K715" s="1" t="s">
        <v>996</v>
      </c>
      <c r="L715" s="1" t="s">
        <v>49</v>
      </c>
      <c r="M715" s="1"/>
      <c r="N715" s="1" t="s">
        <v>29</v>
      </c>
      <c r="O715" s="1" t="s">
        <v>998</v>
      </c>
      <c r="P715" s="1" t="s">
        <v>427</v>
      </c>
      <c r="Q715" s="1" t="s">
        <v>212</v>
      </c>
      <c r="R715" s="1"/>
      <c r="S715" s="1">
        <v>36830</v>
      </c>
      <c r="T715" s="2">
        <v>42079</v>
      </c>
      <c r="U715" s="2">
        <v>42080</v>
      </c>
      <c r="V715" s="1">
        <v>23</v>
      </c>
      <c r="W715" s="1">
        <v>90880</v>
      </c>
      <c r="X715" s="2"/>
      <c r="Y715" s="1"/>
      <c r="Z715" s="1"/>
      <c r="AA715" s="1"/>
      <c r="AB715" s="1"/>
    </row>
    <row r="716" spans="1:28" x14ac:dyDescent="0.3">
      <c r="A716" s="1">
        <v>20233</v>
      </c>
      <c r="B716" s="1" t="s">
        <v>41</v>
      </c>
      <c r="C716" s="1">
        <v>200.97</v>
      </c>
      <c r="D716" s="1">
        <v>0.1</v>
      </c>
      <c r="E716" s="1">
        <v>1241</v>
      </c>
      <c r="G716" s="1"/>
      <c r="H716" s="1" t="s">
        <v>995</v>
      </c>
      <c r="I716" s="1" t="s">
        <v>48</v>
      </c>
      <c r="J716" s="1" t="s">
        <v>58</v>
      </c>
      <c r="K716" s="1" t="s">
        <v>62</v>
      </c>
      <c r="L716" s="1" t="s">
        <v>38</v>
      </c>
      <c r="M716" s="1"/>
      <c r="N716" s="1" t="s">
        <v>29</v>
      </c>
      <c r="O716" s="1" t="s">
        <v>988</v>
      </c>
      <c r="P716" s="1" t="s">
        <v>427</v>
      </c>
      <c r="Q716" s="1" t="s">
        <v>212</v>
      </c>
      <c r="R716" s="1"/>
      <c r="S716" s="1">
        <v>36830</v>
      </c>
      <c r="T716" s="2">
        <v>42088</v>
      </c>
      <c r="U716" s="2">
        <v>42088</v>
      </c>
      <c r="V716" s="1">
        <v>7</v>
      </c>
      <c r="W716" s="1">
        <v>90881</v>
      </c>
      <c r="X716" s="1"/>
      <c r="Y716" s="1"/>
      <c r="Z716" s="1"/>
      <c r="AA716" s="1"/>
      <c r="AB716" s="1"/>
    </row>
    <row r="717" spans="1:28" x14ac:dyDescent="0.3">
      <c r="A717" s="1">
        <v>5117</v>
      </c>
      <c r="B717" s="1" t="s">
        <v>23</v>
      </c>
      <c r="C717" s="1">
        <v>22.38</v>
      </c>
      <c r="D717" s="1">
        <v>0.05</v>
      </c>
      <c r="E717" s="1">
        <v>1246</v>
      </c>
      <c r="G717" s="1"/>
      <c r="H717" s="1" t="s">
        <v>35</v>
      </c>
      <c r="I717" s="1" t="s">
        <v>34</v>
      </c>
      <c r="J717" s="1" t="s">
        <v>26</v>
      </c>
      <c r="K717" s="1" t="s">
        <v>996</v>
      </c>
      <c r="L717" s="1" t="s">
        <v>49</v>
      </c>
      <c r="M717" s="1"/>
      <c r="N717" s="1" t="s">
        <v>29</v>
      </c>
      <c r="O717" s="1" t="s">
        <v>988</v>
      </c>
      <c r="P717" s="1" t="s">
        <v>55</v>
      </c>
      <c r="Q717" s="1" t="s">
        <v>65</v>
      </c>
      <c r="R717" s="1"/>
      <c r="S717" s="1">
        <v>10009</v>
      </c>
      <c r="T717" s="2">
        <v>42099</v>
      </c>
      <c r="U717" s="2">
        <v>42100</v>
      </c>
      <c r="V717" s="1">
        <v>26</v>
      </c>
      <c r="W717" s="1">
        <v>36452</v>
      </c>
      <c r="X717" s="1"/>
      <c r="Y717" s="1"/>
      <c r="Z717" s="1"/>
      <c r="AA717" s="1"/>
      <c r="AB717" s="1"/>
    </row>
    <row r="718" spans="1:28" x14ac:dyDescent="0.3">
      <c r="A718" s="1">
        <v>5118</v>
      </c>
      <c r="B718" s="1" t="s">
        <v>23</v>
      </c>
      <c r="C718" s="1">
        <v>6.98</v>
      </c>
      <c r="D718" s="1">
        <v>0.05</v>
      </c>
      <c r="E718" s="1">
        <v>1246</v>
      </c>
      <c r="G718" s="1"/>
      <c r="H718" s="1" t="s">
        <v>35</v>
      </c>
      <c r="I718" s="1" t="s">
        <v>34</v>
      </c>
      <c r="J718" s="1" t="s">
        <v>36</v>
      </c>
      <c r="K718" s="1" t="s">
        <v>42</v>
      </c>
      <c r="L718" s="1" t="s">
        <v>43</v>
      </c>
      <c r="M718" s="1"/>
      <c r="N718" s="1" t="s">
        <v>29</v>
      </c>
      <c r="O718" s="1" t="s">
        <v>988</v>
      </c>
      <c r="P718" s="1" t="s">
        <v>55</v>
      </c>
      <c r="Q718" s="1" t="s">
        <v>65</v>
      </c>
      <c r="R718" s="1"/>
      <c r="S718" s="1">
        <v>10009</v>
      </c>
      <c r="T718" s="2">
        <v>42099</v>
      </c>
      <c r="U718" s="2">
        <v>42101</v>
      </c>
      <c r="V718" s="1">
        <v>18</v>
      </c>
      <c r="W718" s="1">
        <v>36452</v>
      </c>
      <c r="X718" s="1"/>
      <c r="Y718" s="1"/>
      <c r="Z718" s="1"/>
      <c r="AA718" s="1"/>
      <c r="AB718" s="1"/>
    </row>
    <row r="719" spans="1:28" x14ac:dyDescent="0.3">
      <c r="A719" s="1">
        <v>6581</v>
      </c>
      <c r="B719" s="1" t="s">
        <v>71</v>
      </c>
      <c r="C719" s="1">
        <v>256.99</v>
      </c>
      <c r="D719" s="1">
        <v>0.1</v>
      </c>
      <c r="E719" s="1">
        <v>1246</v>
      </c>
      <c r="G719" s="1"/>
      <c r="H719" s="1" t="s">
        <v>35</v>
      </c>
      <c r="I719" s="1" t="s">
        <v>34</v>
      </c>
      <c r="J719" s="1" t="s">
        <v>58</v>
      </c>
      <c r="K719" s="1" t="s">
        <v>100</v>
      </c>
      <c r="L719" s="1" t="s">
        <v>49</v>
      </c>
      <c r="M719" s="1"/>
      <c r="N719" s="1" t="s">
        <v>29</v>
      </c>
      <c r="O719" s="1" t="s">
        <v>989</v>
      </c>
      <c r="P719" s="1" t="s">
        <v>55</v>
      </c>
      <c r="Q719" s="1" t="s">
        <v>65</v>
      </c>
      <c r="R719" s="1"/>
      <c r="S719" s="1">
        <v>10009</v>
      </c>
      <c r="T719" s="2">
        <v>42146</v>
      </c>
      <c r="U719" s="2">
        <v>42146</v>
      </c>
      <c r="V719" s="1">
        <v>32</v>
      </c>
      <c r="W719" s="1">
        <v>46853</v>
      </c>
      <c r="X719" s="2"/>
      <c r="Y719" s="1"/>
      <c r="Z719" s="1"/>
      <c r="AA719" s="1"/>
      <c r="AB719" s="1"/>
    </row>
    <row r="720" spans="1:28" x14ac:dyDescent="0.3">
      <c r="A720" s="1">
        <v>23117</v>
      </c>
      <c r="B720" s="1" t="s">
        <v>23</v>
      </c>
      <c r="C720" s="1">
        <v>22.38</v>
      </c>
      <c r="D720" s="1">
        <v>0.05</v>
      </c>
      <c r="E720" s="1">
        <v>1247</v>
      </c>
      <c r="G720" s="1"/>
      <c r="H720" s="1" t="s">
        <v>35</v>
      </c>
      <c r="I720" s="1" t="s">
        <v>34</v>
      </c>
      <c r="J720" s="1" t="s">
        <v>26</v>
      </c>
      <c r="K720" s="1" t="s">
        <v>996</v>
      </c>
      <c r="L720" s="1" t="s">
        <v>49</v>
      </c>
      <c r="M720" s="1"/>
      <c r="N720" s="1" t="s">
        <v>29</v>
      </c>
      <c r="O720" s="1" t="s">
        <v>989</v>
      </c>
      <c r="P720" s="1" t="s">
        <v>79</v>
      </c>
      <c r="Q720" s="1" t="s">
        <v>445</v>
      </c>
      <c r="R720" s="1"/>
      <c r="S720" s="1">
        <v>78641</v>
      </c>
      <c r="T720" s="2">
        <v>42099</v>
      </c>
      <c r="U720" s="2">
        <v>42100</v>
      </c>
      <c r="V720" s="1">
        <v>7</v>
      </c>
      <c r="W720" s="1">
        <v>91555</v>
      </c>
      <c r="X720" s="1"/>
      <c r="Y720" s="1"/>
      <c r="Z720" s="1"/>
      <c r="AA720" s="1"/>
      <c r="AB720" s="1"/>
    </row>
    <row r="721" spans="1:28" x14ac:dyDescent="0.3">
      <c r="A721" s="1">
        <v>23118</v>
      </c>
      <c r="B721" s="1" t="s">
        <v>23</v>
      </c>
      <c r="C721" s="1">
        <v>6.98</v>
      </c>
      <c r="D721" s="1">
        <v>0.05</v>
      </c>
      <c r="E721" s="1">
        <v>1247</v>
      </c>
      <c r="G721" s="1"/>
      <c r="H721" s="1" t="s">
        <v>35</v>
      </c>
      <c r="I721" s="1" t="s">
        <v>34</v>
      </c>
      <c r="J721" s="1" t="s">
        <v>36</v>
      </c>
      <c r="K721" s="1" t="s">
        <v>42</v>
      </c>
      <c r="L721" s="1" t="s">
        <v>43</v>
      </c>
      <c r="M721" s="1"/>
      <c r="N721" s="1" t="s">
        <v>29</v>
      </c>
      <c r="O721" s="1" t="s">
        <v>989</v>
      </c>
      <c r="P721" s="1" t="s">
        <v>79</v>
      </c>
      <c r="Q721" s="1" t="s">
        <v>445</v>
      </c>
      <c r="R721" s="1"/>
      <c r="S721" s="1">
        <v>78641</v>
      </c>
      <c r="T721" s="2">
        <v>42099</v>
      </c>
      <c r="U721" s="2">
        <v>42101</v>
      </c>
      <c r="V721" s="1">
        <v>5</v>
      </c>
      <c r="W721" s="1">
        <v>91555</v>
      </c>
      <c r="X721" s="1"/>
      <c r="Y721" s="1"/>
      <c r="Z721" s="1"/>
      <c r="AA721" s="1"/>
      <c r="AB721" s="1"/>
    </row>
    <row r="722" spans="1:28" x14ac:dyDescent="0.3">
      <c r="A722" s="1">
        <v>18413</v>
      </c>
      <c r="B722" s="1" t="s">
        <v>23</v>
      </c>
      <c r="C722" s="1">
        <v>3.89</v>
      </c>
      <c r="D722" s="1">
        <v>0.05</v>
      </c>
      <c r="E722" s="1">
        <v>1250</v>
      </c>
      <c r="G722" s="1"/>
      <c r="H722" s="1" t="s">
        <v>35</v>
      </c>
      <c r="I722" s="1" t="s">
        <v>24</v>
      </c>
      <c r="J722" s="1" t="s">
        <v>26</v>
      </c>
      <c r="K722" s="1" t="s">
        <v>996</v>
      </c>
      <c r="L722" s="1" t="s">
        <v>49</v>
      </c>
      <c r="M722" s="1"/>
      <c r="N722" s="1" t="s">
        <v>29</v>
      </c>
      <c r="O722" s="1" t="s">
        <v>989</v>
      </c>
      <c r="P722" s="1" t="s">
        <v>98</v>
      </c>
      <c r="Q722" s="1" t="s">
        <v>446</v>
      </c>
      <c r="R722" s="1"/>
      <c r="S722" s="1">
        <v>60110</v>
      </c>
      <c r="T722" s="2">
        <v>42103</v>
      </c>
      <c r="U722" s="2">
        <v>42103</v>
      </c>
      <c r="V722" s="1">
        <v>21</v>
      </c>
      <c r="W722" s="1">
        <v>87877</v>
      </c>
      <c r="X722" s="2"/>
      <c r="Y722" s="1"/>
      <c r="Z722" s="1"/>
      <c r="AA722" s="1"/>
      <c r="AB722" s="1"/>
    </row>
    <row r="723" spans="1:28" x14ac:dyDescent="0.3">
      <c r="A723" s="1">
        <v>18414</v>
      </c>
      <c r="B723" s="1" t="s">
        <v>23</v>
      </c>
      <c r="C723" s="1">
        <v>120.98</v>
      </c>
      <c r="D723" s="1">
        <v>0.1</v>
      </c>
      <c r="E723" s="1">
        <v>1250</v>
      </c>
      <c r="G723" s="1"/>
      <c r="H723" s="1" t="s">
        <v>995</v>
      </c>
      <c r="I723" s="1" t="s">
        <v>24</v>
      </c>
      <c r="J723" s="1" t="s">
        <v>36</v>
      </c>
      <c r="K723" s="1" t="s">
        <v>37</v>
      </c>
      <c r="L723" s="1" t="s">
        <v>38</v>
      </c>
      <c r="M723" s="1"/>
      <c r="N723" s="1" t="s">
        <v>29</v>
      </c>
      <c r="O723" s="1" t="s">
        <v>989</v>
      </c>
      <c r="P723" s="1" t="s">
        <v>98</v>
      </c>
      <c r="Q723" s="1" t="s">
        <v>446</v>
      </c>
      <c r="R723" s="1"/>
      <c r="S723" s="1">
        <v>60110</v>
      </c>
      <c r="T723" s="2">
        <v>42103</v>
      </c>
      <c r="U723" s="2">
        <v>42105</v>
      </c>
      <c r="V723" s="1">
        <v>22</v>
      </c>
      <c r="W723" s="1">
        <v>87877</v>
      </c>
      <c r="X723" s="2"/>
      <c r="Y723" s="1"/>
      <c r="Z723" s="1"/>
      <c r="AA723" s="1"/>
      <c r="AB723" s="1"/>
    </row>
    <row r="724" spans="1:28" x14ac:dyDescent="0.3">
      <c r="A724" s="1">
        <v>18415</v>
      </c>
      <c r="B724" s="1" t="s">
        <v>23</v>
      </c>
      <c r="C724" s="1">
        <v>30.98</v>
      </c>
      <c r="D724" s="1">
        <v>0.05</v>
      </c>
      <c r="E724" s="1">
        <v>1250</v>
      </c>
      <c r="G724" s="1"/>
      <c r="H724" s="1" t="s">
        <v>35</v>
      </c>
      <c r="I724" s="1" t="s">
        <v>24</v>
      </c>
      <c r="J724" s="1" t="s">
        <v>26</v>
      </c>
      <c r="K724" s="1" t="s">
        <v>66</v>
      </c>
      <c r="L724" s="1" t="s">
        <v>49</v>
      </c>
      <c r="M724" s="1"/>
      <c r="N724" s="1" t="s">
        <v>29</v>
      </c>
      <c r="O724" s="1" t="s">
        <v>989</v>
      </c>
      <c r="P724" s="1" t="s">
        <v>98</v>
      </c>
      <c r="Q724" s="1" t="s">
        <v>446</v>
      </c>
      <c r="R724" s="1"/>
      <c r="S724" s="1">
        <v>60110</v>
      </c>
      <c r="T724" s="2">
        <v>42103</v>
      </c>
      <c r="U724" s="2">
        <v>42104</v>
      </c>
      <c r="V724" s="1">
        <v>8</v>
      </c>
      <c r="W724" s="1">
        <v>87877</v>
      </c>
      <c r="X724" s="1"/>
      <c r="Y724" s="1"/>
      <c r="Z724" s="1"/>
      <c r="AA724" s="1"/>
      <c r="AB724" s="1"/>
    </row>
    <row r="725" spans="1:28" x14ac:dyDescent="0.3">
      <c r="A725" s="1">
        <v>19322</v>
      </c>
      <c r="B725" s="1" t="s">
        <v>71</v>
      </c>
      <c r="C725" s="1">
        <v>46.89</v>
      </c>
      <c r="D725" s="1">
        <v>0.05</v>
      </c>
      <c r="E725" s="1">
        <v>1253</v>
      </c>
      <c r="G725" s="1"/>
      <c r="H725" s="1" t="s">
        <v>35</v>
      </c>
      <c r="I725" s="1" t="s">
        <v>34</v>
      </c>
      <c r="J725" s="1" t="s">
        <v>26</v>
      </c>
      <c r="K725" s="1" t="s">
        <v>131</v>
      </c>
      <c r="L725" s="1" t="s">
        <v>63</v>
      </c>
      <c r="M725" s="1"/>
      <c r="N725" s="1" t="s">
        <v>29</v>
      </c>
      <c r="O725" s="1" t="s">
        <v>989</v>
      </c>
      <c r="P725" s="1" t="s">
        <v>79</v>
      </c>
      <c r="Q725" s="1" t="s">
        <v>447</v>
      </c>
      <c r="R725" s="1"/>
      <c r="S725" s="1">
        <v>78613</v>
      </c>
      <c r="T725" s="2">
        <v>42117</v>
      </c>
      <c r="U725" s="2">
        <v>42117</v>
      </c>
      <c r="V725" s="1">
        <v>13</v>
      </c>
      <c r="W725" s="1">
        <v>89981</v>
      </c>
      <c r="X725" s="2"/>
      <c r="Y725" s="1"/>
      <c r="Z725" s="1"/>
      <c r="AA725" s="1"/>
      <c r="AB725" s="1"/>
    </row>
    <row r="726" spans="1:28" x14ac:dyDescent="0.3">
      <c r="A726" s="1">
        <v>19323</v>
      </c>
      <c r="B726" s="1" t="s">
        <v>71</v>
      </c>
      <c r="C726" s="1">
        <v>140.97999999999999</v>
      </c>
      <c r="D726" s="1">
        <v>0.1</v>
      </c>
      <c r="E726" s="1">
        <v>1253</v>
      </c>
      <c r="G726" s="1"/>
      <c r="H726" s="1" t="s">
        <v>995</v>
      </c>
      <c r="I726" s="1" t="s">
        <v>34</v>
      </c>
      <c r="J726" s="1" t="s">
        <v>36</v>
      </c>
      <c r="K726" s="1" t="s">
        <v>105</v>
      </c>
      <c r="L726" s="1" t="s">
        <v>77</v>
      </c>
      <c r="M726" s="1"/>
      <c r="N726" s="1" t="s">
        <v>29</v>
      </c>
      <c r="O726" s="1" t="s">
        <v>989</v>
      </c>
      <c r="P726" s="1" t="s">
        <v>79</v>
      </c>
      <c r="Q726" s="1" t="s">
        <v>447</v>
      </c>
      <c r="R726" s="1"/>
      <c r="S726" s="1">
        <v>78613</v>
      </c>
      <c r="T726" s="2">
        <v>42117</v>
      </c>
      <c r="U726" s="2">
        <v>42119</v>
      </c>
      <c r="V726" s="1">
        <v>5</v>
      </c>
      <c r="W726" s="1">
        <v>89981</v>
      </c>
      <c r="X726" s="2"/>
      <c r="Y726" s="1"/>
      <c r="Z726" s="1"/>
      <c r="AA726" s="1"/>
      <c r="AB726" s="1"/>
    </row>
    <row r="727" spans="1:28" x14ac:dyDescent="0.3">
      <c r="A727" s="1">
        <v>19324</v>
      </c>
      <c r="B727" s="1" t="s">
        <v>71</v>
      </c>
      <c r="C727" s="1">
        <v>212.6</v>
      </c>
      <c r="D727" s="1">
        <v>0.1</v>
      </c>
      <c r="E727" s="1">
        <v>1253</v>
      </c>
      <c r="G727" s="1"/>
      <c r="H727" s="1" t="s">
        <v>995</v>
      </c>
      <c r="I727" s="1" t="s">
        <v>34</v>
      </c>
      <c r="J727" s="1" t="s">
        <v>36</v>
      </c>
      <c r="K727" s="1" t="s">
        <v>89</v>
      </c>
      <c r="L727" s="1" t="s">
        <v>77</v>
      </c>
      <c r="M727" s="1"/>
      <c r="N727" s="1" t="s">
        <v>29</v>
      </c>
      <c r="O727" s="1" t="s">
        <v>989</v>
      </c>
      <c r="P727" s="1" t="s">
        <v>79</v>
      </c>
      <c r="Q727" s="1" t="s">
        <v>447</v>
      </c>
      <c r="R727" s="1"/>
      <c r="S727" s="1">
        <v>78613</v>
      </c>
      <c r="T727" s="2">
        <v>42117</v>
      </c>
      <c r="U727" s="2">
        <v>42119</v>
      </c>
      <c r="V727" s="1">
        <v>12</v>
      </c>
      <c r="W727" s="1">
        <v>89981</v>
      </c>
      <c r="X727" s="2"/>
      <c r="Y727" s="1"/>
      <c r="Z727" s="1"/>
      <c r="AA727" s="1"/>
      <c r="AB727" s="1"/>
    </row>
    <row r="728" spans="1:28" x14ac:dyDescent="0.3">
      <c r="A728" s="1">
        <v>23455</v>
      </c>
      <c r="B728" s="1" t="s">
        <v>47</v>
      </c>
      <c r="C728" s="1">
        <v>2.08</v>
      </c>
      <c r="D728" s="1">
        <v>0.05</v>
      </c>
      <c r="E728" s="1">
        <v>1254</v>
      </c>
      <c r="G728" s="1"/>
      <c r="H728" s="1" t="s">
        <v>35</v>
      </c>
      <c r="I728" s="1" t="s">
        <v>34</v>
      </c>
      <c r="J728" s="1" t="s">
        <v>26</v>
      </c>
      <c r="K728" s="1" t="s">
        <v>996</v>
      </c>
      <c r="L728" s="1" t="s">
        <v>49</v>
      </c>
      <c r="M728" s="1"/>
      <c r="N728" s="1" t="s">
        <v>29</v>
      </c>
      <c r="O728" s="1" t="s">
        <v>989</v>
      </c>
      <c r="P728" s="1" t="s">
        <v>79</v>
      </c>
      <c r="Q728" s="1" t="s">
        <v>448</v>
      </c>
      <c r="R728" s="1"/>
      <c r="S728" s="1">
        <v>77530</v>
      </c>
      <c r="T728" s="2">
        <v>42145</v>
      </c>
      <c r="U728" s="2">
        <v>42147</v>
      </c>
      <c r="V728" s="1">
        <v>16</v>
      </c>
      <c r="W728" s="1">
        <v>89982</v>
      </c>
      <c r="X728" s="2"/>
      <c r="Y728" s="1"/>
      <c r="Z728" s="1"/>
      <c r="AA728" s="1"/>
      <c r="AB728" s="1"/>
    </row>
    <row r="729" spans="1:28" x14ac:dyDescent="0.3">
      <c r="A729" s="1">
        <v>23815</v>
      </c>
      <c r="B729" s="1" t="s">
        <v>41</v>
      </c>
      <c r="C729" s="1">
        <v>80.98</v>
      </c>
      <c r="D729" s="1">
        <v>0.05</v>
      </c>
      <c r="E729" s="1">
        <v>1254</v>
      </c>
      <c r="G729" s="1"/>
      <c r="H729" s="1" t="s">
        <v>35</v>
      </c>
      <c r="I729" s="1" t="s">
        <v>34</v>
      </c>
      <c r="J729" s="1" t="s">
        <v>26</v>
      </c>
      <c r="K729" s="1" t="s">
        <v>85</v>
      </c>
      <c r="L729" s="1" t="s">
        <v>124</v>
      </c>
      <c r="M729" s="1"/>
      <c r="N729" s="1" t="s">
        <v>29</v>
      </c>
      <c r="O729" s="1" t="s">
        <v>989</v>
      </c>
      <c r="P729" s="1" t="s">
        <v>79</v>
      </c>
      <c r="Q729" s="1" t="s">
        <v>448</v>
      </c>
      <c r="R729" s="1"/>
      <c r="S729" s="1">
        <v>77530</v>
      </c>
      <c r="T729" s="2">
        <v>42075</v>
      </c>
      <c r="U729" s="2">
        <v>42076</v>
      </c>
      <c r="V729" s="1">
        <v>2</v>
      </c>
      <c r="W729" s="1">
        <v>89983</v>
      </c>
      <c r="X729" s="2"/>
      <c r="Y729" s="1"/>
      <c r="Z729" s="1"/>
      <c r="AA729" s="1"/>
      <c r="AB729" s="1"/>
    </row>
    <row r="730" spans="1:28" x14ac:dyDescent="0.3">
      <c r="A730" s="1">
        <v>23926</v>
      </c>
      <c r="B730" s="1" t="s">
        <v>47</v>
      </c>
      <c r="C730" s="1">
        <v>3.95</v>
      </c>
      <c r="D730" s="1">
        <v>0.05</v>
      </c>
      <c r="E730" s="1">
        <v>1254</v>
      </c>
      <c r="G730" s="1"/>
      <c r="H730" s="1" t="s">
        <v>35</v>
      </c>
      <c r="I730" s="1" t="s">
        <v>34</v>
      </c>
      <c r="J730" s="1" t="s">
        <v>26</v>
      </c>
      <c r="K730" s="1" t="s">
        <v>53</v>
      </c>
      <c r="L730" s="1" t="s">
        <v>28</v>
      </c>
      <c r="M730" s="1"/>
      <c r="N730" s="1" t="s">
        <v>29</v>
      </c>
      <c r="O730" s="1" t="s">
        <v>984</v>
      </c>
      <c r="P730" s="1" t="s">
        <v>79</v>
      </c>
      <c r="Q730" s="1" t="s">
        <v>448</v>
      </c>
      <c r="R730" s="1"/>
      <c r="S730" s="1">
        <v>77530</v>
      </c>
      <c r="T730" s="2">
        <v>42087</v>
      </c>
      <c r="U730" s="2">
        <v>42088</v>
      </c>
      <c r="V730" s="1">
        <v>5</v>
      </c>
      <c r="W730" s="1">
        <v>89984</v>
      </c>
      <c r="X730" s="1"/>
      <c r="Y730" s="1"/>
      <c r="Z730" s="1"/>
      <c r="AA730" s="1"/>
      <c r="AB730" s="1"/>
    </row>
    <row r="731" spans="1:28" x14ac:dyDescent="0.3">
      <c r="A731" s="1">
        <v>18131</v>
      </c>
      <c r="B731" s="1" t="s">
        <v>47</v>
      </c>
      <c r="C731" s="1">
        <v>115.99</v>
      </c>
      <c r="D731" s="1">
        <v>0.1</v>
      </c>
      <c r="E731" s="1">
        <v>1257</v>
      </c>
      <c r="G731" s="1"/>
      <c r="H731" s="1" t="s">
        <v>995</v>
      </c>
      <c r="I731" s="1" t="s">
        <v>34</v>
      </c>
      <c r="J731" s="1" t="s">
        <v>58</v>
      </c>
      <c r="K731" s="1" t="s">
        <v>62</v>
      </c>
      <c r="L731" s="1" t="s">
        <v>38</v>
      </c>
      <c r="M731" s="1"/>
      <c r="N731" s="1" t="s">
        <v>29</v>
      </c>
      <c r="O731" s="1" t="s">
        <v>984</v>
      </c>
      <c r="P731" s="1" t="s">
        <v>129</v>
      </c>
      <c r="Q731" s="1" t="s">
        <v>140</v>
      </c>
      <c r="R731" s="1"/>
      <c r="S731" s="1">
        <v>80013</v>
      </c>
      <c r="T731" s="2">
        <v>42146</v>
      </c>
      <c r="U731" s="2">
        <v>42147</v>
      </c>
      <c r="V731" s="1">
        <v>5</v>
      </c>
      <c r="W731" s="1">
        <v>86535</v>
      </c>
      <c r="X731" s="1"/>
      <c r="Y731" s="1"/>
      <c r="Z731" s="1"/>
      <c r="AA731" s="1"/>
      <c r="AB731" s="1"/>
    </row>
    <row r="732" spans="1:28" x14ac:dyDescent="0.3">
      <c r="A732" s="1">
        <v>18693</v>
      </c>
      <c r="B732" s="1" t="s">
        <v>41</v>
      </c>
      <c r="C732" s="1">
        <v>2.52</v>
      </c>
      <c r="D732" s="1">
        <v>0.05</v>
      </c>
      <c r="E732" s="1">
        <v>1257</v>
      </c>
      <c r="G732" s="1"/>
      <c r="H732" s="1" t="s">
        <v>35</v>
      </c>
      <c r="I732" s="1" t="s">
        <v>34</v>
      </c>
      <c r="J732" s="1" t="s">
        <v>26</v>
      </c>
      <c r="K732" s="1" t="s">
        <v>999</v>
      </c>
      <c r="L732" s="1" t="s">
        <v>28</v>
      </c>
      <c r="M732" s="1"/>
      <c r="N732" s="1" t="s">
        <v>29</v>
      </c>
      <c r="O732" s="1" t="s">
        <v>998</v>
      </c>
      <c r="P732" s="1" t="s">
        <v>129</v>
      </c>
      <c r="Q732" s="1" t="s">
        <v>140</v>
      </c>
      <c r="R732" s="1"/>
      <c r="S732" s="1">
        <v>80013</v>
      </c>
      <c r="T732" s="2">
        <v>42118</v>
      </c>
      <c r="U732" s="2">
        <v>42118</v>
      </c>
      <c r="V732" s="1">
        <v>1</v>
      </c>
      <c r="W732" s="1">
        <v>86536</v>
      </c>
      <c r="X732" s="1"/>
      <c r="Y732" s="1"/>
      <c r="Z732" s="1"/>
      <c r="AA732" s="1"/>
      <c r="AB732" s="1"/>
    </row>
    <row r="733" spans="1:28" x14ac:dyDescent="0.3">
      <c r="A733" s="1">
        <v>24939</v>
      </c>
      <c r="B733" s="1" t="s">
        <v>23</v>
      </c>
      <c r="C733" s="1">
        <v>3.69</v>
      </c>
      <c r="D733" s="1">
        <v>0.05</v>
      </c>
      <c r="E733" s="1">
        <v>1259</v>
      </c>
      <c r="G733" s="1"/>
      <c r="H733" s="1" t="s">
        <v>995</v>
      </c>
      <c r="I733" s="1" t="s">
        <v>34</v>
      </c>
      <c r="J733" s="1" t="s">
        <v>26</v>
      </c>
      <c r="K733" s="1" t="s">
        <v>54</v>
      </c>
      <c r="L733" s="1" t="s">
        <v>49</v>
      </c>
      <c r="M733" s="1"/>
      <c r="N733" s="1" t="s">
        <v>29</v>
      </c>
      <c r="O733" s="1" t="s">
        <v>984</v>
      </c>
      <c r="P733" s="1" t="s">
        <v>244</v>
      </c>
      <c r="Q733" s="1" t="s">
        <v>449</v>
      </c>
      <c r="R733" s="1"/>
      <c r="S733" s="1">
        <v>40422</v>
      </c>
      <c r="T733" s="2">
        <v>42114</v>
      </c>
      <c r="U733" s="2">
        <v>42114</v>
      </c>
      <c r="V733" s="1">
        <v>9</v>
      </c>
      <c r="W733" s="1">
        <v>86534</v>
      </c>
      <c r="X733" s="1"/>
      <c r="Y733" s="1"/>
      <c r="Z733" s="1"/>
      <c r="AA733" s="1"/>
      <c r="AB733" s="1"/>
    </row>
    <row r="734" spans="1:28" x14ac:dyDescent="0.3">
      <c r="A734" s="1">
        <v>21771</v>
      </c>
      <c r="B734" s="1" t="s">
        <v>41</v>
      </c>
      <c r="C734" s="1">
        <v>73.98</v>
      </c>
      <c r="D734" s="1">
        <v>0.05</v>
      </c>
      <c r="E734" s="1">
        <v>1261</v>
      </c>
      <c r="G734" s="1"/>
      <c r="H734" s="1" t="s">
        <v>35</v>
      </c>
      <c r="I734" s="1" t="s">
        <v>34</v>
      </c>
      <c r="J734" s="1" t="s">
        <v>58</v>
      </c>
      <c r="K734" s="1" t="s">
        <v>100</v>
      </c>
      <c r="L734" s="1" t="s">
        <v>49</v>
      </c>
      <c r="M734" s="1"/>
      <c r="N734" s="1" t="s">
        <v>29</v>
      </c>
      <c r="O734" s="1" t="s">
        <v>989</v>
      </c>
      <c r="P734" s="1" t="s">
        <v>129</v>
      </c>
      <c r="Q734" s="1" t="s">
        <v>450</v>
      </c>
      <c r="R734" s="1"/>
      <c r="S734" s="1">
        <v>80020</v>
      </c>
      <c r="T734" s="2">
        <v>42131</v>
      </c>
      <c r="U734" s="2">
        <v>42134</v>
      </c>
      <c r="V734" s="1">
        <v>5</v>
      </c>
      <c r="W734" s="1">
        <v>89730</v>
      </c>
      <c r="X734" s="1"/>
      <c r="Y734" s="1"/>
      <c r="Z734" s="1"/>
      <c r="AA734" s="1"/>
      <c r="AB734" s="1"/>
    </row>
    <row r="735" spans="1:28" x14ac:dyDescent="0.3">
      <c r="A735" s="1">
        <v>24559</v>
      </c>
      <c r="B735" s="1" t="s">
        <v>41</v>
      </c>
      <c r="C735" s="1">
        <v>5.28</v>
      </c>
      <c r="D735" s="1">
        <v>0.05</v>
      </c>
      <c r="E735" s="1">
        <v>1265</v>
      </c>
      <c r="G735" s="1"/>
      <c r="H735" s="1" t="s">
        <v>35</v>
      </c>
      <c r="I735" s="1" t="s">
        <v>34</v>
      </c>
      <c r="J735" s="1" t="s">
        <v>26</v>
      </c>
      <c r="K735" s="1" t="s">
        <v>66</v>
      </c>
      <c r="L735" s="1" t="s">
        <v>49</v>
      </c>
      <c r="M735" s="1"/>
      <c r="N735" s="1" t="s">
        <v>29</v>
      </c>
      <c r="O735" s="1" t="s">
        <v>998</v>
      </c>
      <c r="P735" s="1" t="s">
        <v>145</v>
      </c>
      <c r="Q735" s="1" t="s">
        <v>451</v>
      </c>
      <c r="R735" s="1"/>
      <c r="S735" s="1">
        <v>73521</v>
      </c>
      <c r="T735" s="2">
        <v>42166</v>
      </c>
      <c r="U735" s="2">
        <v>42167</v>
      </c>
      <c r="V735" s="1">
        <v>1</v>
      </c>
      <c r="W735" s="1">
        <v>89729</v>
      </c>
      <c r="X735" s="1"/>
      <c r="Y735" s="1"/>
      <c r="Z735" s="1"/>
      <c r="AA735" s="1"/>
      <c r="AB735" s="1"/>
    </row>
    <row r="736" spans="1:28" x14ac:dyDescent="0.3">
      <c r="A736" s="1">
        <v>22363</v>
      </c>
      <c r="B736" s="1" t="s">
        <v>41</v>
      </c>
      <c r="C736" s="1">
        <v>13.99</v>
      </c>
      <c r="D736" s="1">
        <v>0.05</v>
      </c>
      <c r="E736" s="1">
        <v>1267</v>
      </c>
      <c r="G736" s="1"/>
      <c r="H736" s="1" t="s">
        <v>35</v>
      </c>
      <c r="I736" s="1" t="s">
        <v>24</v>
      </c>
      <c r="J736" s="1" t="s">
        <v>58</v>
      </c>
      <c r="K736" s="1" t="s">
        <v>62</v>
      </c>
      <c r="L736" s="1" t="s">
        <v>63</v>
      </c>
      <c r="M736" s="1"/>
      <c r="N736" s="1" t="s">
        <v>29</v>
      </c>
      <c r="O736" s="1" t="s">
        <v>998</v>
      </c>
      <c r="P736" s="1" t="s">
        <v>162</v>
      </c>
      <c r="Q736" s="1" t="s">
        <v>452</v>
      </c>
      <c r="R736" s="1"/>
      <c r="S736" s="1">
        <v>33433</v>
      </c>
      <c r="T736" s="2">
        <v>42045</v>
      </c>
      <c r="U736" s="2">
        <v>42046</v>
      </c>
      <c r="V736" s="1">
        <v>2</v>
      </c>
      <c r="W736" s="1">
        <v>89514</v>
      </c>
      <c r="X736" s="1"/>
      <c r="Y736" s="1"/>
      <c r="Z736" s="1"/>
      <c r="AA736" s="1"/>
      <c r="AB736" s="1"/>
    </row>
    <row r="737" spans="1:28" x14ac:dyDescent="0.3">
      <c r="A737" s="1">
        <v>21848</v>
      </c>
      <c r="B737" s="1" t="s">
        <v>33</v>
      </c>
      <c r="C737" s="1">
        <v>128.24</v>
      </c>
      <c r="D737" s="1">
        <v>0.1</v>
      </c>
      <c r="E737" s="1">
        <v>1267</v>
      </c>
      <c r="G737" s="1"/>
      <c r="H737" s="1" t="s">
        <v>35</v>
      </c>
      <c r="I737" s="1" t="s">
        <v>24</v>
      </c>
      <c r="J737" s="1" t="s">
        <v>36</v>
      </c>
      <c r="K737" s="1" t="s">
        <v>37</v>
      </c>
      <c r="L737" s="1" t="s">
        <v>63</v>
      </c>
      <c r="M737" s="1"/>
      <c r="N737" s="1" t="s">
        <v>29</v>
      </c>
      <c r="O737" s="1" t="s">
        <v>998</v>
      </c>
      <c r="P737" s="1" t="s">
        <v>162</v>
      </c>
      <c r="Q737" s="1" t="s">
        <v>452</v>
      </c>
      <c r="R737" s="1"/>
      <c r="S737" s="1">
        <v>33433</v>
      </c>
      <c r="T737" s="2">
        <v>42136</v>
      </c>
      <c r="U737" s="2">
        <v>42137</v>
      </c>
      <c r="V737" s="1">
        <v>3</v>
      </c>
      <c r="W737" s="1">
        <v>89515</v>
      </c>
      <c r="X737" s="1"/>
      <c r="Y737" s="1"/>
      <c r="Z737" s="1"/>
      <c r="AA737" s="1"/>
      <c r="AB737" s="1"/>
    </row>
    <row r="738" spans="1:28" x14ac:dyDescent="0.3">
      <c r="A738" s="1">
        <v>21849</v>
      </c>
      <c r="B738" s="1" t="s">
        <v>33</v>
      </c>
      <c r="C738" s="1">
        <v>5.98</v>
      </c>
      <c r="D738" s="1">
        <v>0.05</v>
      </c>
      <c r="E738" s="1">
        <v>1267</v>
      </c>
      <c r="G738" s="1"/>
      <c r="H738" s="1" t="s">
        <v>35</v>
      </c>
      <c r="I738" s="1" t="s">
        <v>24</v>
      </c>
      <c r="J738" s="1" t="s">
        <v>58</v>
      </c>
      <c r="K738" s="1" t="s">
        <v>100</v>
      </c>
      <c r="L738" s="1" t="s">
        <v>43</v>
      </c>
      <c r="M738" s="1"/>
      <c r="N738" s="1" t="s">
        <v>29</v>
      </c>
      <c r="O738" s="1" t="s">
        <v>984</v>
      </c>
      <c r="P738" s="1" t="s">
        <v>162</v>
      </c>
      <c r="Q738" s="1" t="s">
        <v>452</v>
      </c>
      <c r="R738" s="1"/>
      <c r="S738" s="1">
        <v>33433</v>
      </c>
      <c r="T738" s="2">
        <v>42136</v>
      </c>
      <c r="U738" s="2">
        <v>42138</v>
      </c>
      <c r="V738" s="1">
        <v>11</v>
      </c>
      <c r="W738" s="1">
        <v>89515</v>
      </c>
      <c r="X738" s="1"/>
      <c r="Y738" s="1"/>
      <c r="Z738" s="1"/>
      <c r="AA738" s="1"/>
      <c r="AB738" s="1"/>
    </row>
    <row r="739" spans="1:28" x14ac:dyDescent="0.3">
      <c r="A739" s="1">
        <v>19550</v>
      </c>
      <c r="B739" s="1" t="s">
        <v>47</v>
      </c>
      <c r="C739" s="1">
        <v>125.99</v>
      </c>
      <c r="D739" s="1">
        <v>0.1</v>
      </c>
      <c r="E739" s="1">
        <v>1271</v>
      </c>
      <c r="G739" s="1"/>
      <c r="H739" s="1" t="s">
        <v>35</v>
      </c>
      <c r="I739" s="1" t="s">
        <v>24</v>
      </c>
      <c r="J739" s="1" t="s">
        <v>58</v>
      </c>
      <c r="K739" s="1" t="s">
        <v>992</v>
      </c>
      <c r="L739" s="1" t="s">
        <v>49</v>
      </c>
      <c r="M739" s="1"/>
      <c r="N739" s="1" t="s">
        <v>29</v>
      </c>
      <c r="O739" s="1" t="s">
        <v>984</v>
      </c>
      <c r="P739" s="1" t="s">
        <v>39</v>
      </c>
      <c r="Q739" s="1" t="s">
        <v>453</v>
      </c>
      <c r="R739" s="1"/>
      <c r="S739" s="1">
        <v>91941</v>
      </c>
      <c r="T739" s="2">
        <v>42103</v>
      </c>
      <c r="U739" s="2">
        <v>42104</v>
      </c>
      <c r="V739" s="1">
        <v>8</v>
      </c>
      <c r="W739" s="1">
        <v>88410</v>
      </c>
      <c r="X739" s="2"/>
      <c r="Y739" s="1"/>
      <c r="Z739" s="1"/>
      <c r="AA739" s="1"/>
      <c r="AB739" s="1"/>
    </row>
    <row r="740" spans="1:28" x14ac:dyDescent="0.3">
      <c r="A740" s="1">
        <v>19398</v>
      </c>
      <c r="B740" s="1" t="s">
        <v>71</v>
      </c>
      <c r="C740" s="1">
        <v>34.229999999999997</v>
      </c>
      <c r="D740" s="1">
        <v>0.05</v>
      </c>
      <c r="E740" s="1">
        <v>1271</v>
      </c>
      <c r="G740" s="1"/>
      <c r="H740" s="1" t="s">
        <v>35</v>
      </c>
      <c r="I740" s="1" t="s">
        <v>24</v>
      </c>
      <c r="J740" s="1" t="s">
        <v>36</v>
      </c>
      <c r="K740" s="1" t="s">
        <v>42</v>
      </c>
      <c r="L740" s="1" t="s">
        <v>49</v>
      </c>
      <c r="M740" s="1"/>
      <c r="N740" s="1" t="s">
        <v>29</v>
      </c>
      <c r="O740" s="1" t="s">
        <v>989</v>
      </c>
      <c r="P740" s="1" t="s">
        <v>39</v>
      </c>
      <c r="Q740" s="1" t="s">
        <v>453</v>
      </c>
      <c r="R740" s="1"/>
      <c r="S740" s="1">
        <v>91941</v>
      </c>
      <c r="T740" s="2">
        <v>42125</v>
      </c>
      <c r="U740" s="2">
        <v>42130</v>
      </c>
      <c r="V740" s="1">
        <v>7</v>
      </c>
      <c r="W740" s="1">
        <v>88411</v>
      </c>
      <c r="X740" s="2"/>
      <c r="Y740" s="1"/>
      <c r="Z740" s="1"/>
      <c r="AA740" s="1"/>
      <c r="AB740" s="1"/>
    </row>
    <row r="741" spans="1:28" x14ac:dyDescent="0.3">
      <c r="A741" s="1">
        <v>20628</v>
      </c>
      <c r="B741" s="1" t="s">
        <v>41</v>
      </c>
      <c r="C741" s="1">
        <v>40.98</v>
      </c>
      <c r="D741" s="1">
        <v>0.05</v>
      </c>
      <c r="E741" s="1">
        <v>1279</v>
      </c>
      <c r="G741" s="1"/>
      <c r="H741" s="1" t="s">
        <v>35</v>
      </c>
      <c r="I741" s="1" t="s">
        <v>24</v>
      </c>
      <c r="J741" s="1" t="s">
        <v>26</v>
      </c>
      <c r="K741" s="1" t="s">
        <v>996</v>
      </c>
      <c r="L741" s="1" t="s">
        <v>49</v>
      </c>
      <c r="M741" s="1"/>
      <c r="N741" s="1" t="s">
        <v>29</v>
      </c>
      <c r="O741" s="1" t="s">
        <v>989</v>
      </c>
      <c r="P741" s="1" t="s">
        <v>270</v>
      </c>
      <c r="Q741" s="1" t="s">
        <v>454</v>
      </c>
      <c r="R741" s="1"/>
      <c r="S741" s="1">
        <v>46324</v>
      </c>
      <c r="T741" s="2">
        <v>42064</v>
      </c>
      <c r="U741" s="2">
        <v>42065</v>
      </c>
      <c r="V741" s="1">
        <v>2</v>
      </c>
      <c r="W741" s="1">
        <v>90114</v>
      </c>
      <c r="X741" s="2"/>
      <c r="Y741" s="1"/>
      <c r="Z741" s="1"/>
      <c r="AA741" s="1"/>
      <c r="AB741" s="1"/>
    </row>
    <row r="742" spans="1:28" x14ac:dyDescent="0.3">
      <c r="A742" s="1">
        <v>25005</v>
      </c>
      <c r="B742" s="1" t="s">
        <v>33</v>
      </c>
      <c r="C742" s="1">
        <v>442.14</v>
      </c>
      <c r="D742" s="1">
        <v>0.1</v>
      </c>
      <c r="E742" s="1">
        <v>1279</v>
      </c>
      <c r="G742" s="1"/>
      <c r="H742" s="1" t="s">
        <v>995</v>
      </c>
      <c r="I742" s="1" t="s">
        <v>24</v>
      </c>
      <c r="J742" s="1" t="s">
        <v>58</v>
      </c>
      <c r="K742" s="1" t="s">
        <v>62</v>
      </c>
      <c r="L742" s="1" t="s">
        <v>38</v>
      </c>
      <c r="M742" s="1"/>
      <c r="N742" s="1" t="s">
        <v>29</v>
      </c>
      <c r="O742" s="1" t="s">
        <v>984</v>
      </c>
      <c r="P742" s="1" t="s">
        <v>270</v>
      </c>
      <c r="Q742" s="1" t="s">
        <v>454</v>
      </c>
      <c r="R742" s="1"/>
      <c r="S742" s="1">
        <v>46324</v>
      </c>
      <c r="T742" s="2">
        <v>42068</v>
      </c>
      <c r="U742" s="2">
        <v>42068</v>
      </c>
      <c r="V742" s="1">
        <v>5</v>
      </c>
      <c r="W742" s="1">
        <v>90115</v>
      </c>
      <c r="X742" s="1"/>
      <c r="Y742" s="1"/>
      <c r="Z742" s="1"/>
      <c r="AA742" s="1"/>
      <c r="AB742" s="1"/>
    </row>
    <row r="743" spans="1:28" x14ac:dyDescent="0.3">
      <c r="A743" s="1">
        <v>2628</v>
      </c>
      <c r="B743" s="1" t="s">
        <v>41</v>
      </c>
      <c r="C743" s="1">
        <v>40.98</v>
      </c>
      <c r="D743" s="1">
        <v>0.05</v>
      </c>
      <c r="E743" s="1">
        <v>1280</v>
      </c>
      <c r="G743" s="1"/>
      <c r="H743" s="1" t="s">
        <v>35</v>
      </c>
      <c r="I743" s="1" t="s">
        <v>24</v>
      </c>
      <c r="J743" s="1" t="s">
        <v>26</v>
      </c>
      <c r="K743" s="1" t="s">
        <v>996</v>
      </c>
      <c r="L743" s="1" t="s">
        <v>49</v>
      </c>
      <c r="M743" s="1"/>
      <c r="N743" s="1" t="s">
        <v>29</v>
      </c>
      <c r="O743" s="1" t="s">
        <v>989</v>
      </c>
      <c r="P743" s="1" t="s">
        <v>31</v>
      </c>
      <c r="Q743" s="1" t="s">
        <v>113</v>
      </c>
      <c r="R743" s="1"/>
      <c r="S743" s="1">
        <v>98119</v>
      </c>
      <c r="T743" s="2">
        <v>42064</v>
      </c>
      <c r="U743" s="2">
        <v>42065</v>
      </c>
      <c r="V743" s="1">
        <v>8</v>
      </c>
      <c r="W743" s="1">
        <v>19042</v>
      </c>
      <c r="X743" s="1"/>
      <c r="Y743" s="1"/>
      <c r="Z743" s="1"/>
      <c r="AA743" s="1"/>
      <c r="AB743" s="1"/>
    </row>
    <row r="744" spans="1:28" x14ac:dyDescent="0.3">
      <c r="A744" s="1">
        <v>22125</v>
      </c>
      <c r="B744" s="1" t="s">
        <v>71</v>
      </c>
      <c r="C744" s="1">
        <v>238.4</v>
      </c>
      <c r="D744" s="1">
        <v>0.1</v>
      </c>
      <c r="E744" s="1">
        <v>1281</v>
      </c>
      <c r="G744" s="1"/>
      <c r="H744" s="1" t="s">
        <v>35</v>
      </c>
      <c r="I744" s="1" t="s">
        <v>48</v>
      </c>
      <c r="J744" s="1" t="s">
        <v>36</v>
      </c>
      <c r="K744" s="1" t="s">
        <v>37</v>
      </c>
      <c r="L744" s="1" t="s">
        <v>124</v>
      </c>
      <c r="M744" s="1"/>
      <c r="N744" s="1" t="s">
        <v>29</v>
      </c>
      <c r="O744" s="1" t="s">
        <v>989</v>
      </c>
      <c r="P744" s="1" t="s">
        <v>270</v>
      </c>
      <c r="Q744" s="1" t="s">
        <v>455</v>
      </c>
      <c r="R744" s="1"/>
      <c r="S744" s="1">
        <v>47591</v>
      </c>
      <c r="T744" s="2">
        <v>42028</v>
      </c>
      <c r="U744" s="2">
        <v>42030</v>
      </c>
      <c r="V744" s="1">
        <v>8</v>
      </c>
      <c r="W744" s="1">
        <v>89112</v>
      </c>
      <c r="X744" s="2"/>
      <c r="Y744" s="1"/>
      <c r="Z744" s="1"/>
      <c r="AA744" s="1"/>
      <c r="AB744" s="1"/>
    </row>
    <row r="745" spans="1:28" x14ac:dyDescent="0.3">
      <c r="A745" s="1">
        <v>22126</v>
      </c>
      <c r="B745" s="1" t="s">
        <v>71</v>
      </c>
      <c r="C745" s="1">
        <v>199.99</v>
      </c>
      <c r="D745" s="1">
        <v>0.1</v>
      </c>
      <c r="E745" s="1">
        <v>1281</v>
      </c>
      <c r="G745" s="1"/>
      <c r="H745" s="1" t="s">
        <v>995</v>
      </c>
      <c r="I745" s="1" t="s">
        <v>48</v>
      </c>
      <c r="J745" s="1" t="s">
        <v>58</v>
      </c>
      <c r="K745" s="1" t="s">
        <v>1000</v>
      </c>
      <c r="L745" s="1" t="s">
        <v>124</v>
      </c>
      <c r="M745" s="1"/>
      <c r="N745" s="1" t="s">
        <v>29</v>
      </c>
      <c r="O745" s="1" t="s">
        <v>988</v>
      </c>
      <c r="P745" s="1" t="s">
        <v>270</v>
      </c>
      <c r="Q745" s="1" t="s">
        <v>455</v>
      </c>
      <c r="R745" s="1"/>
      <c r="S745" s="1">
        <v>47591</v>
      </c>
      <c r="T745" s="2">
        <v>42028</v>
      </c>
      <c r="U745" s="2">
        <v>42030</v>
      </c>
      <c r="V745" s="1">
        <v>5</v>
      </c>
      <c r="W745" s="1">
        <v>89112</v>
      </c>
      <c r="X745" s="2"/>
      <c r="Y745" s="1"/>
      <c r="Z745" s="1"/>
      <c r="AA745" s="1"/>
      <c r="AB745" s="1"/>
    </row>
    <row r="746" spans="1:28" x14ac:dyDescent="0.3">
      <c r="A746" s="1">
        <v>4125</v>
      </c>
      <c r="B746" s="1" t="s">
        <v>71</v>
      </c>
      <c r="C746" s="1">
        <v>238.4</v>
      </c>
      <c r="D746" s="1">
        <v>0.1</v>
      </c>
      <c r="E746" s="1">
        <v>1282</v>
      </c>
      <c r="G746" s="1"/>
      <c r="H746" s="1" t="s">
        <v>35</v>
      </c>
      <c r="I746" s="1" t="s">
        <v>48</v>
      </c>
      <c r="J746" s="1" t="s">
        <v>36</v>
      </c>
      <c r="K746" s="1" t="s">
        <v>37</v>
      </c>
      <c r="L746" s="1" t="s">
        <v>124</v>
      </c>
      <c r="M746" s="1"/>
      <c r="N746" s="1" t="s">
        <v>29</v>
      </c>
      <c r="O746" s="1" t="s">
        <v>988</v>
      </c>
      <c r="P746" s="1" t="s">
        <v>122</v>
      </c>
      <c r="Q746" s="1" t="s">
        <v>440</v>
      </c>
      <c r="R746" s="1"/>
      <c r="S746" s="1">
        <v>19134</v>
      </c>
      <c r="T746" s="2">
        <v>42028</v>
      </c>
      <c r="U746" s="2">
        <v>42030</v>
      </c>
      <c r="V746" s="1">
        <v>30</v>
      </c>
      <c r="W746" s="1">
        <v>29319</v>
      </c>
      <c r="X746" s="2"/>
      <c r="Y746" s="1"/>
      <c r="Z746" s="1"/>
      <c r="AA746" s="1"/>
      <c r="AB746" s="1"/>
    </row>
    <row r="747" spans="1:28" x14ac:dyDescent="0.3">
      <c r="A747" s="1">
        <v>4126</v>
      </c>
      <c r="B747" s="1" t="s">
        <v>71</v>
      </c>
      <c r="C747" s="1">
        <v>199.99</v>
      </c>
      <c r="D747" s="1">
        <v>0.1</v>
      </c>
      <c r="E747" s="1">
        <v>1282</v>
      </c>
      <c r="G747" s="1"/>
      <c r="H747" s="1" t="s">
        <v>995</v>
      </c>
      <c r="I747" s="1" t="s">
        <v>48</v>
      </c>
      <c r="J747" s="1" t="s">
        <v>58</v>
      </c>
      <c r="K747" s="1" t="s">
        <v>1000</v>
      </c>
      <c r="L747" s="1" t="s">
        <v>124</v>
      </c>
      <c r="M747" s="1"/>
      <c r="N747" s="1" t="s">
        <v>29</v>
      </c>
      <c r="O747" s="1" t="s">
        <v>989</v>
      </c>
      <c r="P747" s="1" t="s">
        <v>122</v>
      </c>
      <c r="Q747" s="1" t="s">
        <v>440</v>
      </c>
      <c r="R747" s="1"/>
      <c r="S747" s="1">
        <v>19134</v>
      </c>
      <c r="T747" s="2">
        <v>42028</v>
      </c>
      <c r="U747" s="2">
        <v>42030</v>
      </c>
      <c r="V747" s="1">
        <v>21</v>
      </c>
      <c r="W747" s="1">
        <v>29319</v>
      </c>
      <c r="X747" s="2"/>
      <c r="Y747" s="1"/>
      <c r="Z747" s="1"/>
      <c r="AA747" s="1"/>
      <c r="AB747" s="1"/>
    </row>
    <row r="748" spans="1:28" x14ac:dyDescent="0.3">
      <c r="A748" s="1">
        <v>19990</v>
      </c>
      <c r="B748" s="1" t="s">
        <v>33</v>
      </c>
      <c r="C748" s="1">
        <v>150.97999999999999</v>
      </c>
      <c r="D748" s="1">
        <v>0.1</v>
      </c>
      <c r="E748" s="1">
        <v>1298</v>
      </c>
      <c r="G748" s="1"/>
      <c r="H748" s="1" t="s">
        <v>35</v>
      </c>
      <c r="I748" s="1" t="s">
        <v>34</v>
      </c>
      <c r="J748" s="1" t="s">
        <v>58</v>
      </c>
      <c r="K748" s="1" t="s">
        <v>62</v>
      </c>
      <c r="L748" s="1" t="s">
        <v>63</v>
      </c>
      <c r="M748" s="1"/>
      <c r="N748" s="1" t="s">
        <v>29</v>
      </c>
      <c r="O748" s="1" t="s">
        <v>989</v>
      </c>
      <c r="P748" s="1" t="s">
        <v>79</v>
      </c>
      <c r="Q748" s="1" t="s">
        <v>441</v>
      </c>
      <c r="R748" s="1"/>
      <c r="S748" s="1">
        <v>75482</v>
      </c>
      <c r="T748" s="2">
        <v>42047</v>
      </c>
      <c r="U748" s="2">
        <v>42050</v>
      </c>
      <c r="V748" s="1">
        <v>6</v>
      </c>
      <c r="W748" s="1">
        <v>90662</v>
      </c>
      <c r="X748" s="2"/>
      <c r="Y748" s="1"/>
      <c r="Z748" s="1"/>
      <c r="AA748" s="1"/>
      <c r="AB748" s="1"/>
    </row>
    <row r="749" spans="1:28" x14ac:dyDescent="0.3">
      <c r="A749" s="1">
        <v>19991</v>
      </c>
      <c r="B749" s="1" t="s">
        <v>33</v>
      </c>
      <c r="C749" s="1">
        <v>176.19</v>
      </c>
      <c r="D749" s="1">
        <v>0.1</v>
      </c>
      <c r="E749" s="1">
        <v>1298</v>
      </c>
      <c r="G749" s="1"/>
      <c r="H749" s="1" t="s">
        <v>35</v>
      </c>
      <c r="I749" s="1" t="s">
        <v>34</v>
      </c>
      <c r="J749" s="1" t="s">
        <v>26</v>
      </c>
      <c r="K749" s="1" t="s">
        <v>85</v>
      </c>
      <c r="L749" s="1" t="s">
        <v>49</v>
      </c>
      <c r="M749" s="1"/>
      <c r="N749" s="1" t="s">
        <v>29</v>
      </c>
      <c r="O749" s="1" t="s">
        <v>984</v>
      </c>
      <c r="P749" s="1" t="s">
        <v>79</v>
      </c>
      <c r="Q749" s="1" t="s">
        <v>441</v>
      </c>
      <c r="R749" s="1"/>
      <c r="S749" s="1">
        <v>75482</v>
      </c>
      <c r="T749" s="2">
        <v>42047</v>
      </c>
      <c r="U749" s="2">
        <v>42049</v>
      </c>
      <c r="V749" s="1">
        <v>4</v>
      </c>
      <c r="W749" s="1">
        <v>90662</v>
      </c>
      <c r="X749" s="1"/>
      <c r="Y749" s="1"/>
      <c r="Z749" s="1"/>
      <c r="AA749" s="1"/>
      <c r="AB749" s="1"/>
    </row>
    <row r="750" spans="1:28" x14ac:dyDescent="0.3">
      <c r="A750" s="1">
        <v>23120</v>
      </c>
      <c r="B750" s="1" t="s">
        <v>23</v>
      </c>
      <c r="C750" s="1">
        <v>39.479999999999997</v>
      </c>
      <c r="D750" s="1">
        <v>0.05</v>
      </c>
      <c r="E750" s="1">
        <v>1303</v>
      </c>
      <c r="G750" s="1"/>
      <c r="H750" s="1" t="s">
        <v>35</v>
      </c>
      <c r="I750" s="1" t="s">
        <v>74</v>
      </c>
      <c r="J750" s="1" t="s">
        <v>58</v>
      </c>
      <c r="K750" s="1" t="s">
        <v>100</v>
      </c>
      <c r="L750" s="1" t="s">
        <v>43</v>
      </c>
      <c r="M750" s="1"/>
      <c r="N750" s="1" t="s">
        <v>29</v>
      </c>
      <c r="O750" s="1" t="s">
        <v>984</v>
      </c>
      <c r="P750" s="1" t="s">
        <v>114</v>
      </c>
      <c r="Q750" s="1" t="s">
        <v>456</v>
      </c>
      <c r="R750" s="1"/>
      <c r="S750" s="1">
        <v>84074</v>
      </c>
      <c r="T750" s="2">
        <v>42054</v>
      </c>
      <c r="U750" s="2">
        <v>42056</v>
      </c>
      <c r="V750" s="1">
        <v>12</v>
      </c>
      <c r="W750" s="1">
        <v>87003</v>
      </c>
      <c r="X750" s="1"/>
      <c r="Y750" s="1"/>
      <c r="Z750" s="1"/>
      <c r="AA750" s="1"/>
      <c r="AB750" s="1"/>
    </row>
    <row r="751" spans="1:28" x14ac:dyDescent="0.3">
      <c r="A751" s="1">
        <v>20652</v>
      </c>
      <c r="B751" s="1" t="s">
        <v>71</v>
      </c>
      <c r="C751" s="1">
        <v>65.989999999999995</v>
      </c>
      <c r="D751" s="1">
        <v>0.05</v>
      </c>
      <c r="E751" s="1">
        <v>1303</v>
      </c>
      <c r="G751" s="1"/>
      <c r="H751" s="1" t="s">
        <v>35</v>
      </c>
      <c r="I751" s="1" t="s">
        <v>74</v>
      </c>
      <c r="J751" s="1" t="s">
        <v>58</v>
      </c>
      <c r="K751" s="1" t="s">
        <v>992</v>
      </c>
      <c r="L751" s="1" t="s">
        <v>49</v>
      </c>
      <c r="M751" s="1"/>
      <c r="N751" s="1" t="s">
        <v>29</v>
      </c>
      <c r="O751" s="1" t="s">
        <v>984</v>
      </c>
      <c r="P751" s="1" t="s">
        <v>114</v>
      </c>
      <c r="Q751" s="1" t="s">
        <v>456</v>
      </c>
      <c r="R751" s="1"/>
      <c r="S751" s="1">
        <v>84074</v>
      </c>
      <c r="T751" s="2">
        <v>42054</v>
      </c>
      <c r="U751" s="2">
        <v>42061</v>
      </c>
      <c r="V751" s="1">
        <v>9</v>
      </c>
      <c r="W751" s="1">
        <v>87005</v>
      </c>
      <c r="X751" s="1"/>
      <c r="Y751" s="1"/>
      <c r="Z751" s="1"/>
      <c r="AA751" s="1"/>
      <c r="AB751" s="1"/>
    </row>
    <row r="752" spans="1:28" x14ac:dyDescent="0.3">
      <c r="A752" s="1">
        <v>25092</v>
      </c>
      <c r="B752" s="1" t="s">
        <v>47</v>
      </c>
      <c r="C752" s="1">
        <v>2.88</v>
      </c>
      <c r="D752" s="1">
        <v>0.05</v>
      </c>
      <c r="E752" s="1">
        <v>1304</v>
      </c>
      <c r="G752" s="1"/>
      <c r="H752" s="1" t="s">
        <v>35</v>
      </c>
      <c r="I752" s="1" t="s">
        <v>74</v>
      </c>
      <c r="J752" s="1" t="s">
        <v>26</v>
      </c>
      <c r="K752" s="1" t="s">
        <v>82</v>
      </c>
      <c r="L752" s="1" t="s">
        <v>49</v>
      </c>
      <c r="M752" s="1"/>
      <c r="N752" s="1" t="s">
        <v>29</v>
      </c>
      <c r="O752" s="1" t="s">
        <v>984</v>
      </c>
      <c r="P752" s="1" t="s">
        <v>114</v>
      </c>
      <c r="Q752" s="1" t="s">
        <v>457</v>
      </c>
      <c r="R752" s="1"/>
      <c r="S752" s="1">
        <v>84084</v>
      </c>
      <c r="T752" s="2">
        <v>42117</v>
      </c>
      <c r="U752" s="2">
        <v>42118</v>
      </c>
      <c r="V752" s="1">
        <v>3</v>
      </c>
      <c r="W752" s="1">
        <v>87004</v>
      </c>
      <c r="X752" s="1"/>
      <c r="Y752" s="1"/>
      <c r="Z752" s="1"/>
      <c r="AA752" s="1"/>
      <c r="AB752" s="1"/>
    </row>
    <row r="753" spans="1:28" x14ac:dyDescent="0.3">
      <c r="A753" s="1">
        <v>26274</v>
      </c>
      <c r="B753" s="1" t="s">
        <v>23</v>
      </c>
      <c r="C753" s="1">
        <v>62.18</v>
      </c>
      <c r="D753" s="1">
        <v>0.05</v>
      </c>
      <c r="E753" s="1">
        <v>1305</v>
      </c>
      <c r="G753" s="1"/>
      <c r="H753" s="1" t="s">
        <v>35</v>
      </c>
      <c r="I753" s="1" t="s">
        <v>74</v>
      </c>
      <c r="J753" s="1" t="s">
        <v>36</v>
      </c>
      <c r="K753" s="1" t="s">
        <v>42</v>
      </c>
      <c r="L753" s="1" t="s">
        <v>63</v>
      </c>
      <c r="M753" s="1"/>
      <c r="N753" s="1" t="s">
        <v>29</v>
      </c>
      <c r="O753" s="1" t="s">
        <v>984</v>
      </c>
      <c r="P753" s="1" t="s">
        <v>114</v>
      </c>
      <c r="Q753" s="1" t="s">
        <v>458</v>
      </c>
      <c r="R753" s="1"/>
      <c r="S753" s="1">
        <v>84120</v>
      </c>
      <c r="T753" s="2">
        <v>42052</v>
      </c>
      <c r="U753" s="2">
        <v>42054</v>
      </c>
      <c r="V753" s="1">
        <v>3</v>
      </c>
      <c r="W753" s="1">
        <v>87002</v>
      </c>
      <c r="X753" s="1"/>
      <c r="Y753" s="1"/>
      <c r="Z753" s="1"/>
      <c r="AA753" s="1"/>
      <c r="AB753" s="1"/>
    </row>
    <row r="754" spans="1:28" x14ac:dyDescent="0.3">
      <c r="A754" s="1">
        <v>22832</v>
      </c>
      <c r="B754" s="1" t="s">
        <v>71</v>
      </c>
      <c r="C754" s="1">
        <v>8.33</v>
      </c>
      <c r="D754" s="1">
        <v>0.05</v>
      </c>
      <c r="E754" s="1">
        <v>1307</v>
      </c>
      <c r="G754" s="1"/>
      <c r="H754" s="1" t="s">
        <v>35</v>
      </c>
      <c r="I754" s="1" t="s">
        <v>48</v>
      </c>
      <c r="J754" s="1" t="s">
        <v>58</v>
      </c>
      <c r="K754" s="1" t="s">
        <v>100</v>
      </c>
      <c r="L754" s="1" t="s">
        <v>43</v>
      </c>
      <c r="M754" s="1"/>
      <c r="N754" s="1" t="s">
        <v>29</v>
      </c>
      <c r="O754" s="1" t="s">
        <v>984</v>
      </c>
      <c r="P754" s="1" t="s">
        <v>69</v>
      </c>
      <c r="Q754" s="1" t="s">
        <v>459</v>
      </c>
      <c r="R754" s="1"/>
      <c r="S754" s="1">
        <v>97420</v>
      </c>
      <c r="T754" s="2">
        <v>42185</v>
      </c>
      <c r="U754" s="2">
        <v>42192</v>
      </c>
      <c r="V754" s="1">
        <v>16</v>
      </c>
      <c r="W754" s="1">
        <v>91451</v>
      </c>
      <c r="X754" s="1"/>
      <c r="Y754" s="1"/>
      <c r="Z754" s="1"/>
      <c r="AA754" s="1"/>
      <c r="AB754" s="1"/>
    </row>
    <row r="755" spans="1:28" x14ac:dyDescent="0.3">
      <c r="A755" s="1">
        <v>3167</v>
      </c>
      <c r="B755" s="1" t="s">
        <v>47</v>
      </c>
      <c r="C755" s="1">
        <v>5.34</v>
      </c>
      <c r="D755" s="1">
        <v>0.05</v>
      </c>
      <c r="E755" s="1">
        <v>1314</v>
      </c>
      <c r="G755" s="1"/>
      <c r="H755" s="1" t="s">
        <v>35</v>
      </c>
      <c r="I755" s="1" t="s">
        <v>34</v>
      </c>
      <c r="J755" s="1" t="s">
        <v>26</v>
      </c>
      <c r="K755" s="1" t="s">
        <v>996</v>
      </c>
      <c r="L755" s="1" t="s">
        <v>49</v>
      </c>
      <c r="M755" s="1"/>
      <c r="N755" s="1" t="s">
        <v>29</v>
      </c>
      <c r="O755" s="1" t="s">
        <v>984</v>
      </c>
      <c r="P755" s="1" t="s">
        <v>39</v>
      </c>
      <c r="Q755" s="1" t="s">
        <v>257</v>
      </c>
      <c r="R755" s="1"/>
      <c r="S755" s="1">
        <v>90058</v>
      </c>
      <c r="T755" s="2">
        <v>42093</v>
      </c>
      <c r="U755" s="2">
        <v>42095</v>
      </c>
      <c r="V755" s="1">
        <v>45</v>
      </c>
      <c r="W755" s="1">
        <v>22755</v>
      </c>
      <c r="X755" s="1"/>
      <c r="Y755" s="1"/>
      <c r="Z755" s="1"/>
      <c r="AA755" s="1"/>
      <c r="AB755" s="1"/>
    </row>
    <row r="756" spans="1:28" x14ac:dyDescent="0.3">
      <c r="A756" s="1">
        <v>3168</v>
      </c>
      <c r="B756" s="1" t="s">
        <v>47</v>
      </c>
      <c r="C756" s="1">
        <v>55.99</v>
      </c>
      <c r="D756" s="1">
        <v>0.05</v>
      </c>
      <c r="E756" s="1">
        <v>1314</v>
      </c>
      <c r="G756" s="1"/>
      <c r="H756" s="1" t="s">
        <v>35</v>
      </c>
      <c r="I756" s="1" t="s">
        <v>34</v>
      </c>
      <c r="J756" s="1" t="s">
        <v>58</v>
      </c>
      <c r="K756" s="1" t="s">
        <v>992</v>
      </c>
      <c r="L756" s="1" t="s">
        <v>43</v>
      </c>
      <c r="M756" s="1"/>
      <c r="N756" s="1" t="s">
        <v>29</v>
      </c>
      <c r="O756" s="1" t="s">
        <v>984</v>
      </c>
      <c r="P756" s="1" t="s">
        <v>39</v>
      </c>
      <c r="Q756" s="1" t="s">
        <v>257</v>
      </c>
      <c r="R756" s="1"/>
      <c r="S756" s="1">
        <v>90058</v>
      </c>
      <c r="T756" s="2">
        <v>42093</v>
      </c>
      <c r="U756" s="2">
        <v>42095</v>
      </c>
      <c r="V756" s="1">
        <v>5</v>
      </c>
      <c r="W756" s="1">
        <v>22755</v>
      </c>
      <c r="X756" s="1"/>
      <c r="Y756" s="1"/>
      <c r="Z756" s="1"/>
      <c r="AA756" s="1"/>
      <c r="AB756" s="1"/>
    </row>
    <row r="757" spans="1:28" x14ac:dyDescent="0.3">
      <c r="A757" s="1">
        <v>3791</v>
      </c>
      <c r="B757" s="1" t="s">
        <v>71</v>
      </c>
      <c r="C757" s="1">
        <v>80.98</v>
      </c>
      <c r="D757" s="1">
        <v>0.05</v>
      </c>
      <c r="E757" s="1">
        <v>1314</v>
      </c>
      <c r="G757" s="1"/>
      <c r="H757" s="1" t="s">
        <v>35</v>
      </c>
      <c r="I757" s="1" t="s">
        <v>34</v>
      </c>
      <c r="J757" s="1" t="s">
        <v>26</v>
      </c>
      <c r="K757" s="1" t="s">
        <v>85</v>
      </c>
      <c r="L757" s="1" t="s">
        <v>124</v>
      </c>
      <c r="M757" s="1"/>
      <c r="N757" s="1" t="s">
        <v>29</v>
      </c>
      <c r="O757" s="1" t="s">
        <v>984</v>
      </c>
      <c r="P757" s="1" t="s">
        <v>39</v>
      </c>
      <c r="Q757" s="1" t="s">
        <v>257</v>
      </c>
      <c r="R757" s="1"/>
      <c r="S757" s="1">
        <v>90058</v>
      </c>
      <c r="T757" s="2">
        <v>42009</v>
      </c>
      <c r="U757" s="2">
        <v>42013</v>
      </c>
      <c r="V757" s="1">
        <v>34</v>
      </c>
      <c r="W757" s="1">
        <v>27013</v>
      </c>
      <c r="X757" s="1"/>
      <c r="Y757" s="1"/>
      <c r="Z757" s="1"/>
      <c r="AA757" s="1"/>
      <c r="AB757" s="1"/>
    </row>
    <row r="758" spans="1:28" x14ac:dyDescent="0.3">
      <c r="A758" s="1">
        <v>3792</v>
      </c>
      <c r="B758" s="1" t="s">
        <v>71</v>
      </c>
      <c r="C758" s="1">
        <v>279.48</v>
      </c>
      <c r="D758" s="1">
        <v>0.1</v>
      </c>
      <c r="E758" s="1">
        <v>1314</v>
      </c>
      <c r="G758" s="1"/>
      <c r="H758" s="1" t="s">
        <v>35</v>
      </c>
      <c r="I758" s="1" t="s">
        <v>34</v>
      </c>
      <c r="J758" s="1" t="s">
        <v>26</v>
      </c>
      <c r="K758" s="1" t="s">
        <v>85</v>
      </c>
      <c r="L758" s="1" t="s">
        <v>124</v>
      </c>
      <c r="M758" s="1"/>
      <c r="N758" s="1" t="s">
        <v>29</v>
      </c>
      <c r="O758" s="1" t="s">
        <v>984</v>
      </c>
      <c r="P758" s="1" t="s">
        <v>39</v>
      </c>
      <c r="Q758" s="1" t="s">
        <v>257</v>
      </c>
      <c r="R758" s="1"/>
      <c r="S758" s="1">
        <v>90058</v>
      </c>
      <c r="T758" s="2">
        <v>42009</v>
      </c>
      <c r="U758" s="2">
        <v>42009</v>
      </c>
      <c r="V758" s="1">
        <v>31</v>
      </c>
      <c r="W758" s="1">
        <v>27013</v>
      </c>
      <c r="X758" s="1"/>
      <c r="Y758" s="1"/>
      <c r="Z758" s="1"/>
      <c r="AA758" s="1"/>
      <c r="AB758" s="1"/>
    </row>
    <row r="759" spans="1:28" x14ac:dyDescent="0.3">
      <c r="A759" s="1">
        <v>21166</v>
      </c>
      <c r="B759" s="1" t="s">
        <v>47</v>
      </c>
      <c r="C759" s="1">
        <v>4.91</v>
      </c>
      <c r="D759" s="1">
        <v>0.05</v>
      </c>
      <c r="E759" s="1">
        <v>1315</v>
      </c>
      <c r="G759" s="1"/>
      <c r="H759" s="1" t="s">
        <v>35</v>
      </c>
      <c r="I759" s="1" t="s">
        <v>34</v>
      </c>
      <c r="J759" s="1" t="s">
        <v>26</v>
      </c>
      <c r="K759" s="1" t="s">
        <v>996</v>
      </c>
      <c r="L759" s="1" t="s">
        <v>49</v>
      </c>
      <c r="M759" s="1"/>
      <c r="N759" s="1" t="s">
        <v>29</v>
      </c>
      <c r="O759" s="1" t="s">
        <v>984</v>
      </c>
      <c r="P759" s="1" t="s">
        <v>129</v>
      </c>
      <c r="Q759" s="1" t="s">
        <v>460</v>
      </c>
      <c r="R759" s="1"/>
      <c r="S759" s="1">
        <v>80906</v>
      </c>
      <c r="T759" s="2">
        <v>42093</v>
      </c>
      <c r="U759" s="2">
        <v>42094</v>
      </c>
      <c r="V759" s="1">
        <v>9</v>
      </c>
      <c r="W759" s="1">
        <v>87602</v>
      </c>
      <c r="X759" s="2"/>
      <c r="Y759" s="1"/>
      <c r="Z759" s="1"/>
      <c r="AA759" s="1"/>
      <c r="AB759" s="1"/>
    </row>
    <row r="760" spans="1:28" x14ac:dyDescent="0.3">
      <c r="A760" s="1">
        <v>21167</v>
      </c>
      <c r="B760" s="1" t="s">
        <v>47</v>
      </c>
      <c r="C760" s="1">
        <v>5.34</v>
      </c>
      <c r="D760" s="1">
        <v>0.05</v>
      </c>
      <c r="E760" s="1">
        <v>1316</v>
      </c>
      <c r="G760" s="1"/>
      <c r="H760" s="1" t="s">
        <v>35</v>
      </c>
      <c r="I760" s="1" t="s">
        <v>34</v>
      </c>
      <c r="J760" s="1" t="s">
        <v>26</v>
      </c>
      <c r="K760" s="1" t="s">
        <v>996</v>
      </c>
      <c r="L760" s="1" t="s">
        <v>49</v>
      </c>
      <c r="M760" s="1"/>
      <c r="N760" s="1" t="s">
        <v>29</v>
      </c>
      <c r="O760" s="1" t="s">
        <v>984</v>
      </c>
      <c r="P760" s="1" t="s">
        <v>129</v>
      </c>
      <c r="Q760" s="1" t="s">
        <v>461</v>
      </c>
      <c r="R760" s="1"/>
      <c r="S760" s="1">
        <v>80022</v>
      </c>
      <c r="T760" s="2">
        <v>42093</v>
      </c>
      <c r="U760" s="2">
        <v>42095</v>
      </c>
      <c r="V760" s="1">
        <v>11</v>
      </c>
      <c r="W760" s="1">
        <v>87602</v>
      </c>
      <c r="X760" s="2"/>
      <c r="Y760" s="1"/>
      <c r="Z760" s="1"/>
      <c r="AA760" s="1"/>
      <c r="AB760" s="1"/>
    </row>
    <row r="761" spans="1:28" x14ac:dyDescent="0.3">
      <c r="A761" s="1">
        <v>21168</v>
      </c>
      <c r="B761" s="1" t="s">
        <v>47</v>
      </c>
      <c r="C761" s="1">
        <v>55.99</v>
      </c>
      <c r="D761" s="1">
        <v>0.05</v>
      </c>
      <c r="E761" s="1">
        <v>1316</v>
      </c>
      <c r="G761" s="1"/>
      <c r="H761" s="1" t="s">
        <v>35</v>
      </c>
      <c r="I761" s="1" t="s">
        <v>34</v>
      </c>
      <c r="J761" s="1" t="s">
        <v>58</v>
      </c>
      <c r="K761" s="1" t="s">
        <v>992</v>
      </c>
      <c r="L761" s="1" t="s">
        <v>43</v>
      </c>
      <c r="M761" s="1"/>
      <c r="N761" s="1" t="s">
        <v>29</v>
      </c>
      <c r="O761" s="1" t="s">
        <v>984</v>
      </c>
      <c r="P761" s="1" t="s">
        <v>129</v>
      </c>
      <c r="Q761" s="1" t="s">
        <v>461</v>
      </c>
      <c r="R761" s="1"/>
      <c r="S761" s="1">
        <v>80022</v>
      </c>
      <c r="T761" s="2">
        <v>42093</v>
      </c>
      <c r="U761" s="2">
        <v>42095</v>
      </c>
      <c r="V761" s="1">
        <v>1</v>
      </c>
      <c r="W761" s="1">
        <v>87602</v>
      </c>
      <c r="X761" s="2"/>
      <c r="Y761" s="1"/>
      <c r="Z761" s="1"/>
      <c r="AA761" s="1"/>
      <c r="AB761" s="1"/>
    </row>
    <row r="762" spans="1:28" x14ac:dyDescent="0.3">
      <c r="A762" s="1">
        <v>21791</v>
      </c>
      <c r="B762" s="1" t="s">
        <v>71</v>
      </c>
      <c r="C762" s="1">
        <v>80.98</v>
      </c>
      <c r="D762" s="1">
        <v>0.05</v>
      </c>
      <c r="E762" s="1">
        <v>1316</v>
      </c>
      <c r="G762" s="1"/>
      <c r="H762" s="1" t="s">
        <v>35</v>
      </c>
      <c r="I762" s="1" t="s">
        <v>34</v>
      </c>
      <c r="J762" s="1" t="s">
        <v>26</v>
      </c>
      <c r="K762" s="1" t="s">
        <v>85</v>
      </c>
      <c r="L762" s="1" t="s">
        <v>124</v>
      </c>
      <c r="M762" s="1"/>
      <c r="N762" s="1" t="s">
        <v>29</v>
      </c>
      <c r="O762" s="1" t="s">
        <v>984</v>
      </c>
      <c r="P762" s="1" t="s">
        <v>129</v>
      </c>
      <c r="Q762" s="1" t="s">
        <v>461</v>
      </c>
      <c r="R762" s="1"/>
      <c r="S762" s="1">
        <v>80022</v>
      </c>
      <c r="T762" s="2">
        <v>42009</v>
      </c>
      <c r="U762" s="2">
        <v>42013</v>
      </c>
      <c r="V762" s="1">
        <v>8</v>
      </c>
      <c r="W762" s="1">
        <v>87603</v>
      </c>
      <c r="X762" s="2"/>
      <c r="Y762" s="1"/>
      <c r="Z762" s="1"/>
      <c r="AA762" s="1"/>
      <c r="AB762" s="1"/>
    </row>
    <row r="763" spans="1:28" x14ac:dyDescent="0.3">
      <c r="A763" s="1">
        <v>21792</v>
      </c>
      <c r="B763" s="1" t="s">
        <v>71</v>
      </c>
      <c r="C763" s="1">
        <v>279.48</v>
      </c>
      <c r="D763" s="1">
        <v>0.1</v>
      </c>
      <c r="E763" s="1">
        <v>1316</v>
      </c>
      <c r="G763" s="1"/>
      <c r="H763" s="1" t="s">
        <v>35</v>
      </c>
      <c r="I763" s="1" t="s">
        <v>34</v>
      </c>
      <c r="J763" s="1" t="s">
        <v>26</v>
      </c>
      <c r="K763" s="1" t="s">
        <v>85</v>
      </c>
      <c r="L763" s="1" t="s">
        <v>124</v>
      </c>
      <c r="M763" s="1"/>
      <c r="N763" s="1" t="s">
        <v>29</v>
      </c>
      <c r="O763" s="1" t="s">
        <v>989</v>
      </c>
      <c r="P763" s="1" t="s">
        <v>129</v>
      </c>
      <c r="Q763" s="1" t="s">
        <v>461</v>
      </c>
      <c r="R763" s="1"/>
      <c r="S763" s="1">
        <v>80022</v>
      </c>
      <c r="T763" s="2">
        <v>42009</v>
      </c>
      <c r="U763" s="2">
        <v>42009</v>
      </c>
      <c r="V763" s="1">
        <v>8</v>
      </c>
      <c r="W763" s="1">
        <v>87603</v>
      </c>
      <c r="X763" s="2"/>
      <c r="Y763" s="1"/>
      <c r="Z763" s="1"/>
      <c r="AA763" s="1"/>
      <c r="AB763" s="1"/>
    </row>
    <row r="764" spans="1:28" x14ac:dyDescent="0.3">
      <c r="A764" s="1">
        <v>21006</v>
      </c>
      <c r="B764" s="1" t="s">
        <v>71</v>
      </c>
      <c r="C764" s="1">
        <v>55.99</v>
      </c>
      <c r="D764" s="1">
        <v>0.05</v>
      </c>
      <c r="E764" s="1">
        <v>1338</v>
      </c>
      <c r="G764" s="1"/>
      <c r="H764" s="1" t="s">
        <v>35</v>
      </c>
      <c r="I764" s="1" t="s">
        <v>34</v>
      </c>
      <c r="J764" s="1" t="s">
        <v>58</v>
      </c>
      <c r="K764" s="1" t="s">
        <v>992</v>
      </c>
      <c r="L764" s="1" t="s">
        <v>43</v>
      </c>
      <c r="M764" s="1"/>
      <c r="N764" s="1" t="s">
        <v>29</v>
      </c>
      <c r="O764" s="1" t="s">
        <v>988</v>
      </c>
      <c r="P764" s="1" t="s">
        <v>98</v>
      </c>
      <c r="Q764" s="1" t="s">
        <v>99</v>
      </c>
      <c r="R764" s="1"/>
      <c r="S764" s="1">
        <v>60623</v>
      </c>
      <c r="T764" s="2">
        <v>42045</v>
      </c>
      <c r="U764" s="2">
        <v>42045</v>
      </c>
      <c r="V764" s="1">
        <v>16</v>
      </c>
      <c r="W764" s="1">
        <v>91244</v>
      </c>
      <c r="X764" s="1"/>
      <c r="Y764" s="1"/>
      <c r="Z764" s="1"/>
      <c r="AA764" s="1"/>
      <c r="AB764" s="1"/>
    </row>
    <row r="765" spans="1:28" x14ac:dyDescent="0.3">
      <c r="A765" s="1">
        <v>3004</v>
      </c>
      <c r="B765" s="1" t="s">
        <v>71</v>
      </c>
      <c r="C765" s="1">
        <v>22.38</v>
      </c>
      <c r="D765" s="1">
        <v>0.05</v>
      </c>
      <c r="E765" s="1">
        <v>1340</v>
      </c>
      <c r="G765" s="1"/>
      <c r="H765" s="1" t="s">
        <v>995</v>
      </c>
      <c r="I765" s="1" t="s">
        <v>34</v>
      </c>
      <c r="J765" s="1" t="s">
        <v>26</v>
      </c>
      <c r="K765" s="1" t="s">
        <v>996</v>
      </c>
      <c r="L765" s="1" t="s">
        <v>49</v>
      </c>
      <c r="M765" s="1"/>
      <c r="N765" s="1" t="s">
        <v>29</v>
      </c>
      <c r="O765" s="1" t="s">
        <v>988</v>
      </c>
      <c r="P765" s="1" t="s">
        <v>55</v>
      </c>
      <c r="Q765" s="1" t="s">
        <v>65</v>
      </c>
      <c r="R765" s="1"/>
      <c r="S765" s="1">
        <v>10170</v>
      </c>
      <c r="T765" s="2">
        <v>42045</v>
      </c>
      <c r="U765" s="2">
        <v>42052</v>
      </c>
      <c r="V765" s="1">
        <v>29</v>
      </c>
      <c r="W765" s="1">
        <v>21636</v>
      </c>
      <c r="X765" s="2"/>
      <c r="Y765" s="1"/>
      <c r="Z765" s="1"/>
      <c r="AA765" s="1"/>
      <c r="AB765" s="1"/>
    </row>
    <row r="766" spans="1:28" x14ac:dyDescent="0.3">
      <c r="A766" s="1">
        <v>3005</v>
      </c>
      <c r="B766" s="1" t="s">
        <v>71</v>
      </c>
      <c r="C766" s="1">
        <v>5.98</v>
      </c>
      <c r="D766" s="1">
        <v>0.05</v>
      </c>
      <c r="E766" s="1">
        <v>1340</v>
      </c>
      <c r="G766" s="1"/>
      <c r="H766" s="1" t="s">
        <v>35</v>
      </c>
      <c r="I766" s="1" t="s">
        <v>34</v>
      </c>
      <c r="J766" s="1" t="s">
        <v>26</v>
      </c>
      <c r="K766" s="1" t="s">
        <v>85</v>
      </c>
      <c r="L766" s="1" t="s">
        <v>49</v>
      </c>
      <c r="M766" s="1"/>
      <c r="N766" s="1" t="s">
        <v>29</v>
      </c>
      <c r="O766" s="1" t="s">
        <v>988</v>
      </c>
      <c r="P766" s="1" t="s">
        <v>55</v>
      </c>
      <c r="Q766" s="1" t="s">
        <v>65</v>
      </c>
      <c r="R766" s="1"/>
      <c r="S766" s="1">
        <v>10170</v>
      </c>
      <c r="T766" s="2">
        <v>42045</v>
      </c>
      <c r="U766" s="2">
        <v>42050</v>
      </c>
      <c r="V766" s="1">
        <v>11</v>
      </c>
      <c r="W766" s="1">
        <v>21636</v>
      </c>
      <c r="X766" s="2"/>
      <c r="Y766" s="1"/>
      <c r="Z766" s="1"/>
      <c r="AA766" s="1"/>
      <c r="AB766" s="1"/>
    </row>
    <row r="767" spans="1:28" x14ac:dyDescent="0.3">
      <c r="A767" s="1">
        <v>3006</v>
      </c>
      <c r="B767" s="1" t="s">
        <v>71</v>
      </c>
      <c r="C767" s="1">
        <v>55.99</v>
      </c>
      <c r="D767" s="1">
        <v>0.05</v>
      </c>
      <c r="E767" s="1">
        <v>1340</v>
      </c>
      <c r="G767" s="1"/>
      <c r="H767" s="1" t="s">
        <v>35</v>
      </c>
      <c r="I767" s="1" t="s">
        <v>34</v>
      </c>
      <c r="J767" s="1" t="s">
        <v>58</v>
      </c>
      <c r="K767" s="1" t="s">
        <v>992</v>
      </c>
      <c r="L767" s="1" t="s">
        <v>43</v>
      </c>
      <c r="M767" s="1"/>
      <c r="N767" s="1" t="s">
        <v>29</v>
      </c>
      <c r="O767" s="1" t="s">
        <v>988</v>
      </c>
      <c r="P767" s="1" t="s">
        <v>55</v>
      </c>
      <c r="Q767" s="1" t="s">
        <v>65</v>
      </c>
      <c r="R767" s="1"/>
      <c r="S767" s="1">
        <v>10170</v>
      </c>
      <c r="T767" s="2">
        <v>42045</v>
      </c>
      <c r="U767" s="2">
        <v>42045</v>
      </c>
      <c r="V767" s="1">
        <v>63</v>
      </c>
      <c r="W767" s="1">
        <v>21636</v>
      </c>
      <c r="X767" s="2"/>
      <c r="Y767" s="1"/>
      <c r="Z767" s="1"/>
      <c r="AA767" s="1"/>
      <c r="AB767" s="1"/>
    </row>
    <row r="768" spans="1:28" x14ac:dyDescent="0.3">
      <c r="A768" s="1">
        <v>3431</v>
      </c>
      <c r="B768" s="1" t="s">
        <v>33</v>
      </c>
      <c r="C768" s="1">
        <v>3.98</v>
      </c>
      <c r="D768" s="1">
        <v>0.05</v>
      </c>
      <c r="E768" s="1">
        <v>1340</v>
      </c>
      <c r="G768" s="1"/>
      <c r="H768" s="1" t="s">
        <v>35</v>
      </c>
      <c r="I768" s="1" t="s">
        <v>34</v>
      </c>
      <c r="J768" s="1" t="s">
        <v>26</v>
      </c>
      <c r="K768" s="1" t="s">
        <v>27</v>
      </c>
      <c r="L768" s="1" t="s">
        <v>28</v>
      </c>
      <c r="M768" s="1"/>
      <c r="N768" s="1" t="s">
        <v>29</v>
      </c>
      <c r="O768" s="1" t="s">
        <v>988</v>
      </c>
      <c r="P768" s="1" t="s">
        <v>55</v>
      </c>
      <c r="Q768" s="1" t="s">
        <v>65</v>
      </c>
      <c r="R768" s="1"/>
      <c r="S768" s="1">
        <v>10170</v>
      </c>
      <c r="T768" s="2">
        <v>42161</v>
      </c>
      <c r="U768" s="2">
        <v>42164</v>
      </c>
      <c r="V768" s="1">
        <v>76</v>
      </c>
      <c r="W768" s="1">
        <v>24455</v>
      </c>
      <c r="X768" s="2"/>
      <c r="Y768" s="1"/>
      <c r="Z768" s="1"/>
      <c r="AA768" s="1"/>
      <c r="AB768" s="1"/>
    </row>
    <row r="769" spans="1:28" x14ac:dyDescent="0.3">
      <c r="A769" s="1">
        <v>21005</v>
      </c>
      <c r="B769" s="1" t="s">
        <v>71</v>
      </c>
      <c r="C769" s="1">
        <v>5.98</v>
      </c>
      <c r="D769" s="1">
        <v>0.05</v>
      </c>
      <c r="E769" s="1">
        <v>1341</v>
      </c>
      <c r="G769" s="1"/>
      <c r="H769" s="1" t="s">
        <v>35</v>
      </c>
      <c r="I769" s="1" t="s">
        <v>34</v>
      </c>
      <c r="J769" s="1" t="s">
        <v>26</v>
      </c>
      <c r="K769" s="1" t="s">
        <v>85</v>
      </c>
      <c r="L769" s="1" t="s">
        <v>49</v>
      </c>
      <c r="M769" s="1"/>
      <c r="N769" s="1" t="s">
        <v>29</v>
      </c>
      <c r="O769" s="1" t="s">
        <v>988</v>
      </c>
      <c r="P769" s="1" t="s">
        <v>122</v>
      </c>
      <c r="Q769" s="1" t="s">
        <v>462</v>
      </c>
      <c r="R769" s="1"/>
      <c r="S769" s="1">
        <v>17201</v>
      </c>
      <c r="T769" s="2">
        <v>42045</v>
      </c>
      <c r="U769" s="2">
        <v>42050</v>
      </c>
      <c r="V769" s="1">
        <v>3</v>
      </c>
      <c r="W769" s="1">
        <v>91244</v>
      </c>
      <c r="X769" s="2"/>
      <c r="Y769" s="1"/>
      <c r="Z769" s="1"/>
      <c r="AA769" s="1"/>
      <c r="AB769" s="1"/>
    </row>
    <row r="770" spans="1:28" x14ac:dyDescent="0.3">
      <c r="A770" s="1">
        <v>21430</v>
      </c>
      <c r="B770" s="1" t="s">
        <v>33</v>
      </c>
      <c r="C770" s="1">
        <v>20.89</v>
      </c>
      <c r="D770" s="1">
        <v>0.05</v>
      </c>
      <c r="E770" s="1">
        <v>1341</v>
      </c>
      <c r="G770" s="1"/>
      <c r="H770" s="1" t="s">
        <v>35</v>
      </c>
      <c r="I770" s="1" t="s">
        <v>34</v>
      </c>
      <c r="J770" s="1" t="s">
        <v>58</v>
      </c>
      <c r="K770" s="1" t="s">
        <v>100</v>
      </c>
      <c r="L770" s="1" t="s">
        <v>43</v>
      </c>
      <c r="M770" s="1"/>
      <c r="N770" s="1" t="s">
        <v>29</v>
      </c>
      <c r="O770" s="1" t="s">
        <v>988</v>
      </c>
      <c r="P770" s="1" t="s">
        <v>122</v>
      </c>
      <c r="Q770" s="1" t="s">
        <v>462</v>
      </c>
      <c r="R770" s="1"/>
      <c r="S770" s="1">
        <v>17201</v>
      </c>
      <c r="T770" s="2">
        <v>42161</v>
      </c>
      <c r="U770" s="2">
        <v>42163</v>
      </c>
      <c r="V770" s="1">
        <v>4</v>
      </c>
      <c r="W770" s="1">
        <v>91245</v>
      </c>
      <c r="X770" s="1"/>
      <c r="Y770" s="1"/>
      <c r="Z770" s="1"/>
      <c r="AA770" s="1"/>
      <c r="AB770" s="1"/>
    </row>
    <row r="771" spans="1:28" x14ac:dyDescent="0.3">
      <c r="A771" s="1">
        <v>21431</v>
      </c>
      <c r="B771" s="1" t="s">
        <v>33</v>
      </c>
      <c r="C771" s="1">
        <v>3.98</v>
      </c>
      <c r="D771" s="1">
        <v>0.05</v>
      </c>
      <c r="E771" s="1">
        <v>1341</v>
      </c>
      <c r="G771" s="1"/>
      <c r="H771" s="1" t="s">
        <v>35</v>
      </c>
      <c r="I771" s="1" t="s">
        <v>34</v>
      </c>
      <c r="J771" s="1" t="s">
        <v>26</v>
      </c>
      <c r="K771" s="1" t="s">
        <v>27</v>
      </c>
      <c r="L771" s="1" t="s">
        <v>28</v>
      </c>
      <c r="M771" s="1"/>
      <c r="N771" s="1" t="s">
        <v>29</v>
      </c>
      <c r="O771" s="1" t="s">
        <v>998</v>
      </c>
      <c r="P771" s="1" t="s">
        <v>122</v>
      </c>
      <c r="Q771" s="1" t="s">
        <v>462</v>
      </c>
      <c r="R771" s="1"/>
      <c r="S771" s="1">
        <v>17201</v>
      </c>
      <c r="T771" s="2">
        <v>42161</v>
      </c>
      <c r="U771" s="2">
        <v>42164</v>
      </c>
      <c r="V771" s="1">
        <v>19</v>
      </c>
      <c r="W771" s="1">
        <v>91245</v>
      </c>
      <c r="X771" s="1"/>
      <c r="Y771" s="1"/>
      <c r="Z771" s="1"/>
      <c r="AA771" s="1"/>
      <c r="AB771" s="1"/>
    </row>
    <row r="772" spans="1:28" x14ac:dyDescent="0.3">
      <c r="A772" s="1">
        <v>20804</v>
      </c>
      <c r="B772" s="1" t="s">
        <v>71</v>
      </c>
      <c r="C772" s="1">
        <v>2.62</v>
      </c>
      <c r="D772" s="1">
        <v>0.05</v>
      </c>
      <c r="E772" s="1">
        <v>1347</v>
      </c>
      <c r="G772" s="1"/>
      <c r="H772" s="1" t="s">
        <v>35</v>
      </c>
      <c r="I772" s="1" t="s">
        <v>34</v>
      </c>
      <c r="J772" s="1" t="s">
        <v>26</v>
      </c>
      <c r="K772" s="1" t="s">
        <v>53</v>
      </c>
      <c r="L772" s="1" t="s">
        <v>28</v>
      </c>
      <c r="M772" s="1"/>
      <c r="N772" s="1" t="s">
        <v>29</v>
      </c>
      <c r="O772" s="1" t="s">
        <v>998</v>
      </c>
      <c r="P772" s="1" t="s">
        <v>162</v>
      </c>
      <c r="Q772" s="1" t="s">
        <v>463</v>
      </c>
      <c r="R772" s="1"/>
      <c r="S772" s="1">
        <v>33511</v>
      </c>
      <c r="T772" s="2">
        <v>42124</v>
      </c>
      <c r="U772" s="2">
        <v>42130</v>
      </c>
      <c r="V772" s="1">
        <v>21</v>
      </c>
      <c r="W772" s="1">
        <v>89686</v>
      </c>
      <c r="X772" s="2"/>
      <c r="Y772" s="1"/>
      <c r="Z772" s="1"/>
      <c r="AA772" s="1"/>
      <c r="AB772" s="1"/>
    </row>
    <row r="773" spans="1:28" x14ac:dyDescent="0.3">
      <c r="A773" s="1">
        <v>22414</v>
      </c>
      <c r="B773" s="1" t="s">
        <v>23</v>
      </c>
      <c r="C773" s="1">
        <v>12.2</v>
      </c>
      <c r="D773" s="1">
        <v>0.05</v>
      </c>
      <c r="E773" s="1">
        <v>1350</v>
      </c>
      <c r="G773" s="1"/>
      <c r="H773" s="1" t="s">
        <v>995</v>
      </c>
      <c r="I773" s="1" t="s">
        <v>34</v>
      </c>
      <c r="J773" s="1" t="s">
        <v>36</v>
      </c>
      <c r="K773" s="1" t="s">
        <v>42</v>
      </c>
      <c r="L773" s="1" t="s">
        <v>43</v>
      </c>
      <c r="M773" s="1"/>
      <c r="N773" s="1" t="s">
        <v>29</v>
      </c>
      <c r="O773" s="1" t="s">
        <v>998</v>
      </c>
      <c r="P773" s="1" t="s">
        <v>162</v>
      </c>
      <c r="Q773" s="1" t="s">
        <v>464</v>
      </c>
      <c r="R773" s="1"/>
      <c r="S773" s="1">
        <v>33055</v>
      </c>
      <c r="T773" s="2">
        <v>42111</v>
      </c>
      <c r="U773" s="2">
        <v>42112</v>
      </c>
      <c r="V773" s="1">
        <v>4</v>
      </c>
      <c r="W773" s="1">
        <v>88233</v>
      </c>
      <c r="X773" s="2"/>
      <c r="Y773" s="1"/>
      <c r="Z773" s="1"/>
      <c r="AA773" s="1"/>
      <c r="AB773" s="1"/>
    </row>
    <row r="774" spans="1:28" x14ac:dyDescent="0.3">
      <c r="A774" s="1">
        <v>18499</v>
      </c>
      <c r="B774" s="1" t="s">
        <v>33</v>
      </c>
      <c r="C774" s="1">
        <v>110.99</v>
      </c>
      <c r="D774" s="1">
        <v>0.1</v>
      </c>
      <c r="E774" s="1">
        <v>1351</v>
      </c>
      <c r="G774" s="1"/>
      <c r="H774" s="1" t="s">
        <v>995</v>
      </c>
      <c r="I774" s="1" t="s">
        <v>34</v>
      </c>
      <c r="J774" s="1" t="s">
        <v>58</v>
      </c>
      <c r="K774" s="1" t="s">
        <v>992</v>
      </c>
      <c r="L774" s="1" t="s">
        <v>49</v>
      </c>
      <c r="M774" s="1"/>
      <c r="N774" s="1" t="s">
        <v>29</v>
      </c>
      <c r="O774" s="1" t="s">
        <v>988</v>
      </c>
      <c r="P774" s="1" t="s">
        <v>162</v>
      </c>
      <c r="Q774" s="1" t="s">
        <v>465</v>
      </c>
      <c r="R774" s="1"/>
      <c r="S774" s="1">
        <v>33063</v>
      </c>
      <c r="T774" s="2">
        <v>42031</v>
      </c>
      <c r="U774" s="2">
        <v>42033</v>
      </c>
      <c r="V774" s="1">
        <v>7</v>
      </c>
      <c r="W774" s="1">
        <v>88232</v>
      </c>
      <c r="X774" s="1"/>
      <c r="Y774" s="1"/>
      <c r="Z774" s="1"/>
      <c r="AA774" s="1"/>
      <c r="AB774" s="1"/>
    </row>
    <row r="775" spans="1:28" x14ac:dyDescent="0.3">
      <c r="A775" s="1">
        <v>24232</v>
      </c>
      <c r="B775" s="1" t="s">
        <v>23</v>
      </c>
      <c r="C775" s="1">
        <v>17.670000000000002</v>
      </c>
      <c r="D775" s="1">
        <v>0.05</v>
      </c>
      <c r="E775" s="1">
        <v>1352</v>
      </c>
      <c r="G775" s="1"/>
      <c r="H775" s="1" t="s">
        <v>35</v>
      </c>
      <c r="I775" s="1" t="s">
        <v>34</v>
      </c>
      <c r="J775" s="1" t="s">
        <v>36</v>
      </c>
      <c r="K775" s="1" t="s">
        <v>42</v>
      </c>
      <c r="L775" s="1" t="s">
        <v>43</v>
      </c>
      <c r="M775" s="1"/>
      <c r="N775" s="1" t="s">
        <v>29</v>
      </c>
      <c r="O775" s="1" t="s">
        <v>989</v>
      </c>
      <c r="P775" s="1" t="s">
        <v>181</v>
      </c>
      <c r="Q775" s="1" t="s">
        <v>466</v>
      </c>
      <c r="R775" s="1"/>
      <c r="S775" s="1">
        <v>20746</v>
      </c>
      <c r="T775" s="2">
        <v>42124</v>
      </c>
      <c r="U775" s="2">
        <v>42125</v>
      </c>
      <c r="V775" s="1">
        <v>16</v>
      </c>
      <c r="W775" s="1">
        <v>88234</v>
      </c>
      <c r="X775" s="2"/>
      <c r="Y775" s="1"/>
      <c r="Z775" s="1"/>
      <c r="AA775" s="1"/>
      <c r="AB775" s="1"/>
    </row>
    <row r="776" spans="1:28" x14ac:dyDescent="0.3">
      <c r="A776" s="1">
        <v>20870</v>
      </c>
      <c r="B776" s="1" t="s">
        <v>23</v>
      </c>
      <c r="C776" s="1">
        <v>4.13</v>
      </c>
      <c r="D776" s="1">
        <v>0.05</v>
      </c>
      <c r="E776" s="1">
        <v>1354</v>
      </c>
      <c r="G776" s="1"/>
      <c r="H776" s="1" t="s">
        <v>35</v>
      </c>
      <c r="I776" s="1" t="s">
        <v>74</v>
      </c>
      <c r="J776" s="1" t="s">
        <v>26</v>
      </c>
      <c r="K776" s="1" t="s">
        <v>82</v>
      </c>
      <c r="L776" s="1" t="s">
        <v>49</v>
      </c>
      <c r="M776" s="1"/>
      <c r="N776" s="1" t="s">
        <v>29</v>
      </c>
      <c r="O776" s="1" t="s">
        <v>989</v>
      </c>
      <c r="P776" s="1" t="s">
        <v>79</v>
      </c>
      <c r="Q776" s="1" t="s">
        <v>467</v>
      </c>
      <c r="R776" s="1"/>
      <c r="S776" s="1">
        <v>76086</v>
      </c>
      <c r="T776" s="2">
        <v>42046</v>
      </c>
      <c r="U776" s="2">
        <v>42046</v>
      </c>
      <c r="V776" s="1">
        <v>2</v>
      </c>
      <c r="W776" s="1">
        <v>91209</v>
      </c>
      <c r="X776" s="2"/>
      <c r="Y776" s="1"/>
      <c r="Z776" s="1"/>
      <c r="AA776" s="1"/>
      <c r="AB776" s="1"/>
    </row>
    <row r="777" spans="1:28" x14ac:dyDescent="0.3">
      <c r="A777" s="1">
        <v>20871</v>
      </c>
      <c r="B777" s="1" t="s">
        <v>23</v>
      </c>
      <c r="C777" s="1">
        <v>4.9800000000000004</v>
      </c>
      <c r="D777" s="1">
        <v>0.05</v>
      </c>
      <c r="E777" s="1">
        <v>1354</v>
      </c>
      <c r="G777" s="1"/>
      <c r="H777" s="1" t="s">
        <v>35</v>
      </c>
      <c r="I777" s="1" t="s">
        <v>74</v>
      </c>
      <c r="J777" s="1" t="s">
        <v>26</v>
      </c>
      <c r="K777" s="1" t="s">
        <v>82</v>
      </c>
      <c r="L777" s="1" t="s">
        <v>49</v>
      </c>
      <c r="M777" s="1"/>
      <c r="N777" s="1" t="s">
        <v>29</v>
      </c>
      <c r="O777" s="1" t="s">
        <v>989</v>
      </c>
      <c r="P777" s="1" t="s">
        <v>79</v>
      </c>
      <c r="Q777" s="1" t="s">
        <v>467</v>
      </c>
      <c r="R777" s="1"/>
      <c r="S777" s="1">
        <v>76086</v>
      </c>
      <c r="T777" s="2">
        <v>42046</v>
      </c>
      <c r="U777" s="2">
        <v>42048</v>
      </c>
      <c r="V777" s="1">
        <v>2</v>
      </c>
      <c r="W777" s="1">
        <v>91209</v>
      </c>
      <c r="X777" s="2"/>
      <c r="Y777" s="1"/>
      <c r="Z777" s="1"/>
      <c r="AA777" s="1"/>
      <c r="AB777" s="1"/>
    </row>
    <row r="778" spans="1:28" x14ac:dyDescent="0.3">
      <c r="A778" s="1">
        <v>18733</v>
      </c>
      <c r="B778" s="1" t="s">
        <v>47</v>
      </c>
      <c r="C778" s="1">
        <v>125.99</v>
      </c>
      <c r="D778" s="1">
        <v>0.1</v>
      </c>
      <c r="E778" s="1">
        <v>1357</v>
      </c>
      <c r="G778" s="1"/>
      <c r="H778" s="1" t="s">
        <v>35</v>
      </c>
      <c r="I778" s="1" t="s">
        <v>34</v>
      </c>
      <c r="J778" s="1" t="s">
        <v>58</v>
      </c>
      <c r="K778" s="1" t="s">
        <v>992</v>
      </c>
      <c r="L778" s="1" t="s">
        <v>49</v>
      </c>
      <c r="M778" s="1"/>
      <c r="N778" s="1" t="s">
        <v>29</v>
      </c>
      <c r="O778" s="1" t="s">
        <v>989</v>
      </c>
      <c r="P778" s="1" t="s">
        <v>79</v>
      </c>
      <c r="Q778" s="1" t="s">
        <v>468</v>
      </c>
      <c r="R778" s="1"/>
      <c r="S778" s="1">
        <v>78596</v>
      </c>
      <c r="T778" s="2">
        <v>42158</v>
      </c>
      <c r="U778" s="2">
        <v>42160</v>
      </c>
      <c r="V778" s="1">
        <v>9</v>
      </c>
      <c r="W778" s="1">
        <v>88184</v>
      </c>
      <c r="X778" s="1"/>
      <c r="Y778" s="1"/>
      <c r="Z778" s="1"/>
      <c r="AA778" s="1"/>
      <c r="AB778" s="1"/>
    </row>
    <row r="779" spans="1:28" x14ac:dyDescent="0.3">
      <c r="A779" s="1">
        <v>18645</v>
      </c>
      <c r="B779" s="1" t="s">
        <v>23</v>
      </c>
      <c r="C779" s="1">
        <v>119.99</v>
      </c>
      <c r="D779" s="1">
        <v>0.1</v>
      </c>
      <c r="E779" s="1">
        <v>1357</v>
      </c>
      <c r="G779" s="1"/>
      <c r="H779" s="1" t="s">
        <v>995</v>
      </c>
      <c r="I779" s="1" t="s">
        <v>34</v>
      </c>
      <c r="J779" s="1" t="s">
        <v>58</v>
      </c>
      <c r="K779" s="1" t="s">
        <v>62</v>
      </c>
      <c r="L779" s="1" t="s">
        <v>77</v>
      </c>
      <c r="M779" s="1"/>
      <c r="N779" s="1" t="s">
        <v>29</v>
      </c>
      <c r="O779" s="1" t="s">
        <v>989</v>
      </c>
      <c r="P779" s="1" t="s">
        <v>79</v>
      </c>
      <c r="Q779" s="1" t="s">
        <v>468</v>
      </c>
      <c r="R779" s="1"/>
      <c r="S779" s="1">
        <v>78596</v>
      </c>
      <c r="T779" s="2">
        <v>42183</v>
      </c>
      <c r="U779" s="2">
        <v>42185</v>
      </c>
      <c r="V779" s="1">
        <v>15</v>
      </c>
      <c r="W779" s="1">
        <v>88185</v>
      </c>
      <c r="X779" s="1"/>
      <c r="Y779" s="1"/>
      <c r="Z779" s="1"/>
      <c r="AA779" s="1"/>
      <c r="AB779" s="1"/>
    </row>
    <row r="780" spans="1:28" x14ac:dyDescent="0.3">
      <c r="A780" s="1">
        <v>20830</v>
      </c>
      <c r="B780" s="1" t="s">
        <v>23</v>
      </c>
      <c r="C780" s="1">
        <v>14.34</v>
      </c>
      <c r="D780" s="1">
        <v>0.05</v>
      </c>
      <c r="E780" s="1">
        <v>1360</v>
      </c>
      <c r="G780" s="1"/>
      <c r="H780" s="1" t="s">
        <v>35</v>
      </c>
      <c r="I780" s="1" t="s">
        <v>74</v>
      </c>
      <c r="J780" s="1" t="s">
        <v>36</v>
      </c>
      <c r="K780" s="1" t="s">
        <v>42</v>
      </c>
      <c r="L780" s="1" t="s">
        <v>43</v>
      </c>
      <c r="M780" s="1"/>
      <c r="N780" s="1" t="s">
        <v>29</v>
      </c>
      <c r="O780" s="1" t="s">
        <v>989</v>
      </c>
      <c r="P780" s="1" t="s">
        <v>153</v>
      </c>
      <c r="Q780" s="1" t="s">
        <v>469</v>
      </c>
      <c r="R780" s="1"/>
      <c r="S780" s="1">
        <v>52761</v>
      </c>
      <c r="T780" s="2">
        <v>42030</v>
      </c>
      <c r="U780" s="2">
        <v>42031</v>
      </c>
      <c r="V780" s="1">
        <v>8</v>
      </c>
      <c r="W780" s="1">
        <v>89595</v>
      </c>
      <c r="X780" s="2"/>
      <c r="Y780" s="1"/>
      <c r="Z780" s="1"/>
      <c r="AA780" s="1"/>
      <c r="AB780" s="1"/>
    </row>
    <row r="781" spans="1:28" x14ac:dyDescent="0.3">
      <c r="A781" s="1">
        <v>20829</v>
      </c>
      <c r="B781" s="1" t="s">
        <v>23</v>
      </c>
      <c r="C781" s="1">
        <v>2.89</v>
      </c>
      <c r="D781" s="1">
        <v>0.05</v>
      </c>
      <c r="E781" s="1">
        <v>1361</v>
      </c>
      <c r="G781" s="1"/>
      <c r="H781" s="1" t="s">
        <v>35</v>
      </c>
      <c r="I781" s="1" t="s">
        <v>74</v>
      </c>
      <c r="J781" s="1" t="s">
        <v>26</v>
      </c>
      <c r="K781" s="1" t="s">
        <v>82</v>
      </c>
      <c r="L781" s="1" t="s">
        <v>49</v>
      </c>
      <c r="M781" s="1"/>
      <c r="N781" s="1" t="s">
        <v>29</v>
      </c>
      <c r="O781" s="1" t="s">
        <v>989</v>
      </c>
      <c r="P781" s="1" t="s">
        <v>143</v>
      </c>
      <c r="Q781" s="1" t="s">
        <v>470</v>
      </c>
      <c r="R781" s="1"/>
      <c r="S781" s="1">
        <v>48101</v>
      </c>
      <c r="T781" s="2">
        <v>42030</v>
      </c>
      <c r="U781" s="2">
        <v>42032</v>
      </c>
      <c r="V781" s="1">
        <v>1</v>
      </c>
      <c r="W781" s="1">
        <v>89595</v>
      </c>
      <c r="X781" s="2"/>
      <c r="Y781" s="1"/>
      <c r="Z781" s="1"/>
      <c r="AA781" s="1"/>
      <c r="AB781" s="1"/>
    </row>
    <row r="782" spans="1:28" x14ac:dyDescent="0.3">
      <c r="A782" s="1">
        <v>24432</v>
      </c>
      <c r="B782" s="1" t="s">
        <v>41</v>
      </c>
      <c r="C782" s="1">
        <v>6.48</v>
      </c>
      <c r="D782" s="1">
        <v>0.05</v>
      </c>
      <c r="E782" s="1">
        <v>1361</v>
      </c>
      <c r="G782" s="1"/>
      <c r="H782" s="1" t="s">
        <v>995</v>
      </c>
      <c r="I782" s="1" t="s">
        <v>74</v>
      </c>
      <c r="J782" s="1" t="s">
        <v>26</v>
      </c>
      <c r="K782" s="1" t="s">
        <v>66</v>
      </c>
      <c r="L782" s="1" t="s">
        <v>49</v>
      </c>
      <c r="M782" s="1"/>
      <c r="N782" s="1" t="s">
        <v>29</v>
      </c>
      <c r="O782" s="1" t="s">
        <v>989</v>
      </c>
      <c r="P782" s="1" t="s">
        <v>143</v>
      </c>
      <c r="Q782" s="1" t="s">
        <v>470</v>
      </c>
      <c r="R782" s="1"/>
      <c r="S782" s="1">
        <v>48101</v>
      </c>
      <c r="T782" s="2">
        <v>42045</v>
      </c>
      <c r="U782" s="2">
        <v>42046</v>
      </c>
      <c r="V782" s="1">
        <v>9</v>
      </c>
      <c r="W782" s="1">
        <v>89596</v>
      </c>
      <c r="X782" s="1"/>
      <c r="Y782" s="1"/>
      <c r="Z782" s="1"/>
      <c r="AA782" s="1"/>
      <c r="AB782" s="1"/>
    </row>
    <row r="783" spans="1:28" x14ac:dyDescent="0.3">
      <c r="A783" s="1">
        <v>24433</v>
      </c>
      <c r="B783" s="1" t="s">
        <v>41</v>
      </c>
      <c r="C783" s="1">
        <v>85.99</v>
      </c>
      <c r="D783" s="1">
        <v>0.05</v>
      </c>
      <c r="E783" s="1">
        <v>1361</v>
      </c>
      <c r="G783" s="1"/>
      <c r="H783" s="1" t="s">
        <v>35</v>
      </c>
      <c r="I783" s="1" t="s">
        <v>74</v>
      </c>
      <c r="J783" s="1" t="s">
        <v>58</v>
      </c>
      <c r="K783" s="1" t="s">
        <v>992</v>
      </c>
      <c r="L783" s="1" t="s">
        <v>43</v>
      </c>
      <c r="M783" s="1"/>
      <c r="N783" s="1" t="s">
        <v>29</v>
      </c>
      <c r="O783" s="1" t="s">
        <v>998</v>
      </c>
      <c r="P783" s="1" t="s">
        <v>143</v>
      </c>
      <c r="Q783" s="1" t="s">
        <v>470</v>
      </c>
      <c r="R783" s="1"/>
      <c r="S783" s="1">
        <v>48101</v>
      </c>
      <c r="T783" s="2">
        <v>42045</v>
      </c>
      <c r="U783" s="2">
        <v>42047</v>
      </c>
      <c r="V783" s="1">
        <v>16</v>
      </c>
      <c r="W783" s="1">
        <v>89596</v>
      </c>
      <c r="X783" s="2"/>
      <c r="Y783" s="1"/>
      <c r="Z783" s="1"/>
      <c r="AA783" s="1"/>
      <c r="AB783" s="1"/>
    </row>
    <row r="784" spans="1:28" x14ac:dyDescent="0.3">
      <c r="A784" s="1">
        <v>23011</v>
      </c>
      <c r="B784" s="1" t="s">
        <v>47</v>
      </c>
      <c r="C784" s="1">
        <v>12.97</v>
      </c>
      <c r="D784" s="1">
        <v>0.05</v>
      </c>
      <c r="E784" s="1">
        <v>1363</v>
      </c>
      <c r="G784" s="1"/>
      <c r="H784" s="1" t="s">
        <v>35</v>
      </c>
      <c r="I784" s="1" t="s">
        <v>74</v>
      </c>
      <c r="J784" s="1" t="s">
        <v>26</v>
      </c>
      <c r="K784" s="1" t="s">
        <v>996</v>
      </c>
      <c r="L784" s="1" t="s">
        <v>49</v>
      </c>
      <c r="M784" s="1"/>
      <c r="N784" s="1" t="s">
        <v>29</v>
      </c>
      <c r="O784" s="1" t="s">
        <v>998</v>
      </c>
      <c r="P784" s="1" t="s">
        <v>162</v>
      </c>
      <c r="Q784" s="1" t="s">
        <v>471</v>
      </c>
      <c r="R784" s="1"/>
      <c r="S784" s="1">
        <v>32707</v>
      </c>
      <c r="T784" s="2">
        <v>42039</v>
      </c>
      <c r="U784" s="2">
        <v>42041</v>
      </c>
      <c r="V784" s="1">
        <v>2</v>
      </c>
      <c r="W784" s="1">
        <v>89993</v>
      </c>
      <c r="X784" s="1"/>
      <c r="Y784" s="1"/>
      <c r="Z784" s="1"/>
      <c r="AA784" s="1"/>
      <c r="AB784" s="1"/>
    </row>
    <row r="785" spans="1:28" x14ac:dyDescent="0.3">
      <c r="A785" s="1">
        <v>23012</v>
      </c>
      <c r="B785" s="1" t="s">
        <v>47</v>
      </c>
      <c r="C785" s="1">
        <v>5.81</v>
      </c>
      <c r="D785" s="1">
        <v>0.05</v>
      </c>
      <c r="E785" s="1">
        <v>1363</v>
      </c>
      <c r="G785" s="1"/>
      <c r="H785" s="1" t="s">
        <v>35</v>
      </c>
      <c r="I785" s="1" t="s">
        <v>74</v>
      </c>
      <c r="J785" s="1" t="s">
        <v>26</v>
      </c>
      <c r="K785" s="1" t="s">
        <v>53</v>
      </c>
      <c r="L785" s="1" t="s">
        <v>28</v>
      </c>
      <c r="M785" s="1"/>
      <c r="N785" s="1" t="s">
        <v>29</v>
      </c>
      <c r="O785" s="1" t="s">
        <v>988</v>
      </c>
      <c r="P785" s="1" t="s">
        <v>162</v>
      </c>
      <c r="Q785" s="1" t="s">
        <v>471</v>
      </c>
      <c r="R785" s="1"/>
      <c r="S785" s="1">
        <v>32707</v>
      </c>
      <c r="T785" s="2">
        <v>42039</v>
      </c>
      <c r="U785" s="2">
        <v>42041</v>
      </c>
      <c r="V785" s="1">
        <v>9</v>
      </c>
      <c r="W785" s="1">
        <v>89993</v>
      </c>
      <c r="X785" s="1"/>
      <c r="Y785" s="1"/>
      <c r="Z785" s="1"/>
      <c r="AA785" s="1"/>
      <c r="AB785" s="1"/>
    </row>
    <row r="786" spans="1:28" x14ac:dyDescent="0.3">
      <c r="A786" s="1">
        <v>19333</v>
      </c>
      <c r="B786" s="1" t="s">
        <v>33</v>
      </c>
      <c r="C786" s="1">
        <v>5.98</v>
      </c>
      <c r="D786" s="1">
        <v>0.05</v>
      </c>
      <c r="E786" s="1">
        <v>1364</v>
      </c>
      <c r="G786" s="1"/>
      <c r="H786" s="1" t="s">
        <v>35</v>
      </c>
      <c r="I786" s="1" t="s">
        <v>34</v>
      </c>
      <c r="J786" s="1" t="s">
        <v>26</v>
      </c>
      <c r="K786" s="1" t="s">
        <v>66</v>
      </c>
      <c r="L786" s="1" t="s">
        <v>49</v>
      </c>
      <c r="M786" s="1"/>
      <c r="N786" s="1" t="s">
        <v>29</v>
      </c>
      <c r="O786" s="1" t="s">
        <v>989</v>
      </c>
      <c r="P786" s="1" t="s">
        <v>181</v>
      </c>
      <c r="Q786" s="1" t="s">
        <v>466</v>
      </c>
      <c r="R786" s="1"/>
      <c r="S786" s="1">
        <v>20746</v>
      </c>
      <c r="T786" s="2">
        <v>42080</v>
      </c>
      <c r="U786" s="2">
        <v>42080</v>
      </c>
      <c r="V786" s="1">
        <v>10</v>
      </c>
      <c r="W786" s="1">
        <v>89994</v>
      </c>
      <c r="X786" s="1"/>
      <c r="Y786" s="1"/>
      <c r="Z786" s="1"/>
      <c r="AA786" s="1"/>
      <c r="AB786" s="1"/>
    </row>
    <row r="787" spans="1:28" x14ac:dyDescent="0.3">
      <c r="A787" s="1">
        <v>20539</v>
      </c>
      <c r="B787" s="1" t="s">
        <v>47</v>
      </c>
      <c r="C787" s="1">
        <v>73.98</v>
      </c>
      <c r="D787" s="1">
        <v>0.05</v>
      </c>
      <c r="E787" s="1">
        <v>1367</v>
      </c>
      <c r="G787" s="1"/>
      <c r="H787" s="1" t="s">
        <v>35</v>
      </c>
      <c r="I787" s="1" t="s">
        <v>74</v>
      </c>
      <c r="J787" s="1" t="s">
        <v>58</v>
      </c>
      <c r="K787" s="1" t="s">
        <v>100</v>
      </c>
      <c r="L787" s="1" t="s">
        <v>49</v>
      </c>
      <c r="M787" s="1"/>
      <c r="N787" s="1" t="s">
        <v>29</v>
      </c>
      <c r="O787" s="1" t="s">
        <v>989</v>
      </c>
      <c r="P787" s="1" t="s">
        <v>79</v>
      </c>
      <c r="Q787" s="1" t="s">
        <v>472</v>
      </c>
      <c r="R787" s="1"/>
      <c r="S787" s="1">
        <v>79424</v>
      </c>
      <c r="T787" s="2">
        <v>42011</v>
      </c>
      <c r="U787" s="2">
        <v>42014</v>
      </c>
      <c r="V787" s="1">
        <v>1</v>
      </c>
      <c r="W787" s="1">
        <v>90513</v>
      </c>
      <c r="X787" s="2"/>
      <c r="Y787" s="1"/>
      <c r="Z787" s="1"/>
      <c r="AA787" s="1"/>
      <c r="AB787" s="1"/>
    </row>
    <row r="788" spans="1:28" x14ac:dyDescent="0.3">
      <c r="A788" s="1">
        <v>26034</v>
      </c>
      <c r="B788" s="1" t="s">
        <v>47</v>
      </c>
      <c r="C788" s="1">
        <v>4.55</v>
      </c>
      <c r="D788" s="1">
        <v>0.05</v>
      </c>
      <c r="E788" s="1">
        <v>1368</v>
      </c>
      <c r="G788" s="1"/>
      <c r="H788" s="1" t="s">
        <v>35</v>
      </c>
      <c r="I788" s="1" t="s">
        <v>74</v>
      </c>
      <c r="J788" s="1" t="s">
        <v>26</v>
      </c>
      <c r="K788" s="1" t="s">
        <v>996</v>
      </c>
      <c r="L788" s="1" t="s">
        <v>49</v>
      </c>
      <c r="M788" s="1"/>
      <c r="N788" s="1" t="s">
        <v>29</v>
      </c>
      <c r="O788" s="1" t="s">
        <v>989</v>
      </c>
      <c r="P788" s="1" t="s">
        <v>79</v>
      </c>
      <c r="Q788" s="1" t="s">
        <v>473</v>
      </c>
      <c r="R788" s="1"/>
      <c r="S788" s="1">
        <v>75901</v>
      </c>
      <c r="T788" s="2">
        <v>42086</v>
      </c>
      <c r="U788" s="2">
        <v>42088</v>
      </c>
      <c r="V788" s="1">
        <v>6</v>
      </c>
      <c r="W788" s="1">
        <v>90514</v>
      </c>
      <c r="X788" s="2"/>
      <c r="Y788" s="1"/>
      <c r="Z788" s="1"/>
      <c r="AA788" s="1"/>
      <c r="AB788" s="1"/>
    </row>
    <row r="789" spans="1:28" x14ac:dyDescent="0.3">
      <c r="A789" s="1">
        <v>26035</v>
      </c>
      <c r="B789" s="1" t="s">
        <v>47</v>
      </c>
      <c r="C789" s="1">
        <v>9.7799999999999994</v>
      </c>
      <c r="D789" s="1">
        <v>0.05</v>
      </c>
      <c r="E789" s="1">
        <v>1369</v>
      </c>
      <c r="G789" s="1"/>
      <c r="H789" s="1" t="s">
        <v>995</v>
      </c>
      <c r="I789" s="1" t="s">
        <v>74</v>
      </c>
      <c r="J789" s="1" t="s">
        <v>26</v>
      </c>
      <c r="K789" s="1" t="s">
        <v>54</v>
      </c>
      <c r="L789" s="1" t="s">
        <v>49</v>
      </c>
      <c r="M789" s="1"/>
      <c r="N789" s="1" t="s">
        <v>29</v>
      </c>
      <c r="O789" s="1" t="s">
        <v>984</v>
      </c>
      <c r="P789" s="1" t="s">
        <v>79</v>
      </c>
      <c r="Q789" s="1" t="s">
        <v>474</v>
      </c>
      <c r="R789" s="1"/>
      <c r="S789" s="1">
        <v>76063</v>
      </c>
      <c r="T789" s="2">
        <v>42086</v>
      </c>
      <c r="U789" s="2">
        <v>42088</v>
      </c>
      <c r="V789" s="1">
        <v>11</v>
      </c>
      <c r="W789" s="1">
        <v>90514</v>
      </c>
      <c r="X789" s="2"/>
      <c r="Y789" s="1"/>
      <c r="Z789" s="1"/>
      <c r="AA789" s="1"/>
      <c r="AB789" s="1"/>
    </row>
    <row r="790" spans="1:28" x14ac:dyDescent="0.3">
      <c r="A790" s="1">
        <v>24534</v>
      </c>
      <c r="B790" s="1" t="s">
        <v>41</v>
      </c>
      <c r="C790" s="1">
        <v>44.01</v>
      </c>
      <c r="D790" s="1">
        <v>0.05</v>
      </c>
      <c r="E790" s="1">
        <v>1374</v>
      </c>
      <c r="G790" s="1"/>
      <c r="H790" s="1" t="s">
        <v>35</v>
      </c>
      <c r="I790" s="1" t="s">
        <v>34</v>
      </c>
      <c r="J790" s="1" t="s">
        <v>26</v>
      </c>
      <c r="K790" s="1" t="s">
        <v>131</v>
      </c>
      <c r="L790" s="1" t="s">
        <v>49</v>
      </c>
      <c r="M790" s="1"/>
      <c r="N790" s="1" t="s">
        <v>29</v>
      </c>
      <c r="O790" s="1" t="s">
        <v>988</v>
      </c>
      <c r="P790" s="1" t="s">
        <v>39</v>
      </c>
      <c r="Q790" s="1" t="s">
        <v>475</v>
      </c>
      <c r="R790" s="1"/>
      <c r="S790" s="1">
        <v>95207</v>
      </c>
      <c r="T790" s="2">
        <v>42162</v>
      </c>
      <c r="U790" s="2">
        <v>42163</v>
      </c>
      <c r="V790" s="1">
        <v>1</v>
      </c>
      <c r="W790" s="1">
        <v>88212</v>
      </c>
      <c r="X790" s="2"/>
      <c r="Y790" s="1"/>
      <c r="Z790" s="1"/>
      <c r="AA790" s="1"/>
      <c r="AB790" s="1"/>
    </row>
    <row r="791" spans="1:28" x14ac:dyDescent="0.3">
      <c r="A791" s="1">
        <v>19932</v>
      </c>
      <c r="B791" s="1" t="s">
        <v>71</v>
      </c>
      <c r="C791" s="1">
        <v>2.89</v>
      </c>
      <c r="D791" s="1">
        <v>0.05</v>
      </c>
      <c r="E791" s="1">
        <v>1380</v>
      </c>
      <c r="G791" s="1"/>
      <c r="H791" s="1" t="s">
        <v>35</v>
      </c>
      <c r="I791" s="1" t="s">
        <v>34</v>
      </c>
      <c r="J791" s="1" t="s">
        <v>26</v>
      </c>
      <c r="K791" s="1" t="s">
        <v>82</v>
      </c>
      <c r="L791" s="1" t="s">
        <v>49</v>
      </c>
      <c r="M791" s="1"/>
      <c r="N791" s="1" t="s">
        <v>29</v>
      </c>
      <c r="O791" s="1" t="s">
        <v>984</v>
      </c>
      <c r="P791" s="1" t="s">
        <v>108</v>
      </c>
      <c r="Q791" s="1" t="s">
        <v>476</v>
      </c>
      <c r="R791" s="1"/>
      <c r="S791" s="1">
        <v>3801</v>
      </c>
      <c r="T791" s="2">
        <v>42182</v>
      </c>
      <c r="U791" s="2">
        <v>42188</v>
      </c>
      <c r="V791" s="1">
        <v>9</v>
      </c>
      <c r="W791" s="1">
        <v>88213</v>
      </c>
      <c r="X791" s="1"/>
      <c r="Y791" s="1"/>
      <c r="Z791" s="1"/>
      <c r="AA791" s="1"/>
      <c r="AB791" s="1"/>
    </row>
    <row r="792" spans="1:28" x14ac:dyDescent="0.3">
      <c r="A792" s="1">
        <v>19018</v>
      </c>
      <c r="B792" s="1" t="s">
        <v>47</v>
      </c>
      <c r="C792" s="1">
        <v>2.23</v>
      </c>
      <c r="D792" s="1">
        <v>0.05</v>
      </c>
      <c r="E792" s="1">
        <v>1383</v>
      </c>
      <c r="G792" s="1"/>
      <c r="H792" s="1" t="s">
        <v>35</v>
      </c>
      <c r="I792" s="1" t="s">
        <v>74</v>
      </c>
      <c r="J792" s="1" t="s">
        <v>36</v>
      </c>
      <c r="K792" s="1" t="s">
        <v>42</v>
      </c>
      <c r="L792" s="1" t="s">
        <v>43</v>
      </c>
      <c r="M792" s="1"/>
      <c r="N792" s="1" t="s">
        <v>29</v>
      </c>
      <c r="O792" s="1" t="s">
        <v>998</v>
      </c>
      <c r="P792" s="1" t="s">
        <v>114</v>
      </c>
      <c r="Q792" s="1" t="s">
        <v>458</v>
      </c>
      <c r="R792" s="1"/>
      <c r="S792" s="1">
        <v>84120</v>
      </c>
      <c r="T792" s="2">
        <v>42125</v>
      </c>
      <c r="U792" s="2">
        <v>42126</v>
      </c>
      <c r="V792" s="1">
        <v>12</v>
      </c>
      <c r="W792" s="1">
        <v>89406</v>
      </c>
      <c r="X792" s="2"/>
      <c r="Y792" s="1"/>
      <c r="Z792" s="1"/>
      <c r="AA792" s="1"/>
      <c r="AB792" s="1"/>
    </row>
    <row r="793" spans="1:28" x14ac:dyDescent="0.3">
      <c r="A793" s="1">
        <v>25790</v>
      </c>
      <c r="B793" s="1" t="s">
        <v>33</v>
      </c>
      <c r="C793" s="1">
        <v>11.29</v>
      </c>
      <c r="D793" s="1">
        <v>0.05</v>
      </c>
      <c r="E793" s="1">
        <v>1384</v>
      </c>
      <c r="G793" s="1"/>
      <c r="H793" s="1" t="s">
        <v>35</v>
      </c>
      <c r="I793" s="1" t="s">
        <v>74</v>
      </c>
      <c r="J793" s="1" t="s">
        <v>26</v>
      </c>
      <c r="K793" s="1" t="s">
        <v>85</v>
      </c>
      <c r="L793" s="1" t="s">
        <v>49</v>
      </c>
      <c r="M793" s="1"/>
      <c r="N793" s="1" t="s">
        <v>29</v>
      </c>
      <c r="O793" s="1" t="s">
        <v>998</v>
      </c>
      <c r="P793" s="1" t="s">
        <v>83</v>
      </c>
      <c r="Q793" s="1" t="s">
        <v>477</v>
      </c>
      <c r="R793" s="1"/>
      <c r="S793" s="1">
        <v>22304</v>
      </c>
      <c r="T793" s="2">
        <v>42185</v>
      </c>
      <c r="U793" s="2">
        <v>42187</v>
      </c>
      <c r="V793" s="1">
        <v>11</v>
      </c>
      <c r="W793" s="1">
        <v>89407</v>
      </c>
      <c r="X793" s="1"/>
      <c r="Y793" s="1"/>
      <c r="Z793" s="1"/>
      <c r="AA793" s="1"/>
      <c r="AB793" s="1"/>
    </row>
    <row r="794" spans="1:28" x14ac:dyDescent="0.3">
      <c r="A794" s="1">
        <v>22984</v>
      </c>
      <c r="B794" s="1" t="s">
        <v>71</v>
      </c>
      <c r="C794" s="1">
        <v>70.97</v>
      </c>
      <c r="D794" s="1">
        <v>0.05</v>
      </c>
      <c r="E794" s="1">
        <v>1384</v>
      </c>
      <c r="G794" s="1"/>
      <c r="H794" s="1" t="s">
        <v>35</v>
      </c>
      <c r="I794" s="1" t="s">
        <v>74</v>
      </c>
      <c r="J794" s="1" t="s">
        <v>26</v>
      </c>
      <c r="K794" s="1" t="s">
        <v>131</v>
      </c>
      <c r="L794" s="1" t="s">
        <v>49</v>
      </c>
      <c r="M794" s="1"/>
      <c r="N794" s="1" t="s">
        <v>29</v>
      </c>
      <c r="O794" s="1" t="s">
        <v>984</v>
      </c>
      <c r="P794" s="1" t="s">
        <v>83</v>
      </c>
      <c r="Q794" s="1" t="s">
        <v>477</v>
      </c>
      <c r="R794" s="1"/>
      <c r="S794" s="1">
        <v>22304</v>
      </c>
      <c r="T794" s="2">
        <v>42162</v>
      </c>
      <c r="U794" s="2">
        <v>42169</v>
      </c>
      <c r="V794" s="1">
        <v>21</v>
      </c>
      <c r="W794" s="1">
        <v>89408</v>
      </c>
      <c r="X794" s="1"/>
      <c r="Y794" s="1"/>
      <c r="Z794" s="1"/>
      <c r="AA794" s="1"/>
      <c r="AB794" s="1"/>
    </row>
    <row r="795" spans="1:28" x14ac:dyDescent="0.3">
      <c r="A795" s="1">
        <v>18970</v>
      </c>
      <c r="B795" s="1" t="s">
        <v>41</v>
      </c>
      <c r="C795" s="1">
        <v>1.74</v>
      </c>
      <c r="D795" s="1">
        <v>0.05</v>
      </c>
      <c r="E795" s="1">
        <v>1389</v>
      </c>
      <c r="G795" s="1"/>
      <c r="H795" s="1" t="s">
        <v>35</v>
      </c>
      <c r="I795" s="1" t="s">
        <v>24</v>
      </c>
      <c r="J795" s="1" t="s">
        <v>36</v>
      </c>
      <c r="K795" s="1" t="s">
        <v>42</v>
      </c>
      <c r="L795" s="1" t="s">
        <v>43</v>
      </c>
      <c r="M795" s="1"/>
      <c r="N795" s="1" t="s">
        <v>29</v>
      </c>
      <c r="O795" s="1" t="s">
        <v>984</v>
      </c>
      <c r="P795" s="1" t="s">
        <v>39</v>
      </c>
      <c r="Q795" s="1" t="s">
        <v>478</v>
      </c>
      <c r="R795" s="1"/>
      <c r="S795" s="1">
        <v>94025</v>
      </c>
      <c r="T795" s="2">
        <v>42029</v>
      </c>
      <c r="U795" s="2">
        <v>42030</v>
      </c>
      <c r="V795" s="1">
        <v>1</v>
      </c>
      <c r="W795" s="1">
        <v>88726</v>
      </c>
      <c r="X795" s="2"/>
      <c r="Y795" s="1"/>
      <c r="Z795" s="1"/>
      <c r="AA795" s="1"/>
      <c r="AB795" s="1"/>
    </row>
    <row r="796" spans="1:28" x14ac:dyDescent="0.3">
      <c r="A796" s="1">
        <v>19852</v>
      </c>
      <c r="B796" s="1" t="s">
        <v>23</v>
      </c>
      <c r="C796" s="1">
        <v>2.62</v>
      </c>
      <c r="D796" s="1">
        <v>0.05</v>
      </c>
      <c r="E796" s="1">
        <v>1389</v>
      </c>
      <c r="G796" s="1"/>
      <c r="H796" s="1" t="s">
        <v>995</v>
      </c>
      <c r="I796" s="1" t="s">
        <v>48</v>
      </c>
      <c r="J796" s="1" t="s">
        <v>26</v>
      </c>
      <c r="K796" s="1" t="s">
        <v>53</v>
      </c>
      <c r="L796" s="1" t="s">
        <v>28</v>
      </c>
      <c r="M796" s="1"/>
      <c r="N796" s="1" t="s">
        <v>29</v>
      </c>
      <c r="O796" s="1" t="s">
        <v>984</v>
      </c>
      <c r="P796" s="1" t="s">
        <v>39</v>
      </c>
      <c r="Q796" s="1" t="s">
        <v>478</v>
      </c>
      <c r="R796" s="1"/>
      <c r="S796" s="1">
        <v>94025</v>
      </c>
      <c r="T796" s="2">
        <v>42137</v>
      </c>
      <c r="U796" s="2">
        <v>42139</v>
      </c>
      <c r="V796" s="1">
        <v>12</v>
      </c>
      <c r="W796" s="1">
        <v>88728</v>
      </c>
      <c r="X796" s="2"/>
      <c r="Y796" s="1"/>
      <c r="Z796" s="1"/>
      <c r="AA796" s="1"/>
      <c r="AB796" s="1"/>
    </row>
    <row r="797" spans="1:28" x14ac:dyDescent="0.3">
      <c r="A797" s="1">
        <v>19111</v>
      </c>
      <c r="B797" s="1" t="s">
        <v>23</v>
      </c>
      <c r="C797" s="1">
        <v>2.61</v>
      </c>
      <c r="D797" s="1">
        <v>0.05</v>
      </c>
      <c r="E797" s="1">
        <v>1389</v>
      </c>
      <c r="G797" s="1"/>
      <c r="H797" s="1" t="s">
        <v>35</v>
      </c>
      <c r="I797" s="1" t="s">
        <v>74</v>
      </c>
      <c r="J797" s="1" t="s">
        <v>26</v>
      </c>
      <c r="K797" s="1" t="s">
        <v>82</v>
      </c>
      <c r="L797" s="1" t="s">
        <v>49</v>
      </c>
      <c r="M797" s="1"/>
      <c r="N797" s="1" t="s">
        <v>29</v>
      </c>
      <c r="O797" s="1" t="s">
        <v>984</v>
      </c>
      <c r="P797" s="1" t="s">
        <v>39</v>
      </c>
      <c r="Q797" s="1" t="s">
        <v>478</v>
      </c>
      <c r="R797" s="1"/>
      <c r="S797" s="1">
        <v>94025</v>
      </c>
      <c r="T797" s="2">
        <v>42158</v>
      </c>
      <c r="U797" s="2">
        <v>42160</v>
      </c>
      <c r="V797" s="1">
        <v>17</v>
      </c>
      <c r="W797" s="1">
        <v>88729</v>
      </c>
      <c r="X797" s="2"/>
      <c r="Y797" s="1"/>
      <c r="Z797" s="1"/>
      <c r="AA797" s="1"/>
      <c r="AB797" s="1"/>
    </row>
    <row r="798" spans="1:28" x14ac:dyDescent="0.3">
      <c r="A798" s="1">
        <v>18702</v>
      </c>
      <c r="B798" s="1" t="s">
        <v>41</v>
      </c>
      <c r="C798" s="1">
        <v>8.17</v>
      </c>
      <c r="D798" s="1">
        <v>0.05</v>
      </c>
      <c r="E798" s="1">
        <v>1390</v>
      </c>
      <c r="G798" s="1"/>
      <c r="H798" s="1" t="s">
        <v>35</v>
      </c>
      <c r="I798" s="1" t="s">
        <v>24</v>
      </c>
      <c r="J798" s="1" t="s">
        <v>26</v>
      </c>
      <c r="K798" s="1" t="s">
        <v>66</v>
      </c>
      <c r="L798" s="1" t="s">
        <v>28</v>
      </c>
      <c r="M798" s="1"/>
      <c r="N798" s="1" t="s">
        <v>29</v>
      </c>
      <c r="O798" s="1" t="s">
        <v>984</v>
      </c>
      <c r="P798" s="1" t="s">
        <v>39</v>
      </c>
      <c r="Q798" s="1" t="s">
        <v>475</v>
      </c>
      <c r="R798" s="1"/>
      <c r="S798" s="1">
        <v>95207</v>
      </c>
      <c r="T798" s="2">
        <v>42140</v>
      </c>
      <c r="U798" s="2">
        <v>42140</v>
      </c>
      <c r="V798" s="1">
        <v>19</v>
      </c>
      <c r="W798" s="1">
        <v>88731</v>
      </c>
      <c r="X798" s="2"/>
      <c r="Y798" s="1"/>
      <c r="Z798" s="1"/>
      <c r="AA798" s="1"/>
      <c r="AB798" s="1"/>
    </row>
    <row r="799" spans="1:28" x14ac:dyDescent="0.3">
      <c r="A799" s="1">
        <v>18703</v>
      </c>
      <c r="B799" s="1" t="s">
        <v>41</v>
      </c>
      <c r="C799" s="1">
        <v>110.99</v>
      </c>
      <c r="D799" s="1">
        <v>0.1</v>
      </c>
      <c r="E799" s="1">
        <v>1390</v>
      </c>
      <c r="G799" s="1"/>
      <c r="H799" s="1" t="s">
        <v>35</v>
      </c>
      <c r="I799" s="1" t="s">
        <v>24</v>
      </c>
      <c r="J799" s="1" t="s">
        <v>58</v>
      </c>
      <c r="K799" s="1" t="s">
        <v>992</v>
      </c>
      <c r="L799" s="1" t="s">
        <v>49</v>
      </c>
      <c r="M799" s="1"/>
      <c r="N799" s="1" t="s">
        <v>29</v>
      </c>
      <c r="O799" s="1" t="s">
        <v>984</v>
      </c>
      <c r="P799" s="1" t="s">
        <v>39</v>
      </c>
      <c r="Q799" s="1" t="s">
        <v>475</v>
      </c>
      <c r="R799" s="1"/>
      <c r="S799" s="1">
        <v>95207</v>
      </c>
      <c r="T799" s="2">
        <v>42140</v>
      </c>
      <c r="U799" s="2">
        <v>42142</v>
      </c>
      <c r="V799" s="1">
        <v>38</v>
      </c>
      <c r="W799" s="1">
        <v>88731</v>
      </c>
      <c r="X799" s="1"/>
      <c r="Y799" s="1"/>
      <c r="Z799" s="1"/>
      <c r="AA799" s="1"/>
      <c r="AB799" s="1"/>
    </row>
    <row r="800" spans="1:28" x14ac:dyDescent="0.3">
      <c r="A800" s="1">
        <v>20523</v>
      </c>
      <c r="B800" s="1" t="s">
        <v>33</v>
      </c>
      <c r="C800" s="1">
        <v>2.88</v>
      </c>
      <c r="D800" s="1">
        <v>0.05</v>
      </c>
      <c r="E800" s="1">
        <v>1391</v>
      </c>
      <c r="G800" s="1"/>
      <c r="H800" s="1" t="s">
        <v>995</v>
      </c>
      <c r="I800" s="1" t="s">
        <v>74</v>
      </c>
      <c r="J800" s="1" t="s">
        <v>26</v>
      </c>
      <c r="K800" s="1" t="s">
        <v>27</v>
      </c>
      <c r="L800" s="1" t="s">
        <v>28</v>
      </c>
      <c r="M800" s="1"/>
      <c r="N800" s="1" t="s">
        <v>29</v>
      </c>
      <c r="O800" s="1" t="s">
        <v>984</v>
      </c>
      <c r="P800" s="1" t="s">
        <v>39</v>
      </c>
      <c r="Q800" s="1" t="s">
        <v>479</v>
      </c>
      <c r="R800" s="1"/>
      <c r="S800" s="1">
        <v>94086</v>
      </c>
      <c r="T800" s="2">
        <v>42118</v>
      </c>
      <c r="U800" s="2">
        <v>42118</v>
      </c>
      <c r="V800" s="1">
        <v>1</v>
      </c>
      <c r="W800" s="1">
        <v>88727</v>
      </c>
      <c r="X800" s="1"/>
      <c r="Y800" s="1"/>
      <c r="Z800" s="1"/>
      <c r="AA800" s="1"/>
      <c r="AB800" s="1"/>
    </row>
    <row r="801" spans="1:28" x14ac:dyDescent="0.3">
      <c r="A801" s="1">
        <v>20163</v>
      </c>
      <c r="B801" s="1" t="s">
        <v>71</v>
      </c>
      <c r="C801" s="1">
        <v>12.28</v>
      </c>
      <c r="D801" s="1">
        <v>0.05</v>
      </c>
      <c r="E801" s="1">
        <v>1391</v>
      </c>
      <c r="G801" s="1"/>
      <c r="H801" s="1" t="s">
        <v>35</v>
      </c>
      <c r="I801" s="1" t="s">
        <v>48</v>
      </c>
      <c r="J801" s="1" t="s">
        <v>26</v>
      </c>
      <c r="K801" s="1" t="s">
        <v>85</v>
      </c>
      <c r="L801" s="1" t="s">
        <v>49</v>
      </c>
      <c r="M801" s="1"/>
      <c r="N801" s="1" t="s">
        <v>29</v>
      </c>
      <c r="O801" s="1" t="s">
        <v>989</v>
      </c>
      <c r="P801" s="1" t="s">
        <v>39</v>
      </c>
      <c r="Q801" s="1" t="s">
        <v>479</v>
      </c>
      <c r="R801" s="1"/>
      <c r="S801" s="1">
        <v>94086</v>
      </c>
      <c r="T801" s="2">
        <v>42127</v>
      </c>
      <c r="U801" s="2">
        <v>42134</v>
      </c>
      <c r="V801" s="1">
        <v>33</v>
      </c>
      <c r="W801" s="1">
        <v>88730</v>
      </c>
      <c r="X801" s="1"/>
      <c r="Y801" s="1"/>
      <c r="Z801" s="1"/>
      <c r="AA801" s="1"/>
      <c r="AB801" s="1"/>
    </row>
    <row r="802" spans="1:28" x14ac:dyDescent="0.3">
      <c r="A802" s="1">
        <v>5297</v>
      </c>
      <c r="B802" s="1" t="s">
        <v>33</v>
      </c>
      <c r="C802" s="1">
        <v>8.6</v>
      </c>
      <c r="D802" s="1">
        <v>0.05</v>
      </c>
      <c r="E802" s="1">
        <v>1402</v>
      </c>
      <c r="G802" s="1"/>
      <c r="H802" s="1" t="s">
        <v>35</v>
      </c>
      <c r="I802" s="1" t="s">
        <v>24</v>
      </c>
      <c r="J802" s="1" t="s">
        <v>26</v>
      </c>
      <c r="K802" s="1" t="s">
        <v>996</v>
      </c>
      <c r="L802" s="1" t="s">
        <v>49</v>
      </c>
      <c r="M802" s="1"/>
      <c r="N802" s="1" t="s">
        <v>29</v>
      </c>
      <c r="O802" s="1" t="s">
        <v>989</v>
      </c>
      <c r="P802" s="1" t="s">
        <v>98</v>
      </c>
      <c r="Q802" s="1" t="s">
        <v>99</v>
      </c>
      <c r="R802" s="1"/>
      <c r="S802" s="1">
        <v>60653</v>
      </c>
      <c r="T802" s="2">
        <v>42019</v>
      </c>
      <c r="U802" s="2">
        <v>42019</v>
      </c>
      <c r="V802" s="1">
        <v>48</v>
      </c>
      <c r="W802" s="1">
        <v>37729</v>
      </c>
      <c r="X802" s="2"/>
      <c r="Y802" s="1"/>
      <c r="Z802" s="1"/>
      <c r="AA802" s="1"/>
      <c r="AB802" s="1"/>
    </row>
    <row r="803" spans="1:28" x14ac:dyDescent="0.3">
      <c r="A803" s="1">
        <v>6080</v>
      </c>
      <c r="B803" s="1" t="s">
        <v>47</v>
      </c>
      <c r="C803" s="1">
        <v>30.73</v>
      </c>
      <c r="D803" s="1">
        <v>0.05</v>
      </c>
      <c r="E803" s="1">
        <v>1402</v>
      </c>
      <c r="G803" s="1"/>
      <c r="H803" s="1" t="s">
        <v>35</v>
      </c>
      <c r="I803" s="1" t="s">
        <v>34</v>
      </c>
      <c r="J803" s="1" t="s">
        <v>58</v>
      </c>
      <c r="K803" s="1" t="s">
        <v>100</v>
      </c>
      <c r="L803" s="1" t="s">
        <v>49</v>
      </c>
      <c r="M803" s="1"/>
      <c r="N803" s="1" t="s">
        <v>29</v>
      </c>
      <c r="O803" s="1" t="s">
        <v>989</v>
      </c>
      <c r="P803" s="1" t="s">
        <v>98</v>
      </c>
      <c r="Q803" s="1" t="s">
        <v>99</v>
      </c>
      <c r="R803" s="1"/>
      <c r="S803" s="1">
        <v>60653</v>
      </c>
      <c r="T803" s="2">
        <v>42025</v>
      </c>
      <c r="U803" s="2">
        <v>42026</v>
      </c>
      <c r="V803" s="1">
        <v>48</v>
      </c>
      <c r="W803" s="1">
        <v>43079</v>
      </c>
      <c r="X803" s="1"/>
      <c r="Y803" s="1"/>
      <c r="Z803" s="1"/>
      <c r="AA803" s="1"/>
      <c r="AB803" s="1"/>
    </row>
    <row r="804" spans="1:28" x14ac:dyDescent="0.3">
      <c r="A804" s="1">
        <v>23297</v>
      </c>
      <c r="B804" s="1" t="s">
        <v>33</v>
      </c>
      <c r="C804" s="1">
        <v>8.6</v>
      </c>
      <c r="D804" s="1">
        <v>0.05</v>
      </c>
      <c r="E804" s="1">
        <v>1405</v>
      </c>
      <c r="G804" s="1"/>
      <c r="H804" s="1" t="s">
        <v>35</v>
      </c>
      <c r="I804" s="1" t="s">
        <v>24</v>
      </c>
      <c r="J804" s="1" t="s">
        <v>26</v>
      </c>
      <c r="K804" s="1" t="s">
        <v>996</v>
      </c>
      <c r="L804" s="1" t="s">
        <v>49</v>
      </c>
      <c r="M804" s="1"/>
      <c r="N804" s="1" t="s">
        <v>29</v>
      </c>
      <c r="O804" s="1" t="s">
        <v>989</v>
      </c>
      <c r="P804" s="1" t="s">
        <v>143</v>
      </c>
      <c r="Q804" s="1" t="s">
        <v>480</v>
      </c>
      <c r="R804" s="1"/>
      <c r="S804" s="1">
        <v>49017</v>
      </c>
      <c r="T804" s="2">
        <v>42019</v>
      </c>
      <c r="U804" s="2">
        <v>42019</v>
      </c>
      <c r="V804" s="1">
        <v>12</v>
      </c>
      <c r="W804" s="1">
        <v>86144</v>
      </c>
      <c r="X804" s="1"/>
      <c r="Y804" s="1"/>
      <c r="Z804" s="1"/>
      <c r="AA804" s="1"/>
      <c r="AB804" s="1"/>
    </row>
    <row r="805" spans="1:28" x14ac:dyDescent="0.3">
      <c r="A805" s="1">
        <v>24080</v>
      </c>
      <c r="B805" s="1" t="s">
        <v>47</v>
      </c>
      <c r="C805" s="1">
        <v>30.73</v>
      </c>
      <c r="D805" s="1">
        <v>0.05</v>
      </c>
      <c r="E805" s="1">
        <v>1405</v>
      </c>
      <c r="G805" s="1"/>
      <c r="H805" s="1" t="s">
        <v>35</v>
      </c>
      <c r="I805" s="1" t="s">
        <v>34</v>
      </c>
      <c r="J805" s="1" t="s">
        <v>58</v>
      </c>
      <c r="K805" s="1" t="s">
        <v>100</v>
      </c>
      <c r="L805" s="1" t="s">
        <v>49</v>
      </c>
      <c r="M805" s="1"/>
      <c r="N805" s="1" t="s">
        <v>29</v>
      </c>
      <c r="O805" s="1" t="s">
        <v>984</v>
      </c>
      <c r="P805" s="1" t="s">
        <v>143</v>
      </c>
      <c r="Q805" s="1" t="s">
        <v>480</v>
      </c>
      <c r="R805" s="1"/>
      <c r="S805" s="1">
        <v>49017</v>
      </c>
      <c r="T805" s="2">
        <v>42025</v>
      </c>
      <c r="U805" s="2">
        <v>42026</v>
      </c>
      <c r="V805" s="1">
        <v>12</v>
      </c>
      <c r="W805" s="1">
        <v>86145</v>
      </c>
      <c r="X805" s="1"/>
      <c r="Y805" s="1"/>
      <c r="Z805" s="1"/>
      <c r="AA805" s="1"/>
      <c r="AB805" s="1"/>
    </row>
    <row r="806" spans="1:28" x14ac:dyDescent="0.3">
      <c r="A806" s="1">
        <v>19417</v>
      </c>
      <c r="B806" s="1" t="s">
        <v>47</v>
      </c>
      <c r="C806" s="1">
        <v>65.989999999999995</v>
      </c>
      <c r="D806" s="1">
        <v>0.05</v>
      </c>
      <c r="E806" s="1">
        <v>1410</v>
      </c>
      <c r="G806" s="1"/>
      <c r="H806" s="1" t="s">
        <v>35</v>
      </c>
      <c r="I806" s="1" t="s">
        <v>24</v>
      </c>
      <c r="J806" s="1" t="s">
        <v>58</v>
      </c>
      <c r="K806" s="1" t="s">
        <v>992</v>
      </c>
      <c r="L806" s="1" t="s">
        <v>49</v>
      </c>
      <c r="M806" s="1"/>
      <c r="N806" s="1" t="s">
        <v>29</v>
      </c>
      <c r="O806" s="1" t="s">
        <v>984</v>
      </c>
      <c r="P806" s="1" t="s">
        <v>39</v>
      </c>
      <c r="Q806" s="1" t="s">
        <v>481</v>
      </c>
      <c r="R806" s="1"/>
      <c r="S806" s="1">
        <v>92553</v>
      </c>
      <c r="T806" s="2">
        <v>42101</v>
      </c>
      <c r="U806" s="2">
        <v>42102</v>
      </c>
      <c r="V806" s="1">
        <v>9</v>
      </c>
      <c r="W806" s="1">
        <v>87086</v>
      </c>
      <c r="X806" s="2"/>
      <c r="Y806" s="1"/>
      <c r="Z806" s="1"/>
      <c r="AA806" s="1"/>
      <c r="AB806" s="1"/>
    </row>
    <row r="807" spans="1:28" x14ac:dyDescent="0.3">
      <c r="A807" s="1">
        <v>24407</v>
      </c>
      <c r="B807" s="1" t="s">
        <v>33</v>
      </c>
      <c r="C807" s="1">
        <v>3.38</v>
      </c>
      <c r="D807" s="1">
        <v>0.05</v>
      </c>
      <c r="E807" s="1">
        <v>1412</v>
      </c>
      <c r="G807" s="1"/>
      <c r="H807" s="1" t="s">
        <v>35</v>
      </c>
      <c r="I807" s="1" t="s">
        <v>24</v>
      </c>
      <c r="J807" s="1" t="s">
        <v>26</v>
      </c>
      <c r="K807" s="1" t="s">
        <v>27</v>
      </c>
      <c r="L807" s="1" t="s">
        <v>28</v>
      </c>
      <c r="M807" s="1"/>
      <c r="N807" s="1" t="s">
        <v>29</v>
      </c>
      <c r="O807" s="1" t="s">
        <v>988</v>
      </c>
      <c r="P807" s="1" t="s">
        <v>39</v>
      </c>
      <c r="Q807" s="1" t="s">
        <v>482</v>
      </c>
      <c r="R807" s="1"/>
      <c r="S807" s="1">
        <v>94043</v>
      </c>
      <c r="T807" s="2">
        <v>42037</v>
      </c>
      <c r="U807" s="2">
        <v>42039</v>
      </c>
      <c r="V807" s="1">
        <v>12</v>
      </c>
      <c r="W807" s="1">
        <v>87087</v>
      </c>
      <c r="X807" s="1"/>
      <c r="Y807" s="1"/>
      <c r="Z807" s="1"/>
      <c r="AA807" s="1"/>
      <c r="AB807" s="1"/>
    </row>
    <row r="808" spans="1:28" x14ac:dyDescent="0.3">
      <c r="A808" s="1">
        <v>1417</v>
      </c>
      <c r="B808" s="1" t="s">
        <v>47</v>
      </c>
      <c r="C808" s="1">
        <v>65.989999999999995</v>
      </c>
      <c r="D808" s="1">
        <v>0.05</v>
      </c>
      <c r="E808" s="1">
        <v>1413</v>
      </c>
      <c r="G808" s="1"/>
      <c r="H808" s="1" t="s">
        <v>35</v>
      </c>
      <c r="I808" s="1" t="s">
        <v>24</v>
      </c>
      <c r="J808" s="1" t="s">
        <v>58</v>
      </c>
      <c r="K808" s="1" t="s">
        <v>992</v>
      </c>
      <c r="L808" s="1" t="s">
        <v>49</v>
      </c>
      <c r="M808" s="1"/>
      <c r="N808" s="1" t="s">
        <v>29</v>
      </c>
      <c r="O808" s="1" t="s">
        <v>988</v>
      </c>
      <c r="P808" s="1" t="s">
        <v>106</v>
      </c>
      <c r="Q808" s="1" t="s">
        <v>107</v>
      </c>
      <c r="R808" s="1"/>
      <c r="S808" s="1">
        <v>2113</v>
      </c>
      <c r="T808" s="2">
        <v>42101</v>
      </c>
      <c r="U808" s="2">
        <v>42102</v>
      </c>
      <c r="V808" s="1">
        <v>36</v>
      </c>
      <c r="W808" s="1">
        <v>10277</v>
      </c>
      <c r="X808" s="1"/>
      <c r="Y808" s="1"/>
      <c r="Z808" s="1"/>
      <c r="AA808" s="1"/>
      <c r="AB808" s="1"/>
    </row>
    <row r="809" spans="1:28" x14ac:dyDescent="0.3">
      <c r="A809" s="1">
        <v>6406</v>
      </c>
      <c r="B809" s="1" t="s">
        <v>33</v>
      </c>
      <c r="C809" s="1">
        <v>16.48</v>
      </c>
      <c r="D809" s="1">
        <v>0.05</v>
      </c>
      <c r="E809" s="1">
        <v>1413</v>
      </c>
      <c r="G809" s="1"/>
      <c r="H809" s="1" t="s">
        <v>995</v>
      </c>
      <c r="I809" s="1" t="s">
        <v>24</v>
      </c>
      <c r="J809" s="1" t="s">
        <v>58</v>
      </c>
      <c r="K809" s="1" t="s">
        <v>100</v>
      </c>
      <c r="L809" s="1" t="s">
        <v>43</v>
      </c>
      <c r="M809" s="1"/>
      <c r="N809" s="1" t="s">
        <v>29</v>
      </c>
      <c r="O809" s="1" t="s">
        <v>989</v>
      </c>
      <c r="P809" s="1" t="s">
        <v>106</v>
      </c>
      <c r="Q809" s="1" t="s">
        <v>107</v>
      </c>
      <c r="R809" s="1"/>
      <c r="S809" s="1">
        <v>2113</v>
      </c>
      <c r="T809" s="2">
        <v>42037</v>
      </c>
      <c r="U809" s="2">
        <v>42039</v>
      </c>
      <c r="V809" s="1">
        <v>27</v>
      </c>
      <c r="W809" s="1">
        <v>45539</v>
      </c>
      <c r="X809" s="1"/>
      <c r="Y809" s="1"/>
      <c r="Z809" s="1"/>
      <c r="AA809" s="1"/>
      <c r="AB809" s="1"/>
    </row>
    <row r="810" spans="1:28" x14ac:dyDescent="0.3">
      <c r="A810" s="1">
        <v>25129</v>
      </c>
      <c r="B810" s="1" t="s">
        <v>41</v>
      </c>
      <c r="C810" s="1">
        <v>417.4</v>
      </c>
      <c r="D810" s="1">
        <v>0.1</v>
      </c>
      <c r="E810" s="1">
        <v>1416</v>
      </c>
      <c r="G810" s="1"/>
      <c r="H810" s="1" t="s">
        <v>995</v>
      </c>
      <c r="I810" s="1" t="s">
        <v>48</v>
      </c>
      <c r="J810" s="1" t="s">
        <v>36</v>
      </c>
      <c r="K810" s="1" t="s">
        <v>89</v>
      </c>
      <c r="L810" s="1" t="s">
        <v>77</v>
      </c>
      <c r="M810" s="1"/>
      <c r="N810" s="1" t="s">
        <v>29</v>
      </c>
      <c r="O810" s="1" t="s">
        <v>989</v>
      </c>
      <c r="P810" s="1" t="s">
        <v>270</v>
      </c>
      <c r="Q810" s="1" t="s">
        <v>483</v>
      </c>
      <c r="R810" s="1"/>
      <c r="S810" s="1">
        <v>46203</v>
      </c>
      <c r="T810" s="2">
        <v>42130</v>
      </c>
      <c r="U810" s="2">
        <v>42131</v>
      </c>
      <c r="V810" s="1">
        <v>1</v>
      </c>
      <c r="W810" s="1">
        <v>90538</v>
      </c>
      <c r="X810" s="1"/>
      <c r="Y810" s="1"/>
      <c r="Z810" s="1"/>
      <c r="AA810" s="1"/>
      <c r="AB810" s="1"/>
    </row>
    <row r="811" spans="1:28" x14ac:dyDescent="0.3">
      <c r="A811" s="1">
        <v>24722</v>
      </c>
      <c r="B811" s="1" t="s">
        <v>23</v>
      </c>
      <c r="C811" s="1">
        <v>46.89</v>
      </c>
      <c r="D811" s="1">
        <v>0.05</v>
      </c>
      <c r="E811" s="1">
        <v>1416</v>
      </c>
      <c r="G811" s="1"/>
      <c r="H811" s="1" t="s">
        <v>35</v>
      </c>
      <c r="I811" s="1" t="s">
        <v>48</v>
      </c>
      <c r="J811" s="1" t="s">
        <v>26</v>
      </c>
      <c r="K811" s="1" t="s">
        <v>131</v>
      </c>
      <c r="L811" s="1" t="s">
        <v>63</v>
      </c>
      <c r="M811" s="1"/>
      <c r="N811" s="1" t="s">
        <v>29</v>
      </c>
      <c r="O811" s="1" t="s">
        <v>989</v>
      </c>
      <c r="P811" s="1" t="s">
        <v>270</v>
      </c>
      <c r="Q811" s="1" t="s">
        <v>483</v>
      </c>
      <c r="R811" s="1"/>
      <c r="S811" s="1">
        <v>46203</v>
      </c>
      <c r="T811" s="2">
        <v>42180</v>
      </c>
      <c r="U811" s="2">
        <v>42182</v>
      </c>
      <c r="V811" s="1">
        <v>4</v>
      </c>
      <c r="W811" s="1">
        <v>90540</v>
      </c>
      <c r="X811" s="2"/>
      <c r="Y811" s="1"/>
      <c r="Z811" s="1"/>
      <c r="AA811" s="1"/>
      <c r="AB811" s="1"/>
    </row>
    <row r="812" spans="1:28" x14ac:dyDescent="0.3">
      <c r="A812" s="1">
        <v>22823</v>
      </c>
      <c r="B812" s="1" t="s">
        <v>71</v>
      </c>
      <c r="C812" s="1">
        <v>4.84</v>
      </c>
      <c r="D812" s="1">
        <v>0.05</v>
      </c>
      <c r="E812" s="1">
        <v>1418</v>
      </c>
      <c r="G812" s="1"/>
      <c r="H812" s="1" t="s">
        <v>35</v>
      </c>
      <c r="I812" s="1" t="s">
        <v>48</v>
      </c>
      <c r="J812" s="1" t="s">
        <v>26</v>
      </c>
      <c r="K812" s="1" t="s">
        <v>27</v>
      </c>
      <c r="L812" s="1" t="s">
        <v>28</v>
      </c>
      <c r="M812" s="1"/>
      <c r="N812" s="1" t="s">
        <v>29</v>
      </c>
      <c r="O812" s="1" t="s">
        <v>989</v>
      </c>
      <c r="P812" s="1" t="s">
        <v>270</v>
      </c>
      <c r="Q812" s="1" t="s">
        <v>484</v>
      </c>
      <c r="R812" s="1"/>
      <c r="S812" s="1">
        <v>46901</v>
      </c>
      <c r="T812" s="2">
        <v>42005</v>
      </c>
      <c r="U812" s="2">
        <v>42007</v>
      </c>
      <c r="V812" s="1">
        <v>8</v>
      </c>
      <c r="W812" s="1">
        <v>90539</v>
      </c>
      <c r="X812" s="2"/>
      <c r="Y812" s="1"/>
      <c r="Z812" s="1"/>
      <c r="AA812" s="1"/>
      <c r="AB812" s="1"/>
    </row>
    <row r="813" spans="1:28" x14ac:dyDescent="0.3">
      <c r="A813" s="1">
        <v>24295</v>
      </c>
      <c r="B813" s="1" t="s">
        <v>33</v>
      </c>
      <c r="C813" s="1">
        <v>124.49</v>
      </c>
      <c r="D813" s="1">
        <v>0.1</v>
      </c>
      <c r="E813" s="1">
        <v>1419</v>
      </c>
      <c r="G813" s="1"/>
      <c r="H813" s="1" t="s">
        <v>995</v>
      </c>
      <c r="I813" s="1" t="s">
        <v>48</v>
      </c>
      <c r="J813" s="1" t="s">
        <v>36</v>
      </c>
      <c r="K813" s="1" t="s">
        <v>89</v>
      </c>
      <c r="L813" s="1" t="s">
        <v>77</v>
      </c>
      <c r="M813" s="1"/>
      <c r="N813" s="1" t="s">
        <v>29</v>
      </c>
      <c r="O813" s="1" t="s">
        <v>984</v>
      </c>
      <c r="P813" s="1" t="s">
        <v>270</v>
      </c>
      <c r="Q813" s="1" t="s">
        <v>485</v>
      </c>
      <c r="R813" s="1"/>
      <c r="S813" s="1">
        <v>47905</v>
      </c>
      <c r="T813" s="2">
        <v>42180</v>
      </c>
      <c r="U813" s="2">
        <v>42181</v>
      </c>
      <c r="V813" s="1">
        <v>18</v>
      </c>
      <c r="W813" s="1">
        <v>90540</v>
      </c>
      <c r="X813" s="2"/>
      <c r="Y813" s="1"/>
      <c r="Z813" s="1"/>
      <c r="AA813" s="1"/>
      <c r="AB813" s="1"/>
    </row>
    <row r="814" spans="1:28" x14ac:dyDescent="0.3">
      <c r="A814" s="1">
        <v>19024</v>
      </c>
      <c r="B814" s="1" t="s">
        <v>71</v>
      </c>
      <c r="C814" s="1">
        <v>350.99</v>
      </c>
      <c r="D814" s="1">
        <v>0.1</v>
      </c>
      <c r="E814" s="1">
        <v>1424</v>
      </c>
      <c r="G814" s="1"/>
      <c r="H814" s="1" t="s">
        <v>995</v>
      </c>
      <c r="I814" s="1" t="s">
        <v>34</v>
      </c>
      <c r="J814" s="1" t="s">
        <v>36</v>
      </c>
      <c r="K814" s="1" t="s">
        <v>37</v>
      </c>
      <c r="L814" s="1" t="s">
        <v>38</v>
      </c>
      <c r="M814" s="1"/>
      <c r="N814" s="1" t="s">
        <v>29</v>
      </c>
      <c r="O814" s="1" t="s">
        <v>984</v>
      </c>
      <c r="P814" s="1" t="s">
        <v>129</v>
      </c>
      <c r="Q814" s="1" t="s">
        <v>486</v>
      </c>
      <c r="R814" s="1"/>
      <c r="S814" s="1">
        <v>80112</v>
      </c>
      <c r="T814" s="2">
        <v>42016</v>
      </c>
      <c r="U814" s="2">
        <v>42018</v>
      </c>
      <c r="V814" s="1">
        <v>3</v>
      </c>
      <c r="W814" s="1">
        <v>89448</v>
      </c>
      <c r="X814" s="2"/>
      <c r="Y814" s="1"/>
      <c r="Z814" s="1"/>
      <c r="AA814" s="1"/>
      <c r="AB814" s="1"/>
    </row>
    <row r="815" spans="1:28" x14ac:dyDescent="0.3">
      <c r="A815" s="1">
        <v>19025</v>
      </c>
      <c r="B815" s="1" t="s">
        <v>71</v>
      </c>
      <c r="C815" s="1">
        <v>8.74</v>
      </c>
      <c r="D815" s="1">
        <v>0.05</v>
      </c>
      <c r="E815" s="1">
        <v>1424</v>
      </c>
      <c r="G815" s="1"/>
      <c r="H815" s="1" t="s">
        <v>35</v>
      </c>
      <c r="I815" s="1" t="s">
        <v>34</v>
      </c>
      <c r="J815" s="1" t="s">
        <v>26</v>
      </c>
      <c r="K815" s="1" t="s">
        <v>54</v>
      </c>
      <c r="L815" s="1" t="s">
        <v>49</v>
      </c>
      <c r="M815" s="1"/>
      <c r="N815" s="1" t="s">
        <v>29</v>
      </c>
      <c r="O815" s="1" t="s">
        <v>984</v>
      </c>
      <c r="P815" s="1" t="s">
        <v>129</v>
      </c>
      <c r="Q815" s="1" t="s">
        <v>486</v>
      </c>
      <c r="R815" s="1"/>
      <c r="S815" s="1">
        <v>80112</v>
      </c>
      <c r="T815" s="2">
        <v>42016</v>
      </c>
      <c r="U815" s="2">
        <v>42020</v>
      </c>
      <c r="V815" s="1">
        <v>7</v>
      </c>
      <c r="W815" s="1">
        <v>89448</v>
      </c>
      <c r="X815" s="2"/>
      <c r="Y815" s="1"/>
      <c r="Z815" s="1"/>
      <c r="AA815" s="1"/>
      <c r="AB815" s="1"/>
    </row>
    <row r="816" spans="1:28" x14ac:dyDescent="0.3">
      <c r="A816" s="1">
        <v>19026</v>
      </c>
      <c r="B816" s="1" t="s">
        <v>71</v>
      </c>
      <c r="C816" s="1">
        <v>1.98</v>
      </c>
      <c r="D816" s="1">
        <v>0.05</v>
      </c>
      <c r="E816" s="1">
        <v>1424</v>
      </c>
      <c r="G816" s="1"/>
      <c r="H816" s="1" t="s">
        <v>35</v>
      </c>
      <c r="I816" s="1" t="s">
        <v>34</v>
      </c>
      <c r="J816" s="1" t="s">
        <v>26</v>
      </c>
      <c r="K816" s="1" t="s">
        <v>53</v>
      </c>
      <c r="L816" s="1" t="s">
        <v>28</v>
      </c>
      <c r="M816" s="1"/>
      <c r="N816" s="1" t="s">
        <v>29</v>
      </c>
      <c r="O816" s="1" t="s">
        <v>984</v>
      </c>
      <c r="P816" s="1" t="s">
        <v>129</v>
      </c>
      <c r="Q816" s="1" t="s">
        <v>486</v>
      </c>
      <c r="R816" s="1"/>
      <c r="S816" s="1">
        <v>80112</v>
      </c>
      <c r="T816" s="2">
        <v>42016</v>
      </c>
      <c r="U816" s="2">
        <v>42020</v>
      </c>
      <c r="V816" s="1">
        <v>11</v>
      </c>
      <c r="W816" s="1">
        <v>89448</v>
      </c>
      <c r="X816" s="1"/>
      <c r="Y816" s="1"/>
      <c r="Z816" s="1"/>
      <c r="AA816" s="1"/>
      <c r="AB816" s="1"/>
    </row>
    <row r="817" spans="1:28" x14ac:dyDescent="0.3">
      <c r="A817" s="1">
        <v>23620</v>
      </c>
      <c r="B817" s="1" t="s">
        <v>33</v>
      </c>
      <c r="C817" s="1">
        <v>8.0399999999999991</v>
      </c>
      <c r="D817" s="1">
        <v>0.05</v>
      </c>
      <c r="E817" s="1">
        <v>1424</v>
      </c>
      <c r="G817" s="1"/>
      <c r="H817" s="1" t="s">
        <v>35</v>
      </c>
      <c r="I817" s="1" t="s">
        <v>34</v>
      </c>
      <c r="J817" s="1" t="s">
        <v>26</v>
      </c>
      <c r="K817" s="1" t="s">
        <v>996</v>
      </c>
      <c r="L817" s="1" t="s">
        <v>49</v>
      </c>
      <c r="M817" s="1"/>
      <c r="N817" s="1" t="s">
        <v>29</v>
      </c>
      <c r="O817" s="1" t="s">
        <v>984</v>
      </c>
      <c r="P817" s="1" t="s">
        <v>129</v>
      </c>
      <c r="Q817" s="1" t="s">
        <v>486</v>
      </c>
      <c r="R817" s="1"/>
      <c r="S817" s="1">
        <v>80112</v>
      </c>
      <c r="T817" s="2">
        <v>42175</v>
      </c>
      <c r="U817" s="2">
        <v>42177</v>
      </c>
      <c r="V817" s="1">
        <v>15</v>
      </c>
      <c r="W817" s="1">
        <v>89449</v>
      </c>
      <c r="X817" s="2"/>
      <c r="Y817" s="1"/>
      <c r="Z817" s="1"/>
      <c r="AA817" s="1"/>
      <c r="AB817" s="1"/>
    </row>
    <row r="818" spans="1:28" x14ac:dyDescent="0.3">
      <c r="A818" s="1">
        <v>22824</v>
      </c>
      <c r="B818" s="1" t="s">
        <v>71</v>
      </c>
      <c r="C818" s="1">
        <v>2036.48</v>
      </c>
      <c r="D818" s="1">
        <v>0.15</v>
      </c>
      <c r="E818" s="1">
        <v>1425</v>
      </c>
      <c r="G818" s="1"/>
      <c r="H818" s="1" t="s">
        <v>995</v>
      </c>
      <c r="I818" s="1" t="s">
        <v>48</v>
      </c>
      <c r="J818" s="1" t="s">
        <v>58</v>
      </c>
      <c r="K818" s="1" t="s">
        <v>62</v>
      </c>
      <c r="L818" s="1" t="s">
        <v>38</v>
      </c>
      <c r="M818" s="1"/>
      <c r="N818" s="1" t="s">
        <v>29</v>
      </c>
      <c r="O818" s="1" t="s">
        <v>989</v>
      </c>
      <c r="P818" s="1" t="s">
        <v>129</v>
      </c>
      <c r="Q818" s="1" t="s">
        <v>130</v>
      </c>
      <c r="R818" s="1"/>
      <c r="S818" s="1">
        <v>80525</v>
      </c>
      <c r="T818" s="2">
        <v>42005</v>
      </c>
      <c r="U818" s="2">
        <v>42010</v>
      </c>
      <c r="V818" s="1">
        <v>1</v>
      </c>
      <c r="W818" s="1">
        <v>89450</v>
      </c>
      <c r="X818" s="1"/>
      <c r="Y818" s="1"/>
      <c r="Z818" s="1"/>
      <c r="AA818" s="1"/>
      <c r="AB818" s="1"/>
    </row>
    <row r="819" spans="1:28" x14ac:dyDescent="0.3">
      <c r="A819" s="1">
        <v>22407</v>
      </c>
      <c r="B819" s="1" t="s">
        <v>71</v>
      </c>
      <c r="C819" s="1">
        <v>125.99</v>
      </c>
      <c r="D819" s="1">
        <v>0.1</v>
      </c>
      <c r="E819" s="1">
        <v>1427</v>
      </c>
      <c r="G819" s="1"/>
      <c r="H819" s="1" t="s">
        <v>35</v>
      </c>
      <c r="I819" s="1" t="s">
        <v>34</v>
      </c>
      <c r="J819" s="1" t="s">
        <v>58</v>
      </c>
      <c r="K819" s="1" t="s">
        <v>992</v>
      </c>
      <c r="L819" s="1" t="s">
        <v>49</v>
      </c>
      <c r="M819" s="1"/>
      <c r="N819" s="1" t="s">
        <v>29</v>
      </c>
      <c r="O819" s="1" t="s">
        <v>989</v>
      </c>
      <c r="P819" s="1" t="s">
        <v>143</v>
      </c>
      <c r="Q819" s="1" t="s">
        <v>487</v>
      </c>
      <c r="R819" s="1"/>
      <c r="S819" s="1">
        <v>48708</v>
      </c>
      <c r="T819" s="2">
        <v>42040</v>
      </c>
      <c r="U819" s="2">
        <v>42044</v>
      </c>
      <c r="V819" s="1">
        <v>18</v>
      </c>
      <c r="W819" s="1">
        <v>90905</v>
      </c>
      <c r="X819" s="1"/>
      <c r="Y819" s="1"/>
      <c r="Z819" s="1"/>
      <c r="AA819" s="1"/>
      <c r="AB819" s="1"/>
    </row>
    <row r="820" spans="1:28" x14ac:dyDescent="0.3">
      <c r="A820" s="1">
        <v>19810</v>
      </c>
      <c r="B820" s="1" t="s">
        <v>33</v>
      </c>
      <c r="C820" s="1">
        <v>9.7799999999999994</v>
      </c>
      <c r="D820" s="1">
        <v>0.05</v>
      </c>
      <c r="E820" s="1">
        <v>1432</v>
      </c>
      <c r="G820" s="1"/>
      <c r="H820" s="1" t="s">
        <v>35</v>
      </c>
      <c r="I820" s="1" t="s">
        <v>24</v>
      </c>
      <c r="J820" s="1" t="s">
        <v>26</v>
      </c>
      <c r="K820" s="1" t="s">
        <v>54</v>
      </c>
      <c r="L820" s="1" t="s">
        <v>49</v>
      </c>
      <c r="M820" s="1"/>
      <c r="N820" s="1" t="s">
        <v>29</v>
      </c>
      <c r="O820" s="1" t="s">
        <v>989</v>
      </c>
      <c r="P820" s="1" t="s">
        <v>270</v>
      </c>
      <c r="Q820" s="1" t="s">
        <v>483</v>
      </c>
      <c r="R820" s="1"/>
      <c r="S820" s="1">
        <v>46203</v>
      </c>
      <c r="T820" s="2">
        <v>42068</v>
      </c>
      <c r="U820" s="2">
        <v>42069</v>
      </c>
      <c r="V820" s="1">
        <v>11</v>
      </c>
      <c r="W820" s="1">
        <v>86826</v>
      </c>
      <c r="X820" s="1"/>
      <c r="Y820" s="1"/>
      <c r="Z820" s="1"/>
      <c r="AA820" s="1"/>
      <c r="AB820" s="1"/>
    </row>
    <row r="821" spans="1:28" x14ac:dyDescent="0.3">
      <c r="A821" s="1">
        <v>18762</v>
      </c>
      <c r="B821" s="1" t="s">
        <v>71</v>
      </c>
      <c r="C821" s="1">
        <v>10.98</v>
      </c>
      <c r="D821" s="1">
        <v>0.05</v>
      </c>
      <c r="E821" s="1">
        <v>1432</v>
      </c>
      <c r="G821" s="1"/>
      <c r="H821" s="1" t="s">
        <v>35</v>
      </c>
      <c r="I821" s="1" t="s">
        <v>24</v>
      </c>
      <c r="J821" s="1" t="s">
        <v>26</v>
      </c>
      <c r="K821" s="1" t="s">
        <v>54</v>
      </c>
      <c r="L821" s="1" t="s">
        <v>49</v>
      </c>
      <c r="M821" s="1"/>
      <c r="N821" s="1" t="s">
        <v>29</v>
      </c>
      <c r="O821" s="1" t="s">
        <v>989</v>
      </c>
      <c r="P821" s="1" t="s">
        <v>270</v>
      </c>
      <c r="Q821" s="1" t="s">
        <v>483</v>
      </c>
      <c r="R821" s="1"/>
      <c r="S821" s="1">
        <v>46203</v>
      </c>
      <c r="T821" s="2">
        <v>42175</v>
      </c>
      <c r="U821" s="2">
        <v>42182</v>
      </c>
      <c r="V821" s="1">
        <v>16</v>
      </c>
      <c r="W821" s="1">
        <v>86827</v>
      </c>
      <c r="X821" s="1"/>
      <c r="Y821" s="1"/>
      <c r="Z821" s="1"/>
      <c r="AA821" s="1"/>
      <c r="AB821" s="1"/>
    </row>
    <row r="822" spans="1:28" x14ac:dyDescent="0.3">
      <c r="A822" s="1">
        <v>19811</v>
      </c>
      <c r="B822" s="1" t="s">
        <v>33</v>
      </c>
      <c r="C822" s="1">
        <v>3.28</v>
      </c>
      <c r="D822" s="1">
        <v>0.05</v>
      </c>
      <c r="E822" s="1">
        <v>1433</v>
      </c>
      <c r="G822" s="1"/>
      <c r="H822" s="1" t="s">
        <v>995</v>
      </c>
      <c r="I822" s="1" t="s">
        <v>24</v>
      </c>
      <c r="J822" s="1" t="s">
        <v>26</v>
      </c>
      <c r="K822" s="1" t="s">
        <v>27</v>
      </c>
      <c r="L822" s="1" t="s">
        <v>28</v>
      </c>
      <c r="M822" s="1"/>
      <c r="N822" s="1" t="s">
        <v>29</v>
      </c>
      <c r="O822" s="1" t="s">
        <v>989</v>
      </c>
      <c r="P822" s="1" t="s">
        <v>270</v>
      </c>
      <c r="Q822" s="1" t="s">
        <v>488</v>
      </c>
      <c r="R822" s="1"/>
      <c r="S822" s="1">
        <v>47130</v>
      </c>
      <c r="T822" s="2">
        <v>42068</v>
      </c>
      <c r="U822" s="2">
        <v>42069</v>
      </c>
      <c r="V822" s="1">
        <v>7</v>
      </c>
      <c r="W822" s="1">
        <v>86826</v>
      </c>
      <c r="X822" s="1"/>
      <c r="Y822" s="1"/>
      <c r="Z822" s="1"/>
      <c r="AA822" s="1"/>
      <c r="AB822" s="1"/>
    </row>
    <row r="823" spans="1:28" x14ac:dyDescent="0.3">
      <c r="A823" s="1">
        <v>20124</v>
      </c>
      <c r="B823" s="1" t="s">
        <v>23</v>
      </c>
      <c r="C823" s="1">
        <v>300.98</v>
      </c>
      <c r="D823" s="1">
        <v>0.1</v>
      </c>
      <c r="E823" s="1">
        <v>1433</v>
      </c>
      <c r="G823" s="1"/>
      <c r="H823" s="1" t="s">
        <v>995</v>
      </c>
      <c r="I823" s="1" t="s">
        <v>24</v>
      </c>
      <c r="J823" s="1" t="s">
        <v>36</v>
      </c>
      <c r="K823" s="1" t="s">
        <v>37</v>
      </c>
      <c r="L823" s="1" t="s">
        <v>38</v>
      </c>
      <c r="M823" s="1"/>
      <c r="N823" s="1" t="s">
        <v>29</v>
      </c>
      <c r="O823" s="1" t="s">
        <v>989</v>
      </c>
      <c r="P823" s="1" t="s">
        <v>270</v>
      </c>
      <c r="Q823" s="1" t="s">
        <v>488</v>
      </c>
      <c r="R823" s="1"/>
      <c r="S823" s="1">
        <v>47130</v>
      </c>
      <c r="T823" s="2">
        <v>42143</v>
      </c>
      <c r="U823" s="2">
        <v>42145</v>
      </c>
      <c r="V823" s="1">
        <v>14</v>
      </c>
      <c r="W823" s="1">
        <v>86828</v>
      </c>
      <c r="X823" s="2"/>
      <c r="Y823" s="1"/>
      <c r="Z823" s="1"/>
      <c r="AA823" s="1"/>
      <c r="AB823" s="1"/>
    </row>
    <row r="824" spans="1:28" x14ac:dyDescent="0.3">
      <c r="A824" s="1">
        <v>20125</v>
      </c>
      <c r="B824" s="1" t="s">
        <v>23</v>
      </c>
      <c r="C824" s="1">
        <v>20.98</v>
      </c>
      <c r="D824" s="1">
        <v>0.05</v>
      </c>
      <c r="E824" s="1">
        <v>1433</v>
      </c>
      <c r="G824" s="1"/>
      <c r="H824" s="1" t="s">
        <v>995</v>
      </c>
      <c r="I824" s="1" t="s">
        <v>24</v>
      </c>
      <c r="J824" s="1" t="s">
        <v>26</v>
      </c>
      <c r="K824" s="1" t="s">
        <v>85</v>
      </c>
      <c r="L824" s="1" t="s">
        <v>38</v>
      </c>
      <c r="M824" s="1"/>
      <c r="N824" s="1" t="s">
        <v>29</v>
      </c>
      <c r="O824" s="1" t="s">
        <v>988</v>
      </c>
      <c r="P824" s="1" t="s">
        <v>270</v>
      </c>
      <c r="Q824" s="1" t="s">
        <v>488</v>
      </c>
      <c r="R824" s="1"/>
      <c r="S824" s="1">
        <v>47130</v>
      </c>
      <c r="T824" s="2">
        <v>42143</v>
      </c>
      <c r="U824" s="2">
        <v>42143</v>
      </c>
      <c r="V824" s="1">
        <v>28</v>
      </c>
      <c r="W824" s="1">
        <v>86828</v>
      </c>
      <c r="X824" s="2"/>
      <c r="Y824" s="1"/>
      <c r="Z824" s="1"/>
      <c r="AA824" s="1"/>
      <c r="AB824" s="1"/>
    </row>
    <row r="825" spans="1:28" x14ac:dyDescent="0.3">
      <c r="A825" s="1">
        <v>21955</v>
      </c>
      <c r="B825" s="1" t="s">
        <v>41</v>
      </c>
      <c r="C825" s="1">
        <v>80.98</v>
      </c>
      <c r="D825" s="1">
        <v>0.05</v>
      </c>
      <c r="E825" s="1">
        <v>1438</v>
      </c>
      <c r="G825" s="1"/>
      <c r="H825" s="1" t="s">
        <v>35</v>
      </c>
      <c r="I825" s="1" t="s">
        <v>24</v>
      </c>
      <c r="J825" s="1" t="s">
        <v>26</v>
      </c>
      <c r="K825" s="1" t="s">
        <v>85</v>
      </c>
      <c r="L825" s="1" t="s">
        <v>124</v>
      </c>
      <c r="M825" s="1"/>
      <c r="N825" s="1" t="s">
        <v>29</v>
      </c>
      <c r="O825" s="1" t="s">
        <v>988</v>
      </c>
      <c r="P825" s="1" t="s">
        <v>90</v>
      </c>
      <c r="Q825" s="1" t="s">
        <v>489</v>
      </c>
      <c r="R825" s="1"/>
      <c r="S825" s="1">
        <v>44035</v>
      </c>
      <c r="T825" s="2">
        <v>42026</v>
      </c>
      <c r="U825" s="2">
        <v>42028</v>
      </c>
      <c r="V825" s="1">
        <v>3</v>
      </c>
      <c r="W825" s="1">
        <v>90120</v>
      </c>
      <c r="X825" s="2"/>
      <c r="Y825" s="1"/>
      <c r="Z825" s="1"/>
      <c r="AA825" s="1"/>
      <c r="AB825" s="1"/>
    </row>
    <row r="826" spans="1:28" x14ac:dyDescent="0.3">
      <c r="A826" s="1">
        <v>23415</v>
      </c>
      <c r="B826" s="1" t="s">
        <v>41</v>
      </c>
      <c r="C826" s="1">
        <v>6.48</v>
      </c>
      <c r="D826" s="1">
        <v>0.05</v>
      </c>
      <c r="E826" s="1">
        <v>1439</v>
      </c>
      <c r="G826" s="1"/>
      <c r="H826" s="1" t="s">
        <v>35</v>
      </c>
      <c r="I826" s="1" t="s">
        <v>24</v>
      </c>
      <c r="J826" s="1" t="s">
        <v>26</v>
      </c>
      <c r="K826" s="1" t="s">
        <v>66</v>
      </c>
      <c r="L826" s="1" t="s">
        <v>49</v>
      </c>
      <c r="M826" s="1"/>
      <c r="N826" s="1" t="s">
        <v>29</v>
      </c>
      <c r="O826" s="1" t="s">
        <v>989</v>
      </c>
      <c r="P826" s="1" t="s">
        <v>90</v>
      </c>
      <c r="Q826" s="1" t="s">
        <v>490</v>
      </c>
      <c r="R826" s="1"/>
      <c r="S826" s="1">
        <v>44117</v>
      </c>
      <c r="T826" s="2">
        <v>42122</v>
      </c>
      <c r="U826" s="2">
        <v>42123</v>
      </c>
      <c r="V826" s="1">
        <v>3</v>
      </c>
      <c r="W826" s="1">
        <v>90121</v>
      </c>
      <c r="X826" s="1"/>
      <c r="Y826" s="1"/>
      <c r="Z826" s="1"/>
      <c r="AA826" s="1"/>
      <c r="AB826" s="1"/>
    </row>
    <row r="827" spans="1:28" x14ac:dyDescent="0.3">
      <c r="A827" s="1">
        <v>22672</v>
      </c>
      <c r="B827" s="1" t="s">
        <v>33</v>
      </c>
      <c r="C827" s="1">
        <v>177.98</v>
      </c>
      <c r="D827" s="1">
        <v>0.1</v>
      </c>
      <c r="E827" s="1">
        <v>1442</v>
      </c>
      <c r="G827" s="1"/>
      <c r="H827" s="1" t="s">
        <v>35</v>
      </c>
      <c r="I827" s="1" t="s">
        <v>24</v>
      </c>
      <c r="J827" s="1" t="s">
        <v>26</v>
      </c>
      <c r="K827" s="1" t="s">
        <v>131</v>
      </c>
      <c r="L827" s="1" t="s">
        <v>49</v>
      </c>
      <c r="M827" s="1"/>
      <c r="N827" s="1" t="s">
        <v>29</v>
      </c>
      <c r="O827" s="1" t="s">
        <v>989</v>
      </c>
      <c r="P827" s="1" t="s">
        <v>210</v>
      </c>
      <c r="Q827" s="1" t="s">
        <v>400</v>
      </c>
      <c r="R827" s="1"/>
      <c r="S827" s="1">
        <v>65807</v>
      </c>
      <c r="T827" s="2">
        <v>42180</v>
      </c>
      <c r="U827" s="2">
        <v>42182</v>
      </c>
      <c r="V827" s="1">
        <v>15</v>
      </c>
      <c r="W827" s="1">
        <v>89076</v>
      </c>
      <c r="X827" s="2"/>
      <c r="Y827" s="1"/>
      <c r="Z827" s="1"/>
      <c r="AA827" s="1"/>
      <c r="AB827" s="1"/>
    </row>
    <row r="828" spans="1:28" x14ac:dyDescent="0.3">
      <c r="A828" s="1">
        <v>21945</v>
      </c>
      <c r="B828" s="1" t="s">
        <v>71</v>
      </c>
      <c r="C828" s="1">
        <v>15.99</v>
      </c>
      <c r="D828" s="1">
        <v>0.05</v>
      </c>
      <c r="E828" s="1">
        <v>1442</v>
      </c>
      <c r="G828" s="1"/>
      <c r="H828" s="1" t="s">
        <v>995</v>
      </c>
      <c r="I828" s="1" t="s">
        <v>24</v>
      </c>
      <c r="J828" s="1" t="s">
        <v>26</v>
      </c>
      <c r="K828" s="1" t="s">
        <v>996</v>
      </c>
      <c r="L828" s="1" t="s">
        <v>49</v>
      </c>
      <c r="M828" s="1"/>
      <c r="N828" s="1" t="s">
        <v>29</v>
      </c>
      <c r="O828" s="1" t="s">
        <v>989</v>
      </c>
      <c r="P828" s="1" t="s">
        <v>210</v>
      </c>
      <c r="Q828" s="1" t="s">
        <v>400</v>
      </c>
      <c r="R828" s="1"/>
      <c r="S828" s="1">
        <v>65807</v>
      </c>
      <c r="T828" s="2">
        <v>42034</v>
      </c>
      <c r="U828" s="2">
        <v>42038</v>
      </c>
      <c r="V828" s="1">
        <v>7</v>
      </c>
      <c r="W828" s="1">
        <v>89077</v>
      </c>
      <c r="X828" s="1"/>
      <c r="Y828" s="1"/>
      <c r="Z828" s="1"/>
      <c r="AA828" s="1"/>
      <c r="AB828" s="1"/>
    </row>
    <row r="829" spans="1:28" x14ac:dyDescent="0.3">
      <c r="A829" s="1">
        <v>21946</v>
      </c>
      <c r="B829" s="1" t="s">
        <v>71</v>
      </c>
      <c r="C829" s="1">
        <v>46.94</v>
      </c>
      <c r="D829" s="1">
        <v>0.05</v>
      </c>
      <c r="E829" s="1">
        <v>1442</v>
      </c>
      <c r="G829" s="1"/>
      <c r="H829" s="1" t="s">
        <v>995</v>
      </c>
      <c r="I829" s="1" t="s">
        <v>24</v>
      </c>
      <c r="J829" s="1" t="s">
        <v>36</v>
      </c>
      <c r="K829" s="1" t="s">
        <v>42</v>
      </c>
      <c r="L829" s="1" t="s">
        <v>49</v>
      </c>
      <c r="M829" s="1"/>
      <c r="N829" s="1" t="s">
        <v>29</v>
      </c>
      <c r="O829" s="1" t="s">
        <v>984</v>
      </c>
      <c r="P829" s="1" t="s">
        <v>210</v>
      </c>
      <c r="Q829" s="1" t="s">
        <v>400</v>
      </c>
      <c r="R829" s="1"/>
      <c r="S829" s="1">
        <v>65807</v>
      </c>
      <c r="T829" s="2">
        <v>42034</v>
      </c>
      <c r="U829" s="2">
        <v>42034</v>
      </c>
      <c r="V829" s="1">
        <v>10</v>
      </c>
      <c r="W829" s="1">
        <v>89077</v>
      </c>
      <c r="X829" s="1"/>
      <c r="Y829" s="1"/>
      <c r="Z829" s="1"/>
      <c r="AA829" s="1"/>
      <c r="AB829" s="1"/>
    </row>
    <row r="830" spans="1:28" x14ac:dyDescent="0.3">
      <c r="A830" s="1">
        <v>23793</v>
      </c>
      <c r="B830" s="1" t="s">
        <v>47</v>
      </c>
      <c r="C830" s="1">
        <v>218.08</v>
      </c>
      <c r="D830" s="1">
        <v>0.1</v>
      </c>
      <c r="E830" s="1">
        <v>1450</v>
      </c>
      <c r="G830" s="1"/>
      <c r="H830" s="1" t="s">
        <v>995</v>
      </c>
      <c r="I830" s="1" t="s">
        <v>74</v>
      </c>
      <c r="J830" s="1" t="s">
        <v>36</v>
      </c>
      <c r="K830" s="1" t="s">
        <v>37</v>
      </c>
      <c r="L830" s="1" t="s">
        <v>124</v>
      </c>
      <c r="M830" s="1"/>
      <c r="N830" s="1" t="s">
        <v>29</v>
      </c>
      <c r="O830" s="1" t="s">
        <v>998</v>
      </c>
      <c r="P830" s="1" t="s">
        <v>39</v>
      </c>
      <c r="Q830" s="1" t="s">
        <v>491</v>
      </c>
      <c r="R830" s="1"/>
      <c r="S830" s="1">
        <v>96150</v>
      </c>
      <c r="T830" s="2">
        <v>42148</v>
      </c>
      <c r="U830" s="2">
        <v>42149</v>
      </c>
      <c r="V830" s="1">
        <v>12</v>
      </c>
      <c r="W830" s="1">
        <v>86735</v>
      </c>
      <c r="X830" s="1"/>
      <c r="Y830" s="1"/>
      <c r="Z830" s="1"/>
      <c r="AA830" s="1"/>
      <c r="AB830" s="1"/>
    </row>
    <row r="831" spans="1:28" x14ac:dyDescent="0.3">
      <c r="A831" s="1">
        <v>25006</v>
      </c>
      <c r="B831" s="1" t="s">
        <v>23</v>
      </c>
      <c r="C831" s="1">
        <v>85.99</v>
      </c>
      <c r="D831" s="1">
        <v>0.05</v>
      </c>
      <c r="E831" s="1">
        <v>1459</v>
      </c>
      <c r="G831" s="1"/>
      <c r="H831" s="1" t="s">
        <v>35</v>
      </c>
      <c r="I831" s="1" t="s">
        <v>74</v>
      </c>
      <c r="J831" s="1" t="s">
        <v>58</v>
      </c>
      <c r="K831" s="1" t="s">
        <v>992</v>
      </c>
      <c r="L831" s="1" t="s">
        <v>28</v>
      </c>
      <c r="M831" s="1"/>
      <c r="N831" s="1" t="s">
        <v>29</v>
      </c>
      <c r="O831" s="1" t="s">
        <v>989</v>
      </c>
      <c r="P831" s="1" t="s">
        <v>331</v>
      </c>
      <c r="Q831" s="1" t="s">
        <v>492</v>
      </c>
      <c r="R831" s="1"/>
      <c r="S831" s="1">
        <v>29687</v>
      </c>
      <c r="T831" s="2">
        <v>42099</v>
      </c>
      <c r="U831" s="2">
        <v>42101</v>
      </c>
      <c r="V831" s="1">
        <v>4</v>
      </c>
      <c r="W831" s="1">
        <v>86734</v>
      </c>
      <c r="X831" s="1"/>
      <c r="Y831" s="1"/>
      <c r="Z831" s="1"/>
      <c r="AA831" s="1"/>
      <c r="AB831" s="1"/>
    </row>
    <row r="832" spans="1:28" x14ac:dyDescent="0.3">
      <c r="A832" s="1">
        <v>18105</v>
      </c>
      <c r="B832" s="1" t="s">
        <v>23</v>
      </c>
      <c r="C832" s="1">
        <v>12.95</v>
      </c>
      <c r="D832" s="1">
        <v>0.05</v>
      </c>
      <c r="E832" s="1">
        <v>1461</v>
      </c>
      <c r="G832" s="1"/>
      <c r="H832" s="1" t="s">
        <v>35</v>
      </c>
      <c r="I832" s="1" t="s">
        <v>74</v>
      </c>
      <c r="J832" s="1" t="s">
        <v>26</v>
      </c>
      <c r="K832" s="1" t="s">
        <v>996</v>
      </c>
      <c r="L832" s="1" t="s">
        <v>49</v>
      </c>
      <c r="M832" s="1"/>
      <c r="N832" s="1" t="s">
        <v>29</v>
      </c>
      <c r="O832" s="1" t="s">
        <v>989</v>
      </c>
      <c r="P832" s="1" t="s">
        <v>270</v>
      </c>
      <c r="Q832" s="1" t="s">
        <v>485</v>
      </c>
      <c r="R832" s="1"/>
      <c r="S832" s="1">
        <v>47905</v>
      </c>
      <c r="T832" s="2">
        <v>42157</v>
      </c>
      <c r="U832" s="2">
        <v>42159</v>
      </c>
      <c r="V832" s="1">
        <v>19</v>
      </c>
      <c r="W832" s="1">
        <v>86397</v>
      </c>
      <c r="X832" s="1"/>
      <c r="Y832" s="1"/>
      <c r="Z832" s="1"/>
      <c r="AA832" s="1"/>
      <c r="AB832" s="1"/>
    </row>
    <row r="833" spans="1:28" x14ac:dyDescent="0.3">
      <c r="A833" s="1">
        <v>23735</v>
      </c>
      <c r="B833" s="1" t="s">
        <v>23</v>
      </c>
      <c r="C833" s="1">
        <v>65.989999999999995</v>
      </c>
      <c r="D833" s="1">
        <v>0.05</v>
      </c>
      <c r="E833" s="1">
        <v>1466</v>
      </c>
      <c r="G833" s="1"/>
      <c r="H833" s="1" t="s">
        <v>35</v>
      </c>
      <c r="I833" s="1" t="s">
        <v>48</v>
      </c>
      <c r="J833" s="1" t="s">
        <v>58</v>
      </c>
      <c r="K833" s="1" t="s">
        <v>992</v>
      </c>
      <c r="L833" s="1" t="s">
        <v>49</v>
      </c>
      <c r="M833" s="1"/>
      <c r="N833" s="1" t="s">
        <v>29</v>
      </c>
      <c r="O833" s="1" t="s">
        <v>989</v>
      </c>
      <c r="P833" s="1" t="s">
        <v>206</v>
      </c>
      <c r="Q833" s="1" t="s">
        <v>190</v>
      </c>
      <c r="R833" s="1"/>
      <c r="S833" s="1">
        <v>68601</v>
      </c>
      <c r="T833" s="2">
        <v>42166</v>
      </c>
      <c r="U833" s="2">
        <v>42168</v>
      </c>
      <c r="V833" s="1">
        <v>10</v>
      </c>
      <c r="W833" s="1">
        <v>91115</v>
      </c>
      <c r="X833" s="2"/>
      <c r="Y833" s="1"/>
      <c r="Z833" s="1"/>
      <c r="AA833" s="1"/>
      <c r="AB833" s="1"/>
    </row>
    <row r="834" spans="1:28" x14ac:dyDescent="0.3">
      <c r="A834" s="1">
        <v>25917</v>
      </c>
      <c r="B834" s="1" t="s">
        <v>71</v>
      </c>
      <c r="C834" s="1">
        <v>130.97999999999999</v>
      </c>
      <c r="D834" s="1">
        <v>0.1</v>
      </c>
      <c r="E834" s="1">
        <v>1466</v>
      </c>
      <c r="G834" s="1"/>
      <c r="H834" s="1" t="s">
        <v>995</v>
      </c>
      <c r="I834" s="1" t="s">
        <v>48</v>
      </c>
      <c r="J834" s="1" t="s">
        <v>36</v>
      </c>
      <c r="K834" s="1" t="s">
        <v>105</v>
      </c>
      <c r="L834" s="1" t="s">
        <v>77</v>
      </c>
      <c r="M834" s="1"/>
      <c r="N834" s="1" t="s">
        <v>29</v>
      </c>
      <c r="O834" s="1" t="s">
        <v>984</v>
      </c>
      <c r="P834" s="1" t="s">
        <v>206</v>
      </c>
      <c r="Q834" s="1" t="s">
        <v>190</v>
      </c>
      <c r="R834" s="1"/>
      <c r="S834" s="1">
        <v>68601</v>
      </c>
      <c r="T834" s="2">
        <v>42167</v>
      </c>
      <c r="U834" s="2">
        <v>42167</v>
      </c>
      <c r="V834" s="1">
        <v>14</v>
      </c>
      <c r="W834" s="1">
        <v>91116</v>
      </c>
      <c r="X834" s="1"/>
      <c r="Y834" s="1"/>
      <c r="Z834" s="1"/>
      <c r="AA834" s="1"/>
      <c r="AB834" s="1"/>
    </row>
    <row r="835" spans="1:28" x14ac:dyDescent="0.3">
      <c r="A835" s="1">
        <v>25915</v>
      </c>
      <c r="B835" s="1" t="s">
        <v>71</v>
      </c>
      <c r="C835" s="1">
        <v>105.29</v>
      </c>
      <c r="D835" s="1">
        <v>0.1</v>
      </c>
      <c r="E835" s="1">
        <v>1469</v>
      </c>
      <c r="G835" s="1"/>
      <c r="H835" s="1" t="s">
        <v>35</v>
      </c>
      <c r="I835" s="1" t="s">
        <v>48</v>
      </c>
      <c r="J835" s="1" t="s">
        <v>36</v>
      </c>
      <c r="K835" s="1" t="s">
        <v>42</v>
      </c>
      <c r="L835" s="1" t="s">
        <v>124</v>
      </c>
      <c r="M835" s="1"/>
      <c r="N835" s="1" t="s">
        <v>29</v>
      </c>
      <c r="O835" s="1" t="s">
        <v>984</v>
      </c>
      <c r="P835" s="1" t="s">
        <v>114</v>
      </c>
      <c r="Q835" s="1" t="s">
        <v>493</v>
      </c>
      <c r="R835" s="1"/>
      <c r="S835" s="1">
        <v>84015</v>
      </c>
      <c r="T835" s="2">
        <v>42167</v>
      </c>
      <c r="U835" s="2">
        <v>42171</v>
      </c>
      <c r="V835" s="1">
        <v>9</v>
      </c>
      <c r="W835" s="1">
        <v>91116</v>
      </c>
      <c r="X835" s="1"/>
      <c r="Y835" s="1"/>
      <c r="Z835" s="1"/>
      <c r="AA835" s="1"/>
      <c r="AB835" s="1"/>
    </row>
    <row r="836" spans="1:28" x14ac:dyDescent="0.3">
      <c r="A836" s="1">
        <v>25916</v>
      </c>
      <c r="B836" s="1" t="s">
        <v>71</v>
      </c>
      <c r="C836" s="1">
        <v>31.76</v>
      </c>
      <c r="D836" s="1">
        <v>0.05</v>
      </c>
      <c r="E836" s="1">
        <v>1469</v>
      </c>
      <c r="G836" s="1"/>
      <c r="H836" s="1" t="s">
        <v>995</v>
      </c>
      <c r="I836" s="1" t="s">
        <v>48</v>
      </c>
      <c r="J836" s="1" t="s">
        <v>36</v>
      </c>
      <c r="K836" s="1" t="s">
        <v>89</v>
      </c>
      <c r="L836" s="1" t="s">
        <v>77</v>
      </c>
      <c r="M836" s="1"/>
      <c r="N836" s="1" t="s">
        <v>29</v>
      </c>
      <c r="O836" s="1" t="s">
        <v>988</v>
      </c>
      <c r="P836" s="1" t="s">
        <v>114</v>
      </c>
      <c r="Q836" s="1" t="s">
        <v>493</v>
      </c>
      <c r="R836" s="1"/>
      <c r="S836" s="1">
        <v>84015</v>
      </c>
      <c r="T836" s="2">
        <v>42167</v>
      </c>
      <c r="U836" s="2">
        <v>42169</v>
      </c>
      <c r="V836" s="1">
        <v>18</v>
      </c>
      <c r="W836" s="1">
        <v>91116</v>
      </c>
      <c r="X836" s="2"/>
      <c r="Y836" s="1"/>
      <c r="Z836" s="1"/>
      <c r="AA836" s="1"/>
      <c r="AB836" s="1"/>
    </row>
    <row r="837" spans="1:28" x14ac:dyDescent="0.3">
      <c r="A837" s="1">
        <v>21710</v>
      </c>
      <c r="B837" s="1" t="s">
        <v>23</v>
      </c>
      <c r="C837" s="1">
        <v>420.98</v>
      </c>
      <c r="D837" s="1">
        <v>0.1</v>
      </c>
      <c r="E837" s="1">
        <v>1471</v>
      </c>
      <c r="G837" s="1"/>
      <c r="H837" s="1" t="s">
        <v>35</v>
      </c>
      <c r="I837" s="1" t="s">
        <v>34</v>
      </c>
      <c r="J837" s="1" t="s">
        <v>26</v>
      </c>
      <c r="K837" s="1" t="s">
        <v>996</v>
      </c>
      <c r="L837" s="1" t="s">
        <v>49</v>
      </c>
      <c r="M837" s="1"/>
      <c r="N837" s="1" t="s">
        <v>29</v>
      </c>
      <c r="O837" s="1" t="s">
        <v>988</v>
      </c>
      <c r="P837" s="1" t="s">
        <v>90</v>
      </c>
      <c r="Q837" s="1" t="s">
        <v>494</v>
      </c>
      <c r="R837" s="1"/>
      <c r="S837" s="1">
        <v>43081</v>
      </c>
      <c r="T837" s="2">
        <v>42084</v>
      </c>
      <c r="U837" s="2">
        <v>42085</v>
      </c>
      <c r="V837" s="1">
        <v>10</v>
      </c>
      <c r="W837" s="1">
        <v>87077</v>
      </c>
      <c r="X837" s="2"/>
      <c r="Y837" s="1"/>
      <c r="Z837" s="1"/>
      <c r="AA837" s="1"/>
      <c r="AB837" s="1"/>
    </row>
    <row r="838" spans="1:28" x14ac:dyDescent="0.3">
      <c r="A838" s="1">
        <v>23958</v>
      </c>
      <c r="B838" s="1" t="s">
        <v>33</v>
      </c>
      <c r="C838" s="1">
        <v>30.98</v>
      </c>
      <c r="D838" s="1">
        <v>0.05</v>
      </c>
      <c r="E838" s="1">
        <v>1472</v>
      </c>
      <c r="G838" s="1"/>
      <c r="H838" s="1" t="s">
        <v>995</v>
      </c>
      <c r="I838" s="1" t="s">
        <v>34</v>
      </c>
      <c r="J838" s="1" t="s">
        <v>58</v>
      </c>
      <c r="K838" s="1" t="s">
        <v>100</v>
      </c>
      <c r="L838" s="1" t="s">
        <v>49</v>
      </c>
      <c r="M838" s="1"/>
      <c r="N838" s="1" t="s">
        <v>29</v>
      </c>
      <c r="O838" s="1" t="s">
        <v>988</v>
      </c>
      <c r="P838" s="1" t="s">
        <v>90</v>
      </c>
      <c r="Q838" s="1" t="s">
        <v>495</v>
      </c>
      <c r="R838" s="1"/>
      <c r="S838" s="1">
        <v>44145</v>
      </c>
      <c r="T838" s="2">
        <v>42185</v>
      </c>
      <c r="U838" s="2">
        <v>42186</v>
      </c>
      <c r="V838" s="1">
        <v>17</v>
      </c>
      <c r="W838" s="1">
        <v>87078</v>
      </c>
      <c r="X838" s="1"/>
      <c r="Y838" s="1"/>
      <c r="Z838" s="1"/>
      <c r="AA838" s="1"/>
      <c r="AB838" s="1"/>
    </row>
    <row r="839" spans="1:28" x14ac:dyDescent="0.3">
      <c r="A839" s="1">
        <v>22313</v>
      </c>
      <c r="B839" s="1" t="s">
        <v>47</v>
      </c>
      <c r="C839" s="1">
        <v>20.27</v>
      </c>
      <c r="D839" s="1">
        <v>0.05</v>
      </c>
      <c r="E839" s="1">
        <v>1472</v>
      </c>
      <c r="G839" s="1"/>
      <c r="H839" s="1" t="s">
        <v>35</v>
      </c>
      <c r="I839" s="1" t="s">
        <v>34</v>
      </c>
      <c r="J839" s="1" t="s">
        <v>26</v>
      </c>
      <c r="K839" s="1" t="s">
        <v>131</v>
      </c>
      <c r="L839" s="1" t="s">
        <v>49</v>
      </c>
      <c r="M839" s="1"/>
      <c r="N839" s="1" t="s">
        <v>29</v>
      </c>
      <c r="O839" s="1" t="s">
        <v>988</v>
      </c>
      <c r="P839" s="1" t="s">
        <v>90</v>
      </c>
      <c r="Q839" s="1" t="s">
        <v>495</v>
      </c>
      <c r="R839" s="1"/>
      <c r="S839" s="1">
        <v>44145</v>
      </c>
      <c r="T839" s="2">
        <v>42149</v>
      </c>
      <c r="U839" s="2">
        <v>42150</v>
      </c>
      <c r="V839" s="1">
        <v>30</v>
      </c>
      <c r="W839" s="1">
        <v>87079</v>
      </c>
      <c r="X839" s="2"/>
      <c r="Y839" s="1"/>
      <c r="Z839" s="1"/>
      <c r="AA839" s="1"/>
      <c r="AB839" s="1"/>
    </row>
    <row r="840" spans="1:28" x14ac:dyDescent="0.3">
      <c r="A840" s="1">
        <v>24937</v>
      </c>
      <c r="B840" s="1" t="s">
        <v>41</v>
      </c>
      <c r="C840" s="1">
        <v>9.7799999999999994</v>
      </c>
      <c r="D840" s="1">
        <v>0.05</v>
      </c>
      <c r="E840" s="1">
        <v>1473</v>
      </c>
      <c r="G840" s="1"/>
      <c r="H840" s="1" t="s">
        <v>995</v>
      </c>
      <c r="I840" s="1" t="s">
        <v>34</v>
      </c>
      <c r="J840" s="1" t="s">
        <v>58</v>
      </c>
      <c r="K840" s="1" t="s">
        <v>100</v>
      </c>
      <c r="L840" s="1" t="s">
        <v>43</v>
      </c>
      <c r="M840" s="1"/>
      <c r="N840" s="1" t="s">
        <v>29</v>
      </c>
      <c r="O840" s="1" t="s">
        <v>984</v>
      </c>
      <c r="P840" s="1" t="s">
        <v>90</v>
      </c>
      <c r="Q840" s="1" t="s">
        <v>496</v>
      </c>
      <c r="R840" s="1"/>
      <c r="S840" s="1">
        <v>44691</v>
      </c>
      <c r="T840" s="2">
        <v>42025</v>
      </c>
      <c r="U840" s="2">
        <v>42026</v>
      </c>
      <c r="V840" s="1">
        <v>9</v>
      </c>
      <c r="W840" s="1">
        <v>87076</v>
      </c>
      <c r="X840" s="1"/>
      <c r="Y840" s="1"/>
      <c r="Z840" s="1"/>
      <c r="AA840" s="1"/>
      <c r="AB840" s="1"/>
    </row>
    <row r="841" spans="1:28" x14ac:dyDescent="0.3">
      <c r="A841" s="1">
        <v>7544</v>
      </c>
      <c r="B841" s="1" t="s">
        <v>33</v>
      </c>
      <c r="C841" s="1">
        <v>8.9499999999999993</v>
      </c>
      <c r="D841" s="1">
        <v>0.05</v>
      </c>
      <c r="E841" s="1">
        <v>1481</v>
      </c>
      <c r="G841" s="1"/>
      <c r="H841" s="1" t="s">
        <v>35</v>
      </c>
      <c r="I841" s="1" t="s">
        <v>24</v>
      </c>
      <c r="J841" s="1" t="s">
        <v>26</v>
      </c>
      <c r="K841" s="1" t="s">
        <v>66</v>
      </c>
      <c r="L841" s="1" t="s">
        <v>28</v>
      </c>
      <c r="M841" s="1"/>
      <c r="N841" s="1" t="s">
        <v>29</v>
      </c>
      <c r="O841" s="1" t="s">
        <v>989</v>
      </c>
      <c r="P841" s="1" t="s">
        <v>39</v>
      </c>
      <c r="Q841" s="1" t="s">
        <v>257</v>
      </c>
      <c r="R841" s="1"/>
      <c r="S841" s="1">
        <v>90049</v>
      </c>
      <c r="T841" s="2">
        <v>42090</v>
      </c>
      <c r="U841" s="2">
        <v>42091</v>
      </c>
      <c r="V841" s="1">
        <v>36</v>
      </c>
      <c r="W841" s="1">
        <v>53953</v>
      </c>
      <c r="X841" s="1"/>
      <c r="Y841" s="1"/>
      <c r="Z841" s="1"/>
      <c r="AA841" s="1"/>
      <c r="AB841" s="1"/>
    </row>
    <row r="842" spans="1:28" x14ac:dyDescent="0.3">
      <c r="A842" s="1">
        <v>25544</v>
      </c>
      <c r="B842" s="1" t="s">
        <v>33</v>
      </c>
      <c r="C842" s="1">
        <v>8.9499999999999993</v>
      </c>
      <c r="D842" s="1">
        <v>0.05</v>
      </c>
      <c r="E842" s="1">
        <v>1482</v>
      </c>
      <c r="G842" s="1"/>
      <c r="H842" s="1" t="s">
        <v>35</v>
      </c>
      <c r="I842" s="1" t="s">
        <v>24</v>
      </c>
      <c r="J842" s="1" t="s">
        <v>26</v>
      </c>
      <c r="K842" s="1" t="s">
        <v>66</v>
      </c>
      <c r="L842" s="1" t="s">
        <v>28</v>
      </c>
      <c r="M842" s="1"/>
      <c r="N842" s="1" t="s">
        <v>29</v>
      </c>
      <c r="O842" s="1" t="s">
        <v>989</v>
      </c>
      <c r="P842" s="1" t="s">
        <v>143</v>
      </c>
      <c r="Q842" s="1" t="s">
        <v>487</v>
      </c>
      <c r="R842" s="1"/>
      <c r="S842" s="1">
        <v>48708</v>
      </c>
      <c r="T842" s="2">
        <v>42090</v>
      </c>
      <c r="U842" s="2">
        <v>42091</v>
      </c>
      <c r="V842" s="1">
        <v>9</v>
      </c>
      <c r="W842" s="1">
        <v>91362</v>
      </c>
      <c r="X842" s="1"/>
      <c r="Y842" s="1"/>
      <c r="Z842" s="1"/>
      <c r="AA842" s="1"/>
      <c r="AB842" s="1"/>
    </row>
    <row r="843" spans="1:28" x14ac:dyDescent="0.3">
      <c r="A843" s="1">
        <v>22745</v>
      </c>
      <c r="B843" s="1" t="s">
        <v>33</v>
      </c>
      <c r="C843" s="1">
        <v>9.65</v>
      </c>
      <c r="D843" s="1">
        <v>0.05</v>
      </c>
      <c r="E843" s="1">
        <v>1482</v>
      </c>
      <c r="G843" s="1"/>
      <c r="H843" s="1" t="s">
        <v>35</v>
      </c>
      <c r="I843" s="1" t="s">
        <v>24</v>
      </c>
      <c r="J843" s="1" t="s">
        <v>36</v>
      </c>
      <c r="K843" s="1" t="s">
        <v>42</v>
      </c>
      <c r="L843" s="1" t="s">
        <v>49</v>
      </c>
      <c r="M843" s="1"/>
      <c r="N843" s="1" t="s">
        <v>29</v>
      </c>
      <c r="O843" s="1" t="s">
        <v>989</v>
      </c>
      <c r="P843" s="1" t="s">
        <v>143</v>
      </c>
      <c r="Q843" s="1" t="s">
        <v>487</v>
      </c>
      <c r="R843" s="1"/>
      <c r="S843" s="1">
        <v>48708</v>
      </c>
      <c r="T843" s="2">
        <v>42063</v>
      </c>
      <c r="U843" s="2">
        <v>42063</v>
      </c>
      <c r="V843" s="1">
        <v>15</v>
      </c>
      <c r="W843" s="1">
        <v>91363</v>
      </c>
      <c r="X843" s="2"/>
      <c r="Y843" s="1"/>
      <c r="Z843" s="1"/>
      <c r="AA843" s="1"/>
      <c r="AB843" s="1"/>
    </row>
    <row r="844" spans="1:28" x14ac:dyDescent="0.3">
      <c r="A844" s="1">
        <v>21806</v>
      </c>
      <c r="B844" s="1" t="s">
        <v>23</v>
      </c>
      <c r="C844" s="1">
        <v>99.99</v>
      </c>
      <c r="D844" s="1">
        <v>0.05</v>
      </c>
      <c r="E844" s="1">
        <v>1484</v>
      </c>
      <c r="G844" s="1"/>
      <c r="H844" s="1" t="s">
        <v>35</v>
      </c>
      <c r="I844" s="1" t="s">
        <v>34</v>
      </c>
      <c r="J844" s="1" t="s">
        <v>58</v>
      </c>
      <c r="K844" s="1" t="s">
        <v>100</v>
      </c>
      <c r="L844" s="1" t="s">
        <v>49</v>
      </c>
      <c r="M844" s="1"/>
      <c r="N844" s="1" t="s">
        <v>29</v>
      </c>
      <c r="O844" s="1" t="s">
        <v>989</v>
      </c>
      <c r="P844" s="1" t="s">
        <v>98</v>
      </c>
      <c r="Q844" s="1" t="s">
        <v>497</v>
      </c>
      <c r="R844" s="1"/>
      <c r="S844" s="1">
        <v>60016</v>
      </c>
      <c r="T844" s="2">
        <v>42074</v>
      </c>
      <c r="U844" s="2">
        <v>42077</v>
      </c>
      <c r="V844" s="1">
        <v>3</v>
      </c>
      <c r="W844" s="1">
        <v>91235</v>
      </c>
      <c r="X844" s="1"/>
      <c r="Y844" s="1"/>
      <c r="Z844" s="1"/>
      <c r="AA844" s="1"/>
      <c r="AB844" s="1"/>
    </row>
    <row r="845" spans="1:28" x14ac:dyDescent="0.3">
      <c r="A845" s="1">
        <v>21807</v>
      </c>
      <c r="B845" s="1" t="s">
        <v>23</v>
      </c>
      <c r="C845" s="1">
        <v>193.17</v>
      </c>
      <c r="D845" s="1">
        <v>0.1</v>
      </c>
      <c r="E845" s="1">
        <v>1484</v>
      </c>
      <c r="G845" s="1"/>
      <c r="H845" s="1" t="s">
        <v>35</v>
      </c>
      <c r="I845" s="1" t="s">
        <v>34</v>
      </c>
      <c r="J845" s="1" t="s">
        <v>26</v>
      </c>
      <c r="K845" s="1" t="s">
        <v>85</v>
      </c>
      <c r="L845" s="1" t="s">
        <v>49</v>
      </c>
      <c r="M845" s="1"/>
      <c r="N845" s="1" t="s">
        <v>29</v>
      </c>
      <c r="O845" s="1" t="s">
        <v>989</v>
      </c>
      <c r="P845" s="1" t="s">
        <v>98</v>
      </c>
      <c r="Q845" s="1" t="s">
        <v>497</v>
      </c>
      <c r="R845" s="1"/>
      <c r="S845" s="1">
        <v>60016</v>
      </c>
      <c r="T845" s="2">
        <v>42074</v>
      </c>
      <c r="U845" s="2">
        <v>42075</v>
      </c>
      <c r="V845" s="1">
        <v>5</v>
      </c>
      <c r="W845" s="1">
        <v>91235</v>
      </c>
      <c r="X845" s="1"/>
      <c r="Y845" s="1"/>
      <c r="Z845" s="1"/>
      <c r="AA845" s="1"/>
      <c r="AB845" s="1"/>
    </row>
    <row r="846" spans="1:28" x14ac:dyDescent="0.3">
      <c r="A846" s="1">
        <v>21808</v>
      </c>
      <c r="B846" s="1" t="s">
        <v>23</v>
      </c>
      <c r="C846" s="1">
        <v>20.99</v>
      </c>
      <c r="D846" s="1">
        <v>0.05</v>
      </c>
      <c r="E846" s="1">
        <v>1484</v>
      </c>
      <c r="G846" s="1"/>
      <c r="H846" s="1" t="s">
        <v>995</v>
      </c>
      <c r="I846" s="1" t="s">
        <v>34</v>
      </c>
      <c r="J846" s="1" t="s">
        <v>58</v>
      </c>
      <c r="K846" s="1" t="s">
        <v>992</v>
      </c>
      <c r="L846" s="1" t="s">
        <v>43</v>
      </c>
      <c r="M846" s="1"/>
      <c r="N846" s="1" t="s">
        <v>29</v>
      </c>
      <c r="O846" s="1" t="s">
        <v>989</v>
      </c>
      <c r="P846" s="1" t="s">
        <v>98</v>
      </c>
      <c r="Q846" s="1" t="s">
        <v>497</v>
      </c>
      <c r="R846" s="1"/>
      <c r="S846" s="1">
        <v>60016</v>
      </c>
      <c r="T846" s="2">
        <v>42074</v>
      </c>
      <c r="U846" s="2">
        <v>42074</v>
      </c>
      <c r="V846" s="1">
        <v>11</v>
      </c>
      <c r="W846" s="1">
        <v>91235</v>
      </c>
      <c r="X846" s="1"/>
      <c r="Y846" s="1"/>
      <c r="Z846" s="1"/>
      <c r="AA846" s="1"/>
      <c r="AB846" s="1"/>
    </row>
    <row r="847" spans="1:28" x14ac:dyDescent="0.3">
      <c r="A847" s="1">
        <v>22763</v>
      </c>
      <c r="B847" s="1" t="s">
        <v>33</v>
      </c>
      <c r="C847" s="1">
        <v>11.5</v>
      </c>
      <c r="D847" s="1">
        <v>0.05</v>
      </c>
      <c r="E847" s="1">
        <v>1485</v>
      </c>
      <c r="G847" s="1"/>
      <c r="H847" s="1" t="s">
        <v>35</v>
      </c>
      <c r="I847" s="1" t="s">
        <v>34</v>
      </c>
      <c r="J847" s="1" t="s">
        <v>26</v>
      </c>
      <c r="K847" s="1" t="s">
        <v>996</v>
      </c>
      <c r="L847" s="1" t="s">
        <v>49</v>
      </c>
      <c r="M847" s="1"/>
      <c r="N847" s="1" t="s">
        <v>29</v>
      </c>
      <c r="O847" s="1" t="s">
        <v>989</v>
      </c>
      <c r="P847" s="1" t="s">
        <v>98</v>
      </c>
      <c r="Q847" s="1" t="s">
        <v>498</v>
      </c>
      <c r="R847" s="1"/>
      <c r="S847" s="1">
        <v>60516</v>
      </c>
      <c r="T847" s="2">
        <v>42055</v>
      </c>
      <c r="U847" s="2">
        <v>42058</v>
      </c>
      <c r="V847" s="1">
        <v>14</v>
      </c>
      <c r="W847" s="1">
        <v>91236</v>
      </c>
      <c r="X847" s="1"/>
      <c r="Y847" s="1"/>
      <c r="Z847" s="1"/>
      <c r="AA847" s="1"/>
      <c r="AB847" s="1"/>
    </row>
    <row r="848" spans="1:28" x14ac:dyDescent="0.3">
      <c r="A848" s="1">
        <v>22764</v>
      </c>
      <c r="B848" s="1" t="s">
        <v>33</v>
      </c>
      <c r="C848" s="1">
        <v>15.7</v>
      </c>
      <c r="D848" s="1">
        <v>0.05</v>
      </c>
      <c r="E848" s="1">
        <v>1485</v>
      </c>
      <c r="G848" s="1"/>
      <c r="H848" s="1" t="s">
        <v>35</v>
      </c>
      <c r="I848" s="1" t="s">
        <v>34</v>
      </c>
      <c r="J848" s="1" t="s">
        <v>26</v>
      </c>
      <c r="K848" s="1" t="s">
        <v>85</v>
      </c>
      <c r="L848" s="1" t="s">
        <v>49</v>
      </c>
      <c r="M848" s="1"/>
      <c r="N848" s="1" t="s">
        <v>29</v>
      </c>
      <c r="O848" s="1" t="s">
        <v>989</v>
      </c>
      <c r="P848" s="1" t="s">
        <v>98</v>
      </c>
      <c r="Q848" s="1" t="s">
        <v>498</v>
      </c>
      <c r="R848" s="1"/>
      <c r="S848" s="1">
        <v>60516</v>
      </c>
      <c r="T848" s="2">
        <v>42055</v>
      </c>
      <c r="U848" s="2">
        <v>42056</v>
      </c>
      <c r="V848" s="1">
        <v>1</v>
      </c>
      <c r="W848" s="1">
        <v>91236</v>
      </c>
      <c r="X848" s="1"/>
      <c r="Y848" s="1"/>
      <c r="Z848" s="1"/>
      <c r="AA848" s="1"/>
      <c r="AB848" s="1"/>
    </row>
    <row r="849" spans="1:28" x14ac:dyDescent="0.3">
      <c r="A849" s="1">
        <v>22765</v>
      </c>
      <c r="B849" s="1" t="s">
        <v>33</v>
      </c>
      <c r="C849" s="1">
        <v>225.02</v>
      </c>
      <c r="D849" s="1">
        <v>0.1</v>
      </c>
      <c r="E849" s="1">
        <v>1485</v>
      </c>
      <c r="G849" s="1"/>
      <c r="H849" s="1" t="s">
        <v>995</v>
      </c>
      <c r="I849" s="1" t="s">
        <v>34</v>
      </c>
      <c r="J849" s="1" t="s">
        <v>26</v>
      </c>
      <c r="K849" s="1" t="s">
        <v>85</v>
      </c>
      <c r="L849" s="1" t="s">
        <v>38</v>
      </c>
      <c r="M849" s="1"/>
      <c r="N849" s="1" t="s">
        <v>29</v>
      </c>
      <c r="O849" s="1" t="s">
        <v>989</v>
      </c>
      <c r="P849" s="1" t="s">
        <v>98</v>
      </c>
      <c r="Q849" s="1" t="s">
        <v>498</v>
      </c>
      <c r="R849" s="1"/>
      <c r="S849" s="1">
        <v>60516</v>
      </c>
      <c r="T849" s="2">
        <v>42055</v>
      </c>
      <c r="U849" s="2">
        <v>42057</v>
      </c>
      <c r="V849" s="1">
        <v>21</v>
      </c>
      <c r="W849" s="1">
        <v>91236</v>
      </c>
      <c r="X849" s="1"/>
      <c r="Y849" s="1"/>
      <c r="Z849" s="1"/>
      <c r="AA849" s="1"/>
      <c r="AB849" s="1"/>
    </row>
    <row r="850" spans="1:28" x14ac:dyDescent="0.3">
      <c r="A850" s="1">
        <v>18460</v>
      </c>
      <c r="B850" s="1" t="s">
        <v>23</v>
      </c>
      <c r="C850" s="1">
        <v>119.99</v>
      </c>
      <c r="D850" s="1">
        <v>0.1</v>
      </c>
      <c r="E850" s="1">
        <v>1492</v>
      </c>
      <c r="G850" s="1"/>
      <c r="H850" s="1" t="s">
        <v>995</v>
      </c>
      <c r="I850" s="1" t="s">
        <v>24</v>
      </c>
      <c r="J850" s="1" t="s">
        <v>58</v>
      </c>
      <c r="K850" s="1" t="s">
        <v>62</v>
      </c>
      <c r="L850" s="1" t="s">
        <v>38</v>
      </c>
      <c r="M850" s="1"/>
      <c r="N850" s="1" t="s">
        <v>29</v>
      </c>
      <c r="O850" s="1" t="s">
        <v>988</v>
      </c>
      <c r="P850" s="1" t="s">
        <v>210</v>
      </c>
      <c r="Q850" s="1" t="s">
        <v>499</v>
      </c>
      <c r="R850" s="1"/>
      <c r="S850" s="1">
        <v>65721</v>
      </c>
      <c r="T850" s="2">
        <v>42171</v>
      </c>
      <c r="U850" s="2">
        <v>42173</v>
      </c>
      <c r="V850" s="1">
        <v>6</v>
      </c>
      <c r="W850" s="1">
        <v>88004</v>
      </c>
      <c r="X850" s="2"/>
      <c r="Y850" s="1"/>
      <c r="Z850" s="1"/>
      <c r="AA850" s="1"/>
      <c r="AB850" s="1"/>
    </row>
    <row r="851" spans="1:28" x14ac:dyDescent="0.3">
      <c r="A851" s="1">
        <v>19472</v>
      </c>
      <c r="B851" s="1" t="s">
        <v>41</v>
      </c>
      <c r="C851" s="1">
        <v>8.3699999999999992</v>
      </c>
      <c r="D851" s="1">
        <v>0.05</v>
      </c>
      <c r="E851" s="1">
        <v>1494</v>
      </c>
      <c r="G851" s="1"/>
      <c r="H851" s="1" t="s">
        <v>35</v>
      </c>
      <c r="I851" s="1" t="s">
        <v>24</v>
      </c>
      <c r="J851" s="1" t="s">
        <v>36</v>
      </c>
      <c r="K851" s="1" t="s">
        <v>42</v>
      </c>
      <c r="L851" s="1" t="s">
        <v>124</v>
      </c>
      <c r="M851" s="1"/>
      <c r="N851" s="1" t="s">
        <v>29</v>
      </c>
      <c r="O851" s="1" t="s">
        <v>988</v>
      </c>
      <c r="P851" s="1" t="s">
        <v>181</v>
      </c>
      <c r="Q851" s="1" t="s">
        <v>500</v>
      </c>
      <c r="R851" s="1"/>
      <c r="S851" s="1">
        <v>21222</v>
      </c>
      <c r="T851" s="2">
        <v>42074</v>
      </c>
      <c r="U851" s="2">
        <v>42076</v>
      </c>
      <c r="V851" s="1">
        <v>18</v>
      </c>
      <c r="W851" s="1">
        <v>85880</v>
      </c>
      <c r="X851" s="2"/>
      <c r="Y851" s="1"/>
      <c r="Z851" s="1"/>
      <c r="AA851" s="1"/>
      <c r="AB851" s="1"/>
    </row>
    <row r="852" spans="1:28" x14ac:dyDescent="0.3">
      <c r="A852" s="1">
        <v>19473</v>
      </c>
      <c r="B852" s="1" t="s">
        <v>41</v>
      </c>
      <c r="C852" s="1">
        <v>6.48</v>
      </c>
      <c r="D852" s="1">
        <v>0.05</v>
      </c>
      <c r="E852" s="1">
        <v>1494</v>
      </c>
      <c r="G852" s="1"/>
      <c r="H852" s="1" t="s">
        <v>995</v>
      </c>
      <c r="I852" s="1" t="s">
        <v>24</v>
      </c>
      <c r="J852" s="1" t="s">
        <v>26</v>
      </c>
      <c r="K852" s="1" t="s">
        <v>66</v>
      </c>
      <c r="L852" s="1" t="s">
        <v>49</v>
      </c>
      <c r="M852" s="1"/>
      <c r="N852" s="1" t="s">
        <v>29</v>
      </c>
      <c r="O852" s="1" t="s">
        <v>988</v>
      </c>
      <c r="P852" s="1" t="s">
        <v>181</v>
      </c>
      <c r="Q852" s="1" t="s">
        <v>500</v>
      </c>
      <c r="R852" s="1"/>
      <c r="S852" s="1">
        <v>21222</v>
      </c>
      <c r="T852" s="2">
        <v>42074</v>
      </c>
      <c r="U852" s="2">
        <v>42076</v>
      </c>
      <c r="V852" s="1">
        <v>6</v>
      </c>
      <c r="W852" s="1">
        <v>85880</v>
      </c>
      <c r="X852" s="1"/>
      <c r="Y852" s="1"/>
      <c r="Z852" s="1"/>
      <c r="AA852" s="1"/>
      <c r="AB852" s="1"/>
    </row>
    <row r="853" spans="1:28" x14ac:dyDescent="0.3">
      <c r="A853" s="1">
        <v>24286</v>
      </c>
      <c r="B853" s="1" t="s">
        <v>41</v>
      </c>
      <c r="C853" s="1">
        <v>6.28</v>
      </c>
      <c r="D853" s="1">
        <v>0.05</v>
      </c>
      <c r="E853" s="1">
        <v>1497</v>
      </c>
      <c r="G853" s="1"/>
      <c r="H853" s="1" t="s">
        <v>35</v>
      </c>
      <c r="I853" s="1" t="s">
        <v>24</v>
      </c>
      <c r="J853" s="1" t="s">
        <v>36</v>
      </c>
      <c r="K853" s="1" t="s">
        <v>42</v>
      </c>
      <c r="L853" s="1" t="s">
        <v>49</v>
      </c>
      <c r="M853" s="1"/>
      <c r="N853" s="1" t="s">
        <v>29</v>
      </c>
      <c r="O853" s="1" t="s">
        <v>988</v>
      </c>
      <c r="P853" s="1" t="s">
        <v>55</v>
      </c>
      <c r="Q853" s="1" t="s">
        <v>501</v>
      </c>
      <c r="R853" s="1"/>
      <c r="S853" s="1">
        <v>14901</v>
      </c>
      <c r="T853" s="2">
        <v>42074</v>
      </c>
      <c r="U853" s="2">
        <v>42075</v>
      </c>
      <c r="V853" s="1">
        <v>2</v>
      </c>
      <c r="W853" s="1">
        <v>85880</v>
      </c>
      <c r="X853" s="1"/>
      <c r="Y853" s="1"/>
      <c r="Z853" s="1"/>
      <c r="AA853" s="1"/>
      <c r="AB853" s="1"/>
    </row>
    <row r="854" spans="1:28" x14ac:dyDescent="0.3">
      <c r="A854" s="1">
        <v>24287</v>
      </c>
      <c r="B854" s="1" t="s">
        <v>41</v>
      </c>
      <c r="C854" s="1">
        <v>15.14</v>
      </c>
      <c r="D854" s="1">
        <v>0.05</v>
      </c>
      <c r="E854" s="1">
        <v>1497</v>
      </c>
      <c r="G854" s="1"/>
      <c r="H854" s="1" t="s">
        <v>35</v>
      </c>
      <c r="I854" s="1" t="s">
        <v>24</v>
      </c>
      <c r="J854" s="1" t="s">
        <v>26</v>
      </c>
      <c r="K854" s="1" t="s">
        <v>85</v>
      </c>
      <c r="L854" s="1" t="s">
        <v>49</v>
      </c>
      <c r="M854" s="1"/>
      <c r="N854" s="1" t="s">
        <v>29</v>
      </c>
      <c r="O854" s="1" t="s">
        <v>998</v>
      </c>
      <c r="P854" s="1" t="s">
        <v>55</v>
      </c>
      <c r="Q854" s="1" t="s">
        <v>501</v>
      </c>
      <c r="R854" s="1"/>
      <c r="S854" s="1">
        <v>14901</v>
      </c>
      <c r="T854" s="2">
        <v>42074</v>
      </c>
      <c r="U854" s="2">
        <v>42076</v>
      </c>
      <c r="V854" s="1">
        <v>17</v>
      </c>
      <c r="W854" s="1">
        <v>85880</v>
      </c>
      <c r="X854" s="1"/>
      <c r="Y854" s="1"/>
      <c r="Z854" s="1"/>
      <c r="AA854" s="1"/>
      <c r="AB854" s="1"/>
    </row>
    <row r="855" spans="1:28" x14ac:dyDescent="0.3">
      <c r="A855" s="1">
        <v>20016</v>
      </c>
      <c r="B855" s="1" t="s">
        <v>47</v>
      </c>
      <c r="C855" s="1">
        <v>2.16</v>
      </c>
      <c r="D855" s="1">
        <v>0.05</v>
      </c>
      <c r="E855" s="1">
        <v>1499</v>
      </c>
      <c r="G855" s="1"/>
      <c r="H855" s="1" t="s">
        <v>35</v>
      </c>
      <c r="I855" s="1" t="s">
        <v>34</v>
      </c>
      <c r="J855" s="1" t="s">
        <v>26</v>
      </c>
      <c r="K855" s="1" t="s">
        <v>996</v>
      </c>
      <c r="L855" s="1" t="s">
        <v>49</v>
      </c>
      <c r="M855" s="1"/>
      <c r="N855" s="1" t="s">
        <v>29</v>
      </c>
      <c r="O855" s="1" t="s">
        <v>998</v>
      </c>
      <c r="P855" s="1" t="s">
        <v>162</v>
      </c>
      <c r="Q855" s="1" t="s">
        <v>502</v>
      </c>
      <c r="R855" s="1"/>
      <c r="S855" s="1">
        <v>33134</v>
      </c>
      <c r="T855" s="2">
        <v>42039</v>
      </c>
      <c r="U855" s="2">
        <v>42040</v>
      </c>
      <c r="V855" s="1">
        <v>8</v>
      </c>
      <c r="W855" s="1">
        <v>90731</v>
      </c>
      <c r="X855" s="1"/>
      <c r="Y855" s="1"/>
      <c r="Z855" s="1"/>
      <c r="AA855" s="1"/>
      <c r="AB855" s="1"/>
    </row>
    <row r="856" spans="1:28" x14ac:dyDescent="0.3">
      <c r="A856" s="1">
        <v>20017</v>
      </c>
      <c r="B856" s="1" t="s">
        <v>47</v>
      </c>
      <c r="C856" s="1">
        <v>6.48</v>
      </c>
      <c r="D856" s="1">
        <v>0.05</v>
      </c>
      <c r="E856" s="1">
        <v>1499</v>
      </c>
      <c r="G856" s="1"/>
      <c r="H856" s="1" t="s">
        <v>35</v>
      </c>
      <c r="I856" s="1" t="s">
        <v>34</v>
      </c>
      <c r="J856" s="1" t="s">
        <v>26</v>
      </c>
      <c r="K856" s="1" t="s">
        <v>66</v>
      </c>
      <c r="L856" s="1" t="s">
        <v>49</v>
      </c>
      <c r="M856" s="1"/>
      <c r="N856" s="1" t="s">
        <v>29</v>
      </c>
      <c r="O856" s="1" t="s">
        <v>998</v>
      </c>
      <c r="P856" s="1" t="s">
        <v>162</v>
      </c>
      <c r="Q856" s="1" t="s">
        <v>502</v>
      </c>
      <c r="R856" s="1"/>
      <c r="S856" s="1">
        <v>33134</v>
      </c>
      <c r="T856" s="2">
        <v>42039</v>
      </c>
      <c r="U856" s="2">
        <v>42040</v>
      </c>
      <c r="V856" s="1">
        <v>9</v>
      </c>
      <c r="W856" s="1">
        <v>90731</v>
      </c>
      <c r="X856" s="1"/>
      <c r="Y856" s="1"/>
      <c r="Z856" s="1"/>
      <c r="AA856" s="1"/>
      <c r="AB856" s="1"/>
    </row>
    <row r="857" spans="1:28" x14ac:dyDescent="0.3">
      <c r="A857" s="1">
        <v>20018</v>
      </c>
      <c r="B857" s="1" t="s">
        <v>47</v>
      </c>
      <c r="C857" s="1">
        <v>146.05000000000001</v>
      </c>
      <c r="D857" s="1">
        <v>0.1</v>
      </c>
      <c r="E857" s="1">
        <v>1499</v>
      </c>
      <c r="G857" s="1"/>
      <c r="H857" s="1" t="s">
        <v>995</v>
      </c>
      <c r="I857" s="1" t="s">
        <v>34</v>
      </c>
      <c r="J857" s="1" t="s">
        <v>36</v>
      </c>
      <c r="K857" s="1" t="s">
        <v>89</v>
      </c>
      <c r="L857" s="1" t="s">
        <v>77</v>
      </c>
      <c r="M857" s="1"/>
      <c r="N857" s="1" t="s">
        <v>29</v>
      </c>
      <c r="O857" s="1" t="s">
        <v>998</v>
      </c>
      <c r="P857" s="1" t="s">
        <v>162</v>
      </c>
      <c r="Q857" s="1" t="s">
        <v>502</v>
      </c>
      <c r="R857" s="1"/>
      <c r="S857" s="1">
        <v>33134</v>
      </c>
      <c r="T857" s="2">
        <v>42039</v>
      </c>
      <c r="U857" s="2">
        <v>42040</v>
      </c>
      <c r="V857" s="1">
        <v>11</v>
      </c>
      <c r="W857" s="1">
        <v>90731</v>
      </c>
      <c r="X857" s="1"/>
      <c r="Y857" s="1"/>
      <c r="Z857" s="1"/>
      <c r="AA857" s="1"/>
      <c r="AB857" s="1"/>
    </row>
    <row r="858" spans="1:28" x14ac:dyDescent="0.3">
      <c r="A858" s="1">
        <v>21682</v>
      </c>
      <c r="B858" s="1" t="s">
        <v>41</v>
      </c>
      <c r="C858" s="1">
        <v>3.69</v>
      </c>
      <c r="D858" s="1">
        <v>0.05</v>
      </c>
      <c r="E858" s="1">
        <v>1502</v>
      </c>
      <c r="G858" s="1"/>
      <c r="H858" s="1" t="s">
        <v>35</v>
      </c>
      <c r="I858" s="1" t="s">
        <v>48</v>
      </c>
      <c r="J858" s="1" t="s">
        <v>26</v>
      </c>
      <c r="K858" s="1" t="s">
        <v>82</v>
      </c>
      <c r="L858" s="1" t="s">
        <v>49</v>
      </c>
      <c r="M858" s="1"/>
      <c r="N858" s="1" t="s">
        <v>29</v>
      </c>
      <c r="O858" s="1" t="s">
        <v>998</v>
      </c>
      <c r="P858" s="1" t="s">
        <v>162</v>
      </c>
      <c r="Q858" s="1" t="s">
        <v>503</v>
      </c>
      <c r="R858" s="1"/>
      <c r="S858" s="1">
        <v>33065</v>
      </c>
      <c r="T858" s="2">
        <v>42131</v>
      </c>
      <c r="U858" s="2">
        <v>42134</v>
      </c>
      <c r="V858" s="1">
        <v>38</v>
      </c>
      <c r="W858" s="1">
        <v>89193</v>
      </c>
      <c r="X858" s="2"/>
      <c r="Y858" s="1"/>
      <c r="Z858" s="1"/>
      <c r="AA858" s="1"/>
      <c r="AB858" s="1"/>
    </row>
    <row r="859" spans="1:28" x14ac:dyDescent="0.3">
      <c r="A859" s="1">
        <v>18868</v>
      </c>
      <c r="B859" s="1" t="s">
        <v>71</v>
      </c>
      <c r="C859" s="1">
        <v>5.84</v>
      </c>
      <c r="D859" s="1">
        <v>0.05</v>
      </c>
      <c r="E859" s="1">
        <v>1502</v>
      </c>
      <c r="G859" s="1"/>
      <c r="H859" s="1" t="s">
        <v>995</v>
      </c>
      <c r="I859" s="1" t="s">
        <v>48</v>
      </c>
      <c r="J859" s="1" t="s">
        <v>26</v>
      </c>
      <c r="K859" s="1" t="s">
        <v>27</v>
      </c>
      <c r="L859" s="1" t="s">
        <v>28</v>
      </c>
      <c r="M859" s="1"/>
      <c r="N859" s="1" t="s">
        <v>29</v>
      </c>
      <c r="O859" s="1" t="s">
        <v>998</v>
      </c>
      <c r="P859" s="1" t="s">
        <v>162</v>
      </c>
      <c r="Q859" s="1" t="s">
        <v>503</v>
      </c>
      <c r="R859" s="1"/>
      <c r="S859" s="1">
        <v>33065</v>
      </c>
      <c r="T859" s="2">
        <v>42184</v>
      </c>
      <c r="U859" s="2">
        <v>42188</v>
      </c>
      <c r="V859" s="1">
        <v>11</v>
      </c>
      <c r="W859" s="1">
        <v>89194</v>
      </c>
      <c r="X859" s="1"/>
      <c r="Y859" s="1"/>
      <c r="Z859" s="1"/>
      <c r="AA859" s="1"/>
      <c r="AB859" s="1"/>
    </row>
    <row r="860" spans="1:28" x14ac:dyDescent="0.3">
      <c r="A860" s="1">
        <v>18869</v>
      </c>
      <c r="B860" s="1" t="s">
        <v>71</v>
      </c>
      <c r="C860" s="1">
        <v>205.99</v>
      </c>
      <c r="D860" s="1">
        <v>0.1</v>
      </c>
      <c r="E860" s="1">
        <v>1502</v>
      </c>
      <c r="G860" s="1"/>
      <c r="H860" s="1" t="s">
        <v>35</v>
      </c>
      <c r="I860" s="1" t="s">
        <v>48</v>
      </c>
      <c r="J860" s="1" t="s">
        <v>58</v>
      </c>
      <c r="K860" s="1" t="s">
        <v>992</v>
      </c>
      <c r="L860" s="1" t="s">
        <v>49</v>
      </c>
      <c r="M860" s="1"/>
      <c r="N860" s="1" t="s">
        <v>29</v>
      </c>
      <c r="O860" s="1" t="s">
        <v>989</v>
      </c>
      <c r="P860" s="1" t="s">
        <v>162</v>
      </c>
      <c r="Q860" s="1" t="s">
        <v>503</v>
      </c>
      <c r="R860" s="1"/>
      <c r="S860" s="1">
        <v>33065</v>
      </c>
      <c r="T860" s="2">
        <v>42184</v>
      </c>
      <c r="U860" s="2">
        <v>42187</v>
      </c>
      <c r="V860" s="1">
        <v>13</v>
      </c>
      <c r="W860" s="1">
        <v>89194</v>
      </c>
      <c r="X860" s="2"/>
      <c r="Y860" s="1"/>
      <c r="Z860" s="1"/>
      <c r="AA860" s="1"/>
      <c r="AB860" s="1"/>
    </row>
    <row r="861" spans="1:28" x14ac:dyDescent="0.3">
      <c r="A861" s="1">
        <v>18061</v>
      </c>
      <c r="B861" s="1" t="s">
        <v>71</v>
      </c>
      <c r="C861" s="1">
        <v>85.99</v>
      </c>
      <c r="D861" s="1">
        <v>0.05</v>
      </c>
      <c r="E861" s="1">
        <v>1505</v>
      </c>
      <c r="G861" s="1"/>
      <c r="H861" s="1" t="s">
        <v>35</v>
      </c>
      <c r="I861" s="1" t="s">
        <v>48</v>
      </c>
      <c r="J861" s="1" t="s">
        <v>58</v>
      </c>
      <c r="K861" s="1" t="s">
        <v>992</v>
      </c>
      <c r="L861" s="1" t="s">
        <v>28</v>
      </c>
      <c r="M861" s="1"/>
      <c r="N861" s="1" t="s">
        <v>29</v>
      </c>
      <c r="O861" s="1" t="s">
        <v>989</v>
      </c>
      <c r="P861" s="1" t="s">
        <v>79</v>
      </c>
      <c r="Q861" s="1" t="s">
        <v>504</v>
      </c>
      <c r="R861" s="1"/>
      <c r="S861" s="1">
        <v>77840</v>
      </c>
      <c r="T861" s="2">
        <v>42168</v>
      </c>
      <c r="U861" s="2">
        <v>42173</v>
      </c>
      <c r="V861" s="1">
        <v>6</v>
      </c>
      <c r="W861" s="1">
        <v>86181</v>
      </c>
      <c r="X861" s="2"/>
      <c r="Y861" s="1"/>
      <c r="Z861" s="1"/>
      <c r="AA861" s="1"/>
      <c r="AB861" s="1"/>
    </row>
    <row r="862" spans="1:28" x14ac:dyDescent="0.3">
      <c r="A862" s="1">
        <v>23329</v>
      </c>
      <c r="B862" s="1" t="s">
        <v>41</v>
      </c>
      <c r="C862" s="1">
        <v>20.98</v>
      </c>
      <c r="D862" s="1">
        <v>0.05</v>
      </c>
      <c r="E862" s="1">
        <v>1511</v>
      </c>
      <c r="G862" s="1"/>
      <c r="H862" s="1" t="s">
        <v>35</v>
      </c>
      <c r="I862" s="1" t="s">
        <v>24</v>
      </c>
      <c r="J862" s="1" t="s">
        <v>26</v>
      </c>
      <c r="K862" s="1" t="s">
        <v>996</v>
      </c>
      <c r="L862" s="1" t="s">
        <v>49</v>
      </c>
      <c r="M862" s="1"/>
      <c r="N862" s="1" t="s">
        <v>29</v>
      </c>
      <c r="O862" s="1" t="s">
        <v>988</v>
      </c>
      <c r="P862" s="1" t="s">
        <v>270</v>
      </c>
      <c r="Q862" s="1" t="s">
        <v>505</v>
      </c>
      <c r="R862" s="1"/>
      <c r="S862" s="1">
        <v>47302</v>
      </c>
      <c r="T862" s="2">
        <v>42177</v>
      </c>
      <c r="U862" s="2">
        <v>42179</v>
      </c>
      <c r="V862" s="1">
        <v>14</v>
      </c>
      <c r="W862" s="1">
        <v>90303</v>
      </c>
      <c r="X862" s="2"/>
      <c r="Y862" s="1"/>
      <c r="Z862" s="1"/>
      <c r="AA862" s="1"/>
      <c r="AB862" s="1"/>
    </row>
    <row r="863" spans="1:28" x14ac:dyDescent="0.3">
      <c r="A863" s="1">
        <v>23470</v>
      </c>
      <c r="B863" s="1" t="s">
        <v>41</v>
      </c>
      <c r="C863" s="1">
        <v>55.48</v>
      </c>
      <c r="D863" s="1">
        <v>0.05</v>
      </c>
      <c r="E863" s="1">
        <v>1519</v>
      </c>
      <c r="G863" s="1"/>
      <c r="H863" s="1" t="s">
        <v>35</v>
      </c>
      <c r="I863" s="1" t="s">
        <v>74</v>
      </c>
      <c r="J863" s="1" t="s">
        <v>26</v>
      </c>
      <c r="K863" s="1" t="s">
        <v>66</v>
      </c>
      <c r="L863" s="1" t="s">
        <v>49</v>
      </c>
      <c r="M863" s="1"/>
      <c r="N863" s="1" t="s">
        <v>29</v>
      </c>
      <c r="O863" s="1" t="s">
        <v>989</v>
      </c>
      <c r="P863" s="1" t="s">
        <v>103</v>
      </c>
      <c r="Q863" s="1" t="s">
        <v>212</v>
      </c>
      <c r="R863" s="1"/>
      <c r="S863" s="1">
        <v>4210</v>
      </c>
      <c r="T863" s="2">
        <v>42169</v>
      </c>
      <c r="U863" s="2">
        <v>42169</v>
      </c>
      <c r="V863" s="1">
        <v>19</v>
      </c>
      <c r="W863" s="1">
        <v>89957</v>
      </c>
      <c r="X863" s="2"/>
      <c r="Y863" s="1"/>
      <c r="Z863" s="1"/>
      <c r="AA863" s="1"/>
      <c r="AB863" s="1"/>
    </row>
    <row r="864" spans="1:28" x14ac:dyDescent="0.3">
      <c r="A864" s="1">
        <v>23471</v>
      </c>
      <c r="B864" s="1" t="s">
        <v>41</v>
      </c>
      <c r="C864" s="1">
        <v>122.99</v>
      </c>
      <c r="D864" s="1">
        <v>0.1</v>
      </c>
      <c r="E864" s="1">
        <v>1522</v>
      </c>
      <c r="G864" s="1"/>
      <c r="H864" s="1" t="s">
        <v>995</v>
      </c>
      <c r="I864" s="1" t="s">
        <v>74</v>
      </c>
      <c r="J864" s="1" t="s">
        <v>36</v>
      </c>
      <c r="K864" s="1" t="s">
        <v>37</v>
      </c>
      <c r="L864" s="1" t="s">
        <v>38</v>
      </c>
      <c r="M864" s="1"/>
      <c r="N864" s="1" t="s">
        <v>29</v>
      </c>
      <c r="O864" s="1" t="s">
        <v>998</v>
      </c>
      <c r="P864" s="1" t="s">
        <v>51</v>
      </c>
      <c r="Q864" s="1" t="s">
        <v>506</v>
      </c>
      <c r="R864" s="1"/>
      <c r="S864" s="1">
        <v>55305</v>
      </c>
      <c r="T864" s="2">
        <v>42169</v>
      </c>
      <c r="U864" s="2">
        <v>42170</v>
      </c>
      <c r="V864" s="1">
        <v>17</v>
      </c>
      <c r="W864" s="1">
        <v>89957</v>
      </c>
      <c r="X864" s="2"/>
      <c r="Y864" s="1"/>
      <c r="Z864" s="1"/>
      <c r="AA864" s="1"/>
      <c r="AB864" s="1"/>
    </row>
    <row r="865" spans="1:28" x14ac:dyDescent="0.3">
      <c r="A865" s="1">
        <v>19269</v>
      </c>
      <c r="B865" s="1" t="s">
        <v>23</v>
      </c>
      <c r="C865" s="1">
        <v>11.34</v>
      </c>
      <c r="D865" s="1">
        <v>0.05</v>
      </c>
      <c r="E865" s="1">
        <v>1526</v>
      </c>
      <c r="G865" s="1"/>
      <c r="H865" s="1" t="s">
        <v>35</v>
      </c>
      <c r="I865" s="1" t="s">
        <v>34</v>
      </c>
      <c r="J865" s="1" t="s">
        <v>26</v>
      </c>
      <c r="K865" s="1" t="s">
        <v>66</v>
      </c>
      <c r="L865" s="1" t="s">
        <v>49</v>
      </c>
      <c r="M865" s="1"/>
      <c r="N865" s="1" t="s">
        <v>29</v>
      </c>
      <c r="O865" s="1" t="s">
        <v>998</v>
      </c>
      <c r="P865" s="1" t="s">
        <v>427</v>
      </c>
      <c r="Q865" s="1" t="s">
        <v>507</v>
      </c>
      <c r="R865" s="1"/>
      <c r="S865" s="1">
        <v>35211</v>
      </c>
      <c r="T865" s="2">
        <v>42045</v>
      </c>
      <c r="U865" s="2">
        <v>42046</v>
      </c>
      <c r="V865" s="1">
        <v>10</v>
      </c>
      <c r="W865" s="1">
        <v>86812</v>
      </c>
      <c r="X865" s="2"/>
      <c r="Y865" s="1"/>
      <c r="Z865" s="1"/>
      <c r="AA865" s="1"/>
      <c r="AB865" s="1"/>
    </row>
    <row r="866" spans="1:28" x14ac:dyDescent="0.3">
      <c r="A866" s="1">
        <v>24974</v>
      </c>
      <c r="B866" s="1" t="s">
        <v>41</v>
      </c>
      <c r="C866" s="1">
        <v>30.98</v>
      </c>
      <c r="D866" s="1">
        <v>0.05</v>
      </c>
      <c r="E866" s="1">
        <v>1527</v>
      </c>
      <c r="G866" s="1"/>
      <c r="H866" s="1" t="s">
        <v>995</v>
      </c>
      <c r="I866" s="1" t="s">
        <v>48</v>
      </c>
      <c r="J866" s="1" t="s">
        <v>26</v>
      </c>
      <c r="K866" s="1" t="s">
        <v>27</v>
      </c>
      <c r="L866" s="1" t="s">
        <v>43</v>
      </c>
      <c r="M866" s="1"/>
      <c r="N866" s="1" t="s">
        <v>29</v>
      </c>
      <c r="O866" s="1" t="s">
        <v>998</v>
      </c>
      <c r="P866" s="1" t="s">
        <v>427</v>
      </c>
      <c r="Q866" s="1" t="s">
        <v>508</v>
      </c>
      <c r="R866" s="1"/>
      <c r="S866" s="1">
        <v>35601</v>
      </c>
      <c r="T866" s="2">
        <v>42013</v>
      </c>
      <c r="U866" s="2">
        <v>42015</v>
      </c>
      <c r="V866" s="1">
        <v>5</v>
      </c>
      <c r="W866" s="1">
        <v>86813</v>
      </c>
      <c r="X866" s="1"/>
      <c r="Y866" s="1"/>
      <c r="Z866" s="1"/>
      <c r="AA866" s="1"/>
      <c r="AB866" s="1"/>
    </row>
    <row r="867" spans="1:28" x14ac:dyDescent="0.3">
      <c r="A867" s="1">
        <v>22253</v>
      </c>
      <c r="B867" s="1" t="s">
        <v>71</v>
      </c>
      <c r="C867" s="1">
        <v>65.989999999999995</v>
      </c>
      <c r="D867" s="1">
        <v>0.05</v>
      </c>
      <c r="E867" s="1">
        <v>1527</v>
      </c>
      <c r="G867" s="1"/>
      <c r="H867" s="1" t="s">
        <v>35</v>
      </c>
      <c r="I867" s="1" t="s">
        <v>34</v>
      </c>
      <c r="J867" s="1" t="s">
        <v>58</v>
      </c>
      <c r="K867" s="1" t="s">
        <v>992</v>
      </c>
      <c r="L867" s="1" t="s">
        <v>49</v>
      </c>
      <c r="M867" s="1"/>
      <c r="N867" s="1" t="s">
        <v>29</v>
      </c>
      <c r="O867" s="1" t="s">
        <v>998</v>
      </c>
      <c r="P867" s="1" t="s">
        <v>427</v>
      </c>
      <c r="Q867" s="1" t="s">
        <v>508</v>
      </c>
      <c r="R867" s="1"/>
      <c r="S867" s="1">
        <v>35601</v>
      </c>
      <c r="T867" s="2">
        <v>42093</v>
      </c>
      <c r="U867" s="2">
        <v>42103</v>
      </c>
      <c r="V867" s="1">
        <v>23</v>
      </c>
      <c r="W867" s="1">
        <v>86814</v>
      </c>
      <c r="X867" s="1"/>
      <c r="Y867" s="1"/>
      <c r="Z867" s="1"/>
      <c r="AA867" s="1"/>
      <c r="AB867" s="1"/>
    </row>
    <row r="868" spans="1:28" x14ac:dyDescent="0.3">
      <c r="A868" s="1">
        <v>21455</v>
      </c>
      <c r="B868" s="1" t="s">
        <v>71</v>
      </c>
      <c r="C868" s="1">
        <v>50.98</v>
      </c>
      <c r="D868" s="1">
        <v>0.05</v>
      </c>
      <c r="E868" s="1">
        <v>1527</v>
      </c>
      <c r="G868" s="1"/>
      <c r="H868" s="1" t="s">
        <v>35</v>
      </c>
      <c r="I868" s="1" t="s">
        <v>34</v>
      </c>
      <c r="J868" s="1" t="s">
        <v>58</v>
      </c>
      <c r="K868" s="1" t="s">
        <v>100</v>
      </c>
      <c r="L868" s="1" t="s">
        <v>49</v>
      </c>
      <c r="M868" s="1"/>
      <c r="N868" s="1" t="s">
        <v>29</v>
      </c>
      <c r="O868" s="1" t="s">
        <v>998</v>
      </c>
      <c r="P868" s="1" t="s">
        <v>427</v>
      </c>
      <c r="Q868" s="1" t="s">
        <v>508</v>
      </c>
      <c r="R868" s="1"/>
      <c r="S868" s="1">
        <v>35601</v>
      </c>
      <c r="T868" s="2">
        <v>42145</v>
      </c>
      <c r="U868" s="2">
        <v>42152</v>
      </c>
      <c r="V868" s="1">
        <v>28</v>
      </c>
      <c r="W868" s="1">
        <v>86815</v>
      </c>
      <c r="X868" s="1"/>
      <c r="Y868" s="1"/>
      <c r="Z868" s="1"/>
      <c r="AA868" s="1"/>
      <c r="AB868" s="1"/>
    </row>
    <row r="869" spans="1:28" x14ac:dyDescent="0.3">
      <c r="A869" s="1">
        <v>24975</v>
      </c>
      <c r="B869" s="1" t="s">
        <v>41</v>
      </c>
      <c r="C869" s="1">
        <v>525.98</v>
      </c>
      <c r="D869" s="1">
        <v>0.1</v>
      </c>
      <c r="E869" s="1">
        <v>1528</v>
      </c>
      <c r="G869" s="1"/>
      <c r="H869" s="1" t="s">
        <v>35</v>
      </c>
      <c r="I869" s="1" t="s">
        <v>48</v>
      </c>
      <c r="J869" s="1" t="s">
        <v>26</v>
      </c>
      <c r="K869" s="1" t="s">
        <v>996</v>
      </c>
      <c r="L869" s="1" t="s">
        <v>49</v>
      </c>
      <c r="M869" s="1"/>
      <c r="N869" s="1" t="s">
        <v>29</v>
      </c>
      <c r="O869" s="1" t="s">
        <v>998</v>
      </c>
      <c r="P869" s="1" t="s">
        <v>150</v>
      </c>
      <c r="Q869" s="1" t="s">
        <v>509</v>
      </c>
      <c r="R869" s="1"/>
      <c r="S869" s="1">
        <v>27288</v>
      </c>
      <c r="T869" s="2">
        <v>42013</v>
      </c>
      <c r="U869" s="2">
        <v>42015</v>
      </c>
      <c r="V869" s="1">
        <v>9</v>
      </c>
      <c r="W869" s="1">
        <v>86813</v>
      </c>
      <c r="X869" s="1"/>
      <c r="Y869" s="1"/>
      <c r="Z869" s="1"/>
      <c r="AA869" s="1"/>
      <c r="AB869" s="1"/>
    </row>
    <row r="870" spans="1:28" x14ac:dyDescent="0.3">
      <c r="A870" s="1">
        <v>21199</v>
      </c>
      <c r="B870" s="1" t="s">
        <v>41</v>
      </c>
      <c r="C870" s="1">
        <v>4.91</v>
      </c>
      <c r="D870" s="1">
        <v>0.05</v>
      </c>
      <c r="E870" s="1">
        <v>1531</v>
      </c>
      <c r="G870" s="1"/>
      <c r="H870" s="1" t="s">
        <v>35</v>
      </c>
      <c r="I870" s="1" t="s">
        <v>74</v>
      </c>
      <c r="J870" s="1" t="s">
        <v>26</v>
      </c>
      <c r="K870" s="1" t="s">
        <v>82</v>
      </c>
      <c r="L870" s="1" t="s">
        <v>49</v>
      </c>
      <c r="M870" s="1"/>
      <c r="N870" s="1" t="s">
        <v>29</v>
      </c>
      <c r="O870" s="1" t="s">
        <v>989</v>
      </c>
      <c r="P870" s="1" t="s">
        <v>162</v>
      </c>
      <c r="Q870" s="1" t="s">
        <v>510</v>
      </c>
      <c r="R870" s="1"/>
      <c r="S870" s="1">
        <v>32137</v>
      </c>
      <c r="T870" s="2">
        <v>42021</v>
      </c>
      <c r="U870" s="2">
        <v>42022</v>
      </c>
      <c r="V870" s="1">
        <v>6</v>
      </c>
      <c r="W870" s="1">
        <v>88852</v>
      </c>
      <c r="X870" s="2"/>
      <c r="Y870" s="1"/>
      <c r="Z870" s="1"/>
      <c r="AA870" s="1"/>
      <c r="AB870" s="1"/>
    </row>
    <row r="871" spans="1:28" x14ac:dyDescent="0.3">
      <c r="A871" s="1">
        <v>21596</v>
      </c>
      <c r="B871" s="1" t="s">
        <v>23</v>
      </c>
      <c r="C871" s="1">
        <v>4.8899999999999997</v>
      </c>
      <c r="D871" s="1">
        <v>0.05</v>
      </c>
      <c r="E871" s="1">
        <v>1533</v>
      </c>
      <c r="G871" s="1"/>
      <c r="H871" s="1" t="s">
        <v>35</v>
      </c>
      <c r="I871" s="1" t="s">
        <v>24</v>
      </c>
      <c r="J871" s="1" t="s">
        <v>58</v>
      </c>
      <c r="K871" s="1" t="s">
        <v>100</v>
      </c>
      <c r="L871" s="1" t="s">
        <v>43</v>
      </c>
      <c r="M871" s="1"/>
      <c r="N871" s="1" t="s">
        <v>29</v>
      </c>
      <c r="O871" s="1" t="s">
        <v>989</v>
      </c>
      <c r="P871" s="1" t="s">
        <v>210</v>
      </c>
      <c r="Q871" s="1" t="s">
        <v>511</v>
      </c>
      <c r="R871" s="1"/>
      <c r="S871" s="1">
        <v>63130</v>
      </c>
      <c r="T871" s="2">
        <v>42041</v>
      </c>
      <c r="U871" s="2">
        <v>42042</v>
      </c>
      <c r="V871" s="1">
        <v>14</v>
      </c>
      <c r="W871" s="1">
        <v>91328</v>
      </c>
      <c r="X871" s="2"/>
      <c r="Y871" s="1"/>
      <c r="Z871" s="1"/>
      <c r="AA871" s="1"/>
      <c r="AB871" s="1"/>
    </row>
    <row r="872" spans="1:28" x14ac:dyDescent="0.3">
      <c r="A872" s="1">
        <v>21597</v>
      </c>
      <c r="B872" s="1" t="s">
        <v>23</v>
      </c>
      <c r="C872" s="1">
        <v>10.06</v>
      </c>
      <c r="D872" s="1">
        <v>0.05</v>
      </c>
      <c r="E872" s="1">
        <v>1533</v>
      </c>
      <c r="G872" s="1"/>
      <c r="H872" s="1" t="s">
        <v>35</v>
      </c>
      <c r="I872" s="1" t="s">
        <v>24</v>
      </c>
      <c r="J872" s="1" t="s">
        <v>26</v>
      </c>
      <c r="K872" s="1" t="s">
        <v>66</v>
      </c>
      <c r="L872" s="1" t="s">
        <v>28</v>
      </c>
      <c r="M872" s="1"/>
      <c r="N872" s="1" t="s">
        <v>29</v>
      </c>
      <c r="O872" s="1" t="s">
        <v>989</v>
      </c>
      <c r="P872" s="1" t="s">
        <v>210</v>
      </c>
      <c r="Q872" s="1" t="s">
        <v>511</v>
      </c>
      <c r="R872" s="1"/>
      <c r="S872" s="1">
        <v>63130</v>
      </c>
      <c r="T872" s="2">
        <v>42041</v>
      </c>
      <c r="U872" s="2">
        <v>42042</v>
      </c>
      <c r="V872" s="1">
        <v>5</v>
      </c>
      <c r="W872" s="1">
        <v>91328</v>
      </c>
      <c r="X872" s="2"/>
      <c r="Y872" s="1"/>
      <c r="Z872" s="1"/>
      <c r="AA872" s="1"/>
      <c r="AB872" s="1"/>
    </row>
    <row r="873" spans="1:28" x14ac:dyDescent="0.3">
      <c r="A873" s="1">
        <v>23147</v>
      </c>
      <c r="B873" s="1" t="s">
        <v>71</v>
      </c>
      <c r="C873" s="1">
        <v>599.99</v>
      </c>
      <c r="D873" s="1">
        <v>0.1</v>
      </c>
      <c r="E873" s="1">
        <v>1548</v>
      </c>
      <c r="G873" s="1"/>
      <c r="H873" s="1" t="s">
        <v>35</v>
      </c>
      <c r="I873" s="1" t="s">
        <v>24</v>
      </c>
      <c r="J873" s="1" t="s">
        <v>58</v>
      </c>
      <c r="K873" s="1" t="s">
        <v>1000</v>
      </c>
      <c r="L873" s="1" t="s">
        <v>124</v>
      </c>
      <c r="M873" s="1"/>
      <c r="N873" s="1" t="s">
        <v>29</v>
      </c>
      <c r="O873" s="1" t="s">
        <v>998</v>
      </c>
      <c r="P873" s="1" t="s">
        <v>270</v>
      </c>
      <c r="Q873" s="1" t="s">
        <v>512</v>
      </c>
      <c r="R873" s="1"/>
      <c r="S873" s="1">
        <v>47374</v>
      </c>
      <c r="T873" s="2">
        <v>42178</v>
      </c>
      <c r="U873" s="2">
        <v>42180</v>
      </c>
      <c r="V873" s="1">
        <v>18</v>
      </c>
      <c r="W873" s="1">
        <v>88487</v>
      </c>
      <c r="X873" s="1"/>
      <c r="Y873" s="1"/>
      <c r="Z873" s="1"/>
      <c r="AA873" s="1"/>
      <c r="AB873" s="1"/>
    </row>
    <row r="874" spans="1:28" x14ac:dyDescent="0.3">
      <c r="A874" s="1">
        <v>19627</v>
      </c>
      <c r="B874" s="1" t="s">
        <v>71</v>
      </c>
      <c r="C874" s="1">
        <v>17.7</v>
      </c>
      <c r="D874" s="1">
        <v>0.05</v>
      </c>
      <c r="E874" s="1">
        <v>1551</v>
      </c>
      <c r="G874" s="1"/>
      <c r="H874" s="1" t="s">
        <v>35</v>
      </c>
      <c r="I874" s="1" t="s">
        <v>74</v>
      </c>
      <c r="J874" s="1" t="s">
        <v>26</v>
      </c>
      <c r="K874" s="1" t="s">
        <v>85</v>
      </c>
      <c r="L874" s="1" t="s">
        <v>49</v>
      </c>
      <c r="M874" s="1"/>
      <c r="N874" s="1" t="s">
        <v>29</v>
      </c>
      <c r="O874" s="1" t="s">
        <v>998</v>
      </c>
      <c r="P874" s="1" t="s">
        <v>260</v>
      </c>
      <c r="Q874" s="1" t="s">
        <v>513</v>
      </c>
      <c r="R874" s="1"/>
      <c r="S874" s="1">
        <v>39530</v>
      </c>
      <c r="T874" s="2">
        <v>42180</v>
      </c>
      <c r="U874" s="2">
        <v>42186</v>
      </c>
      <c r="V874" s="1">
        <v>18</v>
      </c>
      <c r="W874" s="1">
        <v>87488</v>
      </c>
      <c r="X874" s="2"/>
      <c r="Y874" s="1"/>
      <c r="Z874" s="1"/>
      <c r="AA874" s="1"/>
      <c r="AB874" s="1"/>
    </row>
    <row r="875" spans="1:28" x14ac:dyDescent="0.3">
      <c r="A875" s="1">
        <v>20993</v>
      </c>
      <c r="B875" s="1" t="s">
        <v>41</v>
      </c>
      <c r="C875" s="1">
        <v>348.21</v>
      </c>
      <c r="D875" s="1">
        <v>0.1</v>
      </c>
      <c r="E875" s="1">
        <v>1552</v>
      </c>
      <c r="G875" s="1"/>
      <c r="H875" s="1" t="s">
        <v>995</v>
      </c>
      <c r="I875" s="1" t="s">
        <v>48</v>
      </c>
      <c r="J875" s="1" t="s">
        <v>36</v>
      </c>
      <c r="K875" s="1" t="s">
        <v>89</v>
      </c>
      <c r="L875" s="1" t="s">
        <v>77</v>
      </c>
      <c r="M875" s="1"/>
      <c r="N875" s="1" t="s">
        <v>29</v>
      </c>
      <c r="O875" s="1" t="s">
        <v>998</v>
      </c>
      <c r="P875" s="1" t="s">
        <v>260</v>
      </c>
      <c r="Q875" s="1" t="s">
        <v>514</v>
      </c>
      <c r="R875" s="1"/>
      <c r="S875" s="1">
        <v>39056</v>
      </c>
      <c r="T875" s="2">
        <v>42005</v>
      </c>
      <c r="U875" s="2">
        <v>42008</v>
      </c>
      <c r="V875" s="1">
        <v>2</v>
      </c>
      <c r="W875" s="1">
        <v>87486</v>
      </c>
      <c r="X875" s="1"/>
      <c r="Y875" s="1"/>
      <c r="Z875" s="1"/>
      <c r="AA875" s="1"/>
      <c r="AB875" s="1"/>
    </row>
    <row r="876" spans="1:28" x14ac:dyDescent="0.3">
      <c r="A876" s="1">
        <v>24862</v>
      </c>
      <c r="B876" s="1" t="s">
        <v>33</v>
      </c>
      <c r="C876" s="1">
        <v>12.28</v>
      </c>
      <c r="D876" s="1">
        <v>0.05</v>
      </c>
      <c r="E876" s="1">
        <v>1553</v>
      </c>
      <c r="G876" s="1"/>
      <c r="H876" s="1" t="s">
        <v>35</v>
      </c>
      <c r="I876" s="1" t="s">
        <v>48</v>
      </c>
      <c r="J876" s="1" t="s">
        <v>26</v>
      </c>
      <c r="K876" s="1" t="s">
        <v>66</v>
      </c>
      <c r="L876" s="1" t="s">
        <v>49</v>
      </c>
      <c r="M876" s="1"/>
      <c r="N876" s="1" t="s">
        <v>29</v>
      </c>
      <c r="O876" s="1" t="s">
        <v>998</v>
      </c>
      <c r="P876" s="1" t="s">
        <v>260</v>
      </c>
      <c r="Q876" s="1" t="s">
        <v>515</v>
      </c>
      <c r="R876" s="1"/>
      <c r="S876" s="1">
        <v>38701</v>
      </c>
      <c r="T876" s="2">
        <v>42085</v>
      </c>
      <c r="U876" s="2">
        <v>42087</v>
      </c>
      <c r="V876" s="1">
        <v>7</v>
      </c>
      <c r="W876" s="1">
        <v>87484</v>
      </c>
      <c r="X876" s="2"/>
      <c r="Y876" s="1"/>
      <c r="Z876" s="1"/>
      <c r="AA876" s="1"/>
      <c r="AB876" s="1"/>
    </row>
    <row r="877" spans="1:28" x14ac:dyDescent="0.3">
      <c r="A877" s="1">
        <v>26135</v>
      </c>
      <c r="B877" s="1" t="s">
        <v>23</v>
      </c>
      <c r="C877" s="1">
        <v>10.98</v>
      </c>
      <c r="D877" s="1">
        <v>0.05</v>
      </c>
      <c r="E877" s="1">
        <v>1554</v>
      </c>
      <c r="G877" s="1"/>
      <c r="H877" s="1" t="s">
        <v>35</v>
      </c>
      <c r="I877" s="1" t="s">
        <v>48</v>
      </c>
      <c r="J877" s="1" t="s">
        <v>26</v>
      </c>
      <c r="K877" s="1" t="s">
        <v>131</v>
      </c>
      <c r="L877" s="1" t="s">
        <v>49</v>
      </c>
      <c r="M877" s="1"/>
      <c r="N877" s="1" t="s">
        <v>29</v>
      </c>
      <c r="O877" s="1" t="s">
        <v>998</v>
      </c>
      <c r="P877" s="1" t="s">
        <v>260</v>
      </c>
      <c r="Q877" s="1" t="s">
        <v>516</v>
      </c>
      <c r="R877" s="1"/>
      <c r="S877" s="1">
        <v>39503</v>
      </c>
      <c r="T877" s="2">
        <v>42142</v>
      </c>
      <c r="U877" s="2">
        <v>42142</v>
      </c>
      <c r="V877" s="1">
        <v>15</v>
      </c>
      <c r="W877" s="1">
        <v>87485</v>
      </c>
      <c r="X877" s="2"/>
      <c r="Y877" s="1"/>
      <c r="Z877" s="1"/>
      <c r="AA877" s="1"/>
      <c r="AB877" s="1"/>
    </row>
    <row r="878" spans="1:28" x14ac:dyDescent="0.3">
      <c r="A878" s="1">
        <v>25409</v>
      </c>
      <c r="B878" s="1" t="s">
        <v>23</v>
      </c>
      <c r="C878" s="1">
        <v>124.49</v>
      </c>
      <c r="D878" s="1">
        <v>0.1</v>
      </c>
      <c r="E878" s="1">
        <v>1554</v>
      </c>
      <c r="G878" s="1"/>
      <c r="H878" s="1" t="s">
        <v>995</v>
      </c>
      <c r="I878" s="1" t="s">
        <v>74</v>
      </c>
      <c r="J878" s="1" t="s">
        <v>36</v>
      </c>
      <c r="K878" s="1" t="s">
        <v>89</v>
      </c>
      <c r="L878" s="1" t="s">
        <v>77</v>
      </c>
      <c r="M878" s="1"/>
      <c r="N878" s="1" t="s">
        <v>29</v>
      </c>
      <c r="O878" s="1" t="s">
        <v>998</v>
      </c>
      <c r="P878" s="1" t="s">
        <v>260</v>
      </c>
      <c r="Q878" s="1" t="s">
        <v>516</v>
      </c>
      <c r="R878" s="1"/>
      <c r="S878" s="1">
        <v>39503</v>
      </c>
      <c r="T878" s="2">
        <v>42048</v>
      </c>
      <c r="U878" s="2">
        <v>42049</v>
      </c>
      <c r="V878" s="1">
        <v>7</v>
      </c>
      <c r="W878" s="1">
        <v>87487</v>
      </c>
      <c r="X878" s="1"/>
      <c r="Y878" s="1"/>
      <c r="Z878" s="1"/>
      <c r="AA878" s="1"/>
      <c r="AB878" s="1"/>
    </row>
    <row r="879" spans="1:28" x14ac:dyDescent="0.3">
      <c r="A879" s="1">
        <v>18294</v>
      </c>
      <c r="B879" s="1" t="s">
        <v>33</v>
      </c>
      <c r="C879" s="1">
        <v>2.89</v>
      </c>
      <c r="D879" s="1">
        <v>0.05</v>
      </c>
      <c r="E879" s="1">
        <v>1556</v>
      </c>
      <c r="G879" s="1"/>
      <c r="H879" s="1" t="s">
        <v>35</v>
      </c>
      <c r="I879" s="1" t="s">
        <v>74</v>
      </c>
      <c r="J879" s="1" t="s">
        <v>26</v>
      </c>
      <c r="K879" s="1" t="s">
        <v>82</v>
      </c>
      <c r="L879" s="1" t="s">
        <v>49</v>
      </c>
      <c r="M879" s="1"/>
      <c r="N879" s="1" t="s">
        <v>29</v>
      </c>
      <c r="O879" s="1" t="s">
        <v>998</v>
      </c>
      <c r="P879" s="1" t="s">
        <v>83</v>
      </c>
      <c r="Q879" s="1" t="s">
        <v>477</v>
      </c>
      <c r="R879" s="1"/>
      <c r="S879" s="1">
        <v>22304</v>
      </c>
      <c r="T879" s="2">
        <v>42156</v>
      </c>
      <c r="U879" s="2">
        <v>42158</v>
      </c>
      <c r="V879" s="1">
        <v>6</v>
      </c>
      <c r="W879" s="1">
        <v>87425</v>
      </c>
      <c r="X879" s="2"/>
      <c r="Y879" s="1"/>
      <c r="Z879" s="1"/>
      <c r="AA879" s="1"/>
      <c r="AB879" s="1"/>
    </row>
    <row r="880" spans="1:28" x14ac:dyDescent="0.3">
      <c r="A880" s="1">
        <v>18295</v>
      </c>
      <c r="B880" s="1" t="s">
        <v>33</v>
      </c>
      <c r="C880" s="1">
        <v>22.84</v>
      </c>
      <c r="D880" s="1">
        <v>0.05</v>
      </c>
      <c r="E880" s="1">
        <v>1556</v>
      </c>
      <c r="G880" s="1"/>
      <c r="H880" s="1" t="s">
        <v>35</v>
      </c>
      <c r="I880" s="1" t="s">
        <v>74</v>
      </c>
      <c r="J880" s="1" t="s">
        <v>26</v>
      </c>
      <c r="K880" s="1" t="s">
        <v>66</v>
      </c>
      <c r="L880" s="1" t="s">
        <v>49</v>
      </c>
      <c r="M880" s="1"/>
      <c r="N880" s="1" t="s">
        <v>29</v>
      </c>
      <c r="O880" s="1" t="s">
        <v>998</v>
      </c>
      <c r="P880" s="1" t="s">
        <v>83</v>
      </c>
      <c r="Q880" s="1" t="s">
        <v>477</v>
      </c>
      <c r="R880" s="1"/>
      <c r="S880" s="1">
        <v>22304</v>
      </c>
      <c r="T880" s="2">
        <v>42156</v>
      </c>
      <c r="U880" s="2">
        <v>42158</v>
      </c>
      <c r="V880" s="1">
        <v>9</v>
      </c>
      <c r="W880" s="1">
        <v>87425</v>
      </c>
      <c r="X880" s="2"/>
      <c r="Y880" s="1"/>
      <c r="Z880" s="1"/>
      <c r="AA880" s="1"/>
      <c r="AB880" s="1"/>
    </row>
    <row r="881" spans="1:28" x14ac:dyDescent="0.3">
      <c r="A881" s="1">
        <v>18511</v>
      </c>
      <c r="B881" s="1" t="s">
        <v>71</v>
      </c>
      <c r="C881" s="1">
        <v>60.98</v>
      </c>
      <c r="D881" s="1">
        <v>0.05</v>
      </c>
      <c r="E881" s="1">
        <v>1557</v>
      </c>
      <c r="G881" s="1"/>
      <c r="H881" s="1" t="s">
        <v>35</v>
      </c>
      <c r="I881" s="1" t="s">
        <v>74</v>
      </c>
      <c r="J881" s="1" t="s">
        <v>26</v>
      </c>
      <c r="K881" s="1" t="s">
        <v>131</v>
      </c>
      <c r="L881" s="1" t="s">
        <v>124</v>
      </c>
      <c r="M881" s="1"/>
      <c r="N881" s="1" t="s">
        <v>29</v>
      </c>
      <c r="O881" s="1" t="s">
        <v>998</v>
      </c>
      <c r="P881" s="1" t="s">
        <v>83</v>
      </c>
      <c r="Q881" s="1" t="s">
        <v>517</v>
      </c>
      <c r="R881" s="1"/>
      <c r="S881" s="1">
        <v>22003</v>
      </c>
      <c r="T881" s="2">
        <v>42088</v>
      </c>
      <c r="U881" s="2">
        <v>42096</v>
      </c>
      <c r="V881" s="1">
        <v>15</v>
      </c>
      <c r="W881" s="1">
        <v>87426</v>
      </c>
      <c r="X881" s="1"/>
      <c r="Y881" s="1"/>
      <c r="Z881" s="1"/>
      <c r="AA881" s="1"/>
      <c r="AB881" s="1"/>
    </row>
    <row r="882" spans="1:28" x14ac:dyDescent="0.3">
      <c r="A882" s="1">
        <v>18512</v>
      </c>
      <c r="B882" s="1" t="s">
        <v>71</v>
      </c>
      <c r="C882" s="1">
        <v>29.89</v>
      </c>
      <c r="D882" s="1">
        <v>0.05</v>
      </c>
      <c r="E882" s="1">
        <v>1557</v>
      </c>
      <c r="G882" s="1"/>
      <c r="H882" s="1" t="s">
        <v>35</v>
      </c>
      <c r="I882" s="1" t="s">
        <v>74</v>
      </c>
      <c r="J882" s="1" t="s">
        <v>58</v>
      </c>
      <c r="K882" s="1" t="s">
        <v>100</v>
      </c>
      <c r="L882" s="1" t="s">
        <v>43</v>
      </c>
      <c r="M882" s="1"/>
      <c r="N882" s="1" t="s">
        <v>29</v>
      </c>
      <c r="O882" s="1" t="s">
        <v>998</v>
      </c>
      <c r="P882" s="1" t="s">
        <v>83</v>
      </c>
      <c r="Q882" s="1" t="s">
        <v>517</v>
      </c>
      <c r="R882" s="1"/>
      <c r="S882" s="1">
        <v>22003</v>
      </c>
      <c r="T882" s="2">
        <v>42088</v>
      </c>
      <c r="U882" s="2">
        <v>42090</v>
      </c>
      <c r="V882" s="1">
        <v>12</v>
      </c>
      <c r="W882" s="1">
        <v>87426</v>
      </c>
      <c r="X882" s="1"/>
      <c r="Y882" s="1"/>
      <c r="Z882" s="1"/>
      <c r="AA882" s="1"/>
      <c r="AB882" s="1"/>
    </row>
    <row r="883" spans="1:28" x14ac:dyDescent="0.3">
      <c r="A883" s="1">
        <v>26229</v>
      </c>
      <c r="B883" s="1" t="s">
        <v>41</v>
      </c>
      <c r="C883" s="1">
        <v>226.67</v>
      </c>
      <c r="D883" s="1">
        <v>0.1</v>
      </c>
      <c r="E883" s="1">
        <v>1559</v>
      </c>
      <c r="G883" s="1"/>
      <c r="H883" s="1" t="s">
        <v>995</v>
      </c>
      <c r="I883" s="1" t="s">
        <v>74</v>
      </c>
      <c r="J883" s="1" t="s">
        <v>36</v>
      </c>
      <c r="K883" s="1" t="s">
        <v>37</v>
      </c>
      <c r="L883" s="1" t="s">
        <v>38</v>
      </c>
      <c r="M883" s="1"/>
      <c r="N883" s="1" t="s">
        <v>29</v>
      </c>
      <c r="O883" s="1" t="s">
        <v>989</v>
      </c>
      <c r="P883" s="1" t="s">
        <v>83</v>
      </c>
      <c r="Q883" s="1" t="s">
        <v>518</v>
      </c>
      <c r="R883" s="1"/>
      <c r="S883" s="1">
        <v>24060</v>
      </c>
      <c r="T883" s="2">
        <v>42109</v>
      </c>
      <c r="U883" s="2">
        <v>42111</v>
      </c>
      <c r="V883" s="1">
        <v>5</v>
      </c>
      <c r="W883" s="1">
        <v>87424</v>
      </c>
      <c r="X883" s="1"/>
      <c r="Y883" s="1"/>
      <c r="Z883" s="1"/>
      <c r="AA883" s="1"/>
      <c r="AB883" s="1"/>
    </row>
    <row r="884" spans="1:28" x14ac:dyDescent="0.3">
      <c r="A884" s="1">
        <v>19130</v>
      </c>
      <c r="B884" s="1" t="s">
        <v>23</v>
      </c>
      <c r="C884" s="1">
        <v>11.34</v>
      </c>
      <c r="D884" s="1">
        <v>0.05</v>
      </c>
      <c r="E884" s="1">
        <v>1561</v>
      </c>
      <c r="G884" s="1"/>
      <c r="H884" s="1" t="s">
        <v>35</v>
      </c>
      <c r="I884" s="1" t="s">
        <v>24</v>
      </c>
      <c r="J884" s="1" t="s">
        <v>26</v>
      </c>
      <c r="K884" s="1" t="s">
        <v>66</v>
      </c>
      <c r="L884" s="1" t="s">
        <v>49</v>
      </c>
      <c r="M884" s="1"/>
      <c r="N884" s="1" t="s">
        <v>29</v>
      </c>
      <c r="O884" s="1" t="s">
        <v>989</v>
      </c>
      <c r="P884" s="1" t="s">
        <v>79</v>
      </c>
      <c r="Q884" s="1" t="s">
        <v>474</v>
      </c>
      <c r="R884" s="1"/>
      <c r="S884" s="1">
        <v>76063</v>
      </c>
      <c r="T884" s="2">
        <v>42064</v>
      </c>
      <c r="U884" s="2">
        <v>42065</v>
      </c>
      <c r="V884" s="1">
        <v>9</v>
      </c>
      <c r="W884" s="1">
        <v>88093</v>
      </c>
      <c r="X884" s="2"/>
      <c r="Y884" s="1"/>
      <c r="Z884" s="1"/>
      <c r="AA884" s="1"/>
      <c r="AB884" s="1"/>
    </row>
    <row r="885" spans="1:28" x14ac:dyDescent="0.3">
      <c r="A885" s="1">
        <v>19208</v>
      </c>
      <c r="B885" s="1" t="s">
        <v>41</v>
      </c>
      <c r="C885" s="1">
        <v>12.2</v>
      </c>
      <c r="D885" s="1">
        <v>0.05</v>
      </c>
      <c r="E885" s="1">
        <v>1561</v>
      </c>
      <c r="G885" s="1"/>
      <c r="H885" s="1" t="s">
        <v>35</v>
      </c>
      <c r="I885" s="1" t="s">
        <v>24</v>
      </c>
      <c r="J885" s="1" t="s">
        <v>36</v>
      </c>
      <c r="K885" s="1" t="s">
        <v>42</v>
      </c>
      <c r="L885" s="1" t="s">
        <v>43</v>
      </c>
      <c r="M885" s="1"/>
      <c r="N885" s="1" t="s">
        <v>29</v>
      </c>
      <c r="O885" s="1" t="s">
        <v>998</v>
      </c>
      <c r="P885" s="1" t="s">
        <v>79</v>
      </c>
      <c r="Q885" s="1" t="s">
        <v>474</v>
      </c>
      <c r="R885" s="1"/>
      <c r="S885" s="1">
        <v>76063</v>
      </c>
      <c r="T885" s="2">
        <v>42107</v>
      </c>
      <c r="U885" s="2">
        <v>42108</v>
      </c>
      <c r="V885" s="1">
        <v>5</v>
      </c>
      <c r="W885" s="1">
        <v>88094</v>
      </c>
      <c r="X885" s="2"/>
      <c r="Y885" s="1"/>
      <c r="Z885" s="1"/>
      <c r="AA885" s="1"/>
      <c r="AB885" s="1"/>
    </row>
    <row r="886" spans="1:28" x14ac:dyDescent="0.3">
      <c r="A886" s="1">
        <v>20464</v>
      </c>
      <c r="B886" s="1" t="s">
        <v>47</v>
      </c>
      <c r="C886" s="1">
        <v>20.95</v>
      </c>
      <c r="D886" s="1">
        <v>0.05</v>
      </c>
      <c r="E886" s="1">
        <v>1574</v>
      </c>
      <c r="G886" s="1"/>
      <c r="H886" s="1" t="s">
        <v>35</v>
      </c>
      <c r="I886" s="1" t="s">
        <v>74</v>
      </c>
      <c r="J886" s="1" t="s">
        <v>58</v>
      </c>
      <c r="K886" s="1" t="s">
        <v>100</v>
      </c>
      <c r="L886" s="1" t="s">
        <v>49</v>
      </c>
      <c r="M886" s="1"/>
      <c r="N886" s="1" t="s">
        <v>29</v>
      </c>
      <c r="O886" s="1" t="s">
        <v>988</v>
      </c>
      <c r="P886" s="1" t="s">
        <v>150</v>
      </c>
      <c r="Q886" s="1" t="s">
        <v>519</v>
      </c>
      <c r="R886" s="1"/>
      <c r="S886" s="1">
        <v>28314</v>
      </c>
      <c r="T886" s="2">
        <v>42044</v>
      </c>
      <c r="U886" s="2">
        <v>42045</v>
      </c>
      <c r="V886" s="1">
        <v>19</v>
      </c>
      <c r="W886" s="1">
        <v>86966</v>
      </c>
      <c r="X886" s="2"/>
      <c r="Y886" s="1"/>
      <c r="Z886" s="1"/>
      <c r="AA886" s="1"/>
      <c r="AB886" s="1"/>
    </row>
    <row r="887" spans="1:28" x14ac:dyDescent="0.3">
      <c r="A887" s="1">
        <v>22127</v>
      </c>
      <c r="B887" s="1" t="s">
        <v>71</v>
      </c>
      <c r="C887" s="1">
        <v>11.58</v>
      </c>
      <c r="D887" s="1">
        <v>0.05</v>
      </c>
      <c r="E887" s="1">
        <v>1580</v>
      </c>
      <c r="G887" s="1"/>
      <c r="H887" s="1" t="s">
        <v>35</v>
      </c>
      <c r="I887" s="1" t="s">
        <v>24</v>
      </c>
      <c r="J887" s="1" t="s">
        <v>26</v>
      </c>
      <c r="K887" s="1" t="s">
        <v>54</v>
      </c>
      <c r="L887" s="1" t="s">
        <v>49</v>
      </c>
      <c r="M887" s="1"/>
      <c r="N887" s="1" t="s">
        <v>29</v>
      </c>
      <c r="O887" s="1" t="s">
        <v>988</v>
      </c>
      <c r="P887" s="1" t="s">
        <v>103</v>
      </c>
      <c r="Q887" s="1" t="s">
        <v>520</v>
      </c>
      <c r="R887" s="1"/>
      <c r="S887" s="1">
        <v>4901</v>
      </c>
      <c r="T887" s="2">
        <v>42051</v>
      </c>
      <c r="U887" s="2">
        <v>42055</v>
      </c>
      <c r="V887" s="1">
        <v>1</v>
      </c>
      <c r="W887" s="1">
        <v>90934</v>
      </c>
      <c r="X887" s="1"/>
      <c r="Y887" s="1"/>
      <c r="Z887" s="1"/>
      <c r="AA887" s="1"/>
      <c r="AB887" s="1"/>
    </row>
    <row r="888" spans="1:28" x14ac:dyDescent="0.3">
      <c r="A888" s="1">
        <v>25013</v>
      </c>
      <c r="B888" s="1" t="s">
        <v>47</v>
      </c>
      <c r="C888" s="1">
        <v>19.04</v>
      </c>
      <c r="D888" s="1">
        <v>0.05</v>
      </c>
      <c r="E888" s="1">
        <v>1590</v>
      </c>
      <c r="G888" s="1"/>
      <c r="H888" s="1" t="s">
        <v>995</v>
      </c>
      <c r="I888" s="1" t="s">
        <v>24</v>
      </c>
      <c r="J888" s="1" t="s">
        <v>36</v>
      </c>
      <c r="K888" s="1" t="s">
        <v>42</v>
      </c>
      <c r="L888" s="1" t="s">
        <v>49</v>
      </c>
      <c r="M888" s="1"/>
      <c r="N888" s="1" t="s">
        <v>29</v>
      </c>
      <c r="O888" s="1" t="s">
        <v>989</v>
      </c>
      <c r="P888" s="1" t="s">
        <v>90</v>
      </c>
      <c r="Q888" s="1" t="s">
        <v>521</v>
      </c>
      <c r="R888" s="1"/>
      <c r="S888" s="1">
        <v>44094</v>
      </c>
      <c r="T888" s="2">
        <v>42098</v>
      </c>
      <c r="U888" s="2">
        <v>42098</v>
      </c>
      <c r="V888" s="1">
        <v>7</v>
      </c>
      <c r="W888" s="1">
        <v>86668</v>
      </c>
      <c r="X888" s="1"/>
      <c r="Y888" s="1"/>
      <c r="Z888" s="1"/>
      <c r="AA888" s="1"/>
      <c r="AB888" s="1"/>
    </row>
    <row r="889" spans="1:28" x14ac:dyDescent="0.3">
      <c r="A889" s="1">
        <v>25011</v>
      </c>
      <c r="B889" s="1" t="s">
        <v>47</v>
      </c>
      <c r="C889" s="1">
        <v>5.53</v>
      </c>
      <c r="D889" s="1">
        <v>0.05</v>
      </c>
      <c r="E889" s="1">
        <v>1593</v>
      </c>
      <c r="G889" s="1"/>
      <c r="H889" s="1" t="s">
        <v>35</v>
      </c>
      <c r="I889" s="1" t="s">
        <v>24</v>
      </c>
      <c r="J889" s="1" t="s">
        <v>26</v>
      </c>
      <c r="K889" s="1" t="s">
        <v>996</v>
      </c>
      <c r="L889" s="1" t="s">
        <v>49</v>
      </c>
      <c r="M889" s="1"/>
      <c r="N889" s="1" t="s">
        <v>29</v>
      </c>
      <c r="O889" s="1" t="s">
        <v>988</v>
      </c>
      <c r="P889" s="1" t="s">
        <v>145</v>
      </c>
      <c r="Q889" s="1" t="s">
        <v>146</v>
      </c>
      <c r="R889" s="1"/>
      <c r="S889" s="1">
        <v>74006</v>
      </c>
      <c r="T889" s="2">
        <v>42098</v>
      </c>
      <c r="U889" s="2">
        <v>42100</v>
      </c>
      <c r="V889" s="1">
        <v>8</v>
      </c>
      <c r="W889" s="1">
        <v>86668</v>
      </c>
      <c r="X889" s="2"/>
      <c r="Y889" s="1"/>
      <c r="Z889" s="1"/>
      <c r="AA889" s="1"/>
      <c r="AB889" s="1"/>
    </row>
    <row r="890" spans="1:28" x14ac:dyDescent="0.3">
      <c r="A890" s="1">
        <v>21059</v>
      </c>
      <c r="B890" s="1" t="s">
        <v>23</v>
      </c>
      <c r="C890" s="1">
        <v>500.98</v>
      </c>
      <c r="D890" s="1">
        <v>0.1</v>
      </c>
      <c r="E890" s="1">
        <v>1595</v>
      </c>
      <c r="G890" s="1"/>
      <c r="H890" s="1" t="s">
        <v>995</v>
      </c>
      <c r="I890" s="1" t="s">
        <v>24</v>
      </c>
      <c r="J890" s="1" t="s">
        <v>36</v>
      </c>
      <c r="K890" s="1" t="s">
        <v>37</v>
      </c>
      <c r="L890" s="1" t="s">
        <v>38</v>
      </c>
      <c r="M890" s="1"/>
      <c r="N890" s="1" t="s">
        <v>29</v>
      </c>
      <c r="O890" s="1" t="s">
        <v>988</v>
      </c>
      <c r="P890" s="1" t="s">
        <v>252</v>
      </c>
      <c r="Q890" s="1" t="s">
        <v>522</v>
      </c>
      <c r="R890" s="1"/>
      <c r="S890" s="1">
        <v>25705</v>
      </c>
      <c r="T890" s="2">
        <v>42135</v>
      </c>
      <c r="U890" s="2">
        <v>42136</v>
      </c>
      <c r="V890" s="1">
        <v>14</v>
      </c>
      <c r="W890" s="1">
        <v>90796</v>
      </c>
      <c r="X890" s="1"/>
      <c r="Y890" s="1"/>
      <c r="Z890" s="1"/>
      <c r="AA890" s="1"/>
      <c r="AB890" s="1"/>
    </row>
    <row r="891" spans="1:28" x14ac:dyDescent="0.3">
      <c r="A891" s="1">
        <v>21060</v>
      </c>
      <c r="B891" s="1" t="s">
        <v>23</v>
      </c>
      <c r="C891" s="1">
        <v>9.77</v>
      </c>
      <c r="D891" s="1">
        <v>0.05</v>
      </c>
      <c r="E891" s="1">
        <v>1595</v>
      </c>
      <c r="G891" s="1"/>
      <c r="H891" s="1" t="s">
        <v>35</v>
      </c>
      <c r="I891" s="1" t="s">
        <v>24</v>
      </c>
      <c r="J891" s="1" t="s">
        <v>36</v>
      </c>
      <c r="K891" s="1" t="s">
        <v>42</v>
      </c>
      <c r="L891" s="1" t="s">
        <v>63</v>
      </c>
      <c r="M891" s="1"/>
      <c r="N891" s="1" t="s">
        <v>29</v>
      </c>
      <c r="O891" s="1" t="s">
        <v>988</v>
      </c>
      <c r="P891" s="1" t="s">
        <v>252</v>
      </c>
      <c r="Q891" s="1" t="s">
        <v>522</v>
      </c>
      <c r="R891" s="1"/>
      <c r="S891" s="1">
        <v>25705</v>
      </c>
      <c r="T891" s="2">
        <v>42135</v>
      </c>
      <c r="U891" s="2">
        <v>42136</v>
      </c>
      <c r="V891" s="1">
        <v>9</v>
      </c>
      <c r="W891" s="1">
        <v>90796</v>
      </c>
      <c r="X891" s="2"/>
      <c r="Y891" s="1"/>
      <c r="Z891" s="1"/>
      <c r="AA891" s="1"/>
      <c r="AB891" s="1"/>
    </row>
    <row r="892" spans="1:28" x14ac:dyDescent="0.3">
      <c r="A892" s="1">
        <v>21061</v>
      </c>
      <c r="B892" s="1" t="s">
        <v>23</v>
      </c>
      <c r="C892" s="1">
        <v>3.28</v>
      </c>
      <c r="D892" s="1">
        <v>0.05</v>
      </c>
      <c r="E892" s="1">
        <v>1595</v>
      </c>
      <c r="G892" s="1"/>
      <c r="H892" s="1" t="s">
        <v>35</v>
      </c>
      <c r="I892" s="1" t="s">
        <v>24</v>
      </c>
      <c r="J892" s="1" t="s">
        <v>26</v>
      </c>
      <c r="K892" s="1" t="s">
        <v>27</v>
      </c>
      <c r="L892" s="1" t="s">
        <v>28</v>
      </c>
      <c r="M892" s="1"/>
      <c r="N892" s="1" t="s">
        <v>29</v>
      </c>
      <c r="O892" s="1" t="s">
        <v>988</v>
      </c>
      <c r="P892" s="1" t="s">
        <v>252</v>
      </c>
      <c r="Q892" s="1" t="s">
        <v>522</v>
      </c>
      <c r="R892" s="1"/>
      <c r="S892" s="1">
        <v>25705</v>
      </c>
      <c r="T892" s="2">
        <v>42135</v>
      </c>
      <c r="U892" s="2">
        <v>42137</v>
      </c>
      <c r="V892" s="1">
        <v>42</v>
      </c>
      <c r="W892" s="1">
        <v>90796</v>
      </c>
      <c r="X892" s="1"/>
      <c r="Y892" s="1"/>
      <c r="Z892" s="1"/>
      <c r="AA892" s="1"/>
      <c r="AB892" s="1"/>
    </row>
    <row r="893" spans="1:28" x14ac:dyDescent="0.3">
      <c r="A893" s="1">
        <v>21928</v>
      </c>
      <c r="B893" s="1" t="s">
        <v>41</v>
      </c>
      <c r="C893" s="1">
        <v>9.11</v>
      </c>
      <c r="D893" s="1">
        <v>0.05</v>
      </c>
      <c r="E893" s="1">
        <v>1602</v>
      </c>
      <c r="G893" s="1"/>
      <c r="H893" s="1" t="s">
        <v>35</v>
      </c>
      <c r="I893" s="1" t="s">
        <v>34</v>
      </c>
      <c r="J893" s="1" t="s">
        <v>26</v>
      </c>
      <c r="K893" s="1" t="s">
        <v>66</v>
      </c>
      <c r="L893" s="1" t="s">
        <v>28</v>
      </c>
      <c r="M893" s="1"/>
      <c r="N893" s="1" t="s">
        <v>29</v>
      </c>
      <c r="O893" s="1" t="s">
        <v>988</v>
      </c>
      <c r="P893" s="1" t="s">
        <v>181</v>
      </c>
      <c r="Q893" s="1" t="s">
        <v>523</v>
      </c>
      <c r="R893" s="1"/>
      <c r="S893" s="1">
        <v>20601</v>
      </c>
      <c r="T893" s="2">
        <v>42104</v>
      </c>
      <c r="U893" s="2">
        <v>42106</v>
      </c>
      <c r="V893" s="1">
        <v>2</v>
      </c>
      <c r="W893" s="1">
        <v>89680</v>
      </c>
      <c r="X893" s="2"/>
      <c r="Y893" s="1"/>
      <c r="Z893" s="1"/>
      <c r="AA893" s="1"/>
      <c r="AB893" s="1"/>
    </row>
    <row r="894" spans="1:28" x14ac:dyDescent="0.3">
      <c r="A894" s="1">
        <v>23533</v>
      </c>
      <c r="B894" s="1" t="s">
        <v>41</v>
      </c>
      <c r="C894" s="1">
        <v>2.1800000000000002</v>
      </c>
      <c r="D894" s="1">
        <v>0.05</v>
      </c>
      <c r="E894" s="1">
        <v>1603</v>
      </c>
      <c r="G894" s="1"/>
      <c r="H894" s="1" t="s">
        <v>35</v>
      </c>
      <c r="I894" s="1" t="s">
        <v>48</v>
      </c>
      <c r="J894" s="1" t="s">
        <v>26</v>
      </c>
      <c r="K894" s="1" t="s">
        <v>53</v>
      </c>
      <c r="L894" s="1" t="s">
        <v>28</v>
      </c>
      <c r="M894" s="1"/>
      <c r="N894" s="1" t="s">
        <v>29</v>
      </c>
      <c r="O894" s="1" t="s">
        <v>988</v>
      </c>
      <c r="P894" s="1" t="s">
        <v>55</v>
      </c>
      <c r="Q894" s="1" t="s">
        <v>524</v>
      </c>
      <c r="R894" s="1"/>
      <c r="S894" s="1">
        <v>11598</v>
      </c>
      <c r="T894" s="2">
        <v>42020</v>
      </c>
      <c r="U894" s="2">
        <v>42022</v>
      </c>
      <c r="V894" s="1">
        <v>9</v>
      </c>
      <c r="W894" s="1">
        <v>89679</v>
      </c>
      <c r="X894" s="2"/>
      <c r="Y894" s="1"/>
      <c r="Z894" s="1"/>
      <c r="AA894" s="1"/>
      <c r="AB894" s="1"/>
    </row>
    <row r="895" spans="1:28" x14ac:dyDescent="0.3">
      <c r="A895" s="1">
        <v>23534</v>
      </c>
      <c r="B895" s="1" t="s">
        <v>41</v>
      </c>
      <c r="C895" s="1">
        <v>179.29</v>
      </c>
      <c r="D895" s="1">
        <v>0.1</v>
      </c>
      <c r="E895" s="1">
        <v>1603</v>
      </c>
      <c r="G895" s="1"/>
      <c r="H895" s="1" t="s">
        <v>995</v>
      </c>
      <c r="I895" s="1" t="s">
        <v>48</v>
      </c>
      <c r="J895" s="1" t="s">
        <v>36</v>
      </c>
      <c r="K895" s="1" t="s">
        <v>89</v>
      </c>
      <c r="L895" s="1" t="s">
        <v>77</v>
      </c>
      <c r="M895" s="1"/>
      <c r="N895" s="1" t="s">
        <v>29</v>
      </c>
      <c r="O895" s="1" t="s">
        <v>988</v>
      </c>
      <c r="P895" s="1" t="s">
        <v>55</v>
      </c>
      <c r="Q895" s="1" t="s">
        <v>524</v>
      </c>
      <c r="R895" s="1"/>
      <c r="S895" s="1">
        <v>11598</v>
      </c>
      <c r="T895" s="2">
        <v>42020</v>
      </c>
      <c r="U895" s="2">
        <v>42022</v>
      </c>
      <c r="V895" s="1">
        <v>1</v>
      </c>
      <c r="W895" s="1">
        <v>89679</v>
      </c>
      <c r="X895" s="2"/>
      <c r="Y895" s="1"/>
      <c r="Z895" s="1"/>
      <c r="AA895" s="1"/>
      <c r="AB895" s="1"/>
    </row>
    <row r="896" spans="1:28" x14ac:dyDescent="0.3">
      <c r="A896" s="1">
        <v>18450</v>
      </c>
      <c r="B896" s="1" t="s">
        <v>47</v>
      </c>
      <c r="C896" s="1">
        <v>1.98</v>
      </c>
      <c r="D896" s="1">
        <v>0.05</v>
      </c>
      <c r="E896" s="1">
        <v>1606</v>
      </c>
      <c r="G896" s="1"/>
      <c r="H896" s="1" t="s">
        <v>35</v>
      </c>
      <c r="I896" s="1" t="s">
        <v>34</v>
      </c>
      <c r="J896" s="1" t="s">
        <v>26</v>
      </c>
      <c r="K896" s="1" t="s">
        <v>996</v>
      </c>
      <c r="L896" s="1" t="s">
        <v>49</v>
      </c>
      <c r="M896" s="1"/>
      <c r="N896" s="1" t="s">
        <v>29</v>
      </c>
      <c r="O896" s="1" t="s">
        <v>988</v>
      </c>
      <c r="P896" s="1" t="s">
        <v>55</v>
      </c>
      <c r="Q896" s="1" t="s">
        <v>525</v>
      </c>
      <c r="R896" s="1"/>
      <c r="S896" s="1">
        <v>11010</v>
      </c>
      <c r="T896" s="2">
        <v>42011</v>
      </c>
      <c r="U896" s="2">
        <v>42012</v>
      </c>
      <c r="V896" s="1">
        <v>1</v>
      </c>
      <c r="W896" s="1">
        <v>87993</v>
      </c>
      <c r="X896" s="2"/>
      <c r="Y896" s="1"/>
      <c r="Z896" s="1"/>
      <c r="AA896" s="1"/>
      <c r="AB896" s="1"/>
    </row>
    <row r="897" spans="1:28" x14ac:dyDescent="0.3">
      <c r="A897" s="1">
        <v>18451</v>
      </c>
      <c r="B897" s="1" t="s">
        <v>47</v>
      </c>
      <c r="C897" s="1">
        <v>699.99</v>
      </c>
      <c r="D897" s="1">
        <v>0.1</v>
      </c>
      <c r="E897" s="1">
        <v>1606</v>
      </c>
      <c r="G897" s="1"/>
      <c r="H897" s="1" t="s">
        <v>995</v>
      </c>
      <c r="I897" s="1" t="s">
        <v>34</v>
      </c>
      <c r="J897" s="1" t="s">
        <v>58</v>
      </c>
      <c r="K897" s="1" t="s">
        <v>1000</v>
      </c>
      <c r="L897" s="1" t="s">
        <v>124</v>
      </c>
      <c r="M897" s="1"/>
      <c r="N897" s="1" t="s">
        <v>29</v>
      </c>
      <c r="O897" s="1" t="s">
        <v>988</v>
      </c>
      <c r="P897" s="1" t="s">
        <v>55</v>
      </c>
      <c r="Q897" s="1" t="s">
        <v>525</v>
      </c>
      <c r="R897" s="1"/>
      <c r="S897" s="1">
        <v>11010</v>
      </c>
      <c r="T897" s="2">
        <v>42011</v>
      </c>
      <c r="U897" s="2">
        <v>42012</v>
      </c>
      <c r="V897" s="1">
        <v>1</v>
      </c>
      <c r="W897" s="1">
        <v>87993</v>
      </c>
      <c r="X897" s="1"/>
      <c r="Y897" s="1"/>
      <c r="Z897" s="1"/>
      <c r="AA897" s="1"/>
      <c r="AB897" s="1"/>
    </row>
    <row r="898" spans="1:28" x14ac:dyDescent="0.3">
      <c r="A898" s="1">
        <v>18452</v>
      </c>
      <c r="B898" s="1" t="s">
        <v>47</v>
      </c>
      <c r="C898" s="1">
        <v>6783.02</v>
      </c>
      <c r="D898" s="1">
        <v>0.15</v>
      </c>
      <c r="E898" s="1">
        <v>1606</v>
      </c>
      <c r="G898" s="1"/>
      <c r="H898" s="1" t="s">
        <v>35</v>
      </c>
      <c r="I898" s="1" t="s">
        <v>34</v>
      </c>
      <c r="J898" s="1" t="s">
        <v>58</v>
      </c>
      <c r="K898" s="1" t="s">
        <v>62</v>
      </c>
      <c r="L898" s="1" t="s">
        <v>124</v>
      </c>
      <c r="M898" s="1"/>
      <c r="N898" s="1" t="s">
        <v>29</v>
      </c>
      <c r="O898" s="1" t="s">
        <v>988</v>
      </c>
      <c r="P898" s="1" t="s">
        <v>55</v>
      </c>
      <c r="Q898" s="1" t="s">
        <v>525</v>
      </c>
      <c r="R898" s="1"/>
      <c r="S898" s="1">
        <v>11010</v>
      </c>
      <c r="T898" s="2">
        <v>42011</v>
      </c>
      <c r="U898" s="2">
        <v>42012</v>
      </c>
      <c r="V898" s="1">
        <v>2</v>
      </c>
      <c r="W898" s="1">
        <v>87993</v>
      </c>
      <c r="X898" s="2"/>
      <c r="Y898" s="1"/>
      <c r="Z898" s="1"/>
      <c r="AA898" s="1"/>
      <c r="AB898" s="1"/>
    </row>
    <row r="899" spans="1:28" x14ac:dyDescent="0.3">
      <c r="A899" s="1">
        <v>22921</v>
      </c>
      <c r="B899" s="1" t="s">
        <v>33</v>
      </c>
      <c r="C899" s="1">
        <v>15.16</v>
      </c>
      <c r="D899" s="1">
        <v>0.05</v>
      </c>
      <c r="E899" s="1">
        <v>1607</v>
      </c>
      <c r="G899" s="1"/>
      <c r="H899" s="1" t="s">
        <v>35</v>
      </c>
      <c r="I899" s="1" t="s">
        <v>34</v>
      </c>
      <c r="J899" s="1" t="s">
        <v>26</v>
      </c>
      <c r="K899" s="1" t="s">
        <v>996</v>
      </c>
      <c r="L899" s="1" t="s">
        <v>49</v>
      </c>
      <c r="M899" s="1"/>
      <c r="N899" s="1" t="s">
        <v>29</v>
      </c>
      <c r="O899" s="1" t="s">
        <v>988</v>
      </c>
      <c r="P899" s="1" t="s">
        <v>55</v>
      </c>
      <c r="Q899" s="1" t="s">
        <v>526</v>
      </c>
      <c r="R899" s="1"/>
      <c r="S899" s="1">
        <v>11520</v>
      </c>
      <c r="T899" s="2">
        <v>42109</v>
      </c>
      <c r="U899" s="2">
        <v>42109</v>
      </c>
      <c r="V899" s="1">
        <v>7</v>
      </c>
      <c r="W899" s="1">
        <v>87994</v>
      </c>
      <c r="X899" s="1"/>
      <c r="Y899" s="1"/>
      <c r="Z899" s="1"/>
      <c r="AA899" s="1"/>
      <c r="AB899" s="1"/>
    </row>
    <row r="900" spans="1:28" x14ac:dyDescent="0.3">
      <c r="A900" s="1">
        <v>24951</v>
      </c>
      <c r="B900" s="1" t="s">
        <v>71</v>
      </c>
      <c r="C900" s="1">
        <v>5.68</v>
      </c>
      <c r="D900" s="1">
        <v>0.05</v>
      </c>
      <c r="E900" s="1">
        <v>1607</v>
      </c>
      <c r="G900" s="1"/>
      <c r="H900" s="1" t="s">
        <v>995</v>
      </c>
      <c r="I900" s="1" t="s">
        <v>34</v>
      </c>
      <c r="J900" s="1" t="s">
        <v>26</v>
      </c>
      <c r="K900" s="1" t="s">
        <v>999</v>
      </c>
      <c r="L900" s="1" t="s">
        <v>43</v>
      </c>
      <c r="M900" s="1"/>
      <c r="N900" s="1" t="s">
        <v>29</v>
      </c>
      <c r="O900" s="1" t="s">
        <v>984</v>
      </c>
      <c r="P900" s="1" t="s">
        <v>55</v>
      </c>
      <c r="Q900" s="1" t="s">
        <v>526</v>
      </c>
      <c r="R900" s="1"/>
      <c r="S900" s="1">
        <v>11520</v>
      </c>
      <c r="T900" s="2">
        <v>42041</v>
      </c>
      <c r="U900" s="2">
        <v>42045</v>
      </c>
      <c r="V900" s="1">
        <v>21</v>
      </c>
      <c r="W900" s="1">
        <v>87995</v>
      </c>
      <c r="X900" s="1"/>
      <c r="Y900" s="1"/>
      <c r="Z900" s="1"/>
      <c r="AA900" s="1"/>
      <c r="AB900" s="1"/>
    </row>
    <row r="901" spans="1:28" x14ac:dyDescent="0.3">
      <c r="A901" s="1">
        <v>22682</v>
      </c>
      <c r="B901" s="1" t="s">
        <v>23</v>
      </c>
      <c r="C901" s="1">
        <v>2.16</v>
      </c>
      <c r="D901" s="1">
        <v>0.05</v>
      </c>
      <c r="E901" s="1">
        <v>1609</v>
      </c>
      <c r="G901" s="1"/>
      <c r="H901" s="1" t="s">
        <v>35</v>
      </c>
      <c r="I901" s="1" t="s">
        <v>74</v>
      </c>
      <c r="J901" s="1" t="s">
        <v>26</v>
      </c>
      <c r="K901" s="1" t="s">
        <v>996</v>
      </c>
      <c r="L901" s="1" t="s">
        <v>49</v>
      </c>
      <c r="M901" s="1"/>
      <c r="N901" s="1" t="s">
        <v>29</v>
      </c>
      <c r="O901" s="1" t="s">
        <v>984</v>
      </c>
      <c r="P901" s="1" t="s">
        <v>39</v>
      </c>
      <c r="Q901" s="1" t="s">
        <v>527</v>
      </c>
      <c r="R901" s="1"/>
      <c r="S901" s="1">
        <v>95823</v>
      </c>
      <c r="T901" s="2">
        <v>42135</v>
      </c>
      <c r="U901" s="2">
        <v>42136</v>
      </c>
      <c r="V901" s="1">
        <v>7</v>
      </c>
      <c r="W901" s="1">
        <v>87824</v>
      </c>
      <c r="X901" s="2"/>
      <c r="Y901" s="1"/>
      <c r="Z901" s="1"/>
      <c r="AA901" s="1"/>
      <c r="AB901" s="1"/>
    </row>
    <row r="902" spans="1:28" x14ac:dyDescent="0.3">
      <c r="A902" s="1">
        <v>22683</v>
      </c>
      <c r="B902" s="1" t="s">
        <v>23</v>
      </c>
      <c r="C902" s="1">
        <v>9.7100000000000009</v>
      </c>
      <c r="D902" s="1">
        <v>0.05</v>
      </c>
      <c r="E902" s="1">
        <v>1609</v>
      </c>
      <c r="G902" s="1"/>
      <c r="H902" s="1" t="s">
        <v>35</v>
      </c>
      <c r="I902" s="1" t="s">
        <v>74</v>
      </c>
      <c r="J902" s="1" t="s">
        <v>26</v>
      </c>
      <c r="K902" s="1" t="s">
        <v>85</v>
      </c>
      <c r="L902" s="1" t="s">
        <v>49</v>
      </c>
      <c r="M902" s="1"/>
      <c r="N902" s="1" t="s">
        <v>29</v>
      </c>
      <c r="O902" s="1" t="s">
        <v>988</v>
      </c>
      <c r="P902" s="1" t="s">
        <v>39</v>
      </c>
      <c r="Q902" s="1" t="s">
        <v>527</v>
      </c>
      <c r="R902" s="1"/>
      <c r="S902" s="1">
        <v>95823</v>
      </c>
      <c r="T902" s="2">
        <v>42135</v>
      </c>
      <c r="U902" s="2">
        <v>42135</v>
      </c>
      <c r="V902" s="1">
        <v>2</v>
      </c>
      <c r="W902" s="1">
        <v>87824</v>
      </c>
      <c r="X902" s="2"/>
      <c r="Y902" s="1"/>
      <c r="Z902" s="1"/>
      <c r="AA902" s="1"/>
      <c r="AB902" s="1"/>
    </row>
    <row r="903" spans="1:28" x14ac:dyDescent="0.3">
      <c r="A903" s="1">
        <v>18394</v>
      </c>
      <c r="B903" s="1" t="s">
        <v>71</v>
      </c>
      <c r="C903" s="1">
        <v>40.97</v>
      </c>
      <c r="D903" s="1">
        <v>0.05</v>
      </c>
      <c r="E903" s="1">
        <v>1614</v>
      </c>
      <c r="G903" s="1"/>
      <c r="H903" s="1" t="s">
        <v>35</v>
      </c>
      <c r="I903" s="1" t="s">
        <v>74</v>
      </c>
      <c r="J903" s="1" t="s">
        <v>58</v>
      </c>
      <c r="K903" s="1" t="s">
        <v>100</v>
      </c>
      <c r="L903" s="1" t="s">
        <v>43</v>
      </c>
      <c r="M903" s="1"/>
      <c r="N903" s="1" t="s">
        <v>29</v>
      </c>
      <c r="O903" s="1" t="s">
        <v>989</v>
      </c>
      <c r="P903" s="1" t="s">
        <v>106</v>
      </c>
      <c r="Q903" s="1" t="s">
        <v>528</v>
      </c>
      <c r="R903" s="1"/>
      <c r="S903" s="1">
        <v>1748</v>
      </c>
      <c r="T903" s="2">
        <v>42102</v>
      </c>
      <c r="U903" s="2">
        <v>42106</v>
      </c>
      <c r="V903" s="1">
        <v>12</v>
      </c>
      <c r="W903" s="1">
        <v>87823</v>
      </c>
      <c r="X903" s="2"/>
      <c r="Y903" s="1"/>
      <c r="Z903" s="1"/>
      <c r="AA903" s="1"/>
      <c r="AB903" s="1"/>
    </row>
    <row r="904" spans="1:28" x14ac:dyDescent="0.3">
      <c r="A904" s="1">
        <v>19501</v>
      </c>
      <c r="B904" s="1" t="s">
        <v>23</v>
      </c>
      <c r="C904" s="1">
        <v>12.88</v>
      </c>
      <c r="D904" s="1">
        <v>0.05</v>
      </c>
      <c r="E904" s="1">
        <v>1618</v>
      </c>
      <c r="G904" s="1"/>
      <c r="H904" s="1" t="s">
        <v>35</v>
      </c>
      <c r="I904" s="1" t="s">
        <v>74</v>
      </c>
      <c r="J904" s="1" t="s">
        <v>26</v>
      </c>
      <c r="K904" s="1" t="s">
        <v>999</v>
      </c>
      <c r="L904" s="1" t="s">
        <v>28</v>
      </c>
      <c r="M904" s="1"/>
      <c r="N904" s="1" t="s">
        <v>29</v>
      </c>
      <c r="O904" s="1" t="s">
        <v>988</v>
      </c>
      <c r="P904" s="1" t="s">
        <v>270</v>
      </c>
      <c r="Q904" s="1" t="s">
        <v>529</v>
      </c>
      <c r="R904" s="1"/>
      <c r="S904" s="1">
        <v>46322</v>
      </c>
      <c r="T904" s="2">
        <v>42100</v>
      </c>
      <c r="U904" s="2">
        <v>42100</v>
      </c>
      <c r="V904" s="1">
        <v>13</v>
      </c>
      <c r="W904" s="1">
        <v>90248</v>
      </c>
      <c r="X904" s="1"/>
      <c r="Y904" s="1"/>
      <c r="Z904" s="1"/>
      <c r="AA904" s="1"/>
      <c r="AB904" s="1"/>
    </row>
    <row r="905" spans="1:28" x14ac:dyDescent="0.3">
      <c r="A905" s="1">
        <v>19502</v>
      </c>
      <c r="B905" s="1" t="s">
        <v>23</v>
      </c>
      <c r="C905" s="1">
        <v>45.99</v>
      </c>
      <c r="D905" s="1">
        <v>0.05</v>
      </c>
      <c r="E905" s="1">
        <v>1620</v>
      </c>
      <c r="G905" s="1"/>
      <c r="H905" s="1" t="s">
        <v>995</v>
      </c>
      <c r="I905" s="1" t="s">
        <v>74</v>
      </c>
      <c r="J905" s="1" t="s">
        <v>58</v>
      </c>
      <c r="K905" s="1" t="s">
        <v>992</v>
      </c>
      <c r="L905" s="1" t="s">
        <v>49</v>
      </c>
      <c r="M905" s="1"/>
      <c r="N905" s="1" t="s">
        <v>29</v>
      </c>
      <c r="O905" s="1" t="s">
        <v>989</v>
      </c>
      <c r="P905" s="1" t="s">
        <v>122</v>
      </c>
      <c r="Q905" s="1" t="s">
        <v>405</v>
      </c>
      <c r="R905" s="1"/>
      <c r="S905" s="1">
        <v>17602</v>
      </c>
      <c r="T905" s="2">
        <v>42100</v>
      </c>
      <c r="U905" s="2">
        <v>42101</v>
      </c>
      <c r="V905" s="1">
        <v>4</v>
      </c>
      <c r="W905" s="1">
        <v>90248</v>
      </c>
      <c r="X905" s="2"/>
      <c r="Y905" s="1"/>
      <c r="Z905" s="1"/>
      <c r="AA905" s="1"/>
      <c r="AB905" s="1"/>
    </row>
    <row r="906" spans="1:28" x14ac:dyDescent="0.3">
      <c r="A906" s="1">
        <v>23750</v>
      </c>
      <c r="B906" s="1" t="s">
        <v>23</v>
      </c>
      <c r="C906" s="1">
        <v>15.01</v>
      </c>
      <c r="D906" s="1">
        <v>0.05</v>
      </c>
      <c r="E906" s="1">
        <v>1623</v>
      </c>
      <c r="G906" s="1"/>
      <c r="H906" s="1" t="s">
        <v>35</v>
      </c>
      <c r="I906" s="1" t="s">
        <v>48</v>
      </c>
      <c r="J906" s="1" t="s">
        <v>26</v>
      </c>
      <c r="K906" s="1" t="s">
        <v>996</v>
      </c>
      <c r="L906" s="1" t="s">
        <v>49</v>
      </c>
      <c r="M906" s="1"/>
      <c r="N906" s="1" t="s">
        <v>29</v>
      </c>
      <c r="O906" s="1" t="s">
        <v>989</v>
      </c>
      <c r="P906" s="1" t="s">
        <v>270</v>
      </c>
      <c r="Q906" s="1" t="s">
        <v>530</v>
      </c>
      <c r="R906" s="1"/>
      <c r="S906" s="1">
        <v>46375</v>
      </c>
      <c r="T906" s="2">
        <v>42148</v>
      </c>
      <c r="U906" s="2">
        <v>42150</v>
      </c>
      <c r="V906" s="1">
        <v>22</v>
      </c>
      <c r="W906" s="1">
        <v>87611</v>
      </c>
      <c r="X906" s="2"/>
      <c r="Y906" s="1"/>
      <c r="Z906" s="1"/>
      <c r="AA906" s="1"/>
      <c r="AB906" s="1"/>
    </row>
    <row r="907" spans="1:28" x14ac:dyDescent="0.3">
      <c r="A907" s="1">
        <v>23751</v>
      </c>
      <c r="B907" s="1" t="s">
        <v>23</v>
      </c>
      <c r="C907" s="1">
        <v>40.479999999999997</v>
      </c>
      <c r="D907" s="1">
        <v>0.05</v>
      </c>
      <c r="E907" s="1">
        <v>1623</v>
      </c>
      <c r="G907" s="1"/>
      <c r="H907" s="1" t="s">
        <v>35</v>
      </c>
      <c r="I907" s="1" t="s">
        <v>48</v>
      </c>
      <c r="J907" s="1" t="s">
        <v>58</v>
      </c>
      <c r="K907" s="1" t="s">
        <v>100</v>
      </c>
      <c r="L907" s="1" t="s">
        <v>49</v>
      </c>
      <c r="M907" s="1"/>
      <c r="N907" s="1" t="s">
        <v>29</v>
      </c>
      <c r="O907" s="1" t="s">
        <v>989</v>
      </c>
      <c r="P907" s="1" t="s">
        <v>270</v>
      </c>
      <c r="Q907" s="1" t="s">
        <v>530</v>
      </c>
      <c r="R907" s="1"/>
      <c r="S907" s="1">
        <v>46375</v>
      </c>
      <c r="T907" s="2">
        <v>42148</v>
      </c>
      <c r="U907" s="2">
        <v>42150</v>
      </c>
      <c r="V907" s="1">
        <v>12</v>
      </c>
      <c r="W907" s="1">
        <v>87611</v>
      </c>
      <c r="X907" s="2"/>
      <c r="Y907" s="1"/>
      <c r="Z907" s="1"/>
      <c r="AA907" s="1"/>
      <c r="AB907" s="1"/>
    </row>
    <row r="908" spans="1:28" x14ac:dyDescent="0.3">
      <c r="A908" s="1">
        <v>23752</v>
      </c>
      <c r="B908" s="1" t="s">
        <v>23</v>
      </c>
      <c r="C908" s="1">
        <v>12.28</v>
      </c>
      <c r="D908" s="1">
        <v>0.05</v>
      </c>
      <c r="E908" s="1">
        <v>1623</v>
      </c>
      <c r="G908" s="1"/>
      <c r="H908" s="1" t="s">
        <v>35</v>
      </c>
      <c r="I908" s="1" t="s">
        <v>48</v>
      </c>
      <c r="J908" s="1" t="s">
        <v>26</v>
      </c>
      <c r="K908" s="1" t="s">
        <v>85</v>
      </c>
      <c r="L908" s="1" t="s">
        <v>49</v>
      </c>
      <c r="M908" s="1"/>
      <c r="N908" s="1" t="s">
        <v>29</v>
      </c>
      <c r="O908" s="1" t="s">
        <v>988</v>
      </c>
      <c r="P908" s="1" t="s">
        <v>270</v>
      </c>
      <c r="Q908" s="1" t="s">
        <v>530</v>
      </c>
      <c r="R908" s="1"/>
      <c r="S908" s="1">
        <v>46375</v>
      </c>
      <c r="T908" s="2">
        <v>42148</v>
      </c>
      <c r="U908" s="2">
        <v>42149</v>
      </c>
      <c r="V908" s="1">
        <v>1</v>
      </c>
      <c r="W908" s="1">
        <v>87611</v>
      </c>
      <c r="X908" s="2"/>
      <c r="Y908" s="1"/>
      <c r="Z908" s="1"/>
      <c r="AA908" s="1"/>
      <c r="AB908" s="1"/>
    </row>
    <row r="909" spans="1:28" x14ac:dyDescent="0.3">
      <c r="A909" s="1">
        <v>21145</v>
      </c>
      <c r="B909" s="1" t="s">
        <v>47</v>
      </c>
      <c r="C909" s="1">
        <v>213.45</v>
      </c>
      <c r="D909" s="1">
        <v>0.1</v>
      </c>
      <c r="E909" s="1">
        <v>1625</v>
      </c>
      <c r="G909" s="1"/>
      <c r="H909" s="1" t="s">
        <v>995</v>
      </c>
      <c r="I909" s="1" t="s">
        <v>34</v>
      </c>
      <c r="J909" s="1" t="s">
        <v>58</v>
      </c>
      <c r="K909" s="1" t="s">
        <v>62</v>
      </c>
      <c r="L909" s="1" t="s">
        <v>38</v>
      </c>
      <c r="M909" s="1"/>
      <c r="N909" s="1" t="s">
        <v>29</v>
      </c>
      <c r="O909" s="1" t="s">
        <v>988</v>
      </c>
      <c r="P909" s="1" t="s">
        <v>55</v>
      </c>
      <c r="Q909" s="1" t="s">
        <v>531</v>
      </c>
      <c r="R909" s="1"/>
      <c r="S909" s="1">
        <v>11542</v>
      </c>
      <c r="T909" s="2">
        <v>42090</v>
      </c>
      <c r="U909" s="2">
        <v>42092</v>
      </c>
      <c r="V909" s="1">
        <v>12</v>
      </c>
      <c r="W909" s="1">
        <v>90600</v>
      </c>
      <c r="X909" s="2"/>
      <c r="Y909" s="1"/>
      <c r="Z909" s="1"/>
      <c r="AA909" s="1"/>
      <c r="AB909" s="1"/>
    </row>
    <row r="910" spans="1:28" x14ac:dyDescent="0.3">
      <c r="A910" s="1">
        <v>21146</v>
      </c>
      <c r="B910" s="1" t="s">
        <v>47</v>
      </c>
      <c r="C910" s="1">
        <v>55.98</v>
      </c>
      <c r="D910" s="1">
        <v>0.05</v>
      </c>
      <c r="E910" s="1">
        <v>1625</v>
      </c>
      <c r="G910" s="1"/>
      <c r="H910" s="1" t="s">
        <v>35</v>
      </c>
      <c r="I910" s="1" t="s">
        <v>34</v>
      </c>
      <c r="J910" s="1" t="s">
        <v>26</v>
      </c>
      <c r="K910" s="1" t="s">
        <v>66</v>
      </c>
      <c r="L910" s="1" t="s">
        <v>49</v>
      </c>
      <c r="M910" s="1"/>
      <c r="N910" s="1" t="s">
        <v>29</v>
      </c>
      <c r="O910" s="1" t="s">
        <v>988</v>
      </c>
      <c r="P910" s="1" t="s">
        <v>55</v>
      </c>
      <c r="Q910" s="1" t="s">
        <v>531</v>
      </c>
      <c r="R910" s="1"/>
      <c r="S910" s="1">
        <v>11542</v>
      </c>
      <c r="T910" s="2">
        <v>42090</v>
      </c>
      <c r="U910" s="2">
        <v>42092</v>
      </c>
      <c r="V910" s="1">
        <v>8</v>
      </c>
      <c r="W910" s="1">
        <v>90600</v>
      </c>
      <c r="X910" s="2"/>
      <c r="Y910" s="1"/>
      <c r="Z910" s="1"/>
      <c r="AA910" s="1"/>
      <c r="AB910" s="1"/>
    </row>
    <row r="911" spans="1:28" x14ac:dyDescent="0.3">
      <c r="A911" s="1">
        <v>21147</v>
      </c>
      <c r="B911" s="1" t="s">
        <v>47</v>
      </c>
      <c r="C911" s="1">
        <v>16.059999999999999</v>
      </c>
      <c r="D911" s="1">
        <v>0.05</v>
      </c>
      <c r="E911" s="1">
        <v>1625</v>
      </c>
      <c r="G911" s="1"/>
      <c r="H911" s="1" t="s">
        <v>35</v>
      </c>
      <c r="I911" s="1" t="s">
        <v>34</v>
      </c>
      <c r="J911" s="1" t="s">
        <v>26</v>
      </c>
      <c r="K911" s="1" t="s">
        <v>85</v>
      </c>
      <c r="L911" s="1" t="s">
        <v>49</v>
      </c>
      <c r="M911" s="1"/>
      <c r="N911" s="1" t="s">
        <v>29</v>
      </c>
      <c r="O911" s="1" t="s">
        <v>988</v>
      </c>
      <c r="P911" s="1" t="s">
        <v>55</v>
      </c>
      <c r="Q911" s="1" t="s">
        <v>531</v>
      </c>
      <c r="R911" s="1"/>
      <c r="S911" s="1">
        <v>11542</v>
      </c>
      <c r="T911" s="2">
        <v>42090</v>
      </c>
      <c r="U911" s="2">
        <v>42091</v>
      </c>
      <c r="V911" s="1">
        <v>1</v>
      </c>
      <c r="W911" s="1">
        <v>90600</v>
      </c>
      <c r="X911" s="1"/>
      <c r="Y911" s="1"/>
      <c r="Z911" s="1"/>
      <c r="AA911" s="1"/>
      <c r="AB911" s="1"/>
    </row>
    <row r="912" spans="1:28" x14ac:dyDescent="0.3">
      <c r="A912" s="1">
        <v>21270</v>
      </c>
      <c r="B912" s="1" t="s">
        <v>47</v>
      </c>
      <c r="C912" s="1">
        <v>209.37</v>
      </c>
      <c r="D912" s="1">
        <v>0.1</v>
      </c>
      <c r="E912" s="1">
        <v>1625</v>
      </c>
      <c r="G912" s="1"/>
      <c r="H912" s="1" t="s">
        <v>35</v>
      </c>
      <c r="I912" s="1" t="s">
        <v>34</v>
      </c>
      <c r="J912" s="1" t="s">
        <v>36</v>
      </c>
      <c r="K912" s="1" t="s">
        <v>89</v>
      </c>
      <c r="L912" s="1" t="s">
        <v>124</v>
      </c>
      <c r="M912" s="1"/>
      <c r="N912" s="1" t="s">
        <v>29</v>
      </c>
      <c r="O912" s="1" t="s">
        <v>998</v>
      </c>
      <c r="P912" s="1" t="s">
        <v>55</v>
      </c>
      <c r="Q912" s="1" t="s">
        <v>531</v>
      </c>
      <c r="R912" s="1"/>
      <c r="S912" s="1">
        <v>11542</v>
      </c>
      <c r="T912" s="2">
        <v>42051</v>
      </c>
      <c r="U912" s="2">
        <v>42053</v>
      </c>
      <c r="V912" s="1">
        <v>11</v>
      </c>
      <c r="W912" s="1">
        <v>90601</v>
      </c>
      <c r="X912" s="1"/>
      <c r="Y912" s="1"/>
      <c r="Z912" s="1"/>
      <c r="AA912" s="1"/>
      <c r="AB912" s="1"/>
    </row>
    <row r="913" spans="1:28" x14ac:dyDescent="0.3">
      <c r="A913" s="1">
        <v>23604</v>
      </c>
      <c r="B913" s="1" t="s">
        <v>23</v>
      </c>
      <c r="C913" s="1">
        <v>43.57</v>
      </c>
      <c r="D913" s="1">
        <v>0.05</v>
      </c>
      <c r="E913" s="1">
        <v>1627</v>
      </c>
      <c r="G913" s="1"/>
      <c r="H913" s="1" t="s">
        <v>35</v>
      </c>
      <c r="I913" s="1" t="s">
        <v>24</v>
      </c>
      <c r="J913" s="1" t="s">
        <v>26</v>
      </c>
      <c r="K913" s="1" t="s">
        <v>85</v>
      </c>
      <c r="L913" s="1" t="s">
        <v>49</v>
      </c>
      <c r="M913" s="1"/>
      <c r="N913" s="1" t="s">
        <v>29</v>
      </c>
      <c r="O913" s="1" t="s">
        <v>998</v>
      </c>
      <c r="P913" s="1" t="s">
        <v>126</v>
      </c>
      <c r="Q913" s="1" t="s">
        <v>532</v>
      </c>
      <c r="R913" s="1"/>
      <c r="S913" s="1">
        <v>37743</v>
      </c>
      <c r="T913" s="2">
        <v>42152</v>
      </c>
      <c r="U913" s="2">
        <v>42154</v>
      </c>
      <c r="V913" s="1">
        <v>17</v>
      </c>
      <c r="W913" s="1">
        <v>90602</v>
      </c>
      <c r="X913" s="1"/>
      <c r="Y913" s="1"/>
      <c r="Z913" s="1"/>
      <c r="AA913" s="1"/>
      <c r="AB913" s="1"/>
    </row>
    <row r="914" spans="1:28" x14ac:dyDescent="0.3">
      <c r="A914" s="1">
        <v>19769</v>
      </c>
      <c r="B914" s="1" t="s">
        <v>23</v>
      </c>
      <c r="C914" s="1">
        <v>8.09</v>
      </c>
      <c r="D914" s="1">
        <v>0.05</v>
      </c>
      <c r="E914" s="1">
        <v>1632</v>
      </c>
      <c r="G914" s="1"/>
      <c r="H914" s="1" t="s">
        <v>995</v>
      </c>
      <c r="I914" s="1" t="s">
        <v>34</v>
      </c>
      <c r="J914" s="1" t="s">
        <v>36</v>
      </c>
      <c r="K914" s="1" t="s">
        <v>42</v>
      </c>
      <c r="L914" s="1" t="s">
        <v>49</v>
      </c>
      <c r="M914" s="1"/>
      <c r="N914" s="1" t="s">
        <v>29</v>
      </c>
      <c r="O914" s="1" t="s">
        <v>998</v>
      </c>
      <c r="P914" s="1" t="s">
        <v>260</v>
      </c>
      <c r="Q914" s="1" t="s">
        <v>533</v>
      </c>
      <c r="R914" s="1"/>
      <c r="S914" s="1">
        <v>39401</v>
      </c>
      <c r="T914" s="2">
        <v>42019</v>
      </c>
      <c r="U914" s="2">
        <v>42020</v>
      </c>
      <c r="V914" s="1">
        <v>6</v>
      </c>
      <c r="W914" s="1">
        <v>90530</v>
      </c>
      <c r="X914" s="1"/>
      <c r="Y914" s="1"/>
      <c r="Z914" s="1"/>
      <c r="AA914" s="1"/>
      <c r="AB914" s="1"/>
    </row>
    <row r="915" spans="1:28" x14ac:dyDescent="0.3">
      <c r="A915" s="1">
        <v>20359</v>
      </c>
      <c r="B915" s="1" t="s">
        <v>23</v>
      </c>
      <c r="C915" s="1">
        <v>25.99</v>
      </c>
      <c r="D915" s="1">
        <v>0.05</v>
      </c>
      <c r="E915" s="1">
        <v>1632</v>
      </c>
      <c r="G915" s="1"/>
      <c r="H915" s="1" t="s">
        <v>35</v>
      </c>
      <c r="I915" s="1" t="s">
        <v>34</v>
      </c>
      <c r="J915" s="1" t="s">
        <v>26</v>
      </c>
      <c r="K915" s="1" t="s">
        <v>27</v>
      </c>
      <c r="L915" s="1" t="s">
        <v>49</v>
      </c>
      <c r="M915" s="1"/>
      <c r="N915" s="1" t="s">
        <v>29</v>
      </c>
      <c r="O915" s="1" t="s">
        <v>998</v>
      </c>
      <c r="P915" s="1" t="s">
        <v>260</v>
      </c>
      <c r="Q915" s="1" t="s">
        <v>533</v>
      </c>
      <c r="R915" s="1"/>
      <c r="S915" s="1">
        <v>39401</v>
      </c>
      <c r="T915" s="2">
        <v>42109</v>
      </c>
      <c r="U915" s="2">
        <v>42111</v>
      </c>
      <c r="V915" s="1">
        <v>9</v>
      </c>
      <c r="W915" s="1">
        <v>90533</v>
      </c>
      <c r="X915" s="1"/>
      <c r="Y915" s="1"/>
      <c r="Z915" s="1"/>
      <c r="AA915" s="1"/>
      <c r="AB915" s="1"/>
    </row>
    <row r="916" spans="1:28" x14ac:dyDescent="0.3">
      <c r="A916" s="1">
        <v>24786</v>
      </c>
      <c r="B916" s="1" t="s">
        <v>33</v>
      </c>
      <c r="C916" s="1">
        <v>5.98</v>
      </c>
      <c r="D916" s="1">
        <v>0.05</v>
      </c>
      <c r="E916" s="1">
        <v>1633</v>
      </c>
      <c r="G916" s="1"/>
      <c r="H916" s="1" t="s">
        <v>35</v>
      </c>
      <c r="I916" s="1" t="s">
        <v>34</v>
      </c>
      <c r="J916" s="1" t="s">
        <v>58</v>
      </c>
      <c r="K916" s="1" t="s">
        <v>100</v>
      </c>
      <c r="L916" s="1" t="s">
        <v>43</v>
      </c>
      <c r="M916" s="1"/>
      <c r="N916" s="1" t="s">
        <v>29</v>
      </c>
      <c r="O916" s="1" t="s">
        <v>998</v>
      </c>
      <c r="P916" s="1" t="s">
        <v>260</v>
      </c>
      <c r="Q916" s="1" t="s">
        <v>534</v>
      </c>
      <c r="R916" s="1"/>
      <c r="S916" s="1">
        <v>38637</v>
      </c>
      <c r="T916" s="2">
        <v>42045</v>
      </c>
      <c r="U916" s="2">
        <v>42047</v>
      </c>
      <c r="V916" s="1">
        <v>6</v>
      </c>
      <c r="W916" s="1">
        <v>90531</v>
      </c>
      <c r="X916" s="1"/>
      <c r="Y916" s="1"/>
      <c r="Z916" s="1"/>
      <c r="AA916" s="1"/>
      <c r="AB916" s="1"/>
    </row>
    <row r="917" spans="1:28" x14ac:dyDescent="0.3">
      <c r="A917" s="1">
        <v>26340</v>
      </c>
      <c r="B917" s="1" t="s">
        <v>33</v>
      </c>
      <c r="C917" s="1">
        <v>100.97</v>
      </c>
      <c r="D917" s="1">
        <v>0.1</v>
      </c>
      <c r="E917" s="1">
        <v>1634</v>
      </c>
      <c r="G917" s="1"/>
      <c r="H917" s="1" t="s">
        <v>995</v>
      </c>
      <c r="I917" s="1" t="s">
        <v>34</v>
      </c>
      <c r="J917" s="1" t="s">
        <v>58</v>
      </c>
      <c r="K917" s="1" t="s">
        <v>62</v>
      </c>
      <c r="L917" s="1" t="s">
        <v>38</v>
      </c>
      <c r="M917" s="1"/>
      <c r="N917" s="1" t="s">
        <v>29</v>
      </c>
      <c r="O917" s="1" t="s">
        <v>984</v>
      </c>
      <c r="P917" s="1" t="s">
        <v>260</v>
      </c>
      <c r="Q917" s="1" t="s">
        <v>535</v>
      </c>
      <c r="R917" s="1"/>
      <c r="S917" s="1">
        <v>39212</v>
      </c>
      <c r="T917" s="2">
        <v>42103</v>
      </c>
      <c r="U917" s="2">
        <v>42104</v>
      </c>
      <c r="V917" s="1">
        <v>15</v>
      </c>
      <c r="W917" s="1">
        <v>90532</v>
      </c>
      <c r="X917" s="1"/>
      <c r="Y917" s="1"/>
      <c r="Z917" s="1"/>
      <c r="AA917" s="1"/>
      <c r="AB917" s="1"/>
    </row>
    <row r="918" spans="1:28" x14ac:dyDescent="0.3">
      <c r="A918" s="1">
        <v>19144</v>
      </c>
      <c r="B918" s="1" t="s">
        <v>41</v>
      </c>
      <c r="C918" s="1">
        <v>115.99</v>
      </c>
      <c r="D918" s="1">
        <v>0.1</v>
      </c>
      <c r="E918" s="1">
        <v>1636</v>
      </c>
      <c r="G918" s="1"/>
      <c r="H918" s="1" t="s">
        <v>995</v>
      </c>
      <c r="I918" s="1" t="s">
        <v>34</v>
      </c>
      <c r="J918" s="1" t="s">
        <v>58</v>
      </c>
      <c r="K918" s="1" t="s">
        <v>62</v>
      </c>
      <c r="L918" s="1" t="s">
        <v>38</v>
      </c>
      <c r="M918" s="1"/>
      <c r="N918" s="1" t="s">
        <v>29</v>
      </c>
      <c r="O918" s="1" t="s">
        <v>984</v>
      </c>
      <c r="P918" s="1" t="s">
        <v>39</v>
      </c>
      <c r="Q918" s="1" t="s">
        <v>536</v>
      </c>
      <c r="R918" s="1"/>
      <c r="S918" s="1">
        <v>93905</v>
      </c>
      <c r="T918" s="2">
        <v>42018</v>
      </c>
      <c r="U918" s="2">
        <v>42020</v>
      </c>
      <c r="V918" s="1">
        <v>5</v>
      </c>
      <c r="W918" s="1">
        <v>89704</v>
      </c>
      <c r="X918" s="1"/>
      <c r="Y918" s="1"/>
      <c r="Z918" s="1"/>
      <c r="AA918" s="1"/>
      <c r="AB918" s="1"/>
    </row>
    <row r="919" spans="1:28" x14ac:dyDescent="0.3">
      <c r="A919" s="1">
        <v>19145</v>
      </c>
      <c r="B919" s="1" t="s">
        <v>41</v>
      </c>
      <c r="C919" s="1">
        <v>4.28</v>
      </c>
      <c r="D919" s="1">
        <v>0.05</v>
      </c>
      <c r="E919" s="1">
        <v>1636</v>
      </c>
      <c r="G919" s="1"/>
      <c r="H919" s="1" t="s">
        <v>35</v>
      </c>
      <c r="I919" s="1" t="s">
        <v>34</v>
      </c>
      <c r="J919" s="1" t="s">
        <v>26</v>
      </c>
      <c r="K919" s="1" t="s">
        <v>27</v>
      </c>
      <c r="L919" s="1" t="s">
        <v>28</v>
      </c>
      <c r="M919" s="1"/>
      <c r="N919" s="1" t="s">
        <v>29</v>
      </c>
      <c r="O919" s="1" t="s">
        <v>984</v>
      </c>
      <c r="P919" s="1" t="s">
        <v>39</v>
      </c>
      <c r="Q919" s="1" t="s">
        <v>536</v>
      </c>
      <c r="R919" s="1"/>
      <c r="S919" s="1">
        <v>93905</v>
      </c>
      <c r="T919" s="2">
        <v>42018</v>
      </c>
      <c r="U919" s="2">
        <v>42021</v>
      </c>
      <c r="V919" s="1">
        <v>7</v>
      </c>
      <c r="W919" s="1">
        <v>89704</v>
      </c>
      <c r="X919" s="1"/>
      <c r="Y919" s="1"/>
      <c r="Z919" s="1"/>
      <c r="AA919" s="1"/>
      <c r="AB919" s="1"/>
    </row>
    <row r="920" spans="1:28" x14ac:dyDescent="0.3">
      <c r="A920" s="1">
        <v>20869</v>
      </c>
      <c r="B920" s="1" t="s">
        <v>23</v>
      </c>
      <c r="C920" s="1">
        <v>136.97999999999999</v>
      </c>
      <c r="D920" s="1">
        <v>0.1</v>
      </c>
      <c r="E920" s="1">
        <v>1636</v>
      </c>
      <c r="G920" s="1"/>
      <c r="H920" s="1" t="s">
        <v>995</v>
      </c>
      <c r="I920" s="1" t="s">
        <v>34</v>
      </c>
      <c r="J920" s="1" t="s">
        <v>36</v>
      </c>
      <c r="K920" s="1" t="s">
        <v>42</v>
      </c>
      <c r="L920" s="1" t="s">
        <v>124</v>
      </c>
      <c r="M920" s="1"/>
      <c r="N920" s="1" t="s">
        <v>29</v>
      </c>
      <c r="O920" s="1" t="s">
        <v>988</v>
      </c>
      <c r="P920" s="1" t="s">
        <v>39</v>
      </c>
      <c r="Q920" s="1" t="s">
        <v>536</v>
      </c>
      <c r="R920" s="1"/>
      <c r="S920" s="1">
        <v>93905</v>
      </c>
      <c r="T920" s="2">
        <v>42016</v>
      </c>
      <c r="U920" s="2">
        <v>42018</v>
      </c>
      <c r="V920" s="1">
        <v>12</v>
      </c>
      <c r="W920" s="1">
        <v>89706</v>
      </c>
      <c r="X920" s="1"/>
      <c r="Y920" s="1"/>
      <c r="Z920" s="1"/>
      <c r="AA920" s="1"/>
      <c r="AB920" s="1"/>
    </row>
    <row r="921" spans="1:28" x14ac:dyDescent="0.3">
      <c r="A921" s="1">
        <v>26109</v>
      </c>
      <c r="B921" s="1" t="s">
        <v>41</v>
      </c>
      <c r="C921" s="1">
        <v>55.48</v>
      </c>
      <c r="D921" s="1">
        <v>0.05</v>
      </c>
      <c r="E921" s="1">
        <v>1639</v>
      </c>
      <c r="G921" s="1"/>
      <c r="H921" s="1" t="s">
        <v>35</v>
      </c>
      <c r="I921" s="1" t="s">
        <v>34</v>
      </c>
      <c r="J921" s="1" t="s">
        <v>26</v>
      </c>
      <c r="K921" s="1" t="s">
        <v>66</v>
      </c>
      <c r="L921" s="1" t="s">
        <v>49</v>
      </c>
      <c r="M921" s="1"/>
      <c r="N921" s="1" t="s">
        <v>29</v>
      </c>
      <c r="O921" s="1" t="s">
        <v>989</v>
      </c>
      <c r="P921" s="1" t="s">
        <v>119</v>
      </c>
      <c r="Q921" s="1" t="s">
        <v>537</v>
      </c>
      <c r="R921" s="1"/>
      <c r="S921" s="1">
        <v>6901</v>
      </c>
      <c r="T921" s="2">
        <v>42061</v>
      </c>
      <c r="U921" s="2">
        <v>42063</v>
      </c>
      <c r="V921" s="1">
        <v>4</v>
      </c>
      <c r="W921" s="1">
        <v>89705</v>
      </c>
      <c r="X921" s="2"/>
      <c r="Y921" s="1"/>
      <c r="Z921" s="1"/>
      <c r="AA921" s="1"/>
      <c r="AB921" s="1"/>
    </row>
    <row r="922" spans="1:28" x14ac:dyDescent="0.3">
      <c r="A922" s="1">
        <v>18274</v>
      </c>
      <c r="B922" s="1" t="s">
        <v>71</v>
      </c>
      <c r="C922" s="1">
        <v>107.53</v>
      </c>
      <c r="D922" s="1">
        <v>0.1</v>
      </c>
      <c r="E922" s="1">
        <v>1644</v>
      </c>
      <c r="G922" s="1"/>
      <c r="H922" s="1" t="s">
        <v>35</v>
      </c>
      <c r="I922" s="1" t="s">
        <v>48</v>
      </c>
      <c r="J922" s="1" t="s">
        <v>36</v>
      </c>
      <c r="K922" s="1" t="s">
        <v>42</v>
      </c>
      <c r="L922" s="1" t="s">
        <v>63</v>
      </c>
      <c r="M922" s="1"/>
      <c r="N922" s="1" t="s">
        <v>29</v>
      </c>
      <c r="O922" s="1" t="s">
        <v>988</v>
      </c>
      <c r="P922" s="1" t="s">
        <v>79</v>
      </c>
      <c r="Q922" s="1" t="s">
        <v>538</v>
      </c>
      <c r="R922" s="1"/>
      <c r="S922" s="1">
        <v>77546</v>
      </c>
      <c r="T922" s="2">
        <v>42169</v>
      </c>
      <c r="U922" s="2">
        <v>42171</v>
      </c>
      <c r="V922" s="1">
        <v>1</v>
      </c>
      <c r="W922" s="1">
        <v>87342</v>
      </c>
      <c r="X922" s="2"/>
      <c r="Y922" s="1"/>
      <c r="Z922" s="1"/>
      <c r="AA922" s="1"/>
      <c r="AB922" s="1"/>
    </row>
    <row r="923" spans="1:28" x14ac:dyDescent="0.3">
      <c r="A923" s="1">
        <v>24265</v>
      </c>
      <c r="B923" s="1" t="s">
        <v>33</v>
      </c>
      <c r="C923" s="1">
        <v>3.29</v>
      </c>
      <c r="D923" s="1">
        <v>0.05</v>
      </c>
      <c r="E923" s="1">
        <v>1646</v>
      </c>
      <c r="G923" s="1"/>
      <c r="H923" s="1" t="s">
        <v>35</v>
      </c>
      <c r="I923" s="1" t="s">
        <v>48</v>
      </c>
      <c r="J923" s="1" t="s">
        <v>26</v>
      </c>
      <c r="K923" s="1" t="s">
        <v>53</v>
      </c>
      <c r="L923" s="1" t="s">
        <v>28</v>
      </c>
      <c r="M923" s="1"/>
      <c r="N923" s="1" t="s">
        <v>29</v>
      </c>
      <c r="O923" s="1" t="s">
        <v>989</v>
      </c>
      <c r="P923" s="1" t="s">
        <v>55</v>
      </c>
      <c r="Q923" s="1" t="s">
        <v>539</v>
      </c>
      <c r="R923" s="1"/>
      <c r="S923" s="1">
        <v>11714</v>
      </c>
      <c r="T923" s="2">
        <v>42078</v>
      </c>
      <c r="U923" s="2">
        <v>42080</v>
      </c>
      <c r="V923" s="1">
        <v>11</v>
      </c>
      <c r="W923" s="1">
        <v>90932</v>
      </c>
      <c r="X923" s="1"/>
      <c r="Y923" s="1"/>
      <c r="Z923" s="1"/>
      <c r="AA923" s="1"/>
      <c r="AB923" s="1"/>
    </row>
    <row r="924" spans="1:28" x14ac:dyDescent="0.3">
      <c r="A924" s="1">
        <v>21947</v>
      </c>
      <c r="B924" s="1" t="s">
        <v>41</v>
      </c>
      <c r="C924" s="1">
        <v>46.89</v>
      </c>
      <c r="D924" s="1">
        <v>0.05</v>
      </c>
      <c r="E924" s="1">
        <v>1648</v>
      </c>
      <c r="G924" s="1"/>
      <c r="H924" s="1" t="s">
        <v>35</v>
      </c>
      <c r="I924" s="1" t="s">
        <v>24</v>
      </c>
      <c r="J924" s="1" t="s">
        <v>26</v>
      </c>
      <c r="K924" s="1" t="s">
        <v>131</v>
      </c>
      <c r="L924" s="1" t="s">
        <v>63</v>
      </c>
      <c r="M924" s="1"/>
      <c r="N924" s="1" t="s">
        <v>29</v>
      </c>
      <c r="O924" s="1" t="s">
        <v>989</v>
      </c>
      <c r="P924" s="1" t="s">
        <v>98</v>
      </c>
      <c r="Q924" s="1" t="s">
        <v>540</v>
      </c>
      <c r="R924" s="1"/>
      <c r="S924" s="1">
        <v>60098</v>
      </c>
      <c r="T924" s="2">
        <v>42088</v>
      </c>
      <c r="U924" s="2">
        <v>42090</v>
      </c>
      <c r="V924" s="1">
        <v>17</v>
      </c>
      <c r="W924" s="1">
        <v>91043</v>
      </c>
      <c r="X924" s="1"/>
      <c r="Y924" s="1"/>
      <c r="Z924" s="1"/>
      <c r="AA924" s="1"/>
      <c r="AB924" s="1"/>
    </row>
    <row r="925" spans="1:28" x14ac:dyDescent="0.3">
      <c r="A925" s="1">
        <v>21948</v>
      </c>
      <c r="B925" s="1" t="s">
        <v>41</v>
      </c>
      <c r="C925" s="1">
        <v>12.98</v>
      </c>
      <c r="D925" s="1">
        <v>0.05</v>
      </c>
      <c r="E925" s="1">
        <v>1648</v>
      </c>
      <c r="G925" s="1"/>
      <c r="H925" s="1" t="s">
        <v>35</v>
      </c>
      <c r="I925" s="1" t="s">
        <v>24</v>
      </c>
      <c r="J925" s="1" t="s">
        <v>26</v>
      </c>
      <c r="K925" s="1" t="s">
        <v>999</v>
      </c>
      <c r="L925" s="1" t="s">
        <v>43</v>
      </c>
      <c r="M925" s="1"/>
      <c r="N925" s="1" t="s">
        <v>29</v>
      </c>
      <c r="O925" s="1" t="s">
        <v>988</v>
      </c>
      <c r="P925" s="1" t="s">
        <v>98</v>
      </c>
      <c r="Q925" s="1" t="s">
        <v>540</v>
      </c>
      <c r="R925" s="1"/>
      <c r="S925" s="1">
        <v>60098</v>
      </c>
      <c r="T925" s="2">
        <v>42088</v>
      </c>
      <c r="U925" s="2">
        <v>42088</v>
      </c>
      <c r="V925" s="1">
        <v>18</v>
      </c>
      <c r="W925" s="1">
        <v>91043</v>
      </c>
      <c r="X925" s="1"/>
      <c r="Y925" s="1"/>
      <c r="Z925" s="1"/>
      <c r="AA925" s="1"/>
      <c r="AB925" s="1"/>
    </row>
    <row r="926" spans="1:28" x14ac:dyDescent="0.3">
      <c r="A926" s="1">
        <v>20603</v>
      </c>
      <c r="B926" s="1" t="s">
        <v>41</v>
      </c>
      <c r="C926" s="1">
        <v>48.58</v>
      </c>
      <c r="D926" s="1">
        <v>0.05</v>
      </c>
      <c r="E926" s="1">
        <v>1649</v>
      </c>
      <c r="G926" s="1"/>
      <c r="H926" s="1" t="s">
        <v>995</v>
      </c>
      <c r="I926" s="1" t="s">
        <v>24</v>
      </c>
      <c r="J926" s="1" t="s">
        <v>26</v>
      </c>
      <c r="K926" s="1" t="s">
        <v>131</v>
      </c>
      <c r="L926" s="1" t="s">
        <v>49</v>
      </c>
      <c r="M926" s="1"/>
      <c r="N926" s="1" t="s">
        <v>29</v>
      </c>
      <c r="O926" s="1" t="s">
        <v>998</v>
      </c>
      <c r="P926" s="1" t="s">
        <v>55</v>
      </c>
      <c r="Q926" s="1" t="s">
        <v>524</v>
      </c>
      <c r="R926" s="1"/>
      <c r="S926" s="1">
        <v>11598</v>
      </c>
      <c r="T926" s="2">
        <v>42059</v>
      </c>
      <c r="U926" s="2">
        <v>42061</v>
      </c>
      <c r="V926" s="1">
        <v>3</v>
      </c>
      <c r="W926" s="1">
        <v>91041</v>
      </c>
      <c r="X926" s="1"/>
      <c r="Y926" s="1"/>
      <c r="Z926" s="1"/>
      <c r="AA926" s="1"/>
      <c r="AB926" s="1"/>
    </row>
    <row r="927" spans="1:28" x14ac:dyDescent="0.3">
      <c r="A927" s="1">
        <v>24016</v>
      </c>
      <c r="B927" s="1" t="s">
        <v>23</v>
      </c>
      <c r="C927" s="1">
        <v>6.48</v>
      </c>
      <c r="D927" s="1">
        <v>0.05</v>
      </c>
      <c r="E927" s="1">
        <v>1650</v>
      </c>
      <c r="G927" s="1"/>
      <c r="H927" s="1" t="s">
        <v>35</v>
      </c>
      <c r="I927" s="1" t="s">
        <v>24</v>
      </c>
      <c r="J927" s="1" t="s">
        <v>58</v>
      </c>
      <c r="K927" s="1" t="s">
        <v>100</v>
      </c>
      <c r="L927" s="1" t="s">
        <v>43</v>
      </c>
      <c r="M927" s="1"/>
      <c r="N927" s="1" t="s">
        <v>29</v>
      </c>
      <c r="O927" s="1" t="s">
        <v>998</v>
      </c>
      <c r="P927" s="1" t="s">
        <v>150</v>
      </c>
      <c r="Q927" s="1" t="s">
        <v>541</v>
      </c>
      <c r="R927" s="1"/>
      <c r="S927" s="1">
        <v>27203</v>
      </c>
      <c r="T927" s="2">
        <v>42133</v>
      </c>
      <c r="U927" s="2">
        <v>42133</v>
      </c>
      <c r="V927" s="1">
        <v>15</v>
      </c>
      <c r="W927" s="1">
        <v>91042</v>
      </c>
      <c r="X927" s="1"/>
      <c r="Y927" s="1"/>
      <c r="Z927" s="1"/>
      <c r="AA927" s="1"/>
      <c r="AB927" s="1"/>
    </row>
    <row r="928" spans="1:28" x14ac:dyDescent="0.3">
      <c r="A928" s="1">
        <v>24017</v>
      </c>
      <c r="B928" s="1" t="s">
        <v>23</v>
      </c>
      <c r="C928" s="1">
        <v>12.53</v>
      </c>
      <c r="D928" s="1">
        <v>0.05</v>
      </c>
      <c r="E928" s="1">
        <v>1650</v>
      </c>
      <c r="G928" s="1"/>
      <c r="H928" s="1" t="s">
        <v>35</v>
      </c>
      <c r="I928" s="1" t="s">
        <v>24</v>
      </c>
      <c r="J928" s="1" t="s">
        <v>26</v>
      </c>
      <c r="K928" s="1" t="s">
        <v>82</v>
      </c>
      <c r="L928" s="1" t="s">
        <v>49</v>
      </c>
      <c r="M928" s="1"/>
      <c r="N928" s="1" t="s">
        <v>29</v>
      </c>
      <c r="O928" s="1" t="s">
        <v>998</v>
      </c>
      <c r="P928" s="1" t="s">
        <v>150</v>
      </c>
      <c r="Q928" s="1" t="s">
        <v>541</v>
      </c>
      <c r="R928" s="1"/>
      <c r="S928" s="1">
        <v>27203</v>
      </c>
      <c r="T928" s="2">
        <v>42133</v>
      </c>
      <c r="U928" s="2">
        <v>42134</v>
      </c>
      <c r="V928" s="1">
        <v>7</v>
      </c>
      <c r="W928" s="1">
        <v>91042</v>
      </c>
      <c r="X928" s="1"/>
      <c r="Y928" s="1"/>
      <c r="Z928" s="1"/>
      <c r="AA928" s="1"/>
      <c r="AB928" s="1"/>
    </row>
    <row r="929" spans="1:28" x14ac:dyDescent="0.3">
      <c r="A929" s="1">
        <v>24019</v>
      </c>
      <c r="B929" s="1" t="s">
        <v>23</v>
      </c>
      <c r="C929" s="1">
        <v>65.989999999999995</v>
      </c>
      <c r="D929" s="1">
        <v>0.05</v>
      </c>
      <c r="E929" s="1">
        <v>1650</v>
      </c>
      <c r="G929" s="1"/>
      <c r="H929" s="1" t="s">
        <v>995</v>
      </c>
      <c r="I929" s="1" t="s">
        <v>24</v>
      </c>
      <c r="J929" s="1" t="s">
        <v>58</v>
      </c>
      <c r="K929" s="1" t="s">
        <v>992</v>
      </c>
      <c r="L929" s="1" t="s">
        <v>49</v>
      </c>
      <c r="M929" s="1"/>
      <c r="N929" s="1" t="s">
        <v>29</v>
      </c>
      <c r="O929" s="1" t="s">
        <v>984</v>
      </c>
      <c r="P929" s="1" t="s">
        <v>150</v>
      </c>
      <c r="Q929" s="1" t="s">
        <v>541</v>
      </c>
      <c r="R929" s="1"/>
      <c r="S929" s="1">
        <v>27203</v>
      </c>
      <c r="T929" s="2">
        <v>42133</v>
      </c>
      <c r="U929" s="2">
        <v>42135</v>
      </c>
      <c r="V929" s="1">
        <v>8</v>
      </c>
      <c r="W929" s="1">
        <v>91042</v>
      </c>
      <c r="X929" s="1"/>
      <c r="Y929" s="1"/>
      <c r="Z929" s="1"/>
      <c r="AA929" s="1"/>
      <c r="AB929" s="1"/>
    </row>
    <row r="930" spans="1:28" x14ac:dyDescent="0.3">
      <c r="A930" s="1">
        <v>19251</v>
      </c>
      <c r="B930" s="1" t="s">
        <v>33</v>
      </c>
      <c r="C930" s="1">
        <v>101.41</v>
      </c>
      <c r="D930" s="1">
        <v>0.1</v>
      </c>
      <c r="E930" s="1">
        <v>1653</v>
      </c>
      <c r="G930" s="1"/>
      <c r="H930" s="1" t="s">
        <v>995</v>
      </c>
      <c r="I930" s="1" t="s">
        <v>24</v>
      </c>
      <c r="J930" s="1" t="s">
        <v>26</v>
      </c>
      <c r="K930" s="1" t="s">
        <v>85</v>
      </c>
      <c r="L930" s="1" t="s">
        <v>124</v>
      </c>
      <c r="M930" s="1"/>
      <c r="N930" s="1" t="s">
        <v>29</v>
      </c>
      <c r="O930" s="1" t="s">
        <v>984</v>
      </c>
      <c r="P930" s="1" t="s">
        <v>39</v>
      </c>
      <c r="Q930" s="1" t="s">
        <v>542</v>
      </c>
      <c r="R930" s="1"/>
      <c r="S930" s="1">
        <v>91360</v>
      </c>
      <c r="T930" s="2">
        <v>42028</v>
      </c>
      <c r="U930" s="2">
        <v>42029</v>
      </c>
      <c r="V930" s="1">
        <v>10</v>
      </c>
      <c r="W930" s="1">
        <v>89885</v>
      </c>
      <c r="X930" s="1"/>
      <c r="Y930" s="1"/>
      <c r="Z930" s="1"/>
      <c r="AA930" s="1"/>
      <c r="AB930" s="1"/>
    </row>
    <row r="931" spans="1:28" x14ac:dyDescent="0.3">
      <c r="A931" s="1">
        <v>19252</v>
      </c>
      <c r="B931" s="1" t="s">
        <v>33</v>
      </c>
      <c r="C931" s="1">
        <v>95.99</v>
      </c>
      <c r="D931" s="1">
        <v>0.05</v>
      </c>
      <c r="E931" s="1">
        <v>1653</v>
      </c>
      <c r="G931" s="1"/>
      <c r="H931" s="1" t="s">
        <v>35</v>
      </c>
      <c r="I931" s="1" t="s">
        <v>24</v>
      </c>
      <c r="J931" s="1" t="s">
        <v>58</v>
      </c>
      <c r="K931" s="1" t="s">
        <v>992</v>
      </c>
      <c r="L931" s="1" t="s">
        <v>49</v>
      </c>
      <c r="M931" s="1"/>
      <c r="N931" s="1" t="s">
        <v>29</v>
      </c>
      <c r="O931" s="1" t="s">
        <v>984</v>
      </c>
      <c r="P931" s="1" t="s">
        <v>39</v>
      </c>
      <c r="Q931" s="1" t="s">
        <v>542</v>
      </c>
      <c r="R931" s="1"/>
      <c r="S931" s="1">
        <v>91360</v>
      </c>
      <c r="T931" s="2">
        <v>42028</v>
      </c>
      <c r="U931" s="2">
        <v>42029</v>
      </c>
      <c r="V931" s="1">
        <v>2</v>
      </c>
      <c r="W931" s="1">
        <v>89885</v>
      </c>
      <c r="X931" s="1"/>
      <c r="Y931" s="1"/>
      <c r="Z931" s="1"/>
      <c r="AA931" s="1"/>
      <c r="AB931" s="1"/>
    </row>
    <row r="932" spans="1:28" x14ac:dyDescent="0.3">
      <c r="A932" s="1">
        <v>24187</v>
      </c>
      <c r="B932" s="1" t="s">
        <v>23</v>
      </c>
      <c r="C932" s="1">
        <v>3.6</v>
      </c>
      <c r="D932" s="1">
        <v>0.05</v>
      </c>
      <c r="E932" s="1">
        <v>1665</v>
      </c>
      <c r="G932" s="1"/>
      <c r="H932" s="1" t="s">
        <v>35</v>
      </c>
      <c r="I932" s="1" t="s">
        <v>74</v>
      </c>
      <c r="J932" s="1" t="s">
        <v>26</v>
      </c>
      <c r="K932" s="1" t="s">
        <v>66</v>
      </c>
      <c r="L932" s="1" t="s">
        <v>28</v>
      </c>
      <c r="M932" s="1"/>
      <c r="N932" s="1" t="s">
        <v>29</v>
      </c>
      <c r="O932" s="1" t="s">
        <v>998</v>
      </c>
      <c r="P932" s="1" t="s">
        <v>39</v>
      </c>
      <c r="Q932" s="1" t="s">
        <v>543</v>
      </c>
      <c r="R932" s="1"/>
      <c r="S932" s="1">
        <v>92653</v>
      </c>
      <c r="T932" s="2">
        <v>42061</v>
      </c>
      <c r="U932" s="2">
        <v>42062</v>
      </c>
      <c r="V932" s="1">
        <v>2</v>
      </c>
      <c r="W932" s="1">
        <v>90678</v>
      </c>
      <c r="X932" s="2"/>
      <c r="Y932" s="1"/>
      <c r="Z932" s="1"/>
      <c r="AA932" s="1"/>
      <c r="AB932" s="1"/>
    </row>
    <row r="933" spans="1:28" x14ac:dyDescent="0.3">
      <c r="A933" s="1">
        <v>21491</v>
      </c>
      <c r="B933" s="1" t="s">
        <v>71</v>
      </c>
      <c r="C933" s="1">
        <v>35.409999999999997</v>
      </c>
      <c r="D933" s="1">
        <v>0.05</v>
      </c>
      <c r="E933" s="1">
        <v>1670</v>
      </c>
      <c r="G933" s="1"/>
      <c r="H933" s="1" t="s">
        <v>35</v>
      </c>
      <c r="I933" s="1" t="s">
        <v>48</v>
      </c>
      <c r="J933" s="1" t="s">
        <v>58</v>
      </c>
      <c r="K933" s="1" t="s">
        <v>100</v>
      </c>
      <c r="L933" s="1" t="s">
        <v>43</v>
      </c>
      <c r="M933" s="1"/>
      <c r="N933" s="1" t="s">
        <v>29</v>
      </c>
      <c r="O933" s="1" t="s">
        <v>998</v>
      </c>
      <c r="P933" s="1" t="s">
        <v>83</v>
      </c>
      <c r="Q933" s="1" t="s">
        <v>518</v>
      </c>
      <c r="R933" s="1"/>
      <c r="S933" s="1">
        <v>24060</v>
      </c>
      <c r="T933" s="2">
        <v>42118</v>
      </c>
      <c r="U933" s="2">
        <v>42120</v>
      </c>
      <c r="V933" s="1">
        <v>10</v>
      </c>
      <c r="W933" s="1">
        <v>86722</v>
      </c>
      <c r="X933" s="2"/>
      <c r="Y933" s="1"/>
      <c r="Z933" s="1"/>
      <c r="AA933" s="1"/>
      <c r="AB933" s="1"/>
    </row>
    <row r="934" spans="1:28" x14ac:dyDescent="0.3">
      <c r="A934" s="1">
        <v>21492</v>
      </c>
      <c r="B934" s="1" t="s">
        <v>71</v>
      </c>
      <c r="C934" s="1">
        <v>142.86000000000001</v>
      </c>
      <c r="D934" s="1">
        <v>0.1</v>
      </c>
      <c r="E934" s="1">
        <v>1670</v>
      </c>
      <c r="G934" s="1"/>
      <c r="H934" s="1" t="s">
        <v>35</v>
      </c>
      <c r="I934" s="1" t="s">
        <v>48</v>
      </c>
      <c r="J934" s="1" t="s">
        <v>26</v>
      </c>
      <c r="K934" s="1" t="s">
        <v>85</v>
      </c>
      <c r="L934" s="1" t="s">
        <v>49</v>
      </c>
      <c r="M934" s="1"/>
      <c r="N934" s="1" t="s">
        <v>29</v>
      </c>
      <c r="O934" s="1" t="s">
        <v>998</v>
      </c>
      <c r="P934" s="1" t="s">
        <v>83</v>
      </c>
      <c r="Q934" s="1" t="s">
        <v>518</v>
      </c>
      <c r="R934" s="1"/>
      <c r="S934" s="1">
        <v>24060</v>
      </c>
      <c r="T934" s="2">
        <v>42118</v>
      </c>
      <c r="U934" s="2">
        <v>42127</v>
      </c>
      <c r="V934" s="1">
        <v>11</v>
      </c>
      <c r="W934" s="1">
        <v>86722</v>
      </c>
      <c r="X934" s="2"/>
      <c r="Y934" s="1"/>
      <c r="Z934" s="1"/>
      <c r="AA934" s="1"/>
      <c r="AB934" s="1"/>
    </row>
    <row r="935" spans="1:28" x14ac:dyDescent="0.3">
      <c r="A935" s="1">
        <v>23578</v>
      </c>
      <c r="B935" s="1" t="s">
        <v>71</v>
      </c>
      <c r="C935" s="1">
        <v>4.13</v>
      </c>
      <c r="D935" s="1">
        <v>0.05</v>
      </c>
      <c r="E935" s="1">
        <v>1671</v>
      </c>
      <c r="G935" s="1"/>
      <c r="H935" s="1" t="s">
        <v>35</v>
      </c>
      <c r="I935" s="1" t="s">
        <v>48</v>
      </c>
      <c r="J935" s="1" t="s">
        <v>26</v>
      </c>
      <c r="K935" s="1" t="s">
        <v>82</v>
      </c>
      <c r="L935" s="1" t="s">
        <v>49</v>
      </c>
      <c r="M935" s="1"/>
      <c r="N935" s="1" t="s">
        <v>29</v>
      </c>
      <c r="O935" s="1" t="s">
        <v>998</v>
      </c>
      <c r="P935" s="1" t="s">
        <v>83</v>
      </c>
      <c r="Q935" s="1" t="s">
        <v>544</v>
      </c>
      <c r="R935" s="1"/>
      <c r="S935" s="1">
        <v>22015</v>
      </c>
      <c r="T935" s="2">
        <v>42044</v>
      </c>
      <c r="U935" s="2">
        <v>42048</v>
      </c>
      <c r="V935" s="1">
        <v>13</v>
      </c>
      <c r="W935" s="1">
        <v>86724</v>
      </c>
      <c r="X935" s="1"/>
      <c r="Y935" s="1"/>
      <c r="Z935" s="1"/>
      <c r="AA935" s="1"/>
      <c r="AB935" s="1"/>
    </row>
    <row r="936" spans="1:28" x14ac:dyDescent="0.3">
      <c r="A936" s="1">
        <v>22007</v>
      </c>
      <c r="B936" s="1" t="s">
        <v>41</v>
      </c>
      <c r="C936" s="1">
        <v>223.98</v>
      </c>
      <c r="D936" s="1">
        <v>0.1</v>
      </c>
      <c r="E936" s="1">
        <v>1671</v>
      </c>
      <c r="G936" s="1"/>
      <c r="H936" s="1" t="s">
        <v>35</v>
      </c>
      <c r="I936" s="1" t="s">
        <v>48</v>
      </c>
      <c r="J936" s="1" t="s">
        <v>26</v>
      </c>
      <c r="K936" s="1" t="s">
        <v>996</v>
      </c>
      <c r="L936" s="1" t="s">
        <v>49</v>
      </c>
      <c r="M936" s="1"/>
      <c r="N936" s="1" t="s">
        <v>29</v>
      </c>
      <c r="O936" s="1" t="s">
        <v>998</v>
      </c>
      <c r="P936" s="1" t="s">
        <v>83</v>
      </c>
      <c r="Q936" s="1" t="s">
        <v>544</v>
      </c>
      <c r="R936" s="1"/>
      <c r="S936" s="1">
        <v>22015</v>
      </c>
      <c r="T936" s="2">
        <v>42136</v>
      </c>
      <c r="U936" s="2">
        <v>42137</v>
      </c>
      <c r="V936" s="1">
        <v>21</v>
      </c>
      <c r="W936" s="1">
        <v>86725</v>
      </c>
      <c r="X936" s="1"/>
      <c r="Y936" s="1"/>
      <c r="Z936" s="1"/>
      <c r="AA936" s="1"/>
      <c r="AB936" s="1"/>
    </row>
    <row r="937" spans="1:28" x14ac:dyDescent="0.3">
      <c r="A937" s="1">
        <v>25066</v>
      </c>
      <c r="B937" s="1" t="s">
        <v>71</v>
      </c>
      <c r="C937" s="1">
        <v>284.98</v>
      </c>
      <c r="D937" s="1">
        <v>0.1</v>
      </c>
      <c r="E937" s="1">
        <v>1672</v>
      </c>
      <c r="G937" s="1"/>
      <c r="H937" s="1" t="s">
        <v>995</v>
      </c>
      <c r="I937" s="1" t="s">
        <v>48</v>
      </c>
      <c r="J937" s="1" t="s">
        <v>36</v>
      </c>
      <c r="K937" s="1" t="s">
        <v>37</v>
      </c>
      <c r="L937" s="1" t="s">
        <v>38</v>
      </c>
      <c r="M937" s="1"/>
      <c r="N937" s="1" t="s">
        <v>29</v>
      </c>
      <c r="O937" s="1" t="s">
        <v>998</v>
      </c>
      <c r="P937" s="1" t="s">
        <v>83</v>
      </c>
      <c r="Q937" s="1" t="s">
        <v>545</v>
      </c>
      <c r="R937" s="1"/>
      <c r="S937" s="1">
        <v>22901</v>
      </c>
      <c r="T937" s="2">
        <v>42162</v>
      </c>
      <c r="U937" s="2">
        <v>42167</v>
      </c>
      <c r="V937" s="1">
        <v>3</v>
      </c>
      <c r="W937" s="1">
        <v>86723</v>
      </c>
      <c r="X937" s="1"/>
      <c r="Y937" s="1"/>
      <c r="Z937" s="1"/>
      <c r="AA937" s="1"/>
      <c r="AB937" s="1"/>
    </row>
    <row r="938" spans="1:28" x14ac:dyDescent="0.3">
      <c r="A938" s="1">
        <v>25067</v>
      </c>
      <c r="B938" s="1" t="s">
        <v>71</v>
      </c>
      <c r="C938" s="1">
        <v>55.48</v>
      </c>
      <c r="D938" s="1">
        <v>0.05</v>
      </c>
      <c r="E938" s="1">
        <v>1672</v>
      </c>
      <c r="G938" s="1"/>
      <c r="H938" s="1" t="s">
        <v>35</v>
      </c>
      <c r="I938" s="1" t="s">
        <v>48</v>
      </c>
      <c r="J938" s="1" t="s">
        <v>26</v>
      </c>
      <c r="K938" s="1" t="s">
        <v>66</v>
      </c>
      <c r="L938" s="1" t="s">
        <v>49</v>
      </c>
      <c r="M938" s="1"/>
      <c r="N938" s="1" t="s">
        <v>29</v>
      </c>
      <c r="O938" s="1" t="s">
        <v>988</v>
      </c>
      <c r="P938" s="1" t="s">
        <v>83</v>
      </c>
      <c r="Q938" s="1" t="s">
        <v>545</v>
      </c>
      <c r="R938" s="1"/>
      <c r="S938" s="1">
        <v>22901</v>
      </c>
      <c r="T938" s="2">
        <v>42162</v>
      </c>
      <c r="U938" s="2">
        <v>42164</v>
      </c>
      <c r="V938" s="1">
        <v>17</v>
      </c>
      <c r="W938" s="1">
        <v>86723</v>
      </c>
      <c r="X938" s="1"/>
      <c r="Y938" s="1"/>
      <c r="Z938" s="1"/>
      <c r="AA938" s="1"/>
      <c r="AB938" s="1"/>
    </row>
    <row r="939" spans="1:28" x14ac:dyDescent="0.3">
      <c r="A939" s="1">
        <v>18150</v>
      </c>
      <c r="B939" s="1" t="s">
        <v>47</v>
      </c>
      <c r="C939" s="1">
        <v>13.73</v>
      </c>
      <c r="D939" s="1">
        <v>0.05</v>
      </c>
      <c r="E939" s="1">
        <v>1679</v>
      </c>
      <c r="G939" s="1"/>
      <c r="H939" s="1" t="s">
        <v>35</v>
      </c>
      <c r="I939" s="1" t="s">
        <v>74</v>
      </c>
      <c r="J939" s="1" t="s">
        <v>36</v>
      </c>
      <c r="K939" s="1" t="s">
        <v>42</v>
      </c>
      <c r="L939" s="1" t="s">
        <v>28</v>
      </c>
      <c r="M939" s="1"/>
      <c r="N939" s="1" t="s">
        <v>29</v>
      </c>
      <c r="O939" s="1" t="s">
        <v>988</v>
      </c>
      <c r="P939" s="1" t="s">
        <v>90</v>
      </c>
      <c r="Q939" s="1" t="s">
        <v>546</v>
      </c>
      <c r="R939" s="1"/>
      <c r="S939" s="1">
        <v>45324</v>
      </c>
      <c r="T939" s="2">
        <v>42083</v>
      </c>
      <c r="U939" s="2">
        <v>42084</v>
      </c>
      <c r="V939" s="1">
        <v>21</v>
      </c>
      <c r="W939" s="1">
        <v>86646</v>
      </c>
      <c r="X939" s="2"/>
      <c r="Y939" s="1"/>
      <c r="Z939" s="1"/>
      <c r="AA939" s="1"/>
      <c r="AB939" s="1"/>
    </row>
    <row r="940" spans="1:28" x14ac:dyDescent="0.3">
      <c r="A940" s="1">
        <v>23524</v>
      </c>
      <c r="B940" s="1" t="s">
        <v>71</v>
      </c>
      <c r="C940" s="1">
        <v>30.98</v>
      </c>
      <c r="D940" s="1">
        <v>0.05</v>
      </c>
      <c r="E940" s="1">
        <v>1680</v>
      </c>
      <c r="G940" s="1"/>
      <c r="H940" s="1" t="s">
        <v>35</v>
      </c>
      <c r="I940" s="1" t="s">
        <v>74</v>
      </c>
      <c r="J940" s="1" t="s">
        <v>26</v>
      </c>
      <c r="K940" s="1" t="s">
        <v>54</v>
      </c>
      <c r="L940" s="1" t="s">
        <v>49</v>
      </c>
      <c r="M940" s="1"/>
      <c r="N940" s="1" t="s">
        <v>29</v>
      </c>
      <c r="O940" s="1" t="s">
        <v>988</v>
      </c>
      <c r="P940" s="1" t="s">
        <v>90</v>
      </c>
      <c r="Q940" s="1" t="s">
        <v>174</v>
      </c>
      <c r="R940" s="1"/>
      <c r="S940" s="1">
        <v>45014</v>
      </c>
      <c r="T940" s="2">
        <v>42127</v>
      </c>
      <c r="U940" s="2">
        <v>42129</v>
      </c>
      <c r="V940" s="1">
        <v>18</v>
      </c>
      <c r="W940" s="1">
        <v>86645</v>
      </c>
      <c r="X940" s="1"/>
      <c r="Y940" s="1"/>
      <c r="Z940" s="1"/>
      <c r="AA940" s="1"/>
      <c r="AB940" s="1"/>
    </row>
    <row r="941" spans="1:28" x14ac:dyDescent="0.3">
      <c r="A941" s="1">
        <v>23525</v>
      </c>
      <c r="B941" s="1" t="s">
        <v>71</v>
      </c>
      <c r="C941" s="1">
        <v>49.34</v>
      </c>
      <c r="D941" s="1">
        <v>0.05</v>
      </c>
      <c r="E941" s="1">
        <v>1680</v>
      </c>
      <c r="G941" s="1"/>
      <c r="H941" s="1" t="s">
        <v>35</v>
      </c>
      <c r="I941" s="1" t="s">
        <v>74</v>
      </c>
      <c r="J941" s="1" t="s">
        <v>36</v>
      </c>
      <c r="K941" s="1" t="s">
        <v>42</v>
      </c>
      <c r="L941" s="1" t="s">
        <v>124</v>
      </c>
      <c r="M941" s="1"/>
      <c r="N941" s="1" t="s">
        <v>29</v>
      </c>
      <c r="O941" s="1" t="s">
        <v>989</v>
      </c>
      <c r="P941" s="1" t="s">
        <v>90</v>
      </c>
      <c r="Q941" s="1" t="s">
        <v>174</v>
      </c>
      <c r="R941" s="1"/>
      <c r="S941" s="1">
        <v>45014</v>
      </c>
      <c r="T941" s="2">
        <v>42127</v>
      </c>
      <c r="U941" s="2">
        <v>42129</v>
      </c>
      <c r="V941" s="1">
        <v>17</v>
      </c>
      <c r="W941" s="1">
        <v>86645</v>
      </c>
      <c r="X941" s="1"/>
      <c r="Y941" s="1"/>
      <c r="Z941" s="1"/>
      <c r="AA941" s="1"/>
      <c r="AB941" s="1"/>
    </row>
    <row r="942" spans="1:28" x14ac:dyDescent="0.3">
      <c r="A942" s="1">
        <v>1976</v>
      </c>
      <c r="B942" s="1" t="s">
        <v>33</v>
      </c>
      <c r="C942" s="1">
        <v>6.28</v>
      </c>
      <c r="D942" s="1">
        <v>0.05</v>
      </c>
      <c r="E942" s="1">
        <v>1682</v>
      </c>
      <c r="G942" s="1"/>
      <c r="H942" s="1" t="s">
        <v>35</v>
      </c>
      <c r="I942" s="1" t="s">
        <v>74</v>
      </c>
      <c r="J942" s="1" t="s">
        <v>36</v>
      </c>
      <c r="K942" s="1" t="s">
        <v>42</v>
      </c>
      <c r="L942" s="1" t="s">
        <v>49</v>
      </c>
      <c r="M942" s="1"/>
      <c r="N942" s="1" t="s">
        <v>29</v>
      </c>
      <c r="O942" s="1" t="s">
        <v>989</v>
      </c>
      <c r="P942" s="1" t="s">
        <v>98</v>
      </c>
      <c r="Q942" s="1" t="s">
        <v>99</v>
      </c>
      <c r="R942" s="1"/>
      <c r="S942" s="1">
        <v>60611</v>
      </c>
      <c r="T942" s="2">
        <v>42049</v>
      </c>
      <c r="U942" s="2">
        <v>42051</v>
      </c>
      <c r="V942" s="1">
        <v>43</v>
      </c>
      <c r="W942" s="1">
        <v>14115</v>
      </c>
      <c r="X942" s="2"/>
      <c r="Y942" s="1"/>
      <c r="Z942" s="1"/>
      <c r="AA942" s="1"/>
      <c r="AB942" s="1"/>
    </row>
    <row r="943" spans="1:28" x14ac:dyDescent="0.3">
      <c r="A943" s="1">
        <v>5358</v>
      </c>
      <c r="B943" s="1" t="s">
        <v>33</v>
      </c>
      <c r="C943" s="1">
        <v>4.9800000000000004</v>
      </c>
      <c r="D943" s="1">
        <v>0.05</v>
      </c>
      <c r="E943" s="1">
        <v>1682</v>
      </c>
      <c r="G943" s="1"/>
      <c r="H943" s="1" t="s">
        <v>35</v>
      </c>
      <c r="I943" s="1" t="s">
        <v>74</v>
      </c>
      <c r="J943" s="1" t="s">
        <v>26</v>
      </c>
      <c r="K943" s="1" t="s">
        <v>66</v>
      </c>
      <c r="L943" s="1" t="s">
        <v>49</v>
      </c>
      <c r="M943" s="1"/>
      <c r="N943" s="1" t="s">
        <v>29</v>
      </c>
      <c r="O943" s="1" t="s">
        <v>989</v>
      </c>
      <c r="P943" s="1" t="s">
        <v>98</v>
      </c>
      <c r="Q943" s="1" t="s">
        <v>99</v>
      </c>
      <c r="R943" s="1"/>
      <c r="S943" s="1">
        <v>60611</v>
      </c>
      <c r="T943" s="2">
        <v>42077</v>
      </c>
      <c r="U943" s="2">
        <v>42078</v>
      </c>
      <c r="V943" s="1">
        <v>47</v>
      </c>
      <c r="W943" s="1">
        <v>38080</v>
      </c>
      <c r="X943" s="2"/>
      <c r="Y943" s="1"/>
      <c r="Z943" s="1"/>
      <c r="AA943" s="1"/>
      <c r="AB943" s="1"/>
    </row>
    <row r="944" spans="1:28" x14ac:dyDescent="0.3">
      <c r="A944" s="1">
        <v>19976</v>
      </c>
      <c r="B944" s="1" t="s">
        <v>33</v>
      </c>
      <c r="C944" s="1">
        <v>6.28</v>
      </c>
      <c r="D944" s="1">
        <v>0.05</v>
      </c>
      <c r="E944" s="1">
        <v>1683</v>
      </c>
      <c r="G944" s="1"/>
      <c r="H944" s="1" t="s">
        <v>35</v>
      </c>
      <c r="I944" s="1" t="s">
        <v>74</v>
      </c>
      <c r="J944" s="1" t="s">
        <v>36</v>
      </c>
      <c r="K944" s="1" t="s">
        <v>42</v>
      </c>
      <c r="L944" s="1" t="s">
        <v>49</v>
      </c>
      <c r="M944" s="1"/>
      <c r="N944" s="1" t="s">
        <v>29</v>
      </c>
      <c r="O944" s="1" t="s">
        <v>989</v>
      </c>
      <c r="P944" s="1" t="s">
        <v>79</v>
      </c>
      <c r="Q944" s="1" t="s">
        <v>547</v>
      </c>
      <c r="R944" s="1"/>
      <c r="S944" s="1">
        <v>77301</v>
      </c>
      <c r="T944" s="2">
        <v>42049</v>
      </c>
      <c r="U944" s="2">
        <v>42051</v>
      </c>
      <c r="V944" s="1">
        <v>11</v>
      </c>
      <c r="W944" s="1">
        <v>90612</v>
      </c>
      <c r="X944" s="1"/>
      <c r="Y944" s="1"/>
      <c r="Z944" s="1"/>
      <c r="AA944" s="1"/>
      <c r="AB944" s="1"/>
    </row>
    <row r="945" spans="1:28" x14ac:dyDescent="0.3">
      <c r="A945" s="1">
        <v>23358</v>
      </c>
      <c r="B945" s="1" t="s">
        <v>33</v>
      </c>
      <c r="C945" s="1">
        <v>4.9800000000000004</v>
      </c>
      <c r="D945" s="1">
        <v>0.05</v>
      </c>
      <c r="E945" s="1">
        <v>1683</v>
      </c>
      <c r="G945" s="1"/>
      <c r="H945" s="1" t="s">
        <v>35</v>
      </c>
      <c r="I945" s="1" t="s">
        <v>74</v>
      </c>
      <c r="J945" s="1" t="s">
        <v>26</v>
      </c>
      <c r="K945" s="1" t="s">
        <v>66</v>
      </c>
      <c r="L945" s="1" t="s">
        <v>49</v>
      </c>
      <c r="M945" s="1"/>
      <c r="N945" s="1" t="s">
        <v>29</v>
      </c>
      <c r="O945" s="1" t="s">
        <v>989</v>
      </c>
      <c r="P945" s="1" t="s">
        <v>79</v>
      </c>
      <c r="Q945" s="1" t="s">
        <v>547</v>
      </c>
      <c r="R945" s="1"/>
      <c r="S945" s="1">
        <v>77301</v>
      </c>
      <c r="T945" s="2">
        <v>42077</v>
      </c>
      <c r="U945" s="2">
        <v>42078</v>
      </c>
      <c r="V945" s="1">
        <v>12</v>
      </c>
      <c r="W945" s="1">
        <v>90613</v>
      </c>
      <c r="X945" s="2"/>
      <c r="Y945" s="1"/>
      <c r="Z945" s="1"/>
      <c r="AA945" s="1"/>
      <c r="AB945" s="1"/>
    </row>
    <row r="946" spans="1:28" x14ac:dyDescent="0.3">
      <c r="A946" s="1">
        <v>19751</v>
      </c>
      <c r="B946" s="1" t="s">
        <v>71</v>
      </c>
      <c r="C946" s="1">
        <v>2.08</v>
      </c>
      <c r="D946" s="1">
        <v>0.05</v>
      </c>
      <c r="E946" s="1">
        <v>1686</v>
      </c>
      <c r="G946" s="1"/>
      <c r="H946" s="1" t="s">
        <v>35</v>
      </c>
      <c r="I946" s="1" t="s">
        <v>24</v>
      </c>
      <c r="J946" s="1" t="s">
        <v>36</v>
      </c>
      <c r="K946" s="1" t="s">
        <v>42</v>
      </c>
      <c r="L946" s="1" t="s">
        <v>49</v>
      </c>
      <c r="M946" s="1"/>
      <c r="N946" s="1" t="s">
        <v>29</v>
      </c>
      <c r="O946" s="1" t="s">
        <v>989</v>
      </c>
      <c r="P946" s="1" t="s">
        <v>98</v>
      </c>
      <c r="Q946" s="1" t="s">
        <v>548</v>
      </c>
      <c r="R946" s="1"/>
      <c r="S946" s="1">
        <v>60123</v>
      </c>
      <c r="T946" s="2">
        <v>42066</v>
      </c>
      <c r="U946" s="2">
        <v>42073</v>
      </c>
      <c r="V946" s="1">
        <v>9</v>
      </c>
      <c r="W946" s="1">
        <v>86973</v>
      </c>
      <c r="X946" s="2"/>
      <c r="Y946" s="1"/>
      <c r="Z946" s="1"/>
      <c r="AA946" s="1"/>
      <c r="AB946" s="1"/>
    </row>
    <row r="947" spans="1:28" x14ac:dyDescent="0.3">
      <c r="A947" s="1">
        <v>25690</v>
      </c>
      <c r="B947" s="1" t="s">
        <v>23</v>
      </c>
      <c r="C947" s="1">
        <v>48.91</v>
      </c>
      <c r="D947" s="1">
        <v>0.05</v>
      </c>
      <c r="E947" s="1">
        <v>1689</v>
      </c>
      <c r="G947" s="1"/>
      <c r="H947" s="1" t="s">
        <v>35</v>
      </c>
      <c r="I947" s="1" t="s">
        <v>24</v>
      </c>
      <c r="J947" s="1" t="s">
        <v>26</v>
      </c>
      <c r="K947" s="1" t="s">
        <v>85</v>
      </c>
      <c r="L947" s="1" t="s">
        <v>124</v>
      </c>
      <c r="M947" s="1"/>
      <c r="N947" s="1" t="s">
        <v>29</v>
      </c>
      <c r="O947" s="1" t="s">
        <v>988</v>
      </c>
      <c r="P947" s="1" t="s">
        <v>270</v>
      </c>
      <c r="Q947" s="1" t="s">
        <v>529</v>
      </c>
      <c r="R947" s="1"/>
      <c r="S947" s="1">
        <v>46322</v>
      </c>
      <c r="T947" s="2">
        <v>42087</v>
      </c>
      <c r="U947" s="2">
        <v>42088</v>
      </c>
      <c r="V947" s="1">
        <v>10</v>
      </c>
      <c r="W947" s="1">
        <v>91077</v>
      </c>
      <c r="X947" s="1"/>
      <c r="Y947" s="1"/>
      <c r="Z947" s="1"/>
      <c r="AA947" s="1"/>
      <c r="AB947" s="1"/>
    </row>
    <row r="948" spans="1:28" x14ac:dyDescent="0.3">
      <c r="A948" s="1">
        <v>22798</v>
      </c>
      <c r="B948" s="1" t="s">
        <v>71</v>
      </c>
      <c r="C948" s="1">
        <v>115.99</v>
      </c>
      <c r="D948" s="1">
        <v>0.1</v>
      </c>
      <c r="E948" s="1">
        <v>1690</v>
      </c>
      <c r="G948" s="1"/>
      <c r="H948" s="1" t="s">
        <v>35</v>
      </c>
      <c r="I948" s="1" t="s">
        <v>24</v>
      </c>
      <c r="J948" s="1" t="s">
        <v>58</v>
      </c>
      <c r="K948" s="1" t="s">
        <v>992</v>
      </c>
      <c r="L948" s="1" t="s">
        <v>49</v>
      </c>
      <c r="M948" s="1"/>
      <c r="N948" s="1" t="s">
        <v>29</v>
      </c>
      <c r="O948" s="1" t="s">
        <v>988</v>
      </c>
      <c r="P948" s="1" t="s">
        <v>122</v>
      </c>
      <c r="Q948" s="1" t="s">
        <v>549</v>
      </c>
      <c r="R948" s="1"/>
      <c r="S948" s="1">
        <v>17112</v>
      </c>
      <c r="T948" s="2">
        <v>42028</v>
      </c>
      <c r="U948" s="2">
        <v>42032</v>
      </c>
      <c r="V948" s="1">
        <v>9</v>
      </c>
      <c r="W948" s="1">
        <v>91076</v>
      </c>
      <c r="X948" s="1"/>
      <c r="Y948" s="1"/>
      <c r="Z948" s="1"/>
      <c r="AA948" s="1"/>
      <c r="AB948" s="1"/>
    </row>
    <row r="949" spans="1:28" x14ac:dyDescent="0.3">
      <c r="A949" s="1">
        <v>23626</v>
      </c>
      <c r="B949" s="1" t="s">
        <v>33</v>
      </c>
      <c r="C949" s="1">
        <v>95.43</v>
      </c>
      <c r="D949" s="1">
        <v>0.05</v>
      </c>
      <c r="E949" s="1">
        <v>1690</v>
      </c>
      <c r="G949" s="1"/>
      <c r="H949" s="1" t="s">
        <v>35</v>
      </c>
      <c r="I949" s="1" t="s">
        <v>24</v>
      </c>
      <c r="J949" s="1" t="s">
        <v>26</v>
      </c>
      <c r="K949" s="1" t="s">
        <v>85</v>
      </c>
      <c r="L949" s="1" t="s">
        <v>49</v>
      </c>
      <c r="M949" s="1"/>
      <c r="N949" s="1" t="s">
        <v>29</v>
      </c>
      <c r="O949" s="1" t="s">
        <v>989</v>
      </c>
      <c r="P949" s="1" t="s">
        <v>122</v>
      </c>
      <c r="Q949" s="1" t="s">
        <v>549</v>
      </c>
      <c r="R949" s="1"/>
      <c r="S949" s="1">
        <v>17112</v>
      </c>
      <c r="T949" s="2">
        <v>42156</v>
      </c>
      <c r="U949" s="2">
        <v>42157</v>
      </c>
      <c r="V949" s="1">
        <v>22</v>
      </c>
      <c r="W949" s="1">
        <v>91078</v>
      </c>
      <c r="X949" s="1"/>
      <c r="Y949" s="1"/>
      <c r="Z949" s="1"/>
      <c r="AA949" s="1"/>
      <c r="AB949" s="1"/>
    </row>
    <row r="950" spans="1:28" x14ac:dyDescent="0.3">
      <c r="A950" s="1">
        <v>19481</v>
      </c>
      <c r="B950" s="1" t="s">
        <v>33</v>
      </c>
      <c r="C950" s="1">
        <v>6.84</v>
      </c>
      <c r="D950" s="1">
        <v>0.05</v>
      </c>
      <c r="E950" s="1">
        <v>1692</v>
      </c>
      <c r="G950" s="1"/>
      <c r="H950" s="1" t="s">
        <v>35</v>
      </c>
      <c r="I950" s="1" t="s">
        <v>74</v>
      </c>
      <c r="J950" s="1" t="s">
        <v>26</v>
      </c>
      <c r="K950" s="1" t="s">
        <v>999</v>
      </c>
      <c r="L950" s="1" t="s">
        <v>43</v>
      </c>
      <c r="M950" s="1"/>
      <c r="N950" s="1" t="s">
        <v>29</v>
      </c>
      <c r="O950" s="1" t="s">
        <v>998</v>
      </c>
      <c r="P950" s="1" t="s">
        <v>101</v>
      </c>
      <c r="Q950" s="1" t="s">
        <v>154</v>
      </c>
      <c r="R950" s="1"/>
      <c r="S950" s="1">
        <v>67114</v>
      </c>
      <c r="T950" s="2">
        <v>42027</v>
      </c>
      <c r="U950" s="2">
        <v>42028</v>
      </c>
      <c r="V950" s="1">
        <v>5</v>
      </c>
      <c r="W950" s="1">
        <v>90189</v>
      </c>
      <c r="X950" s="1"/>
      <c r="Y950" s="1"/>
      <c r="Z950" s="1"/>
      <c r="AA950" s="1"/>
      <c r="AB950" s="1"/>
    </row>
    <row r="951" spans="1:28" x14ac:dyDescent="0.3">
      <c r="A951" s="1">
        <v>19482</v>
      </c>
      <c r="B951" s="1" t="s">
        <v>33</v>
      </c>
      <c r="C951" s="1">
        <v>30.98</v>
      </c>
      <c r="D951" s="1">
        <v>0.05</v>
      </c>
      <c r="E951" s="1">
        <v>1693</v>
      </c>
      <c r="G951" s="1"/>
      <c r="H951" s="1" t="s">
        <v>35</v>
      </c>
      <c r="I951" s="1" t="s">
        <v>74</v>
      </c>
      <c r="J951" s="1" t="s">
        <v>26</v>
      </c>
      <c r="K951" s="1" t="s">
        <v>66</v>
      </c>
      <c r="L951" s="1" t="s">
        <v>49</v>
      </c>
      <c r="M951" s="1"/>
      <c r="N951" s="1" t="s">
        <v>29</v>
      </c>
      <c r="O951" s="1" t="s">
        <v>998</v>
      </c>
      <c r="P951" s="1" t="s">
        <v>83</v>
      </c>
      <c r="Q951" s="1" t="s">
        <v>550</v>
      </c>
      <c r="R951" s="1"/>
      <c r="S951" s="1">
        <v>20190</v>
      </c>
      <c r="T951" s="2">
        <v>42027</v>
      </c>
      <c r="U951" s="2">
        <v>42029</v>
      </c>
      <c r="V951" s="1">
        <v>11</v>
      </c>
      <c r="W951" s="1">
        <v>90189</v>
      </c>
      <c r="X951" s="2"/>
      <c r="Y951" s="1"/>
      <c r="Z951" s="1"/>
      <c r="AA951" s="1"/>
      <c r="AB951" s="1"/>
    </row>
    <row r="952" spans="1:28" x14ac:dyDescent="0.3">
      <c r="A952" s="1">
        <v>21262</v>
      </c>
      <c r="B952" s="1" t="s">
        <v>71</v>
      </c>
      <c r="C952" s="1">
        <v>15.67</v>
      </c>
      <c r="D952" s="1">
        <v>0.05</v>
      </c>
      <c r="E952" s="1">
        <v>1693</v>
      </c>
      <c r="G952" s="1"/>
      <c r="H952" s="1" t="s">
        <v>995</v>
      </c>
      <c r="I952" s="1" t="s">
        <v>74</v>
      </c>
      <c r="J952" s="1" t="s">
        <v>26</v>
      </c>
      <c r="K952" s="1" t="s">
        <v>54</v>
      </c>
      <c r="L952" s="1" t="s">
        <v>49</v>
      </c>
      <c r="M952" s="1"/>
      <c r="N952" s="1" t="s">
        <v>29</v>
      </c>
      <c r="O952" s="1" t="s">
        <v>998</v>
      </c>
      <c r="P952" s="1" t="s">
        <v>83</v>
      </c>
      <c r="Q952" s="1" t="s">
        <v>550</v>
      </c>
      <c r="R952" s="1"/>
      <c r="S952" s="1">
        <v>20190</v>
      </c>
      <c r="T952" s="2">
        <v>42135</v>
      </c>
      <c r="U952" s="2">
        <v>42135</v>
      </c>
      <c r="V952" s="1">
        <v>11</v>
      </c>
      <c r="W952" s="1">
        <v>90190</v>
      </c>
      <c r="X952" s="1"/>
      <c r="Y952" s="1"/>
      <c r="Z952" s="1"/>
      <c r="AA952" s="1"/>
      <c r="AB952" s="1"/>
    </row>
    <row r="953" spans="1:28" x14ac:dyDescent="0.3">
      <c r="A953" s="1">
        <v>24941</v>
      </c>
      <c r="B953" s="1" t="s">
        <v>47</v>
      </c>
      <c r="C953" s="1">
        <v>13.43</v>
      </c>
      <c r="D953" s="1">
        <v>0.05</v>
      </c>
      <c r="E953" s="1">
        <v>1697</v>
      </c>
      <c r="G953" s="1"/>
      <c r="H953" s="1" t="s">
        <v>35</v>
      </c>
      <c r="I953" s="1" t="s">
        <v>34</v>
      </c>
      <c r="J953" s="1" t="s">
        <v>26</v>
      </c>
      <c r="K953" s="1" t="s">
        <v>85</v>
      </c>
      <c r="L953" s="1" t="s">
        <v>49</v>
      </c>
      <c r="M953" s="1"/>
      <c r="N953" s="1" t="s">
        <v>29</v>
      </c>
      <c r="O953" s="1" t="s">
        <v>988</v>
      </c>
      <c r="P953" s="1" t="s">
        <v>339</v>
      </c>
      <c r="Q953" s="1" t="s">
        <v>551</v>
      </c>
      <c r="R953" s="1"/>
      <c r="S953" s="1">
        <v>71901</v>
      </c>
      <c r="T953" s="2">
        <v>42020</v>
      </c>
      <c r="U953" s="2">
        <v>42021</v>
      </c>
      <c r="V953" s="1">
        <v>9</v>
      </c>
      <c r="W953" s="1">
        <v>86338</v>
      </c>
      <c r="X953" s="1"/>
      <c r="Y953" s="1"/>
      <c r="Z953" s="1"/>
      <c r="AA953" s="1"/>
      <c r="AB953" s="1"/>
    </row>
    <row r="954" spans="1:28" x14ac:dyDescent="0.3">
      <c r="A954" s="1">
        <v>18275</v>
      </c>
      <c r="B954" s="1" t="s">
        <v>71</v>
      </c>
      <c r="C954" s="1">
        <v>3.98</v>
      </c>
      <c r="D954" s="1">
        <v>0.05</v>
      </c>
      <c r="E954" s="1">
        <v>1699</v>
      </c>
      <c r="G954" s="1"/>
      <c r="H954" s="1" t="s">
        <v>35</v>
      </c>
      <c r="I954" s="1" t="s">
        <v>48</v>
      </c>
      <c r="J954" s="1" t="s">
        <v>26</v>
      </c>
      <c r="K954" s="1" t="s">
        <v>996</v>
      </c>
      <c r="L954" s="1" t="s">
        <v>49</v>
      </c>
      <c r="M954" s="1"/>
      <c r="N954" s="1" t="s">
        <v>29</v>
      </c>
      <c r="O954" s="1" t="s">
        <v>988</v>
      </c>
      <c r="P954" s="1" t="s">
        <v>122</v>
      </c>
      <c r="Q954" s="1" t="s">
        <v>552</v>
      </c>
      <c r="R954" s="1"/>
      <c r="S954" s="1">
        <v>19057</v>
      </c>
      <c r="T954" s="2">
        <v>42088</v>
      </c>
      <c r="U954" s="2">
        <v>42092</v>
      </c>
      <c r="V954" s="1">
        <v>12</v>
      </c>
      <c r="W954" s="1">
        <v>87345</v>
      </c>
      <c r="X954" s="2"/>
      <c r="Y954" s="1"/>
      <c r="Z954" s="1"/>
      <c r="AA954" s="1"/>
      <c r="AB954" s="1"/>
    </row>
    <row r="955" spans="1:28" x14ac:dyDescent="0.3">
      <c r="A955" s="1">
        <v>18276</v>
      </c>
      <c r="B955" s="1" t="s">
        <v>71</v>
      </c>
      <c r="C955" s="1">
        <v>6.48</v>
      </c>
      <c r="D955" s="1">
        <v>0.05</v>
      </c>
      <c r="E955" s="1">
        <v>1699</v>
      </c>
      <c r="G955" s="1"/>
      <c r="H955" s="1" t="s">
        <v>35</v>
      </c>
      <c r="I955" s="1" t="s">
        <v>48</v>
      </c>
      <c r="J955" s="1" t="s">
        <v>26</v>
      </c>
      <c r="K955" s="1" t="s">
        <v>66</v>
      </c>
      <c r="L955" s="1" t="s">
        <v>49</v>
      </c>
      <c r="M955" s="1"/>
      <c r="N955" s="1" t="s">
        <v>29</v>
      </c>
      <c r="O955" s="1" t="s">
        <v>998</v>
      </c>
      <c r="P955" s="1" t="s">
        <v>122</v>
      </c>
      <c r="Q955" s="1" t="s">
        <v>552</v>
      </c>
      <c r="R955" s="1"/>
      <c r="S955" s="1">
        <v>19057</v>
      </c>
      <c r="T955" s="2">
        <v>42088</v>
      </c>
      <c r="U955" s="2">
        <v>42088</v>
      </c>
      <c r="V955" s="1">
        <v>2</v>
      </c>
      <c r="W955" s="1">
        <v>87345</v>
      </c>
      <c r="X955" s="1"/>
      <c r="Y955" s="1"/>
      <c r="Z955" s="1"/>
      <c r="AA955" s="1"/>
      <c r="AB955" s="1"/>
    </row>
    <row r="956" spans="1:28" x14ac:dyDescent="0.3">
      <c r="A956" s="1">
        <v>24158</v>
      </c>
      <c r="B956" s="1" t="s">
        <v>47</v>
      </c>
      <c r="C956" s="1">
        <v>14.81</v>
      </c>
      <c r="D956" s="1">
        <v>0.05</v>
      </c>
      <c r="E956" s="1">
        <v>1702</v>
      </c>
      <c r="G956" s="1"/>
      <c r="H956" s="1" t="s">
        <v>35</v>
      </c>
      <c r="I956" s="1" t="s">
        <v>34</v>
      </c>
      <c r="J956" s="1" t="s">
        <v>26</v>
      </c>
      <c r="K956" s="1" t="s">
        <v>131</v>
      </c>
      <c r="L956" s="1" t="s">
        <v>49</v>
      </c>
      <c r="M956" s="1"/>
      <c r="N956" s="1" t="s">
        <v>29</v>
      </c>
      <c r="O956" s="1" t="s">
        <v>998</v>
      </c>
      <c r="P956" s="1" t="s">
        <v>260</v>
      </c>
      <c r="Q956" s="1" t="s">
        <v>553</v>
      </c>
      <c r="R956" s="1"/>
      <c r="S956" s="1">
        <v>39301</v>
      </c>
      <c r="T956" s="2">
        <v>42021</v>
      </c>
      <c r="U956" s="2">
        <v>42024</v>
      </c>
      <c r="V956" s="1">
        <v>3</v>
      </c>
      <c r="W956" s="1">
        <v>90473</v>
      </c>
      <c r="X956" s="1"/>
      <c r="Y956" s="1"/>
      <c r="Z956" s="1"/>
      <c r="AA956" s="1"/>
      <c r="AB956" s="1"/>
    </row>
    <row r="957" spans="1:28" x14ac:dyDescent="0.3">
      <c r="A957" s="1">
        <v>24159</v>
      </c>
      <c r="B957" s="1" t="s">
        <v>47</v>
      </c>
      <c r="C957" s="1">
        <v>4.2</v>
      </c>
      <c r="D957" s="1">
        <v>0.05</v>
      </c>
      <c r="E957" s="1">
        <v>1702</v>
      </c>
      <c r="G957" s="1"/>
      <c r="H957" s="1" t="s">
        <v>995</v>
      </c>
      <c r="I957" s="1" t="s">
        <v>34</v>
      </c>
      <c r="J957" s="1" t="s">
        <v>26</v>
      </c>
      <c r="K957" s="1" t="s">
        <v>66</v>
      </c>
      <c r="L957" s="1" t="s">
        <v>28</v>
      </c>
      <c r="M957" s="1"/>
      <c r="N957" s="1" t="s">
        <v>29</v>
      </c>
      <c r="O957" s="1" t="s">
        <v>988</v>
      </c>
      <c r="P957" s="1" t="s">
        <v>260</v>
      </c>
      <c r="Q957" s="1" t="s">
        <v>553</v>
      </c>
      <c r="R957" s="1"/>
      <c r="S957" s="1">
        <v>39301</v>
      </c>
      <c r="T957" s="2">
        <v>42021</v>
      </c>
      <c r="U957" s="2">
        <v>42023</v>
      </c>
      <c r="V957" s="1">
        <v>3</v>
      </c>
      <c r="W957" s="1">
        <v>90473</v>
      </c>
      <c r="X957" s="2"/>
      <c r="Y957" s="1"/>
      <c r="Z957" s="1"/>
      <c r="AA957" s="1"/>
      <c r="AB957" s="1"/>
    </row>
    <row r="958" spans="1:28" x14ac:dyDescent="0.3">
      <c r="A958" s="1">
        <v>25761</v>
      </c>
      <c r="B958" s="1" t="s">
        <v>47</v>
      </c>
      <c r="C958" s="1">
        <v>5.68</v>
      </c>
      <c r="D958" s="1">
        <v>0.05</v>
      </c>
      <c r="E958" s="1">
        <v>1708</v>
      </c>
      <c r="G958" s="1"/>
      <c r="H958" s="1" t="s">
        <v>35</v>
      </c>
      <c r="I958" s="1" t="s">
        <v>48</v>
      </c>
      <c r="J958" s="1" t="s">
        <v>26</v>
      </c>
      <c r="K958" s="1" t="s">
        <v>54</v>
      </c>
      <c r="L958" s="1" t="s">
        <v>49</v>
      </c>
      <c r="M958" s="1"/>
      <c r="N958" s="1" t="s">
        <v>29</v>
      </c>
      <c r="O958" s="1" t="s">
        <v>988</v>
      </c>
      <c r="P958" s="1" t="s">
        <v>90</v>
      </c>
      <c r="Q958" s="1" t="s">
        <v>554</v>
      </c>
      <c r="R958" s="1"/>
      <c r="S958" s="1">
        <v>44118</v>
      </c>
      <c r="T958" s="2">
        <v>42021</v>
      </c>
      <c r="U958" s="2">
        <v>42022</v>
      </c>
      <c r="V958" s="1">
        <v>10</v>
      </c>
      <c r="W958" s="1">
        <v>88781</v>
      </c>
      <c r="X958" s="1"/>
      <c r="Y958" s="1"/>
      <c r="Z958" s="1"/>
      <c r="AA958" s="1"/>
      <c r="AB958" s="1"/>
    </row>
    <row r="959" spans="1:28" x14ac:dyDescent="0.3">
      <c r="A959" s="1">
        <v>26037</v>
      </c>
      <c r="B959" s="1" t="s">
        <v>33</v>
      </c>
      <c r="C959" s="1">
        <v>205.99</v>
      </c>
      <c r="D959" s="1">
        <v>0.1</v>
      </c>
      <c r="E959" s="1">
        <v>1708</v>
      </c>
      <c r="G959" s="1"/>
      <c r="H959" s="1" t="s">
        <v>35</v>
      </c>
      <c r="I959" s="1" t="s">
        <v>48</v>
      </c>
      <c r="J959" s="1" t="s">
        <v>58</v>
      </c>
      <c r="K959" s="1" t="s">
        <v>992</v>
      </c>
      <c r="L959" s="1" t="s">
        <v>49</v>
      </c>
      <c r="M959" s="1"/>
      <c r="N959" s="1" t="s">
        <v>29</v>
      </c>
      <c r="O959" s="1" t="s">
        <v>988</v>
      </c>
      <c r="P959" s="1" t="s">
        <v>90</v>
      </c>
      <c r="Q959" s="1" t="s">
        <v>554</v>
      </c>
      <c r="R959" s="1"/>
      <c r="S959" s="1">
        <v>44118</v>
      </c>
      <c r="T959" s="2">
        <v>42144</v>
      </c>
      <c r="U959" s="2">
        <v>42145</v>
      </c>
      <c r="V959" s="1">
        <v>29</v>
      </c>
      <c r="W959" s="1">
        <v>88784</v>
      </c>
      <c r="X959" s="1"/>
      <c r="Y959" s="1"/>
      <c r="Z959" s="1"/>
      <c r="AA959" s="1"/>
      <c r="AB959" s="1"/>
    </row>
    <row r="960" spans="1:28" x14ac:dyDescent="0.3">
      <c r="A960" s="1">
        <v>23822</v>
      </c>
      <c r="B960" s="1" t="s">
        <v>33</v>
      </c>
      <c r="C960" s="1">
        <v>14.28</v>
      </c>
      <c r="D960" s="1">
        <v>0.05</v>
      </c>
      <c r="E960" s="1">
        <v>1709</v>
      </c>
      <c r="G960" s="1"/>
      <c r="H960" s="1" t="s">
        <v>35</v>
      </c>
      <c r="I960" s="1" t="s">
        <v>74</v>
      </c>
      <c r="J960" s="1" t="s">
        <v>26</v>
      </c>
      <c r="K960" s="1" t="s">
        <v>996</v>
      </c>
      <c r="L960" s="1" t="s">
        <v>49</v>
      </c>
      <c r="M960" s="1"/>
      <c r="N960" s="1" t="s">
        <v>29</v>
      </c>
      <c r="O960" s="1" t="s">
        <v>988</v>
      </c>
      <c r="P960" s="1" t="s">
        <v>122</v>
      </c>
      <c r="Q960" s="1" t="s">
        <v>555</v>
      </c>
      <c r="R960" s="1"/>
      <c r="S960" s="1">
        <v>19464</v>
      </c>
      <c r="T960" s="2">
        <v>42025</v>
      </c>
      <c r="U960" s="2">
        <v>42026</v>
      </c>
      <c r="V960" s="1">
        <v>2</v>
      </c>
      <c r="W960" s="1">
        <v>88782</v>
      </c>
      <c r="X960" s="1"/>
      <c r="Y960" s="1"/>
      <c r="Z960" s="1"/>
      <c r="AA960" s="1"/>
      <c r="AB960" s="1"/>
    </row>
    <row r="961" spans="1:28" x14ac:dyDescent="0.3">
      <c r="A961" s="1">
        <v>24577</v>
      </c>
      <c r="B961" s="1" t="s">
        <v>47</v>
      </c>
      <c r="C961" s="1">
        <v>95.43</v>
      </c>
      <c r="D961" s="1">
        <v>0.05</v>
      </c>
      <c r="E961" s="1">
        <v>1709</v>
      </c>
      <c r="G961" s="1"/>
      <c r="H961" s="1" t="s">
        <v>35</v>
      </c>
      <c r="I961" s="1" t="s">
        <v>48</v>
      </c>
      <c r="J961" s="1" t="s">
        <v>26</v>
      </c>
      <c r="K961" s="1" t="s">
        <v>85</v>
      </c>
      <c r="L961" s="1" t="s">
        <v>49</v>
      </c>
      <c r="M961" s="1"/>
      <c r="N961" s="1" t="s">
        <v>29</v>
      </c>
      <c r="O961" s="1" t="s">
        <v>998</v>
      </c>
      <c r="P961" s="1" t="s">
        <v>122</v>
      </c>
      <c r="Q961" s="1" t="s">
        <v>555</v>
      </c>
      <c r="R961" s="1"/>
      <c r="S961" s="1">
        <v>19464</v>
      </c>
      <c r="T961" s="2">
        <v>42134</v>
      </c>
      <c r="U961" s="2">
        <v>42136</v>
      </c>
      <c r="V961" s="1">
        <v>33</v>
      </c>
      <c r="W961" s="1">
        <v>88783</v>
      </c>
      <c r="X961" s="1"/>
      <c r="Y961" s="1"/>
      <c r="Z961" s="1"/>
      <c r="AA961" s="1"/>
      <c r="AB961" s="1"/>
    </row>
    <row r="962" spans="1:28" x14ac:dyDescent="0.3">
      <c r="A962" s="1">
        <v>19287</v>
      </c>
      <c r="B962" s="1" t="s">
        <v>33</v>
      </c>
      <c r="C962" s="1">
        <v>7.59</v>
      </c>
      <c r="D962" s="1">
        <v>0.05</v>
      </c>
      <c r="E962" s="1">
        <v>1711</v>
      </c>
      <c r="G962" s="1"/>
      <c r="H962" s="1" t="s">
        <v>35</v>
      </c>
      <c r="I962" s="1" t="s">
        <v>24</v>
      </c>
      <c r="J962" s="1" t="s">
        <v>36</v>
      </c>
      <c r="K962" s="1" t="s">
        <v>42</v>
      </c>
      <c r="L962" s="1" t="s">
        <v>28</v>
      </c>
      <c r="M962" s="1"/>
      <c r="N962" s="1" t="s">
        <v>29</v>
      </c>
      <c r="O962" s="1" t="s">
        <v>998</v>
      </c>
      <c r="P962" s="1" t="s">
        <v>171</v>
      </c>
      <c r="Q962" s="1" t="s">
        <v>556</v>
      </c>
      <c r="R962" s="1"/>
      <c r="S962" s="1">
        <v>30062</v>
      </c>
      <c r="T962" s="2">
        <v>42079</v>
      </c>
      <c r="U962" s="2">
        <v>42081</v>
      </c>
      <c r="V962" s="1">
        <v>3</v>
      </c>
      <c r="W962" s="1">
        <v>87747</v>
      </c>
      <c r="X962" s="1"/>
      <c r="Y962" s="1"/>
      <c r="Z962" s="1"/>
      <c r="AA962" s="1"/>
      <c r="AB962" s="1"/>
    </row>
    <row r="963" spans="1:28" x14ac:dyDescent="0.3">
      <c r="A963" s="1">
        <v>21655</v>
      </c>
      <c r="B963" s="1" t="s">
        <v>71</v>
      </c>
      <c r="C963" s="1">
        <v>11.66</v>
      </c>
      <c r="D963" s="1">
        <v>0.05</v>
      </c>
      <c r="E963" s="1">
        <v>1712</v>
      </c>
      <c r="G963" s="1"/>
      <c r="H963" s="1" t="s">
        <v>35</v>
      </c>
      <c r="I963" s="1" t="s">
        <v>24</v>
      </c>
      <c r="J963" s="1" t="s">
        <v>26</v>
      </c>
      <c r="K963" s="1" t="s">
        <v>27</v>
      </c>
      <c r="L963" s="1" t="s">
        <v>43</v>
      </c>
      <c r="M963" s="1"/>
      <c r="N963" s="1" t="s">
        <v>29</v>
      </c>
      <c r="O963" s="1" t="s">
        <v>998</v>
      </c>
      <c r="P963" s="1" t="s">
        <v>171</v>
      </c>
      <c r="Q963" s="1" t="s">
        <v>557</v>
      </c>
      <c r="R963" s="1"/>
      <c r="S963" s="1">
        <v>30907</v>
      </c>
      <c r="T963" s="2">
        <v>42105</v>
      </c>
      <c r="U963" s="2">
        <v>42114</v>
      </c>
      <c r="V963" s="1">
        <v>22</v>
      </c>
      <c r="W963" s="1">
        <v>87749</v>
      </c>
      <c r="X963" s="1"/>
      <c r="Y963" s="1"/>
      <c r="Z963" s="1"/>
      <c r="AA963" s="1"/>
      <c r="AB963" s="1"/>
    </row>
    <row r="964" spans="1:28" x14ac:dyDescent="0.3">
      <c r="A964" s="1">
        <v>25078</v>
      </c>
      <c r="B964" s="1" t="s">
        <v>23</v>
      </c>
      <c r="C964" s="1">
        <v>23.99</v>
      </c>
      <c r="D964" s="1">
        <v>0.05</v>
      </c>
      <c r="E964" s="1">
        <v>1713</v>
      </c>
      <c r="G964" s="1"/>
      <c r="H964" s="1" t="s">
        <v>35</v>
      </c>
      <c r="I964" s="1" t="s">
        <v>24</v>
      </c>
      <c r="J964" s="1" t="s">
        <v>58</v>
      </c>
      <c r="K964" s="1" t="s">
        <v>62</v>
      </c>
      <c r="L964" s="1" t="s">
        <v>63</v>
      </c>
      <c r="M964" s="1"/>
      <c r="N964" s="1" t="s">
        <v>29</v>
      </c>
      <c r="O964" s="1" t="s">
        <v>998</v>
      </c>
      <c r="P964" s="1" t="s">
        <v>171</v>
      </c>
      <c r="Q964" s="1" t="s">
        <v>558</v>
      </c>
      <c r="R964" s="1"/>
      <c r="S964" s="1">
        <v>30265</v>
      </c>
      <c r="T964" s="2">
        <v>42153</v>
      </c>
      <c r="U964" s="2">
        <v>42155</v>
      </c>
      <c r="V964" s="1">
        <v>11</v>
      </c>
      <c r="W964" s="1">
        <v>87748</v>
      </c>
      <c r="X964" s="1"/>
      <c r="Y964" s="1"/>
      <c r="Z964" s="1"/>
      <c r="AA964" s="1"/>
      <c r="AB964" s="1"/>
    </row>
    <row r="965" spans="1:28" x14ac:dyDescent="0.3">
      <c r="A965" s="1">
        <v>19884</v>
      </c>
      <c r="B965" s="1" t="s">
        <v>71</v>
      </c>
      <c r="C965" s="1">
        <v>300.98</v>
      </c>
      <c r="D965" s="1">
        <v>0.1</v>
      </c>
      <c r="E965" s="1">
        <v>1718</v>
      </c>
      <c r="G965" s="1"/>
      <c r="H965" s="1" t="s">
        <v>995</v>
      </c>
      <c r="I965" s="1" t="s">
        <v>74</v>
      </c>
      <c r="J965" s="1" t="s">
        <v>36</v>
      </c>
      <c r="K965" s="1" t="s">
        <v>37</v>
      </c>
      <c r="L965" s="1" t="s">
        <v>38</v>
      </c>
      <c r="M965" s="1"/>
      <c r="N965" s="1" t="s">
        <v>29</v>
      </c>
      <c r="O965" s="1" t="s">
        <v>998</v>
      </c>
      <c r="P965" s="1" t="s">
        <v>150</v>
      </c>
      <c r="Q965" s="1" t="s">
        <v>559</v>
      </c>
      <c r="R965" s="1"/>
      <c r="S965" s="1">
        <v>27529</v>
      </c>
      <c r="T965" s="2">
        <v>42071</v>
      </c>
      <c r="U965" s="2">
        <v>42078</v>
      </c>
      <c r="V965" s="1">
        <v>3</v>
      </c>
      <c r="W965" s="1">
        <v>90621</v>
      </c>
      <c r="X965" s="1"/>
      <c r="Y965" s="1"/>
      <c r="Z965" s="1"/>
      <c r="AA965" s="1"/>
      <c r="AB965" s="1"/>
    </row>
    <row r="966" spans="1:28" x14ac:dyDescent="0.3">
      <c r="A966" s="1">
        <v>20619</v>
      </c>
      <c r="B966" s="1" t="s">
        <v>47</v>
      </c>
      <c r="C966" s="1">
        <v>16.48</v>
      </c>
      <c r="D966" s="1">
        <v>0.05</v>
      </c>
      <c r="E966" s="1">
        <v>1719</v>
      </c>
      <c r="G966" s="1"/>
      <c r="H966" s="1" t="s">
        <v>35</v>
      </c>
      <c r="I966" s="1" t="s">
        <v>24</v>
      </c>
      <c r="J966" s="1" t="s">
        <v>58</v>
      </c>
      <c r="K966" s="1" t="s">
        <v>100</v>
      </c>
      <c r="L966" s="1" t="s">
        <v>43</v>
      </c>
      <c r="M966" s="1"/>
      <c r="N966" s="1" t="s">
        <v>29</v>
      </c>
      <c r="O966" s="1" t="s">
        <v>998</v>
      </c>
      <c r="P966" s="1" t="s">
        <v>427</v>
      </c>
      <c r="Q966" s="1" t="s">
        <v>560</v>
      </c>
      <c r="R966" s="1"/>
      <c r="S966" s="1">
        <v>35473</v>
      </c>
      <c r="T966" s="2">
        <v>42021</v>
      </c>
      <c r="U966" s="2">
        <v>42023</v>
      </c>
      <c r="V966" s="1">
        <v>8</v>
      </c>
      <c r="W966" s="1">
        <v>90786</v>
      </c>
      <c r="X966" s="2"/>
      <c r="Y966" s="1"/>
      <c r="Z966" s="1"/>
      <c r="AA966" s="1"/>
      <c r="AB966" s="1"/>
    </row>
    <row r="967" spans="1:28" x14ac:dyDescent="0.3">
      <c r="A967" s="1">
        <v>22596</v>
      </c>
      <c r="B967" s="1" t="s">
        <v>23</v>
      </c>
      <c r="C967" s="1">
        <v>12.44</v>
      </c>
      <c r="D967" s="1">
        <v>0.05</v>
      </c>
      <c r="E967" s="1">
        <v>1721</v>
      </c>
      <c r="G967" s="1"/>
      <c r="H967" s="1" t="s">
        <v>35</v>
      </c>
      <c r="I967" s="1" t="s">
        <v>24</v>
      </c>
      <c r="J967" s="1" t="s">
        <v>26</v>
      </c>
      <c r="K967" s="1" t="s">
        <v>85</v>
      </c>
      <c r="L967" s="1" t="s">
        <v>63</v>
      </c>
      <c r="M967" s="1"/>
      <c r="N967" s="1" t="s">
        <v>29</v>
      </c>
      <c r="O967" s="1" t="s">
        <v>984</v>
      </c>
      <c r="P967" s="1" t="s">
        <v>339</v>
      </c>
      <c r="Q967" s="1" t="s">
        <v>561</v>
      </c>
      <c r="R967" s="1"/>
      <c r="S967" s="1">
        <v>72401</v>
      </c>
      <c r="T967" s="2">
        <v>42140</v>
      </c>
      <c r="U967" s="2">
        <v>42141</v>
      </c>
      <c r="V967" s="1">
        <v>37</v>
      </c>
      <c r="W967" s="1">
        <v>90787</v>
      </c>
      <c r="X967" s="1"/>
      <c r="Y967" s="1"/>
      <c r="Z967" s="1"/>
      <c r="AA967" s="1"/>
      <c r="AB967" s="1"/>
    </row>
    <row r="968" spans="1:28" x14ac:dyDescent="0.3">
      <c r="A968" s="1">
        <v>5670</v>
      </c>
      <c r="B968" s="1" t="s">
        <v>71</v>
      </c>
      <c r="C968" s="1">
        <v>49.99</v>
      </c>
      <c r="D968" s="1">
        <v>0.05</v>
      </c>
      <c r="E968" s="1">
        <v>1723</v>
      </c>
      <c r="G968" s="1"/>
      <c r="H968" s="1" t="s">
        <v>995</v>
      </c>
      <c r="I968" s="1" t="s">
        <v>24</v>
      </c>
      <c r="J968" s="1" t="s">
        <v>58</v>
      </c>
      <c r="K968" s="1" t="s">
        <v>100</v>
      </c>
      <c r="L968" s="1" t="s">
        <v>49</v>
      </c>
      <c r="M968" s="1"/>
      <c r="N968" s="1" t="s">
        <v>29</v>
      </c>
      <c r="O968" s="1" t="s">
        <v>984</v>
      </c>
      <c r="P968" s="1" t="s">
        <v>39</v>
      </c>
      <c r="Q968" s="1" t="s">
        <v>562</v>
      </c>
      <c r="R968" s="1"/>
      <c r="S968" s="1">
        <v>92037</v>
      </c>
      <c r="T968" s="2">
        <v>42035</v>
      </c>
      <c r="U968" s="2">
        <v>42040</v>
      </c>
      <c r="V968" s="1">
        <v>46</v>
      </c>
      <c r="W968" s="1">
        <v>40101</v>
      </c>
      <c r="X968" s="1"/>
      <c r="Y968" s="1"/>
      <c r="Z968" s="1"/>
      <c r="AA968" s="1"/>
      <c r="AB968" s="1"/>
    </row>
    <row r="969" spans="1:28" x14ac:dyDescent="0.3">
      <c r="A969" s="1">
        <v>6212</v>
      </c>
      <c r="B969" s="1" t="s">
        <v>47</v>
      </c>
      <c r="C969" s="1">
        <v>6.68</v>
      </c>
      <c r="D969" s="1">
        <v>0.05</v>
      </c>
      <c r="E969" s="1">
        <v>1723</v>
      </c>
      <c r="G969" s="1"/>
      <c r="H969" s="1" t="s">
        <v>35</v>
      </c>
      <c r="I969" s="1" t="s">
        <v>24</v>
      </c>
      <c r="J969" s="1" t="s">
        <v>26</v>
      </c>
      <c r="K969" s="1" t="s">
        <v>66</v>
      </c>
      <c r="L969" s="1" t="s">
        <v>49</v>
      </c>
      <c r="M969" s="1"/>
      <c r="N969" s="1" t="s">
        <v>29</v>
      </c>
      <c r="O969" s="1" t="s">
        <v>984</v>
      </c>
      <c r="P969" s="1" t="s">
        <v>39</v>
      </c>
      <c r="Q969" s="1" t="s">
        <v>562</v>
      </c>
      <c r="R969" s="1"/>
      <c r="S969" s="1">
        <v>92037</v>
      </c>
      <c r="T969" s="2">
        <v>42042</v>
      </c>
      <c r="U969" s="2">
        <v>42044</v>
      </c>
      <c r="V969" s="1">
        <v>46</v>
      </c>
      <c r="W969" s="1">
        <v>44002</v>
      </c>
      <c r="X969" s="1"/>
      <c r="Y969" s="1"/>
      <c r="Z969" s="1"/>
      <c r="AA969" s="1"/>
      <c r="AB969" s="1"/>
    </row>
    <row r="970" spans="1:28" x14ac:dyDescent="0.3">
      <c r="A970" s="1">
        <v>6213</v>
      </c>
      <c r="B970" s="1" t="s">
        <v>47</v>
      </c>
      <c r="C970" s="1">
        <v>17.7</v>
      </c>
      <c r="D970" s="1">
        <v>0.05</v>
      </c>
      <c r="E970" s="1">
        <v>1723</v>
      </c>
      <c r="G970" s="1"/>
      <c r="H970" s="1" t="s">
        <v>35</v>
      </c>
      <c r="I970" s="1" t="s">
        <v>24</v>
      </c>
      <c r="J970" s="1" t="s">
        <v>26</v>
      </c>
      <c r="K970" s="1" t="s">
        <v>85</v>
      </c>
      <c r="L970" s="1" t="s">
        <v>49</v>
      </c>
      <c r="M970" s="1"/>
      <c r="N970" s="1" t="s">
        <v>29</v>
      </c>
      <c r="O970" s="1" t="s">
        <v>984</v>
      </c>
      <c r="P970" s="1" t="s">
        <v>39</v>
      </c>
      <c r="Q970" s="1" t="s">
        <v>562</v>
      </c>
      <c r="R970" s="1"/>
      <c r="S970" s="1">
        <v>92037</v>
      </c>
      <c r="T970" s="2">
        <v>42042</v>
      </c>
      <c r="U970" s="2">
        <v>42042</v>
      </c>
      <c r="V970" s="1">
        <v>14</v>
      </c>
      <c r="W970" s="1">
        <v>44002</v>
      </c>
      <c r="X970" s="1"/>
      <c r="Y970" s="1"/>
      <c r="Z970" s="1"/>
      <c r="AA970" s="1"/>
      <c r="AB970" s="1"/>
    </row>
    <row r="971" spans="1:28" x14ac:dyDescent="0.3">
      <c r="A971" s="1">
        <v>4596</v>
      </c>
      <c r="B971" s="1" t="s">
        <v>23</v>
      </c>
      <c r="C971" s="1">
        <v>12.44</v>
      </c>
      <c r="D971" s="1">
        <v>0.05</v>
      </c>
      <c r="E971" s="1">
        <v>1723</v>
      </c>
      <c r="G971" s="1"/>
      <c r="H971" s="1" t="s">
        <v>35</v>
      </c>
      <c r="I971" s="1" t="s">
        <v>24</v>
      </c>
      <c r="J971" s="1" t="s">
        <v>26</v>
      </c>
      <c r="K971" s="1" t="s">
        <v>85</v>
      </c>
      <c r="L971" s="1" t="s">
        <v>63</v>
      </c>
      <c r="M971" s="1"/>
      <c r="N971" s="1" t="s">
        <v>29</v>
      </c>
      <c r="O971" s="1" t="s">
        <v>988</v>
      </c>
      <c r="P971" s="1" t="s">
        <v>39</v>
      </c>
      <c r="Q971" s="1" t="s">
        <v>562</v>
      </c>
      <c r="R971" s="1"/>
      <c r="S971" s="1">
        <v>92037</v>
      </c>
      <c r="T971" s="2">
        <v>42140</v>
      </c>
      <c r="U971" s="2">
        <v>42141</v>
      </c>
      <c r="V971" s="1">
        <v>146</v>
      </c>
      <c r="W971" s="1">
        <v>32710</v>
      </c>
      <c r="X971" s="1"/>
      <c r="Y971" s="1"/>
      <c r="Z971" s="1"/>
      <c r="AA971" s="1"/>
      <c r="AB971" s="1"/>
    </row>
    <row r="972" spans="1:28" x14ac:dyDescent="0.3">
      <c r="A972" s="1">
        <v>18244</v>
      </c>
      <c r="B972" s="1" t="s">
        <v>23</v>
      </c>
      <c r="C972" s="1">
        <v>35.99</v>
      </c>
      <c r="D972" s="1">
        <v>0.05</v>
      </c>
      <c r="E972" s="1">
        <v>1725</v>
      </c>
      <c r="G972" s="1"/>
      <c r="H972" s="1" t="s">
        <v>35</v>
      </c>
      <c r="I972" s="1" t="s">
        <v>24</v>
      </c>
      <c r="J972" s="1" t="s">
        <v>58</v>
      </c>
      <c r="K972" s="1" t="s">
        <v>992</v>
      </c>
      <c r="L972" s="1" t="s">
        <v>49</v>
      </c>
      <c r="M972" s="1"/>
      <c r="N972" s="1" t="s">
        <v>29</v>
      </c>
      <c r="O972" s="1" t="s">
        <v>988</v>
      </c>
      <c r="P972" s="1" t="s">
        <v>90</v>
      </c>
      <c r="Q972" s="1" t="s">
        <v>563</v>
      </c>
      <c r="R972" s="1"/>
      <c r="S972" s="1">
        <v>43026</v>
      </c>
      <c r="T972" s="2">
        <v>42131</v>
      </c>
      <c r="U972" s="2">
        <v>42133</v>
      </c>
      <c r="V972" s="1">
        <v>9</v>
      </c>
      <c r="W972" s="1">
        <v>87193</v>
      </c>
      <c r="X972" s="1"/>
      <c r="Y972" s="1"/>
      <c r="Z972" s="1"/>
      <c r="AA972" s="1"/>
      <c r="AB972" s="1"/>
    </row>
    <row r="973" spans="1:28" x14ac:dyDescent="0.3">
      <c r="A973" s="1">
        <v>24872</v>
      </c>
      <c r="B973" s="1" t="s">
        <v>33</v>
      </c>
      <c r="C973" s="1">
        <v>14.98</v>
      </c>
      <c r="D973" s="1">
        <v>0.05</v>
      </c>
      <c r="E973" s="1">
        <v>1727</v>
      </c>
      <c r="G973" s="1"/>
      <c r="H973" s="1" t="s">
        <v>995</v>
      </c>
      <c r="I973" s="1" t="s">
        <v>48</v>
      </c>
      <c r="J973" s="1" t="s">
        <v>26</v>
      </c>
      <c r="K973" s="1" t="s">
        <v>85</v>
      </c>
      <c r="L973" s="1" t="s">
        <v>49</v>
      </c>
      <c r="M973" s="1"/>
      <c r="N973" s="1" t="s">
        <v>29</v>
      </c>
      <c r="O973" s="1" t="s">
        <v>988</v>
      </c>
      <c r="P973" s="1" t="s">
        <v>90</v>
      </c>
      <c r="Q973" s="1" t="s">
        <v>564</v>
      </c>
      <c r="R973" s="1"/>
      <c r="S973" s="1">
        <v>44240</v>
      </c>
      <c r="T973" s="2">
        <v>42025</v>
      </c>
      <c r="U973" s="2">
        <v>42027</v>
      </c>
      <c r="V973" s="1">
        <v>8</v>
      </c>
      <c r="W973" s="1">
        <v>87194</v>
      </c>
      <c r="X973" s="2"/>
      <c r="Y973" s="1"/>
      <c r="Z973" s="1"/>
      <c r="AA973" s="1"/>
      <c r="AB973" s="1"/>
    </row>
    <row r="974" spans="1:28" x14ac:dyDescent="0.3">
      <c r="A974" s="1">
        <v>26066</v>
      </c>
      <c r="B974" s="1" t="s">
        <v>23</v>
      </c>
      <c r="C974" s="1">
        <v>55.48</v>
      </c>
      <c r="D974" s="1">
        <v>0.05</v>
      </c>
      <c r="E974" s="1">
        <v>1728</v>
      </c>
      <c r="G974" s="1"/>
      <c r="H974" s="1" t="s">
        <v>35</v>
      </c>
      <c r="I974" s="1" t="s">
        <v>24</v>
      </c>
      <c r="J974" s="1" t="s">
        <v>26</v>
      </c>
      <c r="K974" s="1" t="s">
        <v>66</v>
      </c>
      <c r="L974" s="1" t="s">
        <v>49</v>
      </c>
      <c r="M974" s="1"/>
      <c r="N974" s="1" t="s">
        <v>29</v>
      </c>
      <c r="O974" s="1" t="s">
        <v>984</v>
      </c>
      <c r="P974" s="1" t="s">
        <v>90</v>
      </c>
      <c r="Q974" s="1" t="s">
        <v>565</v>
      </c>
      <c r="R974" s="1"/>
      <c r="S974" s="1">
        <v>45429</v>
      </c>
      <c r="T974" s="2">
        <v>42057</v>
      </c>
      <c r="U974" s="2">
        <v>42059</v>
      </c>
      <c r="V974" s="1">
        <v>10</v>
      </c>
      <c r="W974" s="1">
        <v>87195</v>
      </c>
      <c r="X974" s="2"/>
      <c r="Y974" s="1"/>
      <c r="Z974" s="1"/>
      <c r="AA974" s="1"/>
      <c r="AB974" s="1"/>
    </row>
    <row r="975" spans="1:28" x14ac:dyDescent="0.3">
      <c r="A975" s="1">
        <v>24545</v>
      </c>
      <c r="B975" s="1" t="s">
        <v>23</v>
      </c>
      <c r="C975" s="1">
        <v>65.989999999999995</v>
      </c>
      <c r="D975" s="1">
        <v>0.05</v>
      </c>
      <c r="E975" s="1">
        <v>1730</v>
      </c>
      <c r="G975" s="1"/>
      <c r="H975" s="1" t="s">
        <v>995</v>
      </c>
      <c r="I975" s="1" t="s">
        <v>48</v>
      </c>
      <c r="J975" s="1" t="s">
        <v>58</v>
      </c>
      <c r="K975" s="1" t="s">
        <v>992</v>
      </c>
      <c r="L975" s="1" t="s">
        <v>49</v>
      </c>
      <c r="M975" s="1"/>
      <c r="N975" s="1" t="s">
        <v>29</v>
      </c>
      <c r="O975" s="1" t="s">
        <v>988</v>
      </c>
      <c r="P975" s="1" t="s">
        <v>566</v>
      </c>
      <c r="Q975" s="1" t="s">
        <v>567</v>
      </c>
      <c r="R975" s="1"/>
      <c r="S975" s="1">
        <v>83843</v>
      </c>
      <c r="T975" s="2">
        <v>42101</v>
      </c>
      <c r="U975" s="2">
        <v>42103</v>
      </c>
      <c r="V975" s="1">
        <v>5</v>
      </c>
      <c r="W975" s="1">
        <v>90653</v>
      </c>
      <c r="X975" s="2"/>
      <c r="Y975" s="1"/>
      <c r="Z975" s="1"/>
      <c r="AA975" s="1"/>
      <c r="AB975" s="1"/>
    </row>
    <row r="976" spans="1:28" x14ac:dyDescent="0.3">
      <c r="A976" s="1">
        <v>566</v>
      </c>
      <c r="B976" s="1" t="s">
        <v>33</v>
      </c>
      <c r="C976" s="1">
        <v>60.98</v>
      </c>
      <c r="D976" s="1">
        <v>0.05</v>
      </c>
      <c r="E976" s="1">
        <v>1733</v>
      </c>
      <c r="G976" s="1"/>
      <c r="H976" s="1" t="s">
        <v>35</v>
      </c>
      <c r="I976" s="1" t="s">
        <v>48</v>
      </c>
      <c r="J976" s="1" t="s">
        <v>26</v>
      </c>
      <c r="K976" s="1" t="s">
        <v>131</v>
      </c>
      <c r="L976" s="1" t="s">
        <v>124</v>
      </c>
      <c r="M976" s="1"/>
      <c r="N976" s="1" t="s">
        <v>29</v>
      </c>
      <c r="O976" s="1" t="s">
        <v>988</v>
      </c>
      <c r="P976" s="1" t="s">
        <v>353</v>
      </c>
      <c r="Q976" s="1" t="s">
        <v>31</v>
      </c>
      <c r="R976" s="1"/>
      <c r="S976" s="1">
        <v>20012</v>
      </c>
      <c r="T976" s="2">
        <v>42098</v>
      </c>
      <c r="U976" s="2">
        <v>42100</v>
      </c>
      <c r="V976" s="1">
        <v>34</v>
      </c>
      <c r="W976" s="1">
        <v>3841</v>
      </c>
      <c r="X976" s="1"/>
      <c r="Y976" s="1"/>
      <c r="Z976" s="1"/>
      <c r="AA976" s="1"/>
      <c r="AB976" s="1"/>
    </row>
    <row r="977" spans="1:28" x14ac:dyDescent="0.3">
      <c r="A977" s="1">
        <v>567</v>
      </c>
      <c r="B977" s="1" t="s">
        <v>33</v>
      </c>
      <c r="C977" s="1">
        <v>1270.99</v>
      </c>
      <c r="D977" s="1">
        <v>0.15</v>
      </c>
      <c r="E977" s="1">
        <v>1733</v>
      </c>
      <c r="G977" s="1"/>
      <c r="H977" s="1" t="s">
        <v>35</v>
      </c>
      <c r="I977" s="1" t="s">
        <v>48</v>
      </c>
      <c r="J977" s="1" t="s">
        <v>26</v>
      </c>
      <c r="K977" s="1" t="s">
        <v>996</v>
      </c>
      <c r="L977" s="1" t="s">
        <v>49</v>
      </c>
      <c r="M977" s="1"/>
      <c r="N977" s="1" t="s">
        <v>29</v>
      </c>
      <c r="O977" s="1" t="s">
        <v>988</v>
      </c>
      <c r="P977" s="1" t="s">
        <v>353</v>
      </c>
      <c r="Q977" s="1" t="s">
        <v>31</v>
      </c>
      <c r="R977" s="1"/>
      <c r="S977" s="1">
        <v>20012</v>
      </c>
      <c r="T977" s="2">
        <v>42098</v>
      </c>
      <c r="U977" s="2">
        <v>42100</v>
      </c>
      <c r="V977" s="1">
        <v>36</v>
      </c>
      <c r="W977" s="1">
        <v>3841</v>
      </c>
      <c r="X977" s="2"/>
      <c r="Y977" s="1"/>
      <c r="Z977" s="1"/>
      <c r="AA977" s="1"/>
      <c r="AB977" s="1"/>
    </row>
    <row r="978" spans="1:28" x14ac:dyDescent="0.3">
      <c r="A978" s="1">
        <v>8389</v>
      </c>
      <c r="B978" s="1" t="s">
        <v>23</v>
      </c>
      <c r="C978" s="1">
        <v>30.98</v>
      </c>
      <c r="D978" s="1">
        <v>0.05</v>
      </c>
      <c r="E978" s="1">
        <v>1733</v>
      </c>
      <c r="G978" s="1"/>
      <c r="H978" s="1" t="s">
        <v>35</v>
      </c>
      <c r="I978" s="1" t="s">
        <v>48</v>
      </c>
      <c r="J978" s="1" t="s">
        <v>26</v>
      </c>
      <c r="K978" s="1" t="s">
        <v>66</v>
      </c>
      <c r="L978" s="1" t="s">
        <v>49</v>
      </c>
      <c r="M978" s="1"/>
      <c r="N978" s="1" t="s">
        <v>29</v>
      </c>
      <c r="O978" s="1" t="s">
        <v>988</v>
      </c>
      <c r="P978" s="1" t="s">
        <v>353</v>
      </c>
      <c r="Q978" s="1" t="s">
        <v>31</v>
      </c>
      <c r="R978" s="1"/>
      <c r="S978" s="1">
        <v>20012</v>
      </c>
      <c r="T978" s="2">
        <v>42183</v>
      </c>
      <c r="U978" s="2">
        <v>42184</v>
      </c>
      <c r="V978" s="1">
        <v>13</v>
      </c>
      <c r="W978" s="1">
        <v>59937</v>
      </c>
      <c r="X978" s="1"/>
      <c r="Y978" s="1"/>
      <c r="Z978" s="1"/>
      <c r="AA978" s="1"/>
      <c r="AB978" s="1"/>
    </row>
    <row r="979" spans="1:28" x14ac:dyDescent="0.3">
      <c r="A979" s="1">
        <v>18566</v>
      </c>
      <c r="B979" s="1" t="s">
        <v>33</v>
      </c>
      <c r="C979" s="1">
        <v>60.98</v>
      </c>
      <c r="D979" s="1">
        <v>0.05</v>
      </c>
      <c r="E979" s="1">
        <v>1734</v>
      </c>
      <c r="G979" s="1"/>
      <c r="H979" s="1" t="s">
        <v>35</v>
      </c>
      <c r="I979" s="1" t="s">
        <v>48</v>
      </c>
      <c r="J979" s="1" t="s">
        <v>26</v>
      </c>
      <c r="K979" s="1" t="s">
        <v>131</v>
      </c>
      <c r="L979" s="1" t="s">
        <v>124</v>
      </c>
      <c r="M979" s="1"/>
      <c r="N979" s="1" t="s">
        <v>29</v>
      </c>
      <c r="O979" s="1" t="s">
        <v>988</v>
      </c>
      <c r="P979" s="1" t="s">
        <v>55</v>
      </c>
      <c r="Q979" s="1" t="s">
        <v>568</v>
      </c>
      <c r="R979" s="1"/>
      <c r="S979" s="1">
        <v>10528</v>
      </c>
      <c r="T979" s="2">
        <v>42098</v>
      </c>
      <c r="U979" s="2">
        <v>42100</v>
      </c>
      <c r="V979" s="1">
        <v>9</v>
      </c>
      <c r="W979" s="1">
        <v>88443</v>
      </c>
      <c r="X979" s="1"/>
      <c r="Y979" s="1"/>
      <c r="Z979" s="1"/>
      <c r="AA979" s="1"/>
      <c r="AB979" s="1"/>
    </row>
    <row r="980" spans="1:28" x14ac:dyDescent="0.3">
      <c r="A980" s="1">
        <v>18567</v>
      </c>
      <c r="B980" s="1" t="s">
        <v>33</v>
      </c>
      <c r="C980" s="1">
        <v>1270.99</v>
      </c>
      <c r="D980" s="1">
        <v>0.15</v>
      </c>
      <c r="E980" s="1">
        <v>1734</v>
      </c>
      <c r="G980" s="1"/>
      <c r="H980" s="1" t="s">
        <v>35</v>
      </c>
      <c r="I980" s="1" t="s">
        <v>48</v>
      </c>
      <c r="J980" s="1" t="s">
        <v>26</v>
      </c>
      <c r="K980" s="1" t="s">
        <v>996</v>
      </c>
      <c r="L980" s="1" t="s">
        <v>49</v>
      </c>
      <c r="M980" s="1"/>
      <c r="N980" s="1" t="s">
        <v>29</v>
      </c>
      <c r="O980" s="1" t="s">
        <v>988</v>
      </c>
      <c r="P980" s="1" t="s">
        <v>55</v>
      </c>
      <c r="Q980" s="1" t="s">
        <v>568</v>
      </c>
      <c r="R980" s="1"/>
      <c r="S980" s="1">
        <v>10528</v>
      </c>
      <c r="T980" s="2">
        <v>42098</v>
      </c>
      <c r="U980" s="2">
        <v>42100</v>
      </c>
      <c r="V980" s="1">
        <v>9</v>
      </c>
      <c r="W980" s="1">
        <v>88443</v>
      </c>
      <c r="X980" s="2"/>
      <c r="Y980" s="1"/>
      <c r="Z980" s="1"/>
      <c r="AA980" s="1"/>
      <c r="AB980" s="1"/>
    </row>
    <row r="981" spans="1:28" x14ac:dyDescent="0.3">
      <c r="A981" s="1">
        <v>18568</v>
      </c>
      <c r="B981" s="1" t="s">
        <v>33</v>
      </c>
      <c r="C981" s="1">
        <v>205.99</v>
      </c>
      <c r="D981" s="1">
        <v>0.1</v>
      </c>
      <c r="E981" s="1">
        <v>1734</v>
      </c>
      <c r="G981" s="1"/>
      <c r="H981" s="1" t="s">
        <v>995</v>
      </c>
      <c r="I981" s="1" t="s">
        <v>48</v>
      </c>
      <c r="J981" s="1" t="s">
        <v>58</v>
      </c>
      <c r="K981" s="1" t="s">
        <v>992</v>
      </c>
      <c r="L981" s="1" t="s">
        <v>49</v>
      </c>
      <c r="M981" s="1"/>
      <c r="N981" s="1" t="s">
        <v>29</v>
      </c>
      <c r="O981" s="1" t="s">
        <v>988</v>
      </c>
      <c r="P981" s="1" t="s">
        <v>55</v>
      </c>
      <c r="Q981" s="1" t="s">
        <v>568</v>
      </c>
      <c r="R981" s="1"/>
      <c r="S981" s="1">
        <v>10528</v>
      </c>
      <c r="T981" s="2">
        <v>42098</v>
      </c>
      <c r="U981" s="2">
        <v>42100</v>
      </c>
      <c r="V981" s="1">
        <v>19</v>
      </c>
      <c r="W981" s="1">
        <v>88443</v>
      </c>
      <c r="X981" s="2"/>
      <c r="Y981" s="1"/>
      <c r="Z981" s="1"/>
      <c r="AA981" s="1"/>
      <c r="AB981" s="1"/>
    </row>
    <row r="982" spans="1:28" x14ac:dyDescent="0.3">
      <c r="A982" s="1">
        <v>26389</v>
      </c>
      <c r="B982" s="1" t="s">
        <v>23</v>
      </c>
      <c r="C982" s="1">
        <v>30.98</v>
      </c>
      <c r="D982" s="1">
        <v>0.05</v>
      </c>
      <c r="E982" s="1">
        <v>1735</v>
      </c>
      <c r="G982" s="1"/>
      <c r="H982" s="1" t="s">
        <v>35</v>
      </c>
      <c r="I982" s="1" t="s">
        <v>48</v>
      </c>
      <c r="J982" s="1" t="s">
        <v>26</v>
      </c>
      <c r="K982" s="1" t="s">
        <v>66</v>
      </c>
      <c r="L982" s="1" t="s">
        <v>49</v>
      </c>
      <c r="M982" s="1"/>
      <c r="N982" s="1" t="s">
        <v>29</v>
      </c>
      <c r="O982" s="1" t="s">
        <v>998</v>
      </c>
      <c r="P982" s="1" t="s">
        <v>55</v>
      </c>
      <c r="Q982" s="1" t="s">
        <v>569</v>
      </c>
      <c r="R982" s="1"/>
      <c r="S982" s="1">
        <v>11550</v>
      </c>
      <c r="T982" s="2">
        <v>42183</v>
      </c>
      <c r="U982" s="2">
        <v>42184</v>
      </c>
      <c r="V982" s="1">
        <v>3</v>
      </c>
      <c r="W982" s="1">
        <v>88444</v>
      </c>
      <c r="X982" s="2"/>
      <c r="Y982" s="1"/>
      <c r="Z982" s="1"/>
      <c r="AA982" s="1"/>
      <c r="AB982" s="1"/>
    </row>
    <row r="983" spans="1:28" x14ac:dyDescent="0.3">
      <c r="A983" s="1">
        <v>18012</v>
      </c>
      <c r="B983" s="1" t="s">
        <v>33</v>
      </c>
      <c r="C983" s="1">
        <v>30.93</v>
      </c>
      <c r="D983" s="1">
        <v>0.05</v>
      </c>
      <c r="E983" s="1">
        <v>1737</v>
      </c>
      <c r="G983" s="1"/>
      <c r="H983" s="1" t="s">
        <v>35</v>
      </c>
      <c r="I983" s="1" t="s">
        <v>24</v>
      </c>
      <c r="J983" s="1" t="s">
        <v>36</v>
      </c>
      <c r="K983" s="1" t="s">
        <v>42</v>
      </c>
      <c r="L983" s="1" t="s">
        <v>43</v>
      </c>
      <c r="M983" s="1"/>
      <c r="N983" s="1" t="s">
        <v>29</v>
      </c>
      <c r="O983" s="1" t="s">
        <v>998</v>
      </c>
      <c r="P983" s="1" t="s">
        <v>150</v>
      </c>
      <c r="Q983" s="1" t="s">
        <v>559</v>
      </c>
      <c r="R983" s="1"/>
      <c r="S983" s="1">
        <v>27529</v>
      </c>
      <c r="T983" s="2">
        <v>42158</v>
      </c>
      <c r="U983" s="2">
        <v>42160</v>
      </c>
      <c r="V983" s="1">
        <v>16</v>
      </c>
      <c r="W983" s="1">
        <v>85866</v>
      </c>
      <c r="X983" s="1"/>
      <c r="Y983" s="1"/>
      <c r="Z983" s="1"/>
      <c r="AA983" s="1"/>
      <c r="AB983" s="1"/>
    </row>
    <row r="984" spans="1:28" x14ac:dyDescent="0.3">
      <c r="A984" s="1">
        <v>18013</v>
      </c>
      <c r="B984" s="1" t="s">
        <v>33</v>
      </c>
      <c r="C984" s="1">
        <v>1.68</v>
      </c>
      <c r="D984" s="1">
        <v>0.05</v>
      </c>
      <c r="E984" s="1">
        <v>1737</v>
      </c>
      <c r="G984" s="1"/>
      <c r="H984" s="1" t="s">
        <v>995</v>
      </c>
      <c r="I984" s="1" t="s">
        <v>24</v>
      </c>
      <c r="J984" s="1" t="s">
        <v>26</v>
      </c>
      <c r="K984" s="1" t="s">
        <v>27</v>
      </c>
      <c r="L984" s="1" t="s">
        <v>28</v>
      </c>
      <c r="M984" s="1"/>
      <c r="N984" s="1" t="s">
        <v>29</v>
      </c>
      <c r="O984" s="1" t="s">
        <v>998</v>
      </c>
      <c r="P984" s="1" t="s">
        <v>150</v>
      </c>
      <c r="Q984" s="1" t="s">
        <v>559</v>
      </c>
      <c r="R984" s="1"/>
      <c r="S984" s="1">
        <v>27529</v>
      </c>
      <c r="T984" s="2">
        <v>42158</v>
      </c>
      <c r="U984" s="2">
        <v>42160</v>
      </c>
      <c r="V984" s="1">
        <v>11</v>
      </c>
      <c r="W984" s="1">
        <v>85866</v>
      </c>
      <c r="X984" s="2"/>
      <c r="Y984" s="1"/>
      <c r="Z984" s="1"/>
      <c r="AA984" s="1"/>
      <c r="AB984" s="1"/>
    </row>
    <row r="985" spans="1:28" x14ac:dyDescent="0.3">
      <c r="A985" s="1">
        <v>18306</v>
      </c>
      <c r="B985" s="1" t="s">
        <v>47</v>
      </c>
      <c r="C985" s="1">
        <v>175.99</v>
      </c>
      <c r="D985" s="1">
        <v>0.1</v>
      </c>
      <c r="E985" s="1">
        <v>1738</v>
      </c>
      <c r="G985" s="1"/>
      <c r="H985" s="1" t="s">
        <v>35</v>
      </c>
      <c r="I985" s="1" t="s">
        <v>24</v>
      </c>
      <c r="J985" s="1" t="s">
        <v>58</v>
      </c>
      <c r="K985" s="1" t="s">
        <v>992</v>
      </c>
      <c r="L985" s="1" t="s">
        <v>49</v>
      </c>
      <c r="M985" s="1"/>
      <c r="N985" s="1" t="s">
        <v>29</v>
      </c>
      <c r="O985" s="1" t="s">
        <v>998</v>
      </c>
      <c r="P985" s="1" t="s">
        <v>150</v>
      </c>
      <c r="Q985" s="1" t="s">
        <v>570</v>
      </c>
      <c r="R985" s="1"/>
      <c r="S985" s="1">
        <v>28052</v>
      </c>
      <c r="T985" s="2">
        <v>42091</v>
      </c>
      <c r="U985" s="2">
        <v>42091</v>
      </c>
      <c r="V985" s="1">
        <v>10</v>
      </c>
      <c r="W985" s="1">
        <v>85865</v>
      </c>
      <c r="X985" s="2"/>
      <c r="Y985" s="1"/>
      <c r="Z985" s="1"/>
      <c r="AA985" s="1"/>
      <c r="AB985" s="1"/>
    </row>
    <row r="986" spans="1:28" x14ac:dyDescent="0.3">
      <c r="A986" s="1">
        <v>18804</v>
      </c>
      <c r="B986" s="1" t="s">
        <v>71</v>
      </c>
      <c r="C986" s="1">
        <v>35.44</v>
      </c>
      <c r="D986" s="1">
        <v>0.05</v>
      </c>
      <c r="E986" s="1">
        <v>1738</v>
      </c>
      <c r="G986" s="1"/>
      <c r="H986" s="1" t="s">
        <v>35</v>
      </c>
      <c r="I986" s="1" t="s">
        <v>24</v>
      </c>
      <c r="J986" s="1" t="s">
        <v>26</v>
      </c>
      <c r="K986" s="1" t="s">
        <v>66</v>
      </c>
      <c r="L986" s="1" t="s">
        <v>49</v>
      </c>
      <c r="M986" s="1"/>
      <c r="N986" s="1" t="s">
        <v>29</v>
      </c>
      <c r="O986" s="1" t="s">
        <v>998</v>
      </c>
      <c r="P986" s="1" t="s">
        <v>150</v>
      </c>
      <c r="Q986" s="1" t="s">
        <v>570</v>
      </c>
      <c r="R986" s="1"/>
      <c r="S986" s="1">
        <v>28052</v>
      </c>
      <c r="T986" s="2">
        <v>42169</v>
      </c>
      <c r="U986" s="2">
        <v>42176</v>
      </c>
      <c r="V986" s="1">
        <v>11</v>
      </c>
      <c r="W986" s="1">
        <v>85868</v>
      </c>
      <c r="X986" s="2"/>
      <c r="Y986" s="1"/>
      <c r="Z986" s="1"/>
      <c r="AA986" s="1"/>
      <c r="AB986" s="1"/>
    </row>
    <row r="987" spans="1:28" x14ac:dyDescent="0.3">
      <c r="A987" s="1">
        <v>22593</v>
      </c>
      <c r="B987" s="1" t="s">
        <v>23</v>
      </c>
      <c r="C987" s="1">
        <v>349.45</v>
      </c>
      <c r="D987" s="1">
        <v>0.1</v>
      </c>
      <c r="E987" s="1">
        <v>1739</v>
      </c>
      <c r="G987" s="1"/>
      <c r="H987" s="1" t="s">
        <v>995</v>
      </c>
      <c r="I987" s="1" t="s">
        <v>24</v>
      </c>
      <c r="J987" s="1" t="s">
        <v>36</v>
      </c>
      <c r="K987" s="1" t="s">
        <v>89</v>
      </c>
      <c r="L987" s="1" t="s">
        <v>38</v>
      </c>
      <c r="M987" s="1"/>
      <c r="N987" s="1" t="s">
        <v>29</v>
      </c>
      <c r="O987" s="1" t="s">
        <v>989</v>
      </c>
      <c r="P987" s="1" t="s">
        <v>150</v>
      </c>
      <c r="Q987" s="1" t="s">
        <v>571</v>
      </c>
      <c r="R987" s="1"/>
      <c r="S987" s="1">
        <v>27534</v>
      </c>
      <c r="T987" s="2">
        <v>42127</v>
      </c>
      <c r="U987" s="2">
        <v>42128</v>
      </c>
      <c r="V987" s="1">
        <v>17</v>
      </c>
      <c r="W987" s="1">
        <v>85867</v>
      </c>
      <c r="X987" s="1"/>
      <c r="Y987" s="1"/>
      <c r="Z987" s="1"/>
      <c r="AA987" s="1"/>
      <c r="AB987" s="1"/>
    </row>
    <row r="988" spans="1:28" x14ac:dyDescent="0.3">
      <c r="A988" s="1">
        <v>20591</v>
      </c>
      <c r="B988" s="1" t="s">
        <v>47</v>
      </c>
      <c r="C988" s="1">
        <v>55.99</v>
      </c>
      <c r="D988" s="1">
        <v>0.05</v>
      </c>
      <c r="E988" s="1">
        <v>1743</v>
      </c>
      <c r="G988" s="1"/>
      <c r="H988" s="1" t="s">
        <v>35</v>
      </c>
      <c r="I988" s="1" t="s">
        <v>74</v>
      </c>
      <c r="J988" s="1" t="s">
        <v>58</v>
      </c>
      <c r="K988" s="1" t="s">
        <v>992</v>
      </c>
      <c r="L988" s="1" t="s">
        <v>43</v>
      </c>
      <c r="M988" s="1"/>
      <c r="N988" s="1" t="s">
        <v>29</v>
      </c>
      <c r="O988" s="1" t="s">
        <v>998</v>
      </c>
      <c r="P988" s="1" t="s">
        <v>79</v>
      </c>
      <c r="Q988" s="1" t="s">
        <v>538</v>
      </c>
      <c r="R988" s="1"/>
      <c r="S988" s="1">
        <v>77546</v>
      </c>
      <c r="T988" s="2">
        <v>42047</v>
      </c>
      <c r="U988" s="2">
        <v>42049</v>
      </c>
      <c r="V988" s="1">
        <v>1</v>
      </c>
      <c r="W988" s="1">
        <v>91025</v>
      </c>
      <c r="X988" s="2"/>
      <c r="Y988" s="1"/>
      <c r="Z988" s="1"/>
      <c r="AA988" s="1"/>
      <c r="AB988" s="1"/>
    </row>
    <row r="989" spans="1:28" x14ac:dyDescent="0.3">
      <c r="A989" s="1">
        <v>2571</v>
      </c>
      <c r="B989" s="1" t="s">
        <v>33</v>
      </c>
      <c r="C989" s="1">
        <v>4.13</v>
      </c>
      <c r="D989" s="1">
        <v>0.05</v>
      </c>
      <c r="E989" s="1">
        <v>1745</v>
      </c>
      <c r="G989" s="1"/>
      <c r="H989" s="1" t="s">
        <v>35</v>
      </c>
      <c r="I989" s="1" t="s">
        <v>34</v>
      </c>
      <c r="J989" s="1" t="s">
        <v>26</v>
      </c>
      <c r="K989" s="1" t="s">
        <v>82</v>
      </c>
      <c r="L989" s="1" t="s">
        <v>49</v>
      </c>
      <c r="M989" s="1"/>
      <c r="N989" s="1" t="s">
        <v>29</v>
      </c>
      <c r="O989" s="1" t="s">
        <v>998</v>
      </c>
      <c r="P989" s="1" t="s">
        <v>171</v>
      </c>
      <c r="Q989" s="1" t="s">
        <v>235</v>
      </c>
      <c r="R989" s="1"/>
      <c r="S989" s="1">
        <v>30305</v>
      </c>
      <c r="T989" s="2">
        <v>42013</v>
      </c>
      <c r="U989" s="2">
        <v>42014</v>
      </c>
      <c r="V989" s="1">
        <v>9</v>
      </c>
      <c r="W989" s="1">
        <v>18561</v>
      </c>
      <c r="X989" s="2"/>
      <c r="Y989" s="1"/>
      <c r="Z989" s="1"/>
      <c r="AA989" s="1"/>
      <c r="AB989" s="1"/>
    </row>
    <row r="990" spans="1:28" x14ac:dyDescent="0.3">
      <c r="A990" s="1">
        <v>1863</v>
      </c>
      <c r="B990" s="1" t="s">
        <v>71</v>
      </c>
      <c r="C990" s="1">
        <v>60.65</v>
      </c>
      <c r="D990" s="1">
        <v>0.05</v>
      </c>
      <c r="E990" s="1">
        <v>1745</v>
      </c>
      <c r="G990" s="1"/>
      <c r="H990" s="1" t="s">
        <v>35</v>
      </c>
      <c r="I990" s="1" t="s">
        <v>34</v>
      </c>
      <c r="J990" s="1" t="s">
        <v>36</v>
      </c>
      <c r="K990" s="1" t="s">
        <v>42</v>
      </c>
      <c r="L990" s="1" t="s">
        <v>63</v>
      </c>
      <c r="M990" s="1"/>
      <c r="N990" s="1" t="s">
        <v>29</v>
      </c>
      <c r="O990" s="1" t="s">
        <v>998</v>
      </c>
      <c r="P990" s="1" t="s">
        <v>171</v>
      </c>
      <c r="Q990" s="1" t="s">
        <v>235</v>
      </c>
      <c r="R990" s="1"/>
      <c r="S990" s="1">
        <v>30305</v>
      </c>
      <c r="T990" s="2">
        <v>42049</v>
      </c>
      <c r="U990" s="2">
        <v>42051</v>
      </c>
      <c r="V990" s="1">
        <v>4</v>
      </c>
      <c r="W990" s="1">
        <v>13408</v>
      </c>
      <c r="X990" s="1"/>
      <c r="Y990" s="1"/>
      <c r="Z990" s="1"/>
      <c r="AA990" s="1"/>
      <c r="AB990" s="1"/>
    </row>
    <row r="991" spans="1:28" x14ac:dyDescent="0.3">
      <c r="A991" s="1">
        <v>1692</v>
      </c>
      <c r="B991" s="1" t="s">
        <v>23</v>
      </c>
      <c r="C991" s="1">
        <v>124.49</v>
      </c>
      <c r="D991" s="1">
        <v>0.1</v>
      </c>
      <c r="E991" s="1">
        <v>1745</v>
      </c>
      <c r="G991" s="1"/>
      <c r="H991" s="1" t="s">
        <v>995</v>
      </c>
      <c r="I991" s="1" t="s">
        <v>74</v>
      </c>
      <c r="J991" s="1" t="s">
        <v>36</v>
      </c>
      <c r="K991" s="1" t="s">
        <v>89</v>
      </c>
      <c r="L991" s="1" t="s">
        <v>77</v>
      </c>
      <c r="M991" s="1"/>
      <c r="N991" s="1" t="s">
        <v>29</v>
      </c>
      <c r="O991" s="1" t="s">
        <v>998</v>
      </c>
      <c r="P991" s="1" t="s">
        <v>171</v>
      </c>
      <c r="Q991" s="1" t="s">
        <v>235</v>
      </c>
      <c r="R991" s="1"/>
      <c r="S991" s="1">
        <v>30305</v>
      </c>
      <c r="T991" s="2">
        <v>42167</v>
      </c>
      <c r="U991" s="2">
        <v>42169</v>
      </c>
      <c r="V991" s="1">
        <v>4</v>
      </c>
      <c r="W991" s="1">
        <v>12224</v>
      </c>
      <c r="X991" s="1"/>
      <c r="Y991" s="1"/>
      <c r="Z991" s="1"/>
      <c r="AA991" s="1"/>
      <c r="AB991" s="1"/>
    </row>
    <row r="992" spans="1:28" x14ac:dyDescent="0.3">
      <c r="A992" s="1">
        <v>1693</v>
      </c>
      <c r="B992" s="1" t="s">
        <v>23</v>
      </c>
      <c r="C992" s="1">
        <v>35.99</v>
      </c>
      <c r="D992" s="1">
        <v>0.05</v>
      </c>
      <c r="E992" s="1">
        <v>1745</v>
      </c>
      <c r="G992" s="1"/>
      <c r="H992" s="1" t="s">
        <v>35</v>
      </c>
      <c r="I992" s="1" t="s">
        <v>74</v>
      </c>
      <c r="J992" s="1" t="s">
        <v>58</v>
      </c>
      <c r="K992" s="1" t="s">
        <v>992</v>
      </c>
      <c r="L992" s="1" t="s">
        <v>28</v>
      </c>
      <c r="M992" s="1"/>
      <c r="N992" s="1" t="s">
        <v>29</v>
      </c>
      <c r="O992" s="1" t="s">
        <v>989</v>
      </c>
      <c r="P992" s="1" t="s">
        <v>171</v>
      </c>
      <c r="Q992" s="1" t="s">
        <v>235</v>
      </c>
      <c r="R992" s="1"/>
      <c r="S992" s="1">
        <v>30305</v>
      </c>
      <c r="T992" s="2">
        <v>42167</v>
      </c>
      <c r="U992" s="2">
        <v>42167</v>
      </c>
      <c r="V992" s="1">
        <v>54</v>
      </c>
      <c r="W992" s="1">
        <v>12224</v>
      </c>
      <c r="X992" s="2"/>
      <c r="Y992" s="1"/>
      <c r="Z992" s="1"/>
      <c r="AA992" s="1"/>
      <c r="AB992" s="1"/>
    </row>
    <row r="993" spans="1:28" x14ac:dyDescent="0.3">
      <c r="A993" s="1">
        <v>19692</v>
      </c>
      <c r="B993" s="1" t="s">
        <v>23</v>
      </c>
      <c r="C993" s="1">
        <v>124.49</v>
      </c>
      <c r="D993" s="1">
        <v>0.1</v>
      </c>
      <c r="E993" s="1">
        <v>1748</v>
      </c>
      <c r="G993" s="1"/>
      <c r="H993" s="1" t="s">
        <v>995</v>
      </c>
      <c r="I993" s="1" t="s">
        <v>74</v>
      </c>
      <c r="J993" s="1" t="s">
        <v>36</v>
      </c>
      <c r="K993" s="1" t="s">
        <v>89</v>
      </c>
      <c r="L993" s="1" t="s">
        <v>77</v>
      </c>
      <c r="M993" s="1"/>
      <c r="N993" s="1" t="s">
        <v>29</v>
      </c>
      <c r="O993" s="1" t="s">
        <v>989</v>
      </c>
      <c r="P993" s="1" t="s">
        <v>145</v>
      </c>
      <c r="Q993" s="1" t="s">
        <v>572</v>
      </c>
      <c r="R993" s="1"/>
      <c r="S993" s="1">
        <v>73703</v>
      </c>
      <c r="T993" s="2">
        <v>42167</v>
      </c>
      <c r="U993" s="2">
        <v>42169</v>
      </c>
      <c r="V993" s="1">
        <v>1</v>
      </c>
      <c r="W993" s="1">
        <v>87245</v>
      </c>
      <c r="X993" s="1"/>
      <c r="Y993" s="1"/>
      <c r="Z993" s="1"/>
      <c r="AA993" s="1"/>
      <c r="AB993" s="1"/>
    </row>
    <row r="994" spans="1:28" x14ac:dyDescent="0.3">
      <c r="A994" s="1">
        <v>20571</v>
      </c>
      <c r="B994" s="1" t="s">
        <v>33</v>
      </c>
      <c r="C994" s="1">
        <v>4.13</v>
      </c>
      <c r="D994" s="1">
        <v>0.05</v>
      </c>
      <c r="E994" s="1">
        <v>1749</v>
      </c>
      <c r="G994" s="1"/>
      <c r="H994" s="1" t="s">
        <v>35</v>
      </c>
      <c r="I994" s="1" t="s">
        <v>34</v>
      </c>
      <c r="J994" s="1" t="s">
        <v>26</v>
      </c>
      <c r="K994" s="1" t="s">
        <v>82</v>
      </c>
      <c r="L994" s="1" t="s">
        <v>49</v>
      </c>
      <c r="M994" s="1"/>
      <c r="N994" s="1" t="s">
        <v>29</v>
      </c>
      <c r="O994" s="1" t="s">
        <v>989</v>
      </c>
      <c r="P994" s="1" t="s">
        <v>145</v>
      </c>
      <c r="Q994" s="1" t="s">
        <v>573</v>
      </c>
      <c r="R994" s="1"/>
      <c r="S994" s="1">
        <v>73505</v>
      </c>
      <c r="T994" s="2">
        <v>42013</v>
      </c>
      <c r="U994" s="2">
        <v>42014</v>
      </c>
      <c r="V994" s="1">
        <v>2</v>
      </c>
      <c r="W994" s="1">
        <v>87243</v>
      </c>
      <c r="X994" s="2"/>
      <c r="Y994" s="1"/>
      <c r="Z994" s="1"/>
      <c r="AA994" s="1"/>
      <c r="AB994" s="1"/>
    </row>
    <row r="995" spans="1:28" x14ac:dyDescent="0.3">
      <c r="A995" s="1">
        <v>19863</v>
      </c>
      <c r="B995" s="1" t="s">
        <v>71</v>
      </c>
      <c r="C995" s="1">
        <v>60.65</v>
      </c>
      <c r="D995" s="1">
        <v>0.05</v>
      </c>
      <c r="E995" s="1">
        <v>1749</v>
      </c>
      <c r="G995" s="1"/>
      <c r="H995" s="1" t="s">
        <v>35</v>
      </c>
      <c r="I995" s="1" t="s">
        <v>34</v>
      </c>
      <c r="J995" s="1" t="s">
        <v>36</v>
      </c>
      <c r="K995" s="1" t="s">
        <v>42</v>
      </c>
      <c r="L995" s="1" t="s">
        <v>63</v>
      </c>
      <c r="M995" s="1"/>
      <c r="N995" s="1" t="s">
        <v>29</v>
      </c>
      <c r="O995" s="1" t="s">
        <v>984</v>
      </c>
      <c r="P995" s="1" t="s">
        <v>145</v>
      </c>
      <c r="Q995" s="1" t="s">
        <v>573</v>
      </c>
      <c r="R995" s="1"/>
      <c r="S995" s="1">
        <v>73505</v>
      </c>
      <c r="T995" s="2">
        <v>42049</v>
      </c>
      <c r="U995" s="2">
        <v>42051</v>
      </c>
      <c r="V995" s="1">
        <v>1</v>
      </c>
      <c r="W995" s="1">
        <v>87244</v>
      </c>
      <c r="X995" s="1"/>
      <c r="Y995" s="1"/>
      <c r="Z995" s="1"/>
      <c r="AA995" s="1"/>
      <c r="AB995" s="1"/>
    </row>
    <row r="996" spans="1:28" x14ac:dyDescent="0.3">
      <c r="A996" s="1">
        <v>19477</v>
      </c>
      <c r="B996" s="1" t="s">
        <v>71</v>
      </c>
      <c r="C996" s="1">
        <v>8.5</v>
      </c>
      <c r="D996" s="1">
        <v>0.05</v>
      </c>
      <c r="E996" s="1">
        <v>1754</v>
      </c>
      <c r="G996" s="1"/>
      <c r="H996" s="1" t="s">
        <v>35</v>
      </c>
      <c r="I996" s="1" t="s">
        <v>74</v>
      </c>
      <c r="J996" s="1" t="s">
        <v>58</v>
      </c>
      <c r="K996" s="1" t="s">
        <v>100</v>
      </c>
      <c r="L996" s="1" t="s">
        <v>43</v>
      </c>
      <c r="M996" s="1"/>
      <c r="N996" s="1" t="s">
        <v>29</v>
      </c>
      <c r="O996" s="1" t="s">
        <v>984</v>
      </c>
      <c r="P996" s="1" t="s">
        <v>39</v>
      </c>
      <c r="Q996" s="1" t="s">
        <v>574</v>
      </c>
      <c r="R996" s="1"/>
      <c r="S996" s="1">
        <v>90503</v>
      </c>
      <c r="T996" s="2">
        <v>42062</v>
      </c>
      <c r="U996" s="2">
        <v>42063</v>
      </c>
      <c r="V996" s="1">
        <v>14</v>
      </c>
      <c r="W996" s="1">
        <v>90178</v>
      </c>
      <c r="X996" s="1"/>
      <c r="Y996" s="1"/>
      <c r="Z996" s="1"/>
      <c r="AA996" s="1"/>
      <c r="AB996" s="1"/>
    </row>
    <row r="997" spans="1:28" x14ac:dyDescent="0.3">
      <c r="A997" s="1">
        <v>19478</v>
      </c>
      <c r="B997" s="1" t="s">
        <v>71</v>
      </c>
      <c r="C997" s="1">
        <v>15.99</v>
      </c>
      <c r="D997" s="1">
        <v>0.05</v>
      </c>
      <c r="E997" s="1">
        <v>1754</v>
      </c>
      <c r="G997" s="1"/>
      <c r="H997" s="1" t="s">
        <v>35</v>
      </c>
      <c r="I997" s="1" t="s">
        <v>74</v>
      </c>
      <c r="J997" s="1" t="s">
        <v>58</v>
      </c>
      <c r="K997" s="1" t="s">
        <v>62</v>
      </c>
      <c r="L997" s="1" t="s">
        <v>49</v>
      </c>
      <c r="M997" s="1"/>
      <c r="N997" s="1" t="s">
        <v>29</v>
      </c>
      <c r="O997" s="1" t="s">
        <v>984</v>
      </c>
      <c r="P997" s="1" t="s">
        <v>39</v>
      </c>
      <c r="Q997" s="1" t="s">
        <v>574</v>
      </c>
      <c r="R997" s="1"/>
      <c r="S997" s="1">
        <v>90503</v>
      </c>
      <c r="T997" s="2">
        <v>42062</v>
      </c>
      <c r="U997" s="2">
        <v>42062</v>
      </c>
      <c r="V997" s="1">
        <v>5</v>
      </c>
      <c r="W997" s="1">
        <v>90178</v>
      </c>
      <c r="X997" s="2"/>
      <c r="Y997" s="1"/>
      <c r="Z997" s="1"/>
      <c r="AA997" s="1"/>
      <c r="AB997" s="1"/>
    </row>
    <row r="998" spans="1:28" x14ac:dyDescent="0.3">
      <c r="A998" s="1">
        <v>19479</v>
      </c>
      <c r="B998" s="1" t="s">
        <v>71</v>
      </c>
      <c r="C998" s="1">
        <v>95.99</v>
      </c>
      <c r="D998" s="1">
        <v>0.05</v>
      </c>
      <c r="E998" s="1">
        <v>1754</v>
      </c>
      <c r="G998" s="1"/>
      <c r="H998" s="1" t="s">
        <v>35</v>
      </c>
      <c r="I998" s="1" t="s">
        <v>74</v>
      </c>
      <c r="J998" s="1" t="s">
        <v>58</v>
      </c>
      <c r="K998" s="1" t="s">
        <v>992</v>
      </c>
      <c r="L998" s="1" t="s">
        <v>49</v>
      </c>
      <c r="M998" s="1"/>
      <c r="N998" s="1" t="s">
        <v>29</v>
      </c>
      <c r="O998" s="1" t="s">
        <v>998</v>
      </c>
      <c r="P998" s="1" t="s">
        <v>39</v>
      </c>
      <c r="Q998" s="1" t="s">
        <v>574</v>
      </c>
      <c r="R998" s="1"/>
      <c r="S998" s="1">
        <v>90503</v>
      </c>
      <c r="T998" s="2">
        <v>42062</v>
      </c>
      <c r="U998" s="2">
        <v>42066</v>
      </c>
      <c r="V998" s="1">
        <v>8</v>
      </c>
      <c r="W998" s="1">
        <v>90178</v>
      </c>
      <c r="X998" s="1"/>
      <c r="Y998" s="1"/>
      <c r="Z998" s="1"/>
      <c r="AA998" s="1"/>
      <c r="AB998" s="1"/>
    </row>
    <row r="999" spans="1:28" x14ac:dyDescent="0.3">
      <c r="A999" s="1">
        <v>25920</v>
      </c>
      <c r="B999" s="1" t="s">
        <v>23</v>
      </c>
      <c r="C999" s="1">
        <v>115.99</v>
      </c>
      <c r="D999" s="1">
        <v>0.1</v>
      </c>
      <c r="E999" s="1">
        <v>1764</v>
      </c>
      <c r="G999" s="1"/>
      <c r="H999" s="1" t="s">
        <v>35</v>
      </c>
      <c r="I999" s="1" t="s">
        <v>74</v>
      </c>
      <c r="J999" s="1" t="s">
        <v>58</v>
      </c>
      <c r="K999" s="1" t="s">
        <v>992</v>
      </c>
      <c r="L999" s="1" t="s">
        <v>49</v>
      </c>
      <c r="M999" s="1"/>
      <c r="N999" s="1" t="s">
        <v>29</v>
      </c>
      <c r="O999" s="1" t="s">
        <v>998</v>
      </c>
      <c r="P999" s="1" t="s">
        <v>162</v>
      </c>
      <c r="Q999" s="1" t="s">
        <v>575</v>
      </c>
      <c r="R999" s="1"/>
      <c r="S999" s="1">
        <v>34698</v>
      </c>
      <c r="T999" s="2">
        <v>42026</v>
      </c>
      <c r="U999" s="2">
        <v>42026</v>
      </c>
      <c r="V999" s="1">
        <v>11</v>
      </c>
      <c r="W999" s="1">
        <v>89775</v>
      </c>
      <c r="X999" s="2"/>
      <c r="Y999" s="1"/>
      <c r="Z999" s="1"/>
      <c r="AA999" s="1"/>
      <c r="AB999" s="1"/>
    </row>
    <row r="1000" spans="1:28" x14ac:dyDescent="0.3">
      <c r="A1000" s="1">
        <v>25608</v>
      </c>
      <c r="B1000" s="1" t="s">
        <v>23</v>
      </c>
      <c r="C1000" s="1">
        <v>19.98</v>
      </c>
      <c r="D1000" s="1">
        <v>0.05</v>
      </c>
      <c r="E1000" s="1">
        <v>1764</v>
      </c>
      <c r="G1000" s="1"/>
      <c r="H1000" s="1" t="s">
        <v>35</v>
      </c>
      <c r="I1000" s="1" t="s">
        <v>74</v>
      </c>
      <c r="J1000" s="1" t="s">
        <v>36</v>
      </c>
      <c r="K1000" s="1" t="s">
        <v>42</v>
      </c>
      <c r="L1000" s="1" t="s">
        <v>49</v>
      </c>
      <c r="M1000" s="1"/>
      <c r="N1000" s="1" t="s">
        <v>29</v>
      </c>
      <c r="O1000" s="1" t="s">
        <v>998</v>
      </c>
      <c r="P1000" s="1" t="s">
        <v>162</v>
      </c>
      <c r="Q1000" s="1" t="s">
        <v>575</v>
      </c>
      <c r="R1000" s="1"/>
      <c r="S1000" s="1">
        <v>34698</v>
      </c>
      <c r="T1000" s="2">
        <v>42064</v>
      </c>
      <c r="U1000" s="2">
        <v>42066</v>
      </c>
      <c r="V1000" s="1">
        <v>5</v>
      </c>
      <c r="W1000" s="1">
        <v>89776</v>
      </c>
      <c r="X1000" s="1"/>
      <c r="Y1000" s="1"/>
      <c r="Z1000" s="1"/>
      <c r="AA1000" s="1"/>
      <c r="AB1000" s="1"/>
    </row>
    <row r="1001" spans="1:28" x14ac:dyDescent="0.3">
      <c r="A1001" s="1">
        <v>25609</v>
      </c>
      <c r="B1001" s="1" t="s">
        <v>23</v>
      </c>
      <c r="C1001" s="1">
        <v>1.76</v>
      </c>
      <c r="D1001" s="1">
        <v>0.05</v>
      </c>
      <c r="E1001" s="1">
        <v>1764</v>
      </c>
      <c r="G1001" s="1"/>
      <c r="H1001" s="1" t="s">
        <v>35</v>
      </c>
      <c r="I1001" s="1" t="s">
        <v>74</v>
      </c>
      <c r="J1001" s="1" t="s">
        <v>36</v>
      </c>
      <c r="K1001" s="1" t="s">
        <v>42</v>
      </c>
      <c r="L1001" s="1" t="s">
        <v>49</v>
      </c>
      <c r="M1001" s="1"/>
      <c r="N1001" s="1" t="s">
        <v>29</v>
      </c>
      <c r="O1001" s="1" t="s">
        <v>989</v>
      </c>
      <c r="P1001" s="1" t="s">
        <v>162</v>
      </c>
      <c r="Q1001" s="1" t="s">
        <v>575</v>
      </c>
      <c r="R1001" s="1"/>
      <c r="S1001" s="1">
        <v>34698</v>
      </c>
      <c r="T1001" s="2">
        <v>42064</v>
      </c>
      <c r="U1001" s="2">
        <v>42065</v>
      </c>
      <c r="V1001" s="1">
        <v>23</v>
      </c>
      <c r="W1001" s="1">
        <v>89776</v>
      </c>
      <c r="X1001" s="1"/>
      <c r="Y1001" s="1"/>
      <c r="Z1001" s="1"/>
      <c r="AA1001" s="1"/>
      <c r="AB1001" s="1"/>
    </row>
    <row r="1002" spans="1:28" x14ac:dyDescent="0.3">
      <c r="A1002" s="1">
        <v>25054</v>
      </c>
      <c r="B1002" s="1" t="s">
        <v>33</v>
      </c>
      <c r="C1002" s="1">
        <v>5.77</v>
      </c>
      <c r="D1002" s="1">
        <v>0.05</v>
      </c>
      <c r="E1002" s="1">
        <v>1765</v>
      </c>
      <c r="G1002" s="1"/>
      <c r="H1002" s="1" t="s">
        <v>35</v>
      </c>
      <c r="I1002" s="1" t="s">
        <v>74</v>
      </c>
      <c r="J1002" s="1" t="s">
        <v>26</v>
      </c>
      <c r="K1002" s="1" t="s">
        <v>996</v>
      </c>
      <c r="L1002" s="1" t="s">
        <v>49</v>
      </c>
      <c r="M1002" s="1"/>
      <c r="N1002" s="1" t="s">
        <v>29</v>
      </c>
      <c r="O1002" s="1" t="s">
        <v>998</v>
      </c>
      <c r="P1002" s="1" t="s">
        <v>210</v>
      </c>
      <c r="Q1002" s="1" t="s">
        <v>576</v>
      </c>
      <c r="R1002" s="1"/>
      <c r="S1002" s="1">
        <v>63141</v>
      </c>
      <c r="T1002" s="2">
        <v>42128</v>
      </c>
      <c r="U1002" s="2">
        <v>42129</v>
      </c>
      <c r="V1002" s="1">
        <v>8</v>
      </c>
      <c r="W1002" s="1">
        <v>89777</v>
      </c>
      <c r="X1002" s="1"/>
      <c r="Y1002" s="1"/>
      <c r="Z1002" s="1"/>
      <c r="AA1002" s="1"/>
      <c r="AB1002" s="1"/>
    </row>
    <row r="1003" spans="1:28" x14ac:dyDescent="0.3">
      <c r="A1003" s="1">
        <v>20636</v>
      </c>
      <c r="B1003" s="1" t="s">
        <v>41</v>
      </c>
      <c r="C1003" s="1">
        <v>50.98</v>
      </c>
      <c r="D1003" s="1">
        <v>0.05</v>
      </c>
      <c r="E1003" s="1">
        <v>1767</v>
      </c>
      <c r="G1003" s="1"/>
      <c r="H1003" s="1" t="s">
        <v>35</v>
      </c>
      <c r="I1003" s="1" t="s">
        <v>34</v>
      </c>
      <c r="J1003" s="1" t="s">
        <v>58</v>
      </c>
      <c r="K1003" s="1" t="s">
        <v>100</v>
      </c>
      <c r="L1003" s="1" t="s">
        <v>49</v>
      </c>
      <c r="M1003" s="1"/>
      <c r="N1003" s="1" t="s">
        <v>29</v>
      </c>
      <c r="O1003" s="1" t="s">
        <v>989</v>
      </c>
      <c r="P1003" s="1" t="s">
        <v>171</v>
      </c>
      <c r="Q1003" s="1" t="s">
        <v>558</v>
      </c>
      <c r="R1003" s="1"/>
      <c r="S1003" s="1">
        <v>30265</v>
      </c>
      <c r="T1003" s="2">
        <v>42089</v>
      </c>
      <c r="U1003" s="2">
        <v>42090</v>
      </c>
      <c r="V1003" s="1">
        <v>16</v>
      </c>
      <c r="W1003" s="1">
        <v>89211</v>
      </c>
      <c r="X1003" s="2"/>
      <c r="Y1003" s="1"/>
      <c r="Z1003" s="1"/>
      <c r="AA1003" s="1"/>
      <c r="AB1003" s="1"/>
    </row>
    <row r="1004" spans="1:28" x14ac:dyDescent="0.3">
      <c r="A1004" s="1">
        <v>24894</v>
      </c>
      <c r="B1004" s="1" t="s">
        <v>47</v>
      </c>
      <c r="C1004" s="1">
        <v>60.98</v>
      </c>
      <c r="D1004" s="1">
        <v>0.05</v>
      </c>
      <c r="E1004" s="1">
        <v>1771</v>
      </c>
      <c r="G1004" s="1"/>
      <c r="H1004" s="1" t="s">
        <v>35</v>
      </c>
      <c r="I1004" s="1" t="s">
        <v>34</v>
      </c>
      <c r="J1004" s="1" t="s">
        <v>26</v>
      </c>
      <c r="K1004" s="1" t="s">
        <v>131</v>
      </c>
      <c r="L1004" s="1" t="s">
        <v>124</v>
      </c>
      <c r="M1004" s="1"/>
      <c r="N1004" s="1" t="s">
        <v>29</v>
      </c>
      <c r="O1004" s="1" t="s">
        <v>989</v>
      </c>
      <c r="P1004" s="1" t="s">
        <v>98</v>
      </c>
      <c r="Q1004" s="1" t="s">
        <v>526</v>
      </c>
      <c r="R1004" s="1"/>
      <c r="S1004" s="1">
        <v>61032</v>
      </c>
      <c r="T1004" s="2">
        <v>42069</v>
      </c>
      <c r="U1004" s="2">
        <v>42070</v>
      </c>
      <c r="V1004" s="1">
        <v>7</v>
      </c>
      <c r="W1004" s="1">
        <v>89106</v>
      </c>
      <c r="X1004" s="1"/>
      <c r="Y1004" s="1"/>
      <c r="Z1004" s="1"/>
      <c r="AA1004" s="1"/>
      <c r="AB1004" s="1"/>
    </row>
    <row r="1005" spans="1:28" x14ac:dyDescent="0.3">
      <c r="A1005" s="1">
        <v>19826</v>
      </c>
      <c r="B1005" s="1" t="s">
        <v>71</v>
      </c>
      <c r="C1005" s="1">
        <v>12.95</v>
      </c>
      <c r="D1005" s="1">
        <v>0.05</v>
      </c>
      <c r="E1005" s="1">
        <v>1775</v>
      </c>
      <c r="G1005" s="1"/>
      <c r="H1005" s="1" t="s">
        <v>35</v>
      </c>
      <c r="I1005" s="1" t="s">
        <v>74</v>
      </c>
      <c r="J1005" s="1" t="s">
        <v>26</v>
      </c>
      <c r="K1005" s="1" t="s">
        <v>996</v>
      </c>
      <c r="L1005" s="1" t="s">
        <v>49</v>
      </c>
      <c r="M1005" s="1"/>
      <c r="N1005" s="1" t="s">
        <v>29</v>
      </c>
      <c r="O1005" s="1" t="s">
        <v>989</v>
      </c>
      <c r="P1005" s="1" t="s">
        <v>270</v>
      </c>
      <c r="Q1005" s="1" t="s">
        <v>577</v>
      </c>
      <c r="R1005" s="1"/>
      <c r="S1005" s="1">
        <v>46614</v>
      </c>
      <c r="T1005" s="2">
        <v>42169</v>
      </c>
      <c r="U1005" s="2">
        <v>42176</v>
      </c>
      <c r="V1005" s="1">
        <v>21</v>
      </c>
      <c r="W1005" s="1">
        <v>89944</v>
      </c>
      <c r="X1005" s="2"/>
      <c r="Y1005" s="1"/>
      <c r="Z1005" s="1"/>
      <c r="AA1005" s="1"/>
      <c r="AB1005" s="1"/>
    </row>
    <row r="1006" spans="1:28" x14ac:dyDescent="0.3">
      <c r="A1006" s="1">
        <v>20278</v>
      </c>
      <c r="B1006" s="1" t="s">
        <v>33</v>
      </c>
      <c r="C1006" s="1">
        <v>5.78</v>
      </c>
      <c r="D1006" s="1">
        <v>0.05</v>
      </c>
      <c r="E1006" s="1">
        <v>1776</v>
      </c>
      <c r="G1006" s="1"/>
      <c r="H1006" s="1" t="s">
        <v>35</v>
      </c>
      <c r="I1006" s="1" t="s">
        <v>74</v>
      </c>
      <c r="J1006" s="1" t="s">
        <v>26</v>
      </c>
      <c r="K1006" s="1" t="s">
        <v>66</v>
      </c>
      <c r="L1006" s="1" t="s">
        <v>49</v>
      </c>
      <c r="M1006" s="1"/>
      <c r="N1006" s="1" t="s">
        <v>29</v>
      </c>
      <c r="O1006" s="1" t="s">
        <v>989</v>
      </c>
      <c r="P1006" s="1" t="s">
        <v>270</v>
      </c>
      <c r="Q1006" s="1" t="s">
        <v>578</v>
      </c>
      <c r="R1006" s="1"/>
      <c r="S1006" s="1">
        <v>47802</v>
      </c>
      <c r="T1006" s="2">
        <v>42039</v>
      </c>
      <c r="U1006" s="2">
        <v>42040</v>
      </c>
      <c r="V1006" s="1">
        <v>19</v>
      </c>
      <c r="W1006" s="1">
        <v>89941</v>
      </c>
      <c r="X1006" s="2"/>
      <c r="Y1006" s="1"/>
      <c r="Z1006" s="1"/>
      <c r="AA1006" s="1"/>
      <c r="AB1006" s="1"/>
    </row>
    <row r="1007" spans="1:28" x14ac:dyDescent="0.3">
      <c r="A1007" s="1">
        <v>20391</v>
      </c>
      <c r="B1007" s="1" t="s">
        <v>71</v>
      </c>
      <c r="C1007" s="1">
        <v>5.43</v>
      </c>
      <c r="D1007" s="1">
        <v>0.05</v>
      </c>
      <c r="E1007" s="1">
        <v>1777</v>
      </c>
      <c r="G1007" s="1"/>
      <c r="H1007" s="1" t="s">
        <v>35</v>
      </c>
      <c r="I1007" s="1" t="s">
        <v>74</v>
      </c>
      <c r="J1007" s="1" t="s">
        <v>26</v>
      </c>
      <c r="K1007" s="1" t="s">
        <v>66</v>
      </c>
      <c r="L1007" s="1" t="s">
        <v>28</v>
      </c>
      <c r="M1007" s="1"/>
      <c r="N1007" s="1" t="s">
        <v>29</v>
      </c>
      <c r="O1007" s="1" t="s">
        <v>989</v>
      </c>
      <c r="P1007" s="1" t="s">
        <v>270</v>
      </c>
      <c r="Q1007" s="1" t="s">
        <v>579</v>
      </c>
      <c r="R1007" s="1"/>
      <c r="S1007" s="1">
        <v>46383</v>
      </c>
      <c r="T1007" s="2">
        <v>42116</v>
      </c>
      <c r="U1007" s="2">
        <v>42120</v>
      </c>
      <c r="V1007" s="1">
        <v>7</v>
      </c>
      <c r="W1007" s="1">
        <v>89939</v>
      </c>
      <c r="X1007" s="2"/>
      <c r="Y1007" s="1"/>
      <c r="Z1007" s="1"/>
      <c r="AA1007" s="1"/>
      <c r="AB1007" s="1"/>
    </row>
    <row r="1008" spans="1:28" x14ac:dyDescent="0.3">
      <c r="A1008" s="1">
        <v>21163</v>
      </c>
      <c r="B1008" s="1" t="s">
        <v>71</v>
      </c>
      <c r="C1008" s="1">
        <v>10.06</v>
      </c>
      <c r="D1008" s="1">
        <v>0.05</v>
      </c>
      <c r="E1008" s="1">
        <v>1777</v>
      </c>
      <c r="G1008" s="1"/>
      <c r="H1008" s="1" t="s">
        <v>35</v>
      </c>
      <c r="I1008" s="1" t="s">
        <v>74</v>
      </c>
      <c r="J1008" s="1" t="s">
        <v>26</v>
      </c>
      <c r="K1008" s="1" t="s">
        <v>66</v>
      </c>
      <c r="L1008" s="1" t="s">
        <v>28</v>
      </c>
      <c r="M1008" s="1"/>
      <c r="N1008" s="1" t="s">
        <v>29</v>
      </c>
      <c r="O1008" s="1" t="s">
        <v>989</v>
      </c>
      <c r="P1008" s="1" t="s">
        <v>270</v>
      </c>
      <c r="Q1008" s="1" t="s">
        <v>579</v>
      </c>
      <c r="R1008" s="1"/>
      <c r="S1008" s="1">
        <v>46383</v>
      </c>
      <c r="T1008" s="2">
        <v>42007</v>
      </c>
      <c r="U1008" s="2">
        <v>42012</v>
      </c>
      <c r="V1008" s="1">
        <v>13</v>
      </c>
      <c r="W1008" s="1">
        <v>89940</v>
      </c>
      <c r="X1008" s="1"/>
      <c r="Y1008" s="1"/>
      <c r="Z1008" s="1"/>
      <c r="AA1008" s="1"/>
      <c r="AB1008" s="1"/>
    </row>
    <row r="1009" spans="1:28" x14ac:dyDescent="0.3">
      <c r="A1009" s="1">
        <v>20600</v>
      </c>
      <c r="B1009" s="1" t="s">
        <v>33</v>
      </c>
      <c r="C1009" s="1">
        <v>19.989999999999998</v>
      </c>
      <c r="D1009" s="1">
        <v>0.05</v>
      </c>
      <c r="E1009" s="1">
        <v>1777</v>
      </c>
      <c r="G1009" s="1"/>
      <c r="H1009" s="1" t="s">
        <v>35</v>
      </c>
      <c r="I1009" s="1" t="s">
        <v>24</v>
      </c>
      <c r="J1009" s="1" t="s">
        <v>36</v>
      </c>
      <c r="K1009" s="1" t="s">
        <v>42</v>
      </c>
      <c r="L1009" s="1" t="s">
        <v>124</v>
      </c>
      <c r="M1009" s="1"/>
      <c r="N1009" s="1" t="s">
        <v>29</v>
      </c>
      <c r="O1009" s="1" t="s">
        <v>989</v>
      </c>
      <c r="P1009" s="1" t="s">
        <v>270</v>
      </c>
      <c r="Q1009" s="1" t="s">
        <v>579</v>
      </c>
      <c r="R1009" s="1"/>
      <c r="S1009" s="1">
        <v>46383</v>
      </c>
      <c r="T1009" s="2">
        <v>42096</v>
      </c>
      <c r="U1009" s="2">
        <v>42097</v>
      </c>
      <c r="V1009" s="1">
        <v>12</v>
      </c>
      <c r="W1009" s="1">
        <v>89942</v>
      </c>
      <c r="X1009" s="2"/>
      <c r="Y1009" s="1"/>
      <c r="Z1009" s="1"/>
      <c r="AA1009" s="1"/>
      <c r="AB1009" s="1"/>
    </row>
    <row r="1010" spans="1:28" x14ac:dyDescent="0.3">
      <c r="A1010" s="1">
        <v>25498</v>
      </c>
      <c r="B1010" s="1" t="s">
        <v>23</v>
      </c>
      <c r="C1010" s="1">
        <v>13.99</v>
      </c>
      <c r="D1010" s="1">
        <v>0.05</v>
      </c>
      <c r="E1010" s="1">
        <v>1778</v>
      </c>
      <c r="G1010" s="1"/>
      <c r="H1010" s="1" t="s">
        <v>35</v>
      </c>
      <c r="I1010" s="1" t="s">
        <v>74</v>
      </c>
      <c r="J1010" s="1" t="s">
        <v>58</v>
      </c>
      <c r="K1010" s="1" t="s">
        <v>62</v>
      </c>
      <c r="L1010" s="1" t="s">
        <v>63</v>
      </c>
      <c r="M1010" s="1"/>
      <c r="N1010" s="1" t="s">
        <v>29</v>
      </c>
      <c r="O1010" s="1" t="s">
        <v>989</v>
      </c>
      <c r="P1010" s="1" t="s">
        <v>270</v>
      </c>
      <c r="Q1010" s="1" t="s">
        <v>580</v>
      </c>
      <c r="R1010" s="1"/>
      <c r="S1010" s="1">
        <v>47906</v>
      </c>
      <c r="T1010" s="2">
        <v>42134</v>
      </c>
      <c r="U1010" s="2">
        <v>42136</v>
      </c>
      <c r="V1010" s="1">
        <v>21</v>
      </c>
      <c r="W1010" s="1">
        <v>89943</v>
      </c>
      <c r="X1010" s="1"/>
      <c r="Y1010" s="1"/>
      <c r="Z1010" s="1"/>
      <c r="AA1010" s="1"/>
      <c r="AB1010" s="1"/>
    </row>
    <row r="1011" spans="1:28" x14ac:dyDescent="0.3">
      <c r="A1011" s="1">
        <v>25499</v>
      </c>
      <c r="B1011" s="1" t="s">
        <v>23</v>
      </c>
      <c r="C1011" s="1">
        <v>15.04</v>
      </c>
      <c r="D1011" s="1">
        <v>0.05</v>
      </c>
      <c r="E1011" s="1">
        <v>1778</v>
      </c>
      <c r="G1011" s="1"/>
      <c r="H1011" s="1" t="s">
        <v>35</v>
      </c>
      <c r="I1011" s="1" t="s">
        <v>74</v>
      </c>
      <c r="J1011" s="1" t="s">
        <v>26</v>
      </c>
      <c r="K1011" s="1" t="s">
        <v>66</v>
      </c>
      <c r="L1011" s="1" t="s">
        <v>28</v>
      </c>
      <c r="M1011" s="1"/>
      <c r="N1011" s="1" t="s">
        <v>29</v>
      </c>
      <c r="O1011" s="1" t="s">
        <v>984</v>
      </c>
      <c r="P1011" s="1" t="s">
        <v>270</v>
      </c>
      <c r="Q1011" s="1" t="s">
        <v>580</v>
      </c>
      <c r="R1011" s="1"/>
      <c r="S1011" s="1">
        <v>47906</v>
      </c>
      <c r="T1011" s="2">
        <v>42134</v>
      </c>
      <c r="U1011" s="2">
        <v>42134</v>
      </c>
      <c r="V1011" s="1">
        <v>3</v>
      </c>
      <c r="W1011" s="1">
        <v>89943</v>
      </c>
      <c r="X1011" s="2"/>
      <c r="Y1011" s="1"/>
      <c r="Z1011" s="1"/>
      <c r="AA1011" s="1"/>
      <c r="AB1011" s="1"/>
    </row>
    <row r="1012" spans="1:28" x14ac:dyDescent="0.3">
      <c r="A1012" s="1">
        <v>19237</v>
      </c>
      <c r="B1012" s="1" t="s">
        <v>23</v>
      </c>
      <c r="C1012" s="1">
        <v>55.48</v>
      </c>
      <c r="D1012" s="1">
        <v>0.05</v>
      </c>
      <c r="E1012" s="1">
        <v>1781</v>
      </c>
      <c r="G1012" s="1"/>
      <c r="H1012" s="1" t="s">
        <v>35</v>
      </c>
      <c r="I1012" s="1" t="s">
        <v>24</v>
      </c>
      <c r="J1012" s="1" t="s">
        <v>26</v>
      </c>
      <c r="K1012" s="1" t="s">
        <v>66</v>
      </c>
      <c r="L1012" s="1" t="s">
        <v>49</v>
      </c>
      <c r="M1012" s="1"/>
      <c r="N1012" s="1" t="s">
        <v>29</v>
      </c>
      <c r="O1012" s="1" t="s">
        <v>984</v>
      </c>
      <c r="P1012" s="1" t="s">
        <v>39</v>
      </c>
      <c r="Q1012" s="1" t="s">
        <v>581</v>
      </c>
      <c r="R1012" s="1"/>
      <c r="S1012" s="1">
        <v>94070</v>
      </c>
      <c r="T1012" s="2">
        <v>42167</v>
      </c>
      <c r="U1012" s="2">
        <v>42169</v>
      </c>
      <c r="V1012" s="1">
        <v>11</v>
      </c>
      <c r="W1012" s="1">
        <v>89857</v>
      </c>
      <c r="X1012" s="1"/>
      <c r="Y1012" s="1"/>
      <c r="Z1012" s="1"/>
      <c r="AA1012" s="1"/>
      <c r="AB1012" s="1"/>
    </row>
    <row r="1013" spans="1:28" x14ac:dyDescent="0.3">
      <c r="A1013" s="1">
        <v>19419</v>
      </c>
      <c r="B1013" s="1" t="s">
        <v>71</v>
      </c>
      <c r="C1013" s="1">
        <v>5.08</v>
      </c>
      <c r="D1013" s="1">
        <v>0.05</v>
      </c>
      <c r="E1013" s="1">
        <v>1781</v>
      </c>
      <c r="G1013" s="1"/>
      <c r="H1013" s="1" t="s">
        <v>35</v>
      </c>
      <c r="I1013" s="1" t="s">
        <v>34</v>
      </c>
      <c r="J1013" s="1" t="s">
        <v>36</v>
      </c>
      <c r="K1013" s="1" t="s">
        <v>42</v>
      </c>
      <c r="L1013" s="1" t="s">
        <v>28</v>
      </c>
      <c r="M1013" s="1"/>
      <c r="N1013" s="1" t="s">
        <v>29</v>
      </c>
      <c r="O1013" s="1" t="s">
        <v>984</v>
      </c>
      <c r="P1013" s="1" t="s">
        <v>39</v>
      </c>
      <c r="Q1013" s="1" t="s">
        <v>581</v>
      </c>
      <c r="R1013" s="1"/>
      <c r="S1013" s="1">
        <v>94070</v>
      </c>
      <c r="T1013" s="2">
        <v>42011</v>
      </c>
      <c r="U1013" s="2">
        <v>42016</v>
      </c>
      <c r="V1013" s="1">
        <v>4</v>
      </c>
      <c r="W1013" s="1">
        <v>89858</v>
      </c>
      <c r="X1013" s="2"/>
      <c r="Y1013" s="1"/>
      <c r="Z1013" s="1"/>
      <c r="AA1013" s="1"/>
      <c r="AB1013" s="1"/>
    </row>
    <row r="1014" spans="1:28" x14ac:dyDescent="0.3">
      <c r="A1014" s="1">
        <v>21283</v>
      </c>
      <c r="B1014" s="1" t="s">
        <v>23</v>
      </c>
      <c r="C1014" s="1">
        <v>3.28</v>
      </c>
      <c r="D1014" s="1">
        <v>0.05</v>
      </c>
      <c r="E1014" s="1">
        <v>1782</v>
      </c>
      <c r="G1014" s="1"/>
      <c r="H1014" s="1" t="s">
        <v>35</v>
      </c>
      <c r="I1014" s="1" t="s">
        <v>34</v>
      </c>
      <c r="J1014" s="1" t="s">
        <v>26</v>
      </c>
      <c r="K1014" s="1" t="s">
        <v>27</v>
      </c>
      <c r="L1014" s="1" t="s">
        <v>28</v>
      </c>
      <c r="M1014" s="1"/>
      <c r="N1014" s="1" t="s">
        <v>29</v>
      </c>
      <c r="O1014" s="1" t="s">
        <v>998</v>
      </c>
      <c r="P1014" s="1" t="s">
        <v>39</v>
      </c>
      <c r="Q1014" s="1" t="s">
        <v>582</v>
      </c>
      <c r="R1014" s="1"/>
      <c r="S1014" s="1">
        <v>92672</v>
      </c>
      <c r="T1014" s="2">
        <v>42010</v>
      </c>
      <c r="U1014" s="2">
        <v>42012</v>
      </c>
      <c r="V1014" s="1">
        <v>7</v>
      </c>
      <c r="W1014" s="1">
        <v>89856</v>
      </c>
      <c r="X1014" s="2"/>
      <c r="Y1014" s="1"/>
      <c r="Z1014" s="1"/>
      <c r="AA1014" s="1"/>
      <c r="AB1014" s="1"/>
    </row>
    <row r="1015" spans="1:28" x14ac:dyDescent="0.3">
      <c r="A1015" s="1">
        <v>23966</v>
      </c>
      <c r="B1015" s="1" t="s">
        <v>41</v>
      </c>
      <c r="C1015" s="1">
        <v>205.99</v>
      </c>
      <c r="D1015" s="1">
        <v>0.1</v>
      </c>
      <c r="E1015" s="1">
        <v>1788</v>
      </c>
      <c r="G1015" s="1"/>
      <c r="H1015" s="1" t="s">
        <v>35</v>
      </c>
      <c r="I1015" s="1" t="s">
        <v>74</v>
      </c>
      <c r="J1015" s="1" t="s">
        <v>58</v>
      </c>
      <c r="K1015" s="1" t="s">
        <v>992</v>
      </c>
      <c r="L1015" s="1" t="s">
        <v>49</v>
      </c>
      <c r="M1015" s="1"/>
      <c r="N1015" s="1" t="s">
        <v>29</v>
      </c>
      <c r="O1015" s="1" t="s">
        <v>989</v>
      </c>
      <c r="P1015" s="1" t="s">
        <v>171</v>
      </c>
      <c r="Q1015" s="1" t="s">
        <v>540</v>
      </c>
      <c r="R1015" s="1"/>
      <c r="S1015" s="1">
        <v>30188</v>
      </c>
      <c r="T1015" s="2">
        <v>42025</v>
      </c>
      <c r="U1015" s="2">
        <v>42026</v>
      </c>
      <c r="V1015" s="1">
        <v>6</v>
      </c>
      <c r="W1015" s="1">
        <v>88256</v>
      </c>
      <c r="X1015" s="2"/>
      <c r="Y1015" s="1"/>
      <c r="Z1015" s="1"/>
      <c r="AA1015" s="1"/>
      <c r="AB1015" s="1"/>
    </row>
    <row r="1016" spans="1:28" x14ac:dyDescent="0.3">
      <c r="A1016" s="1">
        <v>21284</v>
      </c>
      <c r="B1016" s="1" t="s">
        <v>41</v>
      </c>
      <c r="C1016" s="1">
        <v>880.98</v>
      </c>
      <c r="D1016" s="1">
        <v>0.1</v>
      </c>
      <c r="E1016" s="1">
        <v>1793</v>
      </c>
      <c r="G1016" s="1"/>
      <c r="H1016" s="1" t="s">
        <v>995</v>
      </c>
      <c r="I1016" s="1" t="s">
        <v>34</v>
      </c>
      <c r="J1016" s="1" t="s">
        <v>36</v>
      </c>
      <c r="K1016" s="1" t="s">
        <v>105</v>
      </c>
      <c r="L1016" s="1" t="s">
        <v>77</v>
      </c>
      <c r="M1016" s="1"/>
      <c r="N1016" s="1" t="s">
        <v>29</v>
      </c>
      <c r="O1016" s="1" t="s">
        <v>998</v>
      </c>
      <c r="P1016" s="1" t="s">
        <v>98</v>
      </c>
      <c r="Q1016" s="1" t="s">
        <v>583</v>
      </c>
      <c r="R1016" s="1"/>
      <c r="S1016" s="1">
        <v>61401</v>
      </c>
      <c r="T1016" s="2">
        <v>42010</v>
      </c>
      <c r="U1016" s="2">
        <v>42011</v>
      </c>
      <c r="V1016" s="1">
        <v>8</v>
      </c>
      <c r="W1016" s="1">
        <v>87853</v>
      </c>
      <c r="X1016" s="2"/>
      <c r="Y1016" s="1"/>
      <c r="Z1016" s="1"/>
      <c r="AA1016" s="1"/>
      <c r="AB1016" s="1"/>
    </row>
    <row r="1017" spans="1:28" x14ac:dyDescent="0.3">
      <c r="A1017" s="1">
        <v>22986</v>
      </c>
      <c r="B1017" s="1" t="s">
        <v>41</v>
      </c>
      <c r="C1017" s="1">
        <v>3.68</v>
      </c>
      <c r="D1017" s="1">
        <v>0.05</v>
      </c>
      <c r="E1017" s="1">
        <v>1802</v>
      </c>
      <c r="G1017" s="1"/>
      <c r="H1017" s="1" t="s">
        <v>35</v>
      </c>
      <c r="I1017" s="1" t="s">
        <v>24</v>
      </c>
      <c r="J1017" s="1" t="s">
        <v>26</v>
      </c>
      <c r="K1017" s="1" t="s">
        <v>999</v>
      </c>
      <c r="L1017" s="1" t="s">
        <v>28</v>
      </c>
      <c r="M1017" s="1"/>
      <c r="N1017" s="1" t="s">
        <v>29</v>
      </c>
      <c r="O1017" s="1" t="s">
        <v>988</v>
      </c>
      <c r="P1017" s="1" t="s">
        <v>162</v>
      </c>
      <c r="Q1017" s="1" t="s">
        <v>575</v>
      </c>
      <c r="R1017" s="1"/>
      <c r="S1017" s="1">
        <v>34698</v>
      </c>
      <c r="T1017" s="2">
        <v>42156</v>
      </c>
      <c r="U1017" s="2">
        <v>42157</v>
      </c>
      <c r="V1017" s="1">
        <v>11</v>
      </c>
      <c r="W1017" s="1">
        <v>91543</v>
      </c>
      <c r="X1017" s="1"/>
      <c r="Y1017" s="1"/>
      <c r="Z1017" s="1"/>
      <c r="AA1017" s="1"/>
      <c r="AB1017" s="1"/>
    </row>
    <row r="1018" spans="1:28" x14ac:dyDescent="0.3">
      <c r="A1018" s="1">
        <v>18901</v>
      </c>
      <c r="B1018" s="1" t="s">
        <v>47</v>
      </c>
      <c r="C1018" s="1">
        <v>8.1199999999999992</v>
      </c>
      <c r="D1018" s="1">
        <v>0.05</v>
      </c>
      <c r="E1018" s="1">
        <v>1808</v>
      </c>
      <c r="G1018" s="1"/>
      <c r="H1018" s="1" t="s">
        <v>995</v>
      </c>
      <c r="I1018" s="1" t="s">
        <v>34</v>
      </c>
      <c r="J1018" s="1" t="s">
        <v>58</v>
      </c>
      <c r="K1018" s="1" t="s">
        <v>100</v>
      </c>
      <c r="L1018" s="1" t="s">
        <v>43</v>
      </c>
      <c r="M1018" s="1"/>
      <c r="N1018" s="1" t="s">
        <v>29</v>
      </c>
      <c r="O1018" s="1" t="s">
        <v>998</v>
      </c>
      <c r="P1018" s="1" t="s">
        <v>252</v>
      </c>
      <c r="Q1018" s="1" t="s">
        <v>584</v>
      </c>
      <c r="R1018" s="1"/>
      <c r="S1018" s="1">
        <v>26101</v>
      </c>
      <c r="T1018" s="2">
        <v>42080</v>
      </c>
      <c r="U1018" s="2">
        <v>42081</v>
      </c>
      <c r="V1018" s="1">
        <v>10</v>
      </c>
      <c r="W1018" s="1">
        <v>89251</v>
      </c>
      <c r="X1018" s="2"/>
      <c r="Y1018" s="1"/>
      <c r="Z1018" s="1"/>
      <c r="AA1018" s="1"/>
      <c r="AB1018" s="1"/>
    </row>
    <row r="1019" spans="1:28" x14ac:dyDescent="0.3">
      <c r="A1019" s="1">
        <v>21746</v>
      </c>
      <c r="B1019" s="1" t="s">
        <v>33</v>
      </c>
      <c r="C1019" s="1">
        <v>77.510000000000005</v>
      </c>
      <c r="D1019" s="1">
        <v>0.05</v>
      </c>
      <c r="E1019" s="1">
        <v>1814</v>
      </c>
      <c r="G1019" s="1"/>
      <c r="H1019" s="1" t="s">
        <v>995</v>
      </c>
      <c r="I1019" s="1" t="s">
        <v>34</v>
      </c>
      <c r="J1019" s="1" t="s">
        <v>58</v>
      </c>
      <c r="K1019" s="1" t="s">
        <v>100</v>
      </c>
      <c r="L1019" s="1" t="s">
        <v>49</v>
      </c>
      <c r="M1019" s="1"/>
      <c r="N1019" s="1" t="s">
        <v>29</v>
      </c>
      <c r="O1019" s="1" t="s">
        <v>998</v>
      </c>
      <c r="P1019" s="1" t="s">
        <v>260</v>
      </c>
      <c r="Q1019" s="1" t="s">
        <v>585</v>
      </c>
      <c r="R1019" s="1"/>
      <c r="S1019" s="1">
        <v>38654</v>
      </c>
      <c r="T1019" s="2">
        <v>42147</v>
      </c>
      <c r="U1019" s="2">
        <v>42149</v>
      </c>
      <c r="V1019" s="1">
        <v>17</v>
      </c>
      <c r="W1019" s="1">
        <v>90524</v>
      </c>
      <c r="X1019" s="2"/>
      <c r="Y1019" s="1"/>
      <c r="Z1019" s="1"/>
      <c r="AA1019" s="1"/>
      <c r="AB1019" s="1"/>
    </row>
    <row r="1020" spans="1:28" x14ac:dyDescent="0.3">
      <c r="A1020" s="1">
        <v>21747</v>
      </c>
      <c r="B1020" s="1" t="s">
        <v>33</v>
      </c>
      <c r="C1020" s="1">
        <v>2.88</v>
      </c>
      <c r="D1020" s="1">
        <v>0.05</v>
      </c>
      <c r="E1020" s="1">
        <v>1814</v>
      </c>
      <c r="G1020" s="1"/>
      <c r="H1020" s="1" t="s">
        <v>35</v>
      </c>
      <c r="I1020" s="1" t="s">
        <v>34</v>
      </c>
      <c r="J1020" s="1" t="s">
        <v>26</v>
      </c>
      <c r="K1020" s="1" t="s">
        <v>27</v>
      </c>
      <c r="L1020" s="1" t="s">
        <v>28</v>
      </c>
      <c r="M1020" s="1"/>
      <c r="N1020" s="1" t="s">
        <v>29</v>
      </c>
      <c r="O1020" s="1" t="s">
        <v>998</v>
      </c>
      <c r="P1020" s="1" t="s">
        <v>260</v>
      </c>
      <c r="Q1020" s="1" t="s">
        <v>585</v>
      </c>
      <c r="R1020" s="1"/>
      <c r="S1020" s="1">
        <v>38654</v>
      </c>
      <c r="T1020" s="2">
        <v>42147</v>
      </c>
      <c r="U1020" s="2">
        <v>42149</v>
      </c>
      <c r="V1020" s="1">
        <v>13</v>
      </c>
      <c r="W1020" s="1">
        <v>90524</v>
      </c>
      <c r="X1020" s="1"/>
      <c r="Y1020" s="1"/>
      <c r="Z1020" s="1"/>
      <c r="AA1020" s="1"/>
      <c r="AB1020" s="1"/>
    </row>
    <row r="1021" spans="1:28" x14ac:dyDescent="0.3">
      <c r="A1021" s="1">
        <v>24463</v>
      </c>
      <c r="B1021" s="1" t="s">
        <v>47</v>
      </c>
      <c r="C1021" s="1">
        <v>90.97</v>
      </c>
      <c r="D1021" s="1">
        <v>0.05</v>
      </c>
      <c r="E1021" s="1">
        <v>1815</v>
      </c>
      <c r="G1021" s="1"/>
      <c r="H1021" s="1" t="s">
        <v>995</v>
      </c>
      <c r="I1021" s="1" t="s">
        <v>34</v>
      </c>
      <c r="J1021" s="1" t="s">
        <v>58</v>
      </c>
      <c r="K1021" s="1" t="s">
        <v>62</v>
      </c>
      <c r="L1021" s="1" t="s">
        <v>38</v>
      </c>
      <c r="M1021" s="1"/>
      <c r="N1021" s="1" t="s">
        <v>29</v>
      </c>
      <c r="O1021" s="1" t="s">
        <v>989</v>
      </c>
      <c r="P1021" s="1" t="s">
        <v>260</v>
      </c>
      <c r="Q1021" s="1" t="s">
        <v>586</v>
      </c>
      <c r="R1021" s="1"/>
      <c r="S1021" s="1">
        <v>39208</v>
      </c>
      <c r="T1021" s="2">
        <v>42046</v>
      </c>
      <c r="U1021" s="2">
        <v>42047</v>
      </c>
      <c r="V1021" s="1">
        <v>14</v>
      </c>
      <c r="W1021" s="1">
        <v>90525</v>
      </c>
      <c r="X1021" s="2"/>
      <c r="Y1021" s="1"/>
      <c r="Z1021" s="1"/>
      <c r="AA1021" s="1"/>
      <c r="AB1021" s="1"/>
    </row>
    <row r="1022" spans="1:28" x14ac:dyDescent="0.3">
      <c r="A1022" s="1">
        <v>22843</v>
      </c>
      <c r="B1022" s="1" t="s">
        <v>71</v>
      </c>
      <c r="C1022" s="1">
        <v>10.48</v>
      </c>
      <c r="D1022" s="1">
        <v>0.05</v>
      </c>
      <c r="E1022" s="1">
        <v>1816</v>
      </c>
      <c r="G1022" s="1"/>
      <c r="H1022" s="1" t="s">
        <v>35</v>
      </c>
      <c r="I1022" s="1" t="s">
        <v>74</v>
      </c>
      <c r="J1022" s="1" t="s">
        <v>26</v>
      </c>
      <c r="K1022" s="1" t="s">
        <v>27</v>
      </c>
      <c r="L1022" s="1" t="s">
        <v>43</v>
      </c>
      <c r="M1022" s="1"/>
      <c r="N1022" s="1" t="s">
        <v>29</v>
      </c>
      <c r="O1022" s="1" t="s">
        <v>989</v>
      </c>
      <c r="P1022" s="1" t="s">
        <v>143</v>
      </c>
      <c r="Q1022" s="1" t="s">
        <v>91</v>
      </c>
      <c r="R1022" s="1"/>
      <c r="S1022" s="1">
        <v>48187</v>
      </c>
      <c r="T1022" s="2">
        <v>42040</v>
      </c>
      <c r="U1022" s="2">
        <v>42042</v>
      </c>
      <c r="V1022" s="1">
        <v>19</v>
      </c>
      <c r="W1022" s="1">
        <v>85990</v>
      </c>
      <c r="X1022" s="2"/>
      <c r="Y1022" s="1"/>
      <c r="Z1022" s="1"/>
      <c r="AA1022" s="1"/>
      <c r="AB1022" s="1"/>
    </row>
    <row r="1023" spans="1:28" x14ac:dyDescent="0.3">
      <c r="A1023" s="1">
        <v>24622</v>
      </c>
      <c r="B1023" s="1" t="s">
        <v>33</v>
      </c>
      <c r="C1023" s="1">
        <v>17.98</v>
      </c>
      <c r="D1023" s="1">
        <v>0.05</v>
      </c>
      <c r="E1023" s="1">
        <v>1818</v>
      </c>
      <c r="G1023" s="1"/>
      <c r="H1023" s="1" t="s">
        <v>35</v>
      </c>
      <c r="I1023" s="1" t="s">
        <v>74</v>
      </c>
      <c r="J1023" s="1" t="s">
        <v>58</v>
      </c>
      <c r="K1023" s="1" t="s">
        <v>62</v>
      </c>
      <c r="L1023" s="1" t="s">
        <v>63</v>
      </c>
      <c r="M1023" s="1"/>
      <c r="N1023" s="1" t="s">
        <v>29</v>
      </c>
      <c r="O1023" s="1" t="s">
        <v>989</v>
      </c>
      <c r="P1023" s="1" t="s">
        <v>143</v>
      </c>
      <c r="Q1023" s="1" t="s">
        <v>587</v>
      </c>
      <c r="R1023" s="1"/>
      <c r="S1023" s="1">
        <v>48126</v>
      </c>
      <c r="T1023" s="2">
        <v>42109</v>
      </c>
      <c r="U1023" s="2">
        <v>42111</v>
      </c>
      <c r="V1023" s="1">
        <v>3</v>
      </c>
      <c r="W1023" s="1">
        <v>85991</v>
      </c>
      <c r="X1023" s="1"/>
      <c r="Y1023" s="1"/>
      <c r="Z1023" s="1"/>
      <c r="AA1023" s="1"/>
      <c r="AB1023" s="1"/>
    </row>
    <row r="1024" spans="1:28" x14ac:dyDescent="0.3">
      <c r="A1024" s="1">
        <v>24623</v>
      </c>
      <c r="B1024" s="1" t="s">
        <v>33</v>
      </c>
      <c r="C1024" s="1">
        <v>9.99</v>
      </c>
      <c r="D1024" s="1">
        <v>0.05</v>
      </c>
      <c r="E1024" s="1">
        <v>1818</v>
      </c>
      <c r="G1024" s="1"/>
      <c r="H1024" s="1" t="s">
        <v>995</v>
      </c>
      <c r="I1024" s="1" t="s">
        <v>74</v>
      </c>
      <c r="J1024" s="1" t="s">
        <v>26</v>
      </c>
      <c r="K1024" s="1" t="s">
        <v>66</v>
      </c>
      <c r="L1024" s="1" t="s">
        <v>49</v>
      </c>
      <c r="M1024" s="1"/>
      <c r="N1024" s="1" t="s">
        <v>29</v>
      </c>
      <c r="O1024" s="1" t="s">
        <v>988</v>
      </c>
      <c r="P1024" s="1" t="s">
        <v>143</v>
      </c>
      <c r="Q1024" s="1" t="s">
        <v>587</v>
      </c>
      <c r="R1024" s="1"/>
      <c r="S1024" s="1">
        <v>48126</v>
      </c>
      <c r="T1024" s="2">
        <v>42109</v>
      </c>
      <c r="U1024" s="2">
        <v>42112</v>
      </c>
      <c r="V1024" s="1">
        <v>12</v>
      </c>
      <c r="W1024" s="1">
        <v>85991</v>
      </c>
      <c r="X1024" s="1"/>
      <c r="Y1024" s="1"/>
      <c r="Z1024" s="1"/>
      <c r="AA1024" s="1"/>
      <c r="AB1024" s="1"/>
    </row>
    <row r="1025" spans="1:28" x14ac:dyDescent="0.3">
      <c r="A1025" s="1">
        <v>4843</v>
      </c>
      <c r="B1025" s="1" t="s">
        <v>71</v>
      </c>
      <c r="C1025" s="1">
        <v>10.48</v>
      </c>
      <c r="D1025" s="1">
        <v>0.05</v>
      </c>
      <c r="E1025" s="1">
        <v>1821</v>
      </c>
      <c r="G1025" s="1"/>
      <c r="H1025" s="1" t="s">
        <v>35</v>
      </c>
      <c r="I1025" s="1" t="s">
        <v>74</v>
      </c>
      <c r="J1025" s="1" t="s">
        <v>26</v>
      </c>
      <c r="K1025" s="1" t="s">
        <v>27</v>
      </c>
      <c r="L1025" s="1" t="s">
        <v>43</v>
      </c>
      <c r="M1025" s="1"/>
      <c r="N1025" s="1" t="s">
        <v>29</v>
      </c>
      <c r="O1025" s="1" t="s">
        <v>988</v>
      </c>
      <c r="P1025" s="1" t="s">
        <v>55</v>
      </c>
      <c r="Q1025" s="1" t="s">
        <v>65</v>
      </c>
      <c r="R1025" s="1"/>
      <c r="S1025" s="1">
        <v>10177</v>
      </c>
      <c r="T1025" s="2">
        <v>42040</v>
      </c>
      <c r="U1025" s="2">
        <v>42042</v>
      </c>
      <c r="V1025" s="1">
        <v>76</v>
      </c>
      <c r="W1025" s="1">
        <v>34435</v>
      </c>
      <c r="X1025" s="1"/>
      <c r="Y1025" s="1"/>
      <c r="Z1025" s="1"/>
      <c r="AA1025" s="1"/>
      <c r="AB1025" s="1"/>
    </row>
    <row r="1026" spans="1:28" x14ac:dyDescent="0.3">
      <c r="A1026" s="1">
        <v>6621</v>
      </c>
      <c r="B1026" s="1" t="s">
        <v>33</v>
      </c>
      <c r="C1026" s="1">
        <v>18.649999999999999</v>
      </c>
      <c r="D1026" s="1">
        <v>0.05</v>
      </c>
      <c r="E1026" s="1">
        <v>1821</v>
      </c>
      <c r="G1026" s="1"/>
      <c r="H1026" s="1" t="s">
        <v>35</v>
      </c>
      <c r="I1026" s="1" t="s">
        <v>74</v>
      </c>
      <c r="J1026" s="1" t="s">
        <v>36</v>
      </c>
      <c r="K1026" s="1" t="s">
        <v>42</v>
      </c>
      <c r="L1026" s="1" t="s">
        <v>43</v>
      </c>
      <c r="M1026" s="1"/>
      <c r="N1026" s="1" t="s">
        <v>29</v>
      </c>
      <c r="O1026" s="1" t="s">
        <v>988</v>
      </c>
      <c r="P1026" s="1" t="s">
        <v>55</v>
      </c>
      <c r="Q1026" s="1" t="s">
        <v>65</v>
      </c>
      <c r="R1026" s="1"/>
      <c r="S1026" s="1">
        <v>10177</v>
      </c>
      <c r="T1026" s="2">
        <v>42109</v>
      </c>
      <c r="U1026" s="2">
        <v>42110</v>
      </c>
      <c r="V1026" s="1">
        <v>34</v>
      </c>
      <c r="W1026" s="1">
        <v>47108</v>
      </c>
      <c r="X1026" s="2"/>
      <c r="Y1026" s="1"/>
      <c r="Z1026" s="1"/>
      <c r="AA1026" s="1"/>
      <c r="AB1026" s="1"/>
    </row>
    <row r="1027" spans="1:28" x14ac:dyDescent="0.3">
      <c r="A1027" s="1">
        <v>6622</v>
      </c>
      <c r="B1027" s="1" t="s">
        <v>33</v>
      </c>
      <c r="C1027" s="1">
        <v>17.98</v>
      </c>
      <c r="D1027" s="1">
        <v>0.05</v>
      </c>
      <c r="E1027" s="1">
        <v>1821</v>
      </c>
      <c r="G1027" s="1"/>
      <c r="H1027" s="1" t="s">
        <v>35</v>
      </c>
      <c r="I1027" s="1" t="s">
        <v>74</v>
      </c>
      <c r="J1027" s="1" t="s">
        <v>58</v>
      </c>
      <c r="K1027" s="1" t="s">
        <v>62</v>
      </c>
      <c r="L1027" s="1" t="s">
        <v>63</v>
      </c>
      <c r="M1027" s="1"/>
      <c r="N1027" s="1" t="s">
        <v>29</v>
      </c>
      <c r="O1027" s="1" t="s">
        <v>988</v>
      </c>
      <c r="P1027" s="1" t="s">
        <v>55</v>
      </c>
      <c r="Q1027" s="1" t="s">
        <v>65</v>
      </c>
      <c r="R1027" s="1"/>
      <c r="S1027" s="1">
        <v>10177</v>
      </c>
      <c r="T1027" s="2">
        <v>42109</v>
      </c>
      <c r="U1027" s="2">
        <v>42111</v>
      </c>
      <c r="V1027" s="1">
        <v>13</v>
      </c>
      <c r="W1027" s="1">
        <v>47108</v>
      </c>
      <c r="X1027" s="2"/>
      <c r="Y1027" s="1"/>
      <c r="Z1027" s="1"/>
      <c r="AA1027" s="1"/>
      <c r="AB1027" s="1"/>
    </row>
    <row r="1028" spans="1:28" x14ac:dyDescent="0.3">
      <c r="A1028" s="1">
        <v>6623</v>
      </c>
      <c r="B1028" s="1" t="s">
        <v>33</v>
      </c>
      <c r="C1028" s="1">
        <v>9.99</v>
      </c>
      <c r="D1028" s="1">
        <v>0.05</v>
      </c>
      <c r="E1028" s="1">
        <v>1821</v>
      </c>
      <c r="G1028" s="1"/>
      <c r="H1028" s="1" t="s">
        <v>995</v>
      </c>
      <c r="I1028" s="1" t="s">
        <v>74</v>
      </c>
      <c r="J1028" s="1" t="s">
        <v>26</v>
      </c>
      <c r="K1028" s="1" t="s">
        <v>66</v>
      </c>
      <c r="L1028" s="1" t="s">
        <v>49</v>
      </c>
      <c r="M1028" s="1"/>
      <c r="N1028" s="1" t="s">
        <v>29</v>
      </c>
      <c r="O1028" s="1" t="s">
        <v>988</v>
      </c>
      <c r="P1028" s="1" t="s">
        <v>55</v>
      </c>
      <c r="Q1028" s="1" t="s">
        <v>65</v>
      </c>
      <c r="R1028" s="1"/>
      <c r="S1028" s="1">
        <v>10177</v>
      </c>
      <c r="T1028" s="2">
        <v>42109</v>
      </c>
      <c r="U1028" s="2">
        <v>42112</v>
      </c>
      <c r="V1028" s="1">
        <v>47</v>
      </c>
      <c r="W1028" s="1">
        <v>47108</v>
      </c>
      <c r="X1028" s="1"/>
      <c r="Y1028" s="1"/>
      <c r="Z1028" s="1"/>
      <c r="AA1028" s="1"/>
      <c r="AB1028" s="1"/>
    </row>
    <row r="1029" spans="1:28" x14ac:dyDescent="0.3">
      <c r="A1029" s="1">
        <v>6624</v>
      </c>
      <c r="B1029" s="1" t="s">
        <v>33</v>
      </c>
      <c r="C1029" s="1">
        <v>175.99</v>
      </c>
      <c r="D1029" s="1">
        <v>0.1</v>
      </c>
      <c r="E1029" s="1">
        <v>1821</v>
      </c>
      <c r="G1029" s="1"/>
      <c r="H1029" s="1" t="s">
        <v>995</v>
      </c>
      <c r="I1029" s="1" t="s">
        <v>74</v>
      </c>
      <c r="J1029" s="1" t="s">
        <v>58</v>
      </c>
      <c r="K1029" s="1" t="s">
        <v>992</v>
      </c>
      <c r="L1029" s="1" t="s">
        <v>49</v>
      </c>
      <c r="M1029" s="1"/>
      <c r="N1029" s="1" t="s">
        <v>29</v>
      </c>
      <c r="O1029" s="1" t="s">
        <v>989</v>
      </c>
      <c r="P1029" s="1" t="s">
        <v>55</v>
      </c>
      <c r="Q1029" s="1" t="s">
        <v>65</v>
      </c>
      <c r="R1029" s="1"/>
      <c r="S1029" s="1">
        <v>10177</v>
      </c>
      <c r="T1029" s="2">
        <v>42109</v>
      </c>
      <c r="U1029" s="2">
        <v>42110</v>
      </c>
      <c r="V1029" s="1">
        <v>16</v>
      </c>
      <c r="W1029" s="1">
        <v>47108</v>
      </c>
      <c r="X1029" s="1"/>
      <c r="Y1029" s="1"/>
      <c r="Z1029" s="1"/>
      <c r="AA1029" s="1"/>
      <c r="AB1029" s="1"/>
    </row>
    <row r="1030" spans="1:28" x14ac:dyDescent="0.3">
      <c r="A1030" s="1">
        <v>19596</v>
      </c>
      <c r="B1030" s="1" t="s">
        <v>47</v>
      </c>
      <c r="C1030" s="1">
        <v>52.99</v>
      </c>
      <c r="D1030" s="1">
        <v>0.05</v>
      </c>
      <c r="E1030" s="1">
        <v>1826</v>
      </c>
      <c r="G1030" s="1"/>
      <c r="H1030" s="1" t="s">
        <v>995</v>
      </c>
      <c r="I1030" s="1" t="s">
        <v>24</v>
      </c>
      <c r="J1030" s="1" t="s">
        <v>26</v>
      </c>
      <c r="K1030" s="1" t="s">
        <v>85</v>
      </c>
      <c r="L1030" s="1" t="s">
        <v>49</v>
      </c>
      <c r="M1030" s="1"/>
      <c r="N1030" s="1" t="s">
        <v>29</v>
      </c>
      <c r="O1030" s="1" t="s">
        <v>989</v>
      </c>
      <c r="P1030" s="1" t="s">
        <v>153</v>
      </c>
      <c r="Q1030" s="1" t="s">
        <v>588</v>
      </c>
      <c r="R1030" s="1"/>
      <c r="S1030" s="1">
        <v>52722</v>
      </c>
      <c r="T1030" s="2">
        <v>42112</v>
      </c>
      <c r="U1030" s="2">
        <v>42113</v>
      </c>
      <c r="V1030" s="1">
        <v>7</v>
      </c>
      <c r="W1030" s="1">
        <v>86958</v>
      </c>
      <c r="X1030" s="2"/>
      <c r="Y1030" s="1"/>
      <c r="Z1030" s="1"/>
      <c r="AA1030" s="1"/>
      <c r="AB1030" s="1"/>
    </row>
    <row r="1031" spans="1:28" x14ac:dyDescent="0.3">
      <c r="A1031" s="1">
        <v>18199</v>
      </c>
      <c r="B1031" s="1" t="s">
        <v>47</v>
      </c>
      <c r="C1031" s="1">
        <v>9.27</v>
      </c>
      <c r="D1031" s="1">
        <v>0.05</v>
      </c>
      <c r="E1031" s="1">
        <v>1826</v>
      </c>
      <c r="G1031" s="1"/>
      <c r="H1031" s="1" t="s">
        <v>35</v>
      </c>
      <c r="I1031" s="1" t="s">
        <v>24</v>
      </c>
      <c r="J1031" s="1" t="s">
        <v>26</v>
      </c>
      <c r="K1031" s="1" t="s">
        <v>66</v>
      </c>
      <c r="L1031" s="1" t="s">
        <v>28</v>
      </c>
      <c r="M1031" s="1"/>
      <c r="N1031" s="1" t="s">
        <v>29</v>
      </c>
      <c r="O1031" s="1" t="s">
        <v>989</v>
      </c>
      <c r="P1031" s="1" t="s">
        <v>153</v>
      </c>
      <c r="Q1031" s="1" t="s">
        <v>588</v>
      </c>
      <c r="R1031" s="1"/>
      <c r="S1031" s="1">
        <v>52722</v>
      </c>
      <c r="T1031" s="2">
        <v>42136</v>
      </c>
      <c r="U1031" s="2">
        <v>42138</v>
      </c>
      <c r="V1031" s="1">
        <v>1</v>
      </c>
      <c r="W1031" s="1">
        <v>86959</v>
      </c>
      <c r="X1031" s="1"/>
      <c r="Y1031" s="1"/>
      <c r="Z1031" s="1"/>
      <c r="AA1031" s="1"/>
      <c r="AB1031" s="1"/>
    </row>
    <row r="1032" spans="1:28" x14ac:dyDescent="0.3">
      <c r="A1032" s="1">
        <v>20551</v>
      </c>
      <c r="B1032" s="1" t="s">
        <v>33</v>
      </c>
      <c r="C1032" s="1">
        <v>5.98</v>
      </c>
      <c r="D1032" s="1">
        <v>0.05</v>
      </c>
      <c r="E1032" s="1">
        <v>1827</v>
      </c>
      <c r="G1032" s="1"/>
      <c r="H1032" s="1" t="s">
        <v>35</v>
      </c>
      <c r="I1032" s="1" t="s">
        <v>24</v>
      </c>
      <c r="J1032" s="1" t="s">
        <v>26</v>
      </c>
      <c r="K1032" s="1" t="s">
        <v>27</v>
      </c>
      <c r="L1032" s="1" t="s">
        <v>28</v>
      </c>
      <c r="M1032" s="1"/>
      <c r="N1032" s="1" t="s">
        <v>29</v>
      </c>
      <c r="O1032" s="1" t="s">
        <v>989</v>
      </c>
      <c r="P1032" s="1" t="s">
        <v>153</v>
      </c>
      <c r="Q1032" s="1" t="s">
        <v>88</v>
      </c>
      <c r="R1032" s="1"/>
      <c r="S1032" s="1">
        <v>52601</v>
      </c>
      <c r="T1032" s="2">
        <v>42054</v>
      </c>
      <c r="U1032" s="2">
        <v>42055</v>
      </c>
      <c r="V1032" s="1">
        <v>9</v>
      </c>
      <c r="W1032" s="1">
        <v>86956</v>
      </c>
      <c r="X1032" s="1"/>
      <c r="Y1032" s="1"/>
      <c r="Z1032" s="1"/>
      <c r="AA1032" s="1"/>
      <c r="AB1032" s="1"/>
    </row>
    <row r="1033" spans="1:28" x14ac:dyDescent="0.3">
      <c r="A1033" s="1">
        <v>19597</v>
      </c>
      <c r="B1033" s="1" t="s">
        <v>47</v>
      </c>
      <c r="C1033" s="1">
        <v>100.98</v>
      </c>
      <c r="D1033" s="1">
        <v>0.1</v>
      </c>
      <c r="E1033" s="1">
        <v>1827</v>
      </c>
      <c r="G1033" s="1"/>
      <c r="H1033" s="1" t="s">
        <v>995</v>
      </c>
      <c r="I1033" s="1" t="s">
        <v>24</v>
      </c>
      <c r="J1033" s="1" t="s">
        <v>36</v>
      </c>
      <c r="K1033" s="1" t="s">
        <v>105</v>
      </c>
      <c r="L1033" s="1" t="s">
        <v>77</v>
      </c>
      <c r="M1033" s="1"/>
      <c r="N1033" s="1" t="s">
        <v>29</v>
      </c>
      <c r="O1033" s="1" t="s">
        <v>989</v>
      </c>
      <c r="P1033" s="1" t="s">
        <v>153</v>
      </c>
      <c r="Q1033" s="1" t="s">
        <v>88</v>
      </c>
      <c r="R1033" s="1"/>
      <c r="S1033" s="1">
        <v>52601</v>
      </c>
      <c r="T1033" s="2">
        <v>42112</v>
      </c>
      <c r="U1033" s="2">
        <v>42115</v>
      </c>
      <c r="V1033" s="1">
        <v>2</v>
      </c>
      <c r="W1033" s="1">
        <v>86958</v>
      </c>
      <c r="X1033" s="1"/>
      <c r="Y1033" s="1"/>
      <c r="Z1033" s="1"/>
      <c r="AA1033" s="1"/>
      <c r="AB1033" s="1"/>
    </row>
    <row r="1034" spans="1:28" x14ac:dyDescent="0.3">
      <c r="A1034" s="1">
        <v>19598</v>
      </c>
      <c r="B1034" s="1" t="s">
        <v>47</v>
      </c>
      <c r="C1034" s="1">
        <v>85.99</v>
      </c>
      <c r="D1034" s="1">
        <v>0.05</v>
      </c>
      <c r="E1034" s="1">
        <v>1827</v>
      </c>
      <c r="G1034" s="1"/>
      <c r="H1034" s="1" t="s">
        <v>35</v>
      </c>
      <c r="I1034" s="1" t="s">
        <v>24</v>
      </c>
      <c r="J1034" s="1" t="s">
        <v>58</v>
      </c>
      <c r="K1034" s="1" t="s">
        <v>992</v>
      </c>
      <c r="L1034" s="1" t="s">
        <v>28</v>
      </c>
      <c r="M1034" s="1"/>
      <c r="N1034" s="1" t="s">
        <v>29</v>
      </c>
      <c r="O1034" s="1" t="s">
        <v>989</v>
      </c>
      <c r="P1034" s="1" t="s">
        <v>153</v>
      </c>
      <c r="Q1034" s="1" t="s">
        <v>88</v>
      </c>
      <c r="R1034" s="1"/>
      <c r="S1034" s="1">
        <v>52601</v>
      </c>
      <c r="T1034" s="2">
        <v>42112</v>
      </c>
      <c r="U1034" s="2">
        <v>42114</v>
      </c>
      <c r="V1034" s="1">
        <v>5</v>
      </c>
      <c r="W1034" s="1">
        <v>86958</v>
      </c>
      <c r="X1034" s="1"/>
      <c r="Y1034" s="1"/>
      <c r="Z1034" s="1"/>
      <c r="AA1034" s="1"/>
      <c r="AB1034" s="1"/>
    </row>
    <row r="1035" spans="1:28" x14ac:dyDescent="0.3">
      <c r="A1035" s="1">
        <v>20553</v>
      </c>
      <c r="B1035" s="1" t="s">
        <v>33</v>
      </c>
      <c r="C1035" s="1">
        <v>5.98</v>
      </c>
      <c r="D1035" s="1">
        <v>0.05</v>
      </c>
      <c r="E1035" s="1">
        <v>1828</v>
      </c>
      <c r="G1035" s="1"/>
      <c r="H1035" s="1" t="s">
        <v>35</v>
      </c>
      <c r="I1035" s="1" t="s">
        <v>24</v>
      </c>
      <c r="J1035" s="1" t="s">
        <v>26</v>
      </c>
      <c r="K1035" s="1" t="s">
        <v>66</v>
      </c>
      <c r="L1035" s="1" t="s">
        <v>49</v>
      </c>
      <c r="M1035" s="1"/>
      <c r="N1035" s="1" t="s">
        <v>29</v>
      </c>
      <c r="O1035" s="1" t="s">
        <v>989</v>
      </c>
      <c r="P1035" s="1" t="s">
        <v>153</v>
      </c>
      <c r="Q1035" s="1" t="s">
        <v>589</v>
      </c>
      <c r="R1035" s="1"/>
      <c r="S1035" s="1">
        <v>50613</v>
      </c>
      <c r="T1035" s="2">
        <v>42054</v>
      </c>
      <c r="U1035" s="2">
        <v>42055</v>
      </c>
      <c r="V1035" s="1">
        <v>7</v>
      </c>
      <c r="W1035" s="1">
        <v>86956</v>
      </c>
      <c r="X1035" s="1"/>
      <c r="Y1035" s="1"/>
      <c r="Z1035" s="1"/>
      <c r="AA1035" s="1"/>
      <c r="AB1035" s="1"/>
    </row>
    <row r="1036" spans="1:28" x14ac:dyDescent="0.3">
      <c r="A1036" s="1">
        <v>21383</v>
      </c>
      <c r="B1036" s="1" t="s">
        <v>71</v>
      </c>
      <c r="C1036" s="1">
        <v>7.1</v>
      </c>
      <c r="D1036" s="1">
        <v>0.05</v>
      </c>
      <c r="E1036" s="1">
        <v>1828</v>
      </c>
      <c r="G1036" s="1"/>
      <c r="H1036" s="1" t="s">
        <v>35</v>
      </c>
      <c r="I1036" s="1" t="s">
        <v>24</v>
      </c>
      <c r="J1036" s="1" t="s">
        <v>26</v>
      </c>
      <c r="K1036" s="1" t="s">
        <v>996</v>
      </c>
      <c r="L1036" s="1" t="s">
        <v>49</v>
      </c>
      <c r="M1036" s="1"/>
      <c r="N1036" s="1" t="s">
        <v>29</v>
      </c>
      <c r="O1036" s="1" t="s">
        <v>989</v>
      </c>
      <c r="P1036" s="1" t="s">
        <v>153</v>
      </c>
      <c r="Q1036" s="1" t="s">
        <v>589</v>
      </c>
      <c r="R1036" s="1"/>
      <c r="S1036" s="1">
        <v>50613</v>
      </c>
      <c r="T1036" s="2">
        <v>42010</v>
      </c>
      <c r="U1036" s="2">
        <v>42010</v>
      </c>
      <c r="V1036" s="1">
        <v>14</v>
      </c>
      <c r="W1036" s="1">
        <v>86960</v>
      </c>
      <c r="X1036" s="1"/>
      <c r="Y1036" s="1"/>
      <c r="Z1036" s="1"/>
      <c r="AA1036" s="1"/>
      <c r="AB1036" s="1"/>
    </row>
    <row r="1037" spans="1:28" x14ac:dyDescent="0.3">
      <c r="A1037" s="1">
        <v>21384</v>
      </c>
      <c r="B1037" s="1" t="s">
        <v>71</v>
      </c>
      <c r="C1037" s="1">
        <v>20.95</v>
      </c>
      <c r="D1037" s="1">
        <v>0.05</v>
      </c>
      <c r="E1037" s="1">
        <v>1828</v>
      </c>
      <c r="G1037" s="1"/>
      <c r="H1037" s="1" t="s">
        <v>35</v>
      </c>
      <c r="I1037" s="1" t="s">
        <v>24</v>
      </c>
      <c r="J1037" s="1" t="s">
        <v>58</v>
      </c>
      <c r="K1037" s="1" t="s">
        <v>100</v>
      </c>
      <c r="L1037" s="1" t="s">
        <v>49</v>
      </c>
      <c r="M1037" s="1"/>
      <c r="N1037" s="1" t="s">
        <v>29</v>
      </c>
      <c r="O1037" s="1" t="s">
        <v>989</v>
      </c>
      <c r="P1037" s="1" t="s">
        <v>153</v>
      </c>
      <c r="Q1037" s="1" t="s">
        <v>589</v>
      </c>
      <c r="R1037" s="1"/>
      <c r="S1037" s="1">
        <v>50613</v>
      </c>
      <c r="T1037" s="2">
        <v>42010</v>
      </c>
      <c r="U1037" s="2">
        <v>42015</v>
      </c>
      <c r="V1037" s="1">
        <v>7</v>
      </c>
      <c r="W1037" s="1">
        <v>86960</v>
      </c>
      <c r="X1037" s="1"/>
      <c r="Y1037" s="1"/>
      <c r="Z1037" s="1"/>
      <c r="AA1037" s="1"/>
      <c r="AB1037" s="1"/>
    </row>
    <row r="1038" spans="1:28" x14ac:dyDescent="0.3">
      <c r="A1038" s="1">
        <v>23430</v>
      </c>
      <c r="B1038" s="1" t="s">
        <v>41</v>
      </c>
      <c r="C1038" s="1">
        <v>10.64</v>
      </c>
      <c r="D1038" s="1">
        <v>0.05</v>
      </c>
      <c r="E1038" s="1">
        <v>1829</v>
      </c>
      <c r="G1038" s="1"/>
      <c r="H1038" s="1" t="s">
        <v>995</v>
      </c>
      <c r="I1038" s="1" t="s">
        <v>24</v>
      </c>
      <c r="J1038" s="1" t="s">
        <v>36</v>
      </c>
      <c r="K1038" s="1" t="s">
        <v>42</v>
      </c>
      <c r="L1038" s="1" t="s">
        <v>49</v>
      </c>
      <c r="M1038" s="1"/>
      <c r="N1038" s="1" t="s">
        <v>29</v>
      </c>
      <c r="O1038" s="1" t="s">
        <v>989</v>
      </c>
      <c r="P1038" s="1" t="s">
        <v>153</v>
      </c>
      <c r="Q1038" s="1" t="s">
        <v>590</v>
      </c>
      <c r="R1038" s="1"/>
      <c r="S1038" s="1">
        <v>52402</v>
      </c>
      <c r="T1038" s="2">
        <v>42088</v>
      </c>
      <c r="U1038" s="2">
        <v>42090</v>
      </c>
      <c r="V1038" s="1">
        <v>5</v>
      </c>
      <c r="W1038" s="1">
        <v>86957</v>
      </c>
      <c r="X1038" s="1"/>
      <c r="Y1038" s="1"/>
      <c r="Z1038" s="1"/>
      <c r="AA1038" s="1"/>
      <c r="AB1038" s="1"/>
    </row>
    <row r="1039" spans="1:28" x14ac:dyDescent="0.3">
      <c r="A1039" s="1">
        <v>21385</v>
      </c>
      <c r="B1039" s="1" t="s">
        <v>71</v>
      </c>
      <c r="C1039" s="1">
        <v>39.06</v>
      </c>
      <c r="D1039" s="1">
        <v>0.05</v>
      </c>
      <c r="E1039" s="1">
        <v>1829</v>
      </c>
      <c r="G1039" s="1"/>
      <c r="H1039" s="1" t="s">
        <v>35</v>
      </c>
      <c r="I1039" s="1" t="s">
        <v>24</v>
      </c>
      <c r="J1039" s="1" t="s">
        <v>26</v>
      </c>
      <c r="K1039" s="1" t="s">
        <v>996</v>
      </c>
      <c r="L1039" s="1" t="s">
        <v>49</v>
      </c>
      <c r="M1039" s="1"/>
      <c r="N1039" s="1" t="s">
        <v>29</v>
      </c>
      <c r="O1039" s="1" t="s">
        <v>989</v>
      </c>
      <c r="P1039" s="1" t="s">
        <v>153</v>
      </c>
      <c r="Q1039" s="1" t="s">
        <v>590</v>
      </c>
      <c r="R1039" s="1"/>
      <c r="S1039" s="1">
        <v>52402</v>
      </c>
      <c r="T1039" s="2">
        <v>42010</v>
      </c>
      <c r="U1039" s="2">
        <v>42017</v>
      </c>
      <c r="V1039" s="1">
        <v>9</v>
      </c>
      <c r="W1039" s="1">
        <v>86960</v>
      </c>
      <c r="X1039" s="1"/>
      <c r="Y1039" s="1"/>
      <c r="Z1039" s="1"/>
      <c r="AA1039" s="1"/>
      <c r="AB1039" s="1"/>
    </row>
    <row r="1040" spans="1:28" x14ac:dyDescent="0.3">
      <c r="A1040" s="1">
        <v>21386</v>
      </c>
      <c r="B1040" s="1" t="s">
        <v>71</v>
      </c>
      <c r="C1040" s="1">
        <v>3.52</v>
      </c>
      <c r="D1040" s="1">
        <v>0.05</v>
      </c>
      <c r="E1040" s="1">
        <v>1829</v>
      </c>
      <c r="G1040" s="1"/>
      <c r="H1040" s="1" t="s">
        <v>35</v>
      </c>
      <c r="I1040" s="1" t="s">
        <v>24</v>
      </c>
      <c r="J1040" s="1" t="s">
        <v>26</v>
      </c>
      <c r="K1040" s="1" t="s">
        <v>996</v>
      </c>
      <c r="L1040" s="1" t="s">
        <v>49</v>
      </c>
      <c r="M1040" s="1"/>
      <c r="N1040" s="1" t="s">
        <v>29</v>
      </c>
      <c r="O1040" s="1" t="s">
        <v>989</v>
      </c>
      <c r="P1040" s="1" t="s">
        <v>153</v>
      </c>
      <c r="Q1040" s="1" t="s">
        <v>590</v>
      </c>
      <c r="R1040" s="1"/>
      <c r="S1040" s="1">
        <v>52402</v>
      </c>
      <c r="T1040" s="2">
        <v>42010</v>
      </c>
      <c r="U1040" s="2">
        <v>42019</v>
      </c>
      <c r="V1040" s="1">
        <v>4</v>
      </c>
      <c r="W1040" s="1">
        <v>86960</v>
      </c>
      <c r="X1040" s="1"/>
      <c r="Y1040" s="1"/>
      <c r="Z1040" s="1"/>
      <c r="AA1040" s="1"/>
      <c r="AB1040" s="1"/>
    </row>
    <row r="1041" spans="1:28" x14ac:dyDescent="0.3">
      <c r="A1041" s="1">
        <v>21387</v>
      </c>
      <c r="B1041" s="1" t="s">
        <v>71</v>
      </c>
      <c r="C1041" s="1">
        <v>15.51</v>
      </c>
      <c r="D1041" s="1">
        <v>0.05</v>
      </c>
      <c r="E1041" s="1">
        <v>1829</v>
      </c>
      <c r="G1041" s="1"/>
      <c r="H1041" s="1" t="s">
        <v>35</v>
      </c>
      <c r="I1041" s="1" t="s">
        <v>24</v>
      </c>
      <c r="J1041" s="1" t="s">
        <v>26</v>
      </c>
      <c r="K1041" s="1" t="s">
        <v>85</v>
      </c>
      <c r="L1041" s="1" t="s">
        <v>49</v>
      </c>
      <c r="M1041" s="1"/>
      <c r="N1041" s="1" t="s">
        <v>29</v>
      </c>
      <c r="O1041" s="1" t="s">
        <v>984</v>
      </c>
      <c r="P1041" s="1" t="s">
        <v>153</v>
      </c>
      <c r="Q1041" s="1" t="s">
        <v>590</v>
      </c>
      <c r="R1041" s="1"/>
      <c r="S1041" s="1">
        <v>52402</v>
      </c>
      <c r="T1041" s="2">
        <v>42010</v>
      </c>
      <c r="U1041" s="2">
        <v>42017</v>
      </c>
      <c r="V1041" s="1">
        <v>1</v>
      </c>
      <c r="W1041" s="1">
        <v>86960</v>
      </c>
      <c r="X1041" s="2"/>
      <c r="Y1041" s="1"/>
      <c r="Z1041" s="1"/>
      <c r="AA1041" s="1"/>
      <c r="AB1041" s="1"/>
    </row>
    <row r="1042" spans="1:28" x14ac:dyDescent="0.3">
      <c r="A1042" s="1">
        <v>23589</v>
      </c>
      <c r="B1042" s="1" t="s">
        <v>23</v>
      </c>
      <c r="C1042" s="1">
        <v>155.99</v>
      </c>
      <c r="D1042" s="1">
        <v>0.1</v>
      </c>
      <c r="E1042" s="1">
        <v>1836</v>
      </c>
      <c r="G1042" s="1"/>
      <c r="H1042" s="1" t="s">
        <v>995</v>
      </c>
      <c r="I1042" s="1" t="s">
        <v>24</v>
      </c>
      <c r="J1042" s="1" t="s">
        <v>58</v>
      </c>
      <c r="K1042" s="1" t="s">
        <v>992</v>
      </c>
      <c r="L1042" s="1" t="s">
        <v>49</v>
      </c>
      <c r="M1042" s="1"/>
      <c r="N1042" s="1" t="s">
        <v>29</v>
      </c>
      <c r="O1042" s="1" t="s">
        <v>984</v>
      </c>
      <c r="P1042" s="1" t="s">
        <v>39</v>
      </c>
      <c r="Q1042" s="1" t="s">
        <v>136</v>
      </c>
      <c r="R1042" s="1"/>
      <c r="S1042" s="1">
        <v>94110</v>
      </c>
      <c r="T1042" s="2">
        <v>42113</v>
      </c>
      <c r="U1042" s="2">
        <v>42114</v>
      </c>
      <c r="V1042" s="1">
        <v>5</v>
      </c>
      <c r="W1042" s="1">
        <v>86600</v>
      </c>
      <c r="X1042" s="2"/>
      <c r="Y1042" s="1"/>
      <c r="Z1042" s="1"/>
      <c r="AA1042" s="1"/>
      <c r="AB1042" s="1"/>
    </row>
    <row r="1043" spans="1:28" x14ac:dyDescent="0.3">
      <c r="A1043" s="1">
        <v>23590</v>
      </c>
      <c r="B1043" s="1" t="s">
        <v>23</v>
      </c>
      <c r="C1043" s="1">
        <v>5.98</v>
      </c>
      <c r="D1043" s="1">
        <v>0.05</v>
      </c>
      <c r="E1043" s="1">
        <v>1837</v>
      </c>
      <c r="G1043" s="1"/>
      <c r="H1043" s="1" t="s">
        <v>35</v>
      </c>
      <c r="I1043" s="1" t="s">
        <v>24</v>
      </c>
      <c r="J1043" s="1" t="s">
        <v>26</v>
      </c>
      <c r="K1043" s="1" t="s">
        <v>66</v>
      </c>
      <c r="L1043" s="1" t="s">
        <v>49</v>
      </c>
      <c r="M1043" s="1"/>
      <c r="N1043" s="1" t="s">
        <v>29</v>
      </c>
      <c r="O1043" s="1" t="s">
        <v>988</v>
      </c>
      <c r="P1043" s="1" t="s">
        <v>39</v>
      </c>
      <c r="Q1043" s="1" t="s">
        <v>40</v>
      </c>
      <c r="R1043" s="1"/>
      <c r="S1043" s="1">
        <v>91776</v>
      </c>
      <c r="T1043" s="2">
        <v>42113</v>
      </c>
      <c r="U1043" s="2">
        <v>42115</v>
      </c>
      <c r="V1043" s="1">
        <v>4</v>
      </c>
      <c r="W1043" s="1">
        <v>86600</v>
      </c>
      <c r="X1043" s="1"/>
      <c r="Y1043" s="1"/>
      <c r="Z1043" s="1"/>
      <c r="AA1043" s="1"/>
      <c r="AB1043" s="1"/>
    </row>
    <row r="1044" spans="1:28" x14ac:dyDescent="0.3">
      <c r="A1044" s="1">
        <v>18141</v>
      </c>
      <c r="B1044" s="1" t="s">
        <v>33</v>
      </c>
      <c r="C1044" s="1">
        <v>40.98</v>
      </c>
      <c r="D1044" s="1">
        <v>0.05</v>
      </c>
      <c r="E1044" s="1">
        <v>1840</v>
      </c>
      <c r="G1044" s="1"/>
      <c r="H1044" s="1" t="s">
        <v>35</v>
      </c>
      <c r="I1044" s="1" t="s">
        <v>34</v>
      </c>
      <c r="J1044" s="1" t="s">
        <v>26</v>
      </c>
      <c r="K1044" s="1" t="s">
        <v>996</v>
      </c>
      <c r="L1044" s="1" t="s">
        <v>49</v>
      </c>
      <c r="M1044" s="1"/>
      <c r="N1044" s="1" t="s">
        <v>29</v>
      </c>
      <c r="O1044" s="1" t="s">
        <v>998</v>
      </c>
      <c r="P1044" s="1" t="s">
        <v>106</v>
      </c>
      <c r="Q1044" s="1" t="s">
        <v>591</v>
      </c>
      <c r="R1044" s="1"/>
      <c r="S1044" s="1">
        <v>1469</v>
      </c>
      <c r="T1044" s="2">
        <v>42093</v>
      </c>
      <c r="U1044" s="2">
        <v>42095</v>
      </c>
      <c r="V1044" s="1">
        <v>13</v>
      </c>
      <c r="W1044" s="1">
        <v>86599</v>
      </c>
      <c r="X1044" s="1"/>
      <c r="Y1044" s="1"/>
      <c r="Z1044" s="1"/>
      <c r="AA1044" s="1"/>
      <c r="AB1044" s="1"/>
    </row>
    <row r="1045" spans="1:28" x14ac:dyDescent="0.3">
      <c r="A1045" s="1">
        <v>19139</v>
      </c>
      <c r="B1045" s="1" t="s">
        <v>23</v>
      </c>
      <c r="C1045" s="1">
        <v>35.99</v>
      </c>
      <c r="D1045" s="1">
        <v>0.05</v>
      </c>
      <c r="E1045" s="1">
        <v>1849</v>
      </c>
      <c r="G1045" s="1"/>
      <c r="H1045" s="1" t="s">
        <v>35</v>
      </c>
      <c r="I1045" s="1" t="s">
        <v>74</v>
      </c>
      <c r="J1045" s="1" t="s">
        <v>58</v>
      </c>
      <c r="K1045" s="1" t="s">
        <v>992</v>
      </c>
      <c r="L1045" s="1" t="s">
        <v>49</v>
      </c>
      <c r="M1045" s="1"/>
      <c r="N1045" s="1" t="s">
        <v>29</v>
      </c>
      <c r="O1045" s="1" t="s">
        <v>998</v>
      </c>
      <c r="P1045" s="1" t="s">
        <v>427</v>
      </c>
      <c r="Q1045" s="1" t="s">
        <v>592</v>
      </c>
      <c r="R1045" s="1"/>
      <c r="S1045" s="1">
        <v>36330</v>
      </c>
      <c r="T1045" s="2">
        <v>42095</v>
      </c>
      <c r="U1045" s="2">
        <v>42097</v>
      </c>
      <c r="V1045" s="1">
        <v>8</v>
      </c>
      <c r="W1045" s="1">
        <v>89697</v>
      </c>
      <c r="X1045" s="1"/>
      <c r="Y1045" s="1"/>
      <c r="Z1045" s="1"/>
      <c r="AA1045" s="1"/>
      <c r="AB1045" s="1"/>
    </row>
    <row r="1046" spans="1:28" x14ac:dyDescent="0.3">
      <c r="A1046" s="1">
        <v>19140</v>
      </c>
      <c r="B1046" s="1" t="s">
        <v>23</v>
      </c>
      <c r="C1046" s="1">
        <v>125.99</v>
      </c>
      <c r="D1046" s="1">
        <v>0.1</v>
      </c>
      <c r="E1046" s="1">
        <v>1849</v>
      </c>
      <c r="G1046" s="1"/>
      <c r="H1046" s="1" t="s">
        <v>35</v>
      </c>
      <c r="I1046" s="1" t="s">
        <v>74</v>
      </c>
      <c r="J1046" s="1" t="s">
        <v>58</v>
      </c>
      <c r="K1046" s="1" t="s">
        <v>992</v>
      </c>
      <c r="L1046" s="1" t="s">
        <v>49</v>
      </c>
      <c r="M1046" s="1"/>
      <c r="N1046" s="1" t="s">
        <v>29</v>
      </c>
      <c r="O1046" s="1" t="s">
        <v>984</v>
      </c>
      <c r="P1046" s="1" t="s">
        <v>427</v>
      </c>
      <c r="Q1046" s="1" t="s">
        <v>592</v>
      </c>
      <c r="R1046" s="1"/>
      <c r="S1046" s="1">
        <v>36330</v>
      </c>
      <c r="T1046" s="2">
        <v>42095</v>
      </c>
      <c r="U1046" s="2">
        <v>42096</v>
      </c>
      <c r="V1046" s="1">
        <v>2</v>
      </c>
      <c r="W1046" s="1">
        <v>89697</v>
      </c>
      <c r="X1046" s="1"/>
      <c r="Y1046" s="1"/>
      <c r="Z1046" s="1"/>
      <c r="AA1046" s="1"/>
      <c r="AB1046" s="1"/>
    </row>
    <row r="1047" spans="1:28" x14ac:dyDescent="0.3">
      <c r="A1047" s="1">
        <v>19141</v>
      </c>
      <c r="B1047" s="1" t="s">
        <v>33</v>
      </c>
      <c r="C1047" s="1">
        <v>6.48</v>
      </c>
      <c r="D1047" s="1">
        <v>0.05</v>
      </c>
      <c r="E1047" s="1">
        <v>1852</v>
      </c>
      <c r="G1047" s="1"/>
      <c r="H1047" s="1" t="s">
        <v>995</v>
      </c>
      <c r="I1047" s="1" t="s">
        <v>34</v>
      </c>
      <c r="J1047" s="1" t="s">
        <v>26</v>
      </c>
      <c r="K1047" s="1" t="s">
        <v>66</v>
      </c>
      <c r="L1047" s="1" t="s">
        <v>49</v>
      </c>
      <c r="M1047" s="1"/>
      <c r="N1047" s="1" t="s">
        <v>29</v>
      </c>
      <c r="O1047" s="1" t="s">
        <v>988</v>
      </c>
      <c r="P1047" s="1" t="s">
        <v>39</v>
      </c>
      <c r="Q1047" s="1" t="s">
        <v>593</v>
      </c>
      <c r="R1047" s="1"/>
      <c r="S1047" s="1">
        <v>92008</v>
      </c>
      <c r="T1047" s="2">
        <v>42082</v>
      </c>
      <c r="U1047" s="2">
        <v>42084</v>
      </c>
      <c r="V1047" s="1">
        <v>10</v>
      </c>
      <c r="W1047" s="1">
        <v>86847</v>
      </c>
      <c r="X1047" s="1"/>
      <c r="Y1047" s="1"/>
      <c r="Z1047" s="1"/>
      <c r="AA1047" s="1"/>
      <c r="AB1047" s="1"/>
    </row>
    <row r="1048" spans="1:28" x14ac:dyDescent="0.3">
      <c r="A1048" s="1">
        <v>19142</v>
      </c>
      <c r="B1048" s="1" t="s">
        <v>33</v>
      </c>
      <c r="C1048" s="1">
        <v>30.73</v>
      </c>
      <c r="D1048" s="1">
        <v>0.05</v>
      </c>
      <c r="E1048" s="1">
        <v>1854</v>
      </c>
      <c r="G1048" s="1"/>
      <c r="H1048" s="1" t="s">
        <v>35</v>
      </c>
      <c r="I1048" s="1" t="s">
        <v>34</v>
      </c>
      <c r="J1048" s="1" t="s">
        <v>58</v>
      </c>
      <c r="K1048" s="1" t="s">
        <v>100</v>
      </c>
      <c r="L1048" s="1" t="s">
        <v>49</v>
      </c>
      <c r="M1048" s="1"/>
      <c r="N1048" s="1" t="s">
        <v>29</v>
      </c>
      <c r="O1048" s="1" t="s">
        <v>988</v>
      </c>
      <c r="P1048" s="1" t="s">
        <v>119</v>
      </c>
      <c r="Q1048" s="1" t="s">
        <v>265</v>
      </c>
      <c r="R1048" s="1"/>
      <c r="S1048" s="1">
        <v>6478</v>
      </c>
      <c r="T1048" s="2">
        <v>42082</v>
      </c>
      <c r="U1048" s="2">
        <v>42085</v>
      </c>
      <c r="V1048" s="1">
        <v>16</v>
      </c>
      <c r="W1048" s="1">
        <v>86847</v>
      </c>
      <c r="X1048" s="1"/>
      <c r="Y1048" s="1"/>
      <c r="Z1048" s="1"/>
      <c r="AA1048" s="1"/>
      <c r="AB1048" s="1"/>
    </row>
    <row r="1049" spans="1:28" x14ac:dyDescent="0.3">
      <c r="A1049" s="1">
        <v>20036</v>
      </c>
      <c r="B1049" s="1" t="s">
        <v>41</v>
      </c>
      <c r="C1049" s="1">
        <v>5.98</v>
      </c>
      <c r="D1049" s="1">
        <v>0.05</v>
      </c>
      <c r="E1049" s="1">
        <v>1860</v>
      </c>
      <c r="G1049" s="1"/>
      <c r="H1049" s="1" t="s">
        <v>35</v>
      </c>
      <c r="I1049" s="1" t="s">
        <v>34</v>
      </c>
      <c r="J1049" s="1" t="s">
        <v>26</v>
      </c>
      <c r="K1049" s="1" t="s">
        <v>996</v>
      </c>
      <c r="L1049" s="1" t="s">
        <v>49</v>
      </c>
      <c r="M1049" s="1"/>
      <c r="N1049" s="1" t="s">
        <v>29</v>
      </c>
      <c r="O1049" s="1" t="s">
        <v>984</v>
      </c>
      <c r="P1049" s="1" t="s">
        <v>106</v>
      </c>
      <c r="Q1049" s="1" t="s">
        <v>594</v>
      </c>
      <c r="R1049" s="1"/>
      <c r="S1049" s="1">
        <v>1570</v>
      </c>
      <c r="T1049" s="2">
        <v>42170</v>
      </c>
      <c r="U1049" s="2">
        <v>42172</v>
      </c>
      <c r="V1049" s="1">
        <v>5</v>
      </c>
      <c r="W1049" s="1">
        <v>86846</v>
      </c>
      <c r="X1049" s="2"/>
      <c r="Y1049" s="1"/>
      <c r="Z1049" s="1"/>
      <c r="AA1049" s="1"/>
      <c r="AB1049" s="1"/>
    </row>
    <row r="1050" spans="1:28" x14ac:dyDescent="0.3">
      <c r="A1050" s="1">
        <v>18879</v>
      </c>
      <c r="B1050" s="1" t="s">
        <v>33</v>
      </c>
      <c r="C1050" s="1">
        <v>8.09</v>
      </c>
      <c r="D1050" s="1">
        <v>0.05</v>
      </c>
      <c r="E1050" s="1">
        <v>1869</v>
      </c>
      <c r="G1050" s="1"/>
      <c r="H1050" s="1" t="s">
        <v>35</v>
      </c>
      <c r="I1050" s="1" t="s">
        <v>74</v>
      </c>
      <c r="J1050" s="1" t="s">
        <v>36</v>
      </c>
      <c r="K1050" s="1" t="s">
        <v>42</v>
      </c>
      <c r="L1050" s="1" t="s">
        <v>49</v>
      </c>
      <c r="M1050" s="1"/>
      <c r="N1050" s="1" t="s">
        <v>29</v>
      </c>
      <c r="O1050" s="1" t="s">
        <v>998</v>
      </c>
      <c r="P1050" s="1" t="s">
        <v>164</v>
      </c>
      <c r="Q1050" s="1" t="s">
        <v>595</v>
      </c>
      <c r="R1050" s="1"/>
      <c r="S1050" s="1">
        <v>88310</v>
      </c>
      <c r="T1050" s="2">
        <v>42127</v>
      </c>
      <c r="U1050" s="2">
        <v>42128</v>
      </c>
      <c r="V1050" s="1">
        <v>10</v>
      </c>
      <c r="W1050" s="1">
        <v>89209</v>
      </c>
      <c r="X1050" s="2"/>
      <c r="Y1050" s="1"/>
      <c r="Z1050" s="1"/>
      <c r="AA1050" s="1"/>
      <c r="AB1050" s="1"/>
    </row>
    <row r="1051" spans="1:28" x14ac:dyDescent="0.3">
      <c r="A1051" s="1">
        <v>19415</v>
      </c>
      <c r="B1051" s="1" t="s">
        <v>47</v>
      </c>
      <c r="C1051" s="1">
        <v>90.48</v>
      </c>
      <c r="D1051" s="1">
        <v>0.05</v>
      </c>
      <c r="E1051" s="1">
        <v>1873</v>
      </c>
      <c r="G1051" s="1"/>
      <c r="H1051" s="1" t="s">
        <v>35</v>
      </c>
      <c r="I1051" s="1" t="s">
        <v>24</v>
      </c>
      <c r="J1051" s="1" t="s">
        <v>26</v>
      </c>
      <c r="K1051" s="1" t="s">
        <v>54</v>
      </c>
      <c r="L1051" s="1" t="s">
        <v>49</v>
      </c>
      <c r="M1051" s="1"/>
      <c r="N1051" s="1" t="s">
        <v>29</v>
      </c>
      <c r="O1051" s="1" t="s">
        <v>998</v>
      </c>
      <c r="P1051" s="1" t="s">
        <v>162</v>
      </c>
      <c r="Q1051" s="1" t="s">
        <v>596</v>
      </c>
      <c r="R1051" s="1"/>
      <c r="S1051" s="1">
        <v>33403</v>
      </c>
      <c r="T1051" s="2">
        <v>42021</v>
      </c>
      <c r="U1051" s="2">
        <v>42023</v>
      </c>
      <c r="V1051" s="1">
        <v>1</v>
      </c>
      <c r="W1051" s="1">
        <v>90099</v>
      </c>
      <c r="X1051" s="2"/>
      <c r="Y1051" s="1"/>
      <c r="Z1051" s="1"/>
      <c r="AA1051" s="1"/>
      <c r="AB1051" s="1"/>
    </row>
    <row r="1052" spans="1:28" x14ac:dyDescent="0.3">
      <c r="A1052" s="1">
        <v>19416</v>
      </c>
      <c r="B1052" s="1" t="s">
        <v>47</v>
      </c>
      <c r="C1052" s="1">
        <v>22.84</v>
      </c>
      <c r="D1052" s="1">
        <v>0.05</v>
      </c>
      <c r="E1052" s="1">
        <v>1873</v>
      </c>
      <c r="G1052" s="1"/>
      <c r="H1052" s="1" t="s">
        <v>35</v>
      </c>
      <c r="I1052" s="1" t="s">
        <v>24</v>
      </c>
      <c r="J1052" s="1" t="s">
        <v>26</v>
      </c>
      <c r="K1052" s="1" t="s">
        <v>66</v>
      </c>
      <c r="L1052" s="1" t="s">
        <v>49</v>
      </c>
      <c r="M1052" s="1"/>
      <c r="N1052" s="1" t="s">
        <v>29</v>
      </c>
      <c r="O1052" s="1" t="s">
        <v>998</v>
      </c>
      <c r="P1052" s="1" t="s">
        <v>162</v>
      </c>
      <c r="Q1052" s="1" t="s">
        <v>596</v>
      </c>
      <c r="R1052" s="1"/>
      <c r="S1052" s="1">
        <v>33403</v>
      </c>
      <c r="T1052" s="2">
        <v>42021</v>
      </c>
      <c r="U1052" s="2">
        <v>42021</v>
      </c>
      <c r="V1052" s="1">
        <v>7</v>
      </c>
      <c r="W1052" s="1">
        <v>90099</v>
      </c>
      <c r="X1052" s="1"/>
      <c r="Y1052" s="1"/>
      <c r="Z1052" s="1"/>
      <c r="AA1052" s="1"/>
      <c r="AB1052" s="1"/>
    </row>
    <row r="1053" spans="1:28" x14ac:dyDescent="0.3">
      <c r="A1053" s="1">
        <v>20844</v>
      </c>
      <c r="B1053" s="1" t="s">
        <v>41</v>
      </c>
      <c r="C1053" s="1">
        <v>95.99</v>
      </c>
      <c r="D1053" s="1">
        <v>0.05</v>
      </c>
      <c r="E1053" s="1">
        <v>1875</v>
      </c>
      <c r="G1053" s="1"/>
      <c r="H1053" s="1" t="s">
        <v>35</v>
      </c>
      <c r="I1053" s="1" t="s">
        <v>74</v>
      </c>
      <c r="J1053" s="1" t="s">
        <v>58</v>
      </c>
      <c r="K1053" s="1" t="s">
        <v>992</v>
      </c>
      <c r="L1053" s="1" t="s">
        <v>49</v>
      </c>
      <c r="M1053" s="1"/>
      <c r="N1053" s="1" t="s">
        <v>29</v>
      </c>
      <c r="O1053" s="1" t="s">
        <v>988</v>
      </c>
      <c r="P1053" s="1" t="s">
        <v>83</v>
      </c>
      <c r="Q1053" s="1" t="s">
        <v>597</v>
      </c>
      <c r="R1053" s="1"/>
      <c r="S1053" s="1">
        <v>23320</v>
      </c>
      <c r="T1053" s="2">
        <v>42033</v>
      </c>
      <c r="U1053" s="2">
        <v>42035</v>
      </c>
      <c r="V1053" s="1">
        <v>4</v>
      </c>
      <c r="W1053" s="1">
        <v>90899</v>
      </c>
      <c r="X1053" s="1"/>
      <c r="Y1053" s="1"/>
      <c r="Z1053" s="1"/>
      <c r="AA1053" s="1"/>
      <c r="AB1053" s="1"/>
    </row>
    <row r="1054" spans="1:28" x14ac:dyDescent="0.3">
      <c r="A1054" s="1">
        <v>18284</v>
      </c>
      <c r="B1054" s="1" t="s">
        <v>33</v>
      </c>
      <c r="C1054" s="1">
        <v>5.78</v>
      </c>
      <c r="D1054" s="1">
        <v>0.05</v>
      </c>
      <c r="E1054" s="1">
        <v>1882</v>
      </c>
      <c r="G1054" s="1"/>
      <c r="H1054" s="1" t="s">
        <v>35</v>
      </c>
      <c r="I1054" s="1" t="s">
        <v>34</v>
      </c>
      <c r="J1054" s="1" t="s">
        <v>26</v>
      </c>
      <c r="K1054" s="1" t="s">
        <v>66</v>
      </c>
      <c r="L1054" s="1" t="s">
        <v>49</v>
      </c>
      <c r="M1054" s="1"/>
      <c r="N1054" s="1" t="s">
        <v>29</v>
      </c>
      <c r="O1054" s="1" t="s">
        <v>988</v>
      </c>
      <c r="P1054" s="1" t="s">
        <v>45</v>
      </c>
      <c r="Q1054" s="1" t="s">
        <v>598</v>
      </c>
      <c r="R1054" s="1"/>
      <c r="S1054" s="1">
        <v>7036</v>
      </c>
      <c r="T1054" s="2">
        <v>42064</v>
      </c>
      <c r="U1054" s="2">
        <v>42066</v>
      </c>
      <c r="V1054" s="1">
        <v>1</v>
      </c>
      <c r="W1054" s="1">
        <v>87378</v>
      </c>
      <c r="X1054" s="1"/>
      <c r="Y1054" s="1"/>
      <c r="Z1054" s="1"/>
      <c r="AA1054" s="1"/>
      <c r="AB1054" s="1"/>
    </row>
    <row r="1055" spans="1:28" x14ac:dyDescent="0.3">
      <c r="A1055" s="1">
        <v>18283</v>
      </c>
      <c r="B1055" s="1" t="s">
        <v>33</v>
      </c>
      <c r="C1055" s="1">
        <v>535.64</v>
      </c>
      <c r="D1055" s="1">
        <v>0.1</v>
      </c>
      <c r="E1055" s="1">
        <v>1885</v>
      </c>
      <c r="G1055" s="1"/>
      <c r="H1055" s="1" t="s">
        <v>995</v>
      </c>
      <c r="I1055" s="1" t="s">
        <v>34</v>
      </c>
      <c r="J1055" s="1" t="s">
        <v>58</v>
      </c>
      <c r="K1055" s="1" t="s">
        <v>62</v>
      </c>
      <c r="L1055" s="1" t="s">
        <v>38</v>
      </c>
      <c r="M1055" s="1"/>
      <c r="N1055" s="1" t="s">
        <v>29</v>
      </c>
      <c r="O1055" s="1" t="s">
        <v>988</v>
      </c>
      <c r="P1055" s="1" t="s">
        <v>198</v>
      </c>
      <c r="Q1055" s="1" t="s">
        <v>599</v>
      </c>
      <c r="R1055" s="1"/>
      <c r="S1055" s="1">
        <v>2806</v>
      </c>
      <c r="T1055" s="2">
        <v>42064</v>
      </c>
      <c r="U1055" s="2">
        <v>42066</v>
      </c>
      <c r="V1055" s="1">
        <v>15</v>
      </c>
      <c r="W1055" s="1">
        <v>87378</v>
      </c>
      <c r="X1055" s="2"/>
      <c r="Y1055" s="1"/>
      <c r="Z1055" s="1"/>
      <c r="AA1055" s="1"/>
      <c r="AB1055" s="1"/>
    </row>
    <row r="1056" spans="1:28" x14ac:dyDescent="0.3">
      <c r="A1056" s="1">
        <v>19918</v>
      </c>
      <c r="B1056" s="1" t="s">
        <v>71</v>
      </c>
      <c r="C1056" s="1">
        <v>78.8</v>
      </c>
      <c r="D1056" s="1">
        <v>0.05</v>
      </c>
      <c r="E1056" s="1">
        <v>1889</v>
      </c>
      <c r="G1056" s="1"/>
      <c r="H1056" s="1" t="s">
        <v>35</v>
      </c>
      <c r="I1056" s="1" t="s">
        <v>34</v>
      </c>
      <c r="J1056" s="1" t="s">
        <v>26</v>
      </c>
      <c r="K1056" s="1" t="s">
        <v>85</v>
      </c>
      <c r="L1056" s="1" t="s">
        <v>124</v>
      </c>
      <c r="M1056" s="1"/>
      <c r="N1056" s="1" t="s">
        <v>29</v>
      </c>
      <c r="O1056" s="1" t="s">
        <v>988</v>
      </c>
      <c r="P1056" s="1" t="s">
        <v>90</v>
      </c>
      <c r="Q1056" s="1" t="s">
        <v>565</v>
      </c>
      <c r="R1056" s="1"/>
      <c r="S1056" s="1">
        <v>45429</v>
      </c>
      <c r="T1056" s="2">
        <v>42111</v>
      </c>
      <c r="U1056" s="2">
        <v>42115</v>
      </c>
      <c r="V1056" s="1">
        <v>14</v>
      </c>
      <c r="W1056" s="1">
        <v>90631</v>
      </c>
      <c r="X1056" s="1"/>
      <c r="Y1056" s="1"/>
      <c r="Z1056" s="1"/>
      <c r="AA1056" s="1"/>
      <c r="AB1056" s="1"/>
    </row>
    <row r="1057" spans="1:28" x14ac:dyDescent="0.3">
      <c r="A1057" s="1">
        <v>23886</v>
      </c>
      <c r="B1057" s="1" t="s">
        <v>33</v>
      </c>
      <c r="C1057" s="1">
        <v>320.64</v>
      </c>
      <c r="D1057" s="1">
        <v>0.1</v>
      </c>
      <c r="E1057" s="1">
        <v>1891</v>
      </c>
      <c r="G1057" s="1"/>
      <c r="H1057" s="1" t="s">
        <v>995</v>
      </c>
      <c r="I1057" s="1" t="s">
        <v>34</v>
      </c>
      <c r="J1057" s="1" t="s">
        <v>36</v>
      </c>
      <c r="K1057" s="1" t="s">
        <v>89</v>
      </c>
      <c r="L1057" s="1" t="s">
        <v>77</v>
      </c>
      <c r="M1057" s="1"/>
      <c r="N1057" s="1" t="s">
        <v>29</v>
      </c>
      <c r="O1057" s="1" t="s">
        <v>989</v>
      </c>
      <c r="P1057" s="1" t="s">
        <v>90</v>
      </c>
      <c r="Q1057" s="1" t="s">
        <v>600</v>
      </c>
      <c r="R1057" s="1"/>
      <c r="S1057" s="1">
        <v>45801</v>
      </c>
      <c r="T1057" s="2">
        <v>42099</v>
      </c>
      <c r="U1057" s="2">
        <v>42101</v>
      </c>
      <c r="V1057" s="1">
        <v>7</v>
      </c>
      <c r="W1057" s="1">
        <v>90630</v>
      </c>
      <c r="X1057" s="1"/>
      <c r="Y1057" s="1"/>
      <c r="Z1057" s="1"/>
      <c r="AA1057" s="1"/>
      <c r="AB1057" s="1"/>
    </row>
    <row r="1058" spans="1:28" x14ac:dyDescent="0.3">
      <c r="A1058" s="1">
        <v>22858</v>
      </c>
      <c r="B1058" s="1" t="s">
        <v>71</v>
      </c>
      <c r="C1058" s="1">
        <v>180.98</v>
      </c>
      <c r="D1058" s="1">
        <v>0.1</v>
      </c>
      <c r="E1058" s="1">
        <v>1893</v>
      </c>
      <c r="G1058" s="1"/>
      <c r="H1058" s="1" t="s">
        <v>995</v>
      </c>
      <c r="I1058" s="1" t="s">
        <v>74</v>
      </c>
      <c r="J1058" s="1" t="s">
        <v>36</v>
      </c>
      <c r="K1058" s="1" t="s">
        <v>37</v>
      </c>
      <c r="L1058" s="1" t="s">
        <v>38</v>
      </c>
      <c r="M1058" s="1"/>
      <c r="N1058" s="1" t="s">
        <v>29</v>
      </c>
      <c r="O1058" s="1" t="s">
        <v>989</v>
      </c>
      <c r="P1058" s="1" t="s">
        <v>210</v>
      </c>
      <c r="Q1058" s="1" t="s">
        <v>601</v>
      </c>
      <c r="R1058" s="1"/>
      <c r="S1058" s="1">
        <v>63119</v>
      </c>
      <c r="T1058" s="2">
        <v>42120</v>
      </c>
      <c r="U1058" s="2">
        <v>42124</v>
      </c>
      <c r="V1058" s="1">
        <v>5</v>
      </c>
      <c r="W1058" s="1">
        <v>91262</v>
      </c>
      <c r="X1058" s="1"/>
      <c r="Y1058" s="1"/>
      <c r="Z1058" s="1"/>
      <c r="AA1058" s="1"/>
      <c r="AB1058" s="1"/>
    </row>
    <row r="1059" spans="1:28" x14ac:dyDescent="0.3">
      <c r="A1059" s="1">
        <v>23260</v>
      </c>
      <c r="B1059" s="1" t="s">
        <v>41</v>
      </c>
      <c r="C1059" s="1">
        <v>300.98</v>
      </c>
      <c r="D1059" s="1">
        <v>0.1</v>
      </c>
      <c r="E1059" s="1">
        <v>1894</v>
      </c>
      <c r="G1059" s="1"/>
      <c r="H1059" s="1" t="s">
        <v>995</v>
      </c>
      <c r="I1059" s="1" t="s">
        <v>34</v>
      </c>
      <c r="J1059" s="1" t="s">
        <v>36</v>
      </c>
      <c r="K1059" s="1" t="s">
        <v>37</v>
      </c>
      <c r="L1059" s="1" t="s">
        <v>38</v>
      </c>
      <c r="M1059" s="1"/>
      <c r="N1059" s="1" t="s">
        <v>29</v>
      </c>
      <c r="O1059" s="1" t="s">
        <v>989</v>
      </c>
      <c r="P1059" s="1" t="s">
        <v>602</v>
      </c>
      <c r="Q1059" s="1" t="s">
        <v>603</v>
      </c>
      <c r="R1059" s="1"/>
      <c r="S1059" s="1">
        <v>54915</v>
      </c>
      <c r="T1059" s="2">
        <v>42059</v>
      </c>
      <c r="U1059" s="2">
        <v>42060</v>
      </c>
      <c r="V1059" s="1">
        <v>12</v>
      </c>
      <c r="W1059" s="1">
        <v>91261</v>
      </c>
      <c r="X1059" s="2"/>
      <c r="Y1059" s="1"/>
      <c r="Z1059" s="1"/>
      <c r="AA1059" s="1"/>
      <c r="AB1059" s="1"/>
    </row>
    <row r="1060" spans="1:28" x14ac:dyDescent="0.3">
      <c r="A1060" s="1">
        <v>23261</v>
      </c>
      <c r="B1060" s="1" t="s">
        <v>41</v>
      </c>
      <c r="C1060" s="1">
        <v>2.94</v>
      </c>
      <c r="D1060" s="1">
        <v>0.05</v>
      </c>
      <c r="E1060" s="1">
        <v>1894</v>
      </c>
      <c r="G1060" s="1"/>
      <c r="H1060" s="1" t="s">
        <v>35</v>
      </c>
      <c r="I1060" s="1" t="s">
        <v>34</v>
      </c>
      <c r="J1060" s="1" t="s">
        <v>26</v>
      </c>
      <c r="K1060" s="1" t="s">
        <v>27</v>
      </c>
      <c r="L1060" s="1" t="s">
        <v>28</v>
      </c>
      <c r="M1060" s="1"/>
      <c r="N1060" s="1" t="s">
        <v>29</v>
      </c>
      <c r="O1060" s="1" t="s">
        <v>989</v>
      </c>
      <c r="P1060" s="1" t="s">
        <v>602</v>
      </c>
      <c r="Q1060" s="1" t="s">
        <v>603</v>
      </c>
      <c r="R1060" s="1"/>
      <c r="S1060" s="1">
        <v>54915</v>
      </c>
      <c r="T1060" s="2">
        <v>42059</v>
      </c>
      <c r="U1060" s="2">
        <v>42061</v>
      </c>
      <c r="V1060" s="1">
        <v>1</v>
      </c>
      <c r="W1060" s="1">
        <v>91261</v>
      </c>
      <c r="X1060" s="2"/>
      <c r="Y1060" s="1"/>
      <c r="Z1060" s="1"/>
      <c r="AA1060" s="1"/>
      <c r="AB1060" s="1"/>
    </row>
    <row r="1061" spans="1:28" x14ac:dyDescent="0.3">
      <c r="A1061" s="1">
        <v>23237</v>
      </c>
      <c r="B1061" s="1" t="s">
        <v>23</v>
      </c>
      <c r="C1061" s="1">
        <v>26.17</v>
      </c>
      <c r="D1061" s="1">
        <v>0.05</v>
      </c>
      <c r="E1061" s="1">
        <v>1894</v>
      </c>
      <c r="G1061" s="1"/>
      <c r="H1061" s="1" t="s">
        <v>35</v>
      </c>
      <c r="I1061" s="1" t="s">
        <v>74</v>
      </c>
      <c r="J1061" s="1" t="s">
        <v>26</v>
      </c>
      <c r="K1061" s="1" t="s">
        <v>54</v>
      </c>
      <c r="L1061" s="1" t="s">
        <v>49</v>
      </c>
      <c r="M1061" s="1"/>
      <c r="N1061" s="1" t="s">
        <v>29</v>
      </c>
      <c r="O1061" s="1" t="s">
        <v>988</v>
      </c>
      <c r="P1061" s="1" t="s">
        <v>602</v>
      </c>
      <c r="Q1061" s="1" t="s">
        <v>603</v>
      </c>
      <c r="R1061" s="1"/>
      <c r="S1061" s="1">
        <v>54915</v>
      </c>
      <c r="T1061" s="2">
        <v>42081</v>
      </c>
      <c r="U1061" s="2">
        <v>42082</v>
      </c>
      <c r="V1061" s="1">
        <v>13</v>
      </c>
      <c r="W1061" s="1">
        <v>91263</v>
      </c>
      <c r="X1061" s="1"/>
      <c r="Y1061" s="1"/>
      <c r="Z1061" s="1"/>
      <c r="AA1061" s="1"/>
      <c r="AB1061" s="1"/>
    </row>
    <row r="1062" spans="1:28" x14ac:dyDescent="0.3">
      <c r="A1062" s="1">
        <v>19048</v>
      </c>
      <c r="B1062" s="1" t="s">
        <v>71</v>
      </c>
      <c r="C1062" s="1">
        <v>172.99</v>
      </c>
      <c r="D1062" s="1">
        <v>0.1</v>
      </c>
      <c r="E1062" s="1">
        <v>1906</v>
      </c>
      <c r="G1062" s="1"/>
      <c r="H1062" s="1" t="s">
        <v>35</v>
      </c>
      <c r="I1062" s="1" t="s">
        <v>24</v>
      </c>
      <c r="J1062" s="1" t="s">
        <v>26</v>
      </c>
      <c r="K1062" s="1" t="s">
        <v>996</v>
      </c>
      <c r="L1062" s="1" t="s">
        <v>49</v>
      </c>
      <c r="M1062" s="1"/>
      <c r="N1062" s="1" t="s">
        <v>29</v>
      </c>
      <c r="O1062" s="1" t="s">
        <v>988</v>
      </c>
      <c r="P1062" s="1" t="s">
        <v>90</v>
      </c>
      <c r="Q1062" s="1" t="s">
        <v>600</v>
      </c>
      <c r="R1062" s="1"/>
      <c r="S1062" s="1">
        <v>45801</v>
      </c>
      <c r="T1062" s="2">
        <v>42141</v>
      </c>
      <c r="U1062" s="2">
        <v>42141</v>
      </c>
      <c r="V1062" s="1">
        <v>22</v>
      </c>
      <c r="W1062" s="1">
        <v>86500</v>
      </c>
      <c r="X1062" s="2"/>
      <c r="Y1062" s="1"/>
      <c r="Z1062" s="1"/>
      <c r="AA1062" s="1"/>
      <c r="AB1062" s="1"/>
    </row>
    <row r="1063" spans="1:28" x14ac:dyDescent="0.3">
      <c r="A1063" s="1">
        <v>19049</v>
      </c>
      <c r="B1063" s="1" t="s">
        <v>71</v>
      </c>
      <c r="C1063" s="1">
        <v>7.64</v>
      </c>
      <c r="D1063" s="1">
        <v>0.05</v>
      </c>
      <c r="E1063" s="1">
        <v>1907</v>
      </c>
      <c r="G1063" s="1"/>
      <c r="H1063" s="1" t="s">
        <v>35</v>
      </c>
      <c r="I1063" s="1" t="s">
        <v>24</v>
      </c>
      <c r="J1063" s="1" t="s">
        <v>26</v>
      </c>
      <c r="K1063" s="1" t="s">
        <v>54</v>
      </c>
      <c r="L1063" s="1" t="s">
        <v>49</v>
      </c>
      <c r="M1063" s="1"/>
      <c r="N1063" s="1" t="s">
        <v>29</v>
      </c>
      <c r="O1063" s="1" t="s">
        <v>998</v>
      </c>
      <c r="P1063" s="1" t="s">
        <v>90</v>
      </c>
      <c r="Q1063" s="1" t="s">
        <v>604</v>
      </c>
      <c r="R1063" s="1"/>
      <c r="S1063" s="1">
        <v>44052</v>
      </c>
      <c r="T1063" s="2">
        <v>42141</v>
      </c>
      <c r="U1063" s="2">
        <v>42150</v>
      </c>
      <c r="V1063" s="1">
        <v>1</v>
      </c>
      <c r="W1063" s="1">
        <v>86500</v>
      </c>
      <c r="X1063" s="1"/>
      <c r="Y1063" s="1"/>
      <c r="Z1063" s="1"/>
      <c r="AA1063" s="1"/>
      <c r="AB1063" s="1"/>
    </row>
    <row r="1064" spans="1:28" x14ac:dyDescent="0.3">
      <c r="A1064" s="1">
        <v>23812</v>
      </c>
      <c r="B1064" s="1" t="s">
        <v>33</v>
      </c>
      <c r="C1064" s="1">
        <v>29.17</v>
      </c>
      <c r="D1064" s="1">
        <v>0.05</v>
      </c>
      <c r="E1064" s="1">
        <v>1910</v>
      </c>
      <c r="G1064" s="1"/>
      <c r="H1064" s="1" t="s">
        <v>35</v>
      </c>
      <c r="I1064" s="1" t="s">
        <v>34</v>
      </c>
      <c r="J1064" s="1" t="s">
        <v>26</v>
      </c>
      <c r="K1064" s="1" t="s">
        <v>996</v>
      </c>
      <c r="L1064" s="1" t="s">
        <v>49</v>
      </c>
      <c r="M1064" s="1"/>
      <c r="N1064" s="1" t="s">
        <v>29</v>
      </c>
      <c r="O1064" s="1" t="s">
        <v>998</v>
      </c>
      <c r="P1064" s="1" t="s">
        <v>171</v>
      </c>
      <c r="Q1064" s="1" t="s">
        <v>605</v>
      </c>
      <c r="R1064" s="1"/>
      <c r="S1064" s="1">
        <v>30269</v>
      </c>
      <c r="T1064" s="2">
        <v>42005</v>
      </c>
      <c r="U1064" s="2">
        <v>42006</v>
      </c>
      <c r="V1064" s="1">
        <v>2</v>
      </c>
      <c r="W1064" s="1">
        <v>91371</v>
      </c>
      <c r="X1064" s="1"/>
      <c r="Y1064" s="1"/>
      <c r="Z1064" s="1"/>
      <c r="AA1064" s="1"/>
      <c r="AB1064" s="1"/>
    </row>
    <row r="1065" spans="1:28" x14ac:dyDescent="0.3">
      <c r="A1065" s="1">
        <v>18962</v>
      </c>
      <c r="B1065" s="1" t="s">
        <v>41</v>
      </c>
      <c r="C1065" s="1">
        <v>11.99</v>
      </c>
      <c r="D1065" s="1">
        <v>0.05</v>
      </c>
      <c r="E1065" s="1">
        <v>1916</v>
      </c>
      <c r="G1065" s="1"/>
      <c r="H1065" s="1" t="s">
        <v>35</v>
      </c>
      <c r="I1065" s="1" t="s">
        <v>34</v>
      </c>
      <c r="J1065" s="1" t="s">
        <v>58</v>
      </c>
      <c r="K1065" s="1" t="s">
        <v>62</v>
      </c>
      <c r="L1065" s="1" t="s">
        <v>63</v>
      </c>
      <c r="M1065" s="1"/>
      <c r="N1065" s="1" t="s">
        <v>29</v>
      </c>
      <c r="O1065" s="1" t="s">
        <v>998</v>
      </c>
      <c r="P1065" s="1" t="s">
        <v>339</v>
      </c>
      <c r="Q1065" s="1" t="s">
        <v>606</v>
      </c>
      <c r="R1065" s="1"/>
      <c r="S1065" s="1">
        <v>72209</v>
      </c>
      <c r="T1065" s="2">
        <v>42062</v>
      </c>
      <c r="U1065" s="2">
        <v>42063</v>
      </c>
      <c r="V1065" s="1">
        <v>7</v>
      </c>
      <c r="W1065" s="1">
        <v>85893</v>
      </c>
      <c r="X1065" s="1"/>
      <c r="Y1065" s="1"/>
      <c r="Z1065" s="1"/>
      <c r="AA1065" s="1"/>
      <c r="AB1065" s="1"/>
    </row>
    <row r="1066" spans="1:28" x14ac:dyDescent="0.3">
      <c r="A1066" s="1">
        <v>18016</v>
      </c>
      <c r="B1066" s="1" t="s">
        <v>23</v>
      </c>
      <c r="C1066" s="1">
        <v>125.99</v>
      </c>
      <c r="D1066" s="1">
        <v>0.1</v>
      </c>
      <c r="E1066" s="1">
        <v>1916</v>
      </c>
      <c r="G1066" s="1"/>
      <c r="H1066" s="1" t="s">
        <v>35</v>
      </c>
      <c r="I1066" s="1" t="s">
        <v>34</v>
      </c>
      <c r="J1066" s="1" t="s">
        <v>58</v>
      </c>
      <c r="K1066" s="1" t="s">
        <v>992</v>
      </c>
      <c r="L1066" s="1" t="s">
        <v>49</v>
      </c>
      <c r="M1066" s="1"/>
      <c r="N1066" s="1" t="s">
        <v>29</v>
      </c>
      <c r="O1066" s="1" t="s">
        <v>998</v>
      </c>
      <c r="P1066" s="1" t="s">
        <v>339</v>
      </c>
      <c r="Q1066" s="1" t="s">
        <v>606</v>
      </c>
      <c r="R1066" s="1"/>
      <c r="S1066" s="1">
        <v>72209</v>
      </c>
      <c r="T1066" s="2">
        <v>42110</v>
      </c>
      <c r="U1066" s="2">
        <v>42112</v>
      </c>
      <c r="V1066" s="1">
        <v>9</v>
      </c>
      <c r="W1066" s="1">
        <v>85895</v>
      </c>
      <c r="X1066" s="1"/>
      <c r="Y1066" s="1"/>
      <c r="Z1066" s="1"/>
      <c r="AA1066" s="1"/>
      <c r="AB1066" s="1"/>
    </row>
    <row r="1067" spans="1:28" x14ac:dyDescent="0.3">
      <c r="A1067" s="1">
        <v>21000</v>
      </c>
      <c r="B1067" s="1" t="s">
        <v>47</v>
      </c>
      <c r="C1067" s="1">
        <v>18.7</v>
      </c>
      <c r="D1067" s="1">
        <v>0.05</v>
      </c>
      <c r="E1067" s="1">
        <v>1917</v>
      </c>
      <c r="G1067" s="1"/>
      <c r="H1067" s="1" t="s">
        <v>35</v>
      </c>
      <c r="I1067" s="1" t="s">
        <v>34</v>
      </c>
      <c r="J1067" s="1" t="s">
        <v>36</v>
      </c>
      <c r="K1067" s="1" t="s">
        <v>42</v>
      </c>
      <c r="L1067" s="1" t="s">
        <v>43</v>
      </c>
      <c r="M1067" s="1"/>
      <c r="N1067" s="1" t="s">
        <v>29</v>
      </c>
      <c r="O1067" s="1" t="s">
        <v>998</v>
      </c>
      <c r="P1067" s="1" t="s">
        <v>339</v>
      </c>
      <c r="Q1067" s="1" t="s">
        <v>607</v>
      </c>
      <c r="R1067" s="1"/>
      <c r="S1067" s="1">
        <v>72113</v>
      </c>
      <c r="T1067" s="2">
        <v>42090</v>
      </c>
      <c r="U1067" s="2">
        <v>42091</v>
      </c>
      <c r="V1067" s="1">
        <v>7</v>
      </c>
      <c r="W1067" s="1">
        <v>85894</v>
      </c>
      <c r="X1067" s="1"/>
      <c r="Y1067" s="1"/>
      <c r="Z1067" s="1"/>
      <c r="AA1067" s="1"/>
      <c r="AB1067" s="1"/>
    </row>
    <row r="1068" spans="1:28" x14ac:dyDescent="0.3">
      <c r="A1068" s="1">
        <v>19967</v>
      </c>
      <c r="B1068" s="1" t="s">
        <v>23</v>
      </c>
      <c r="C1068" s="1">
        <v>22.23</v>
      </c>
      <c r="D1068" s="1">
        <v>0.05</v>
      </c>
      <c r="E1068" s="1">
        <v>1917</v>
      </c>
      <c r="G1068" s="1"/>
      <c r="H1068" s="1" t="s">
        <v>35</v>
      </c>
      <c r="I1068" s="1" t="s">
        <v>34</v>
      </c>
      <c r="J1068" s="1" t="s">
        <v>36</v>
      </c>
      <c r="K1068" s="1" t="s">
        <v>42</v>
      </c>
      <c r="L1068" s="1" t="s">
        <v>43</v>
      </c>
      <c r="M1068" s="1"/>
      <c r="N1068" s="1" t="s">
        <v>29</v>
      </c>
      <c r="O1068" s="1" t="s">
        <v>998</v>
      </c>
      <c r="P1068" s="1" t="s">
        <v>339</v>
      </c>
      <c r="Q1068" s="1" t="s">
        <v>607</v>
      </c>
      <c r="R1068" s="1"/>
      <c r="S1068" s="1">
        <v>72113</v>
      </c>
      <c r="T1068" s="2">
        <v>42064</v>
      </c>
      <c r="U1068" s="2">
        <v>42066</v>
      </c>
      <c r="V1068" s="1">
        <v>10</v>
      </c>
      <c r="W1068" s="1">
        <v>85897</v>
      </c>
      <c r="X1068" s="1"/>
      <c r="Y1068" s="1"/>
      <c r="Z1068" s="1"/>
      <c r="AA1068" s="1"/>
      <c r="AB1068" s="1"/>
    </row>
    <row r="1069" spans="1:28" x14ac:dyDescent="0.3">
      <c r="A1069" s="1">
        <v>22246</v>
      </c>
      <c r="B1069" s="1" t="s">
        <v>71</v>
      </c>
      <c r="C1069" s="1">
        <v>10.44</v>
      </c>
      <c r="D1069" s="1">
        <v>0.05</v>
      </c>
      <c r="E1069" s="1">
        <v>1918</v>
      </c>
      <c r="G1069" s="1"/>
      <c r="H1069" s="1" t="s">
        <v>995</v>
      </c>
      <c r="I1069" s="1" t="s">
        <v>34</v>
      </c>
      <c r="J1069" s="1" t="s">
        <v>26</v>
      </c>
      <c r="K1069" s="1" t="s">
        <v>996</v>
      </c>
      <c r="L1069" s="1" t="s">
        <v>49</v>
      </c>
      <c r="M1069" s="1"/>
      <c r="N1069" s="1" t="s">
        <v>29</v>
      </c>
      <c r="O1069" s="1" t="s">
        <v>998</v>
      </c>
      <c r="P1069" s="1" t="s">
        <v>339</v>
      </c>
      <c r="Q1069" s="1" t="s">
        <v>608</v>
      </c>
      <c r="R1069" s="1"/>
      <c r="S1069" s="1">
        <v>72450</v>
      </c>
      <c r="T1069" s="2">
        <v>42098</v>
      </c>
      <c r="U1069" s="2">
        <v>42105</v>
      </c>
      <c r="V1069" s="1">
        <v>17</v>
      </c>
      <c r="W1069" s="1">
        <v>85898</v>
      </c>
      <c r="X1069" s="2"/>
      <c r="Y1069" s="1"/>
      <c r="Z1069" s="1"/>
      <c r="AA1069" s="1"/>
      <c r="AB1069" s="1"/>
    </row>
    <row r="1070" spans="1:28" x14ac:dyDescent="0.3">
      <c r="A1070" s="1">
        <v>24971</v>
      </c>
      <c r="B1070" s="1" t="s">
        <v>23</v>
      </c>
      <c r="C1070" s="1">
        <v>195.99</v>
      </c>
      <c r="D1070" s="1">
        <v>0.1</v>
      </c>
      <c r="E1070" s="1">
        <v>1919</v>
      </c>
      <c r="G1070" s="1"/>
      <c r="H1070" s="1" t="s">
        <v>35</v>
      </c>
      <c r="I1070" s="1" t="s">
        <v>34</v>
      </c>
      <c r="J1070" s="1" t="s">
        <v>58</v>
      </c>
      <c r="K1070" s="1" t="s">
        <v>992</v>
      </c>
      <c r="L1070" s="1" t="s">
        <v>49</v>
      </c>
      <c r="M1070" s="1"/>
      <c r="N1070" s="1" t="s">
        <v>29</v>
      </c>
      <c r="O1070" s="1" t="s">
        <v>998</v>
      </c>
      <c r="P1070" s="1" t="s">
        <v>339</v>
      </c>
      <c r="Q1070" s="1" t="s">
        <v>609</v>
      </c>
      <c r="R1070" s="1"/>
      <c r="S1070" s="1">
        <v>71603</v>
      </c>
      <c r="T1070" s="2">
        <v>42059</v>
      </c>
      <c r="U1070" s="2">
        <v>42060</v>
      </c>
      <c r="V1070" s="1">
        <v>5</v>
      </c>
      <c r="W1070" s="1">
        <v>85896</v>
      </c>
      <c r="X1070" s="1"/>
      <c r="Y1070" s="1"/>
      <c r="Z1070" s="1"/>
      <c r="AA1070" s="1"/>
      <c r="AB1070" s="1"/>
    </row>
    <row r="1071" spans="1:28" x14ac:dyDescent="0.3">
      <c r="A1071" s="1">
        <v>21563</v>
      </c>
      <c r="B1071" s="1" t="s">
        <v>23</v>
      </c>
      <c r="C1071" s="1">
        <v>259.70999999999998</v>
      </c>
      <c r="D1071" s="1">
        <v>0.1</v>
      </c>
      <c r="E1071" s="1">
        <v>1927</v>
      </c>
      <c r="G1071" s="1"/>
      <c r="H1071" s="1" t="s">
        <v>995</v>
      </c>
      <c r="I1071" s="1" t="s">
        <v>34</v>
      </c>
      <c r="J1071" s="1" t="s">
        <v>36</v>
      </c>
      <c r="K1071" s="1" t="s">
        <v>89</v>
      </c>
      <c r="L1071" s="1" t="s">
        <v>77</v>
      </c>
      <c r="M1071" s="1"/>
      <c r="N1071" s="1" t="s">
        <v>29</v>
      </c>
      <c r="O1071" s="1" t="s">
        <v>998</v>
      </c>
      <c r="P1071" s="1" t="s">
        <v>331</v>
      </c>
      <c r="Q1071" s="1" t="s">
        <v>515</v>
      </c>
      <c r="R1071" s="1"/>
      <c r="S1071" s="1">
        <v>29611</v>
      </c>
      <c r="T1071" s="2">
        <v>42041</v>
      </c>
      <c r="U1071" s="2">
        <v>42041</v>
      </c>
      <c r="V1071" s="1">
        <v>8</v>
      </c>
      <c r="W1071" s="1">
        <v>88579</v>
      </c>
      <c r="X1071" s="1"/>
      <c r="Y1071" s="1"/>
      <c r="Z1071" s="1"/>
      <c r="AA1071" s="1"/>
      <c r="AB1071" s="1"/>
    </row>
    <row r="1072" spans="1:28" x14ac:dyDescent="0.3">
      <c r="A1072" s="1">
        <v>22686</v>
      </c>
      <c r="B1072" s="1" t="s">
        <v>33</v>
      </c>
      <c r="C1072" s="1">
        <v>1889.99</v>
      </c>
      <c r="D1072" s="1">
        <v>0.15</v>
      </c>
      <c r="E1072" s="1">
        <v>1928</v>
      </c>
      <c r="G1072" s="1"/>
      <c r="H1072" s="1" t="s">
        <v>35</v>
      </c>
      <c r="I1072" s="1" t="s">
        <v>34</v>
      </c>
      <c r="J1072" s="1" t="s">
        <v>26</v>
      </c>
      <c r="K1072" s="1" t="s">
        <v>996</v>
      </c>
      <c r="L1072" s="1" t="s">
        <v>49</v>
      </c>
      <c r="M1072" s="1"/>
      <c r="N1072" s="1" t="s">
        <v>29</v>
      </c>
      <c r="O1072" s="1" t="s">
        <v>989</v>
      </c>
      <c r="P1072" s="1" t="s">
        <v>331</v>
      </c>
      <c r="Q1072" s="1" t="s">
        <v>610</v>
      </c>
      <c r="R1072" s="1"/>
      <c r="S1072" s="1">
        <v>29651</v>
      </c>
      <c r="T1072" s="2">
        <v>42025</v>
      </c>
      <c r="U1072" s="2">
        <v>42025</v>
      </c>
      <c r="V1072" s="1">
        <v>1</v>
      </c>
      <c r="W1072" s="1">
        <v>88580</v>
      </c>
      <c r="X1072" s="1"/>
      <c r="Y1072" s="1"/>
      <c r="Z1072" s="1"/>
      <c r="AA1072" s="1"/>
      <c r="AB1072" s="1"/>
    </row>
    <row r="1073" spans="1:28" x14ac:dyDescent="0.3">
      <c r="A1073" s="1">
        <v>18159</v>
      </c>
      <c r="B1073" s="1" t="s">
        <v>71</v>
      </c>
      <c r="C1073" s="1">
        <v>3.58</v>
      </c>
      <c r="D1073" s="1">
        <v>0.05</v>
      </c>
      <c r="E1073" s="1">
        <v>1933</v>
      </c>
      <c r="G1073" s="1"/>
      <c r="H1073" s="1" t="s">
        <v>35</v>
      </c>
      <c r="I1073" s="1" t="s">
        <v>24</v>
      </c>
      <c r="J1073" s="1" t="s">
        <v>26</v>
      </c>
      <c r="K1073" s="1" t="s">
        <v>53</v>
      </c>
      <c r="L1073" s="1" t="s">
        <v>28</v>
      </c>
      <c r="M1073" s="1"/>
      <c r="N1073" s="1" t="s">
        <v>29</v>
      </c>
      <c r="O1073" s="1" t="s">
        <v>989</v>
      </c>
      <c r="P1073" s="1" t="s">
        <v>79</v>
      </c>
      <c r="Q1073" s="1" t="s">
        <v>611</v>
      </c>
      <c r="R1073" s="1"/>
      <c r="S1073" s="1">
        <v>75043</v>
      </c>
      <c r="T1073" s="2">
        <v>42113</v>
      </c>
      <c r="U1073" s="2">
        <v>42117</v>
      </c>
      <c r="V1073" s="1">
        <v>10</v>
      </c>
      <c r="W1073" s="1">
        <v>86687</v>
      </c>
      <c r="X1073" s="2"/>
      <c r="Y1073" s="1"/>
      <c r="Z1073" s="1"/>
      <c r="AA1073" s="1"/>
      <c r="AB1073" s="1"/>
    </row>
    <row r="1074" spans="1:28" x14ac:dyDescent="0.3">
      <c r="A1074" s="1">
        <v>19697</v>
      </c>
      <c r="B1074" s="1" t="s">
        <v>71</v>
      </c>
      <c r="C1074" s="1">
        <v>180.98</v>
      </c>
      <c r="D1074" s="1">
        <v>0.1</v>
      </c>
      <c r="E1074" s="1">
        <v>1934</v>
      </c>
      <c r="G1074" s="1"/>
      <c r="H1074" s="1" t="s">
        <v>995</v>
      </c>
      <c r="I1074" s="1" t="s">
        <v>34</v>
      </c>
      <c r="J1074" s="1" t="s">
        <v>36</v>
      </c>
      <c r="K1074" s="1" t="s">
        <v>37</v>
      </c>
      <c r="L1074" s="1" t="s">
        <v>38</v>
      </c>
      <c r="M1074" s="1"/>
      <c r="N1074" s="1" t="s">
        <v>29</v>
      </c>
      <c r="O1074" s="1" t="s">
        <v>989</v>
      </c>
      <c r="P1074" s="1" t="s">
        <v>79</v>
      </c>
      <c r="Q1074" s="1" t="s">
        <v>317</v>
      </c>
      <c r="R1074" s="1"/>
      <c r="S1074" s="1">
        <v>78626</v>
      </c>
      <c r="T1074" s="2">
        <v>42154</v>
      </c>
      <c r="U1074" s="2">
        <v>42154</v>
      </c>
      <c r="V1074" s="1">
        <v>3</v>
      </c>
      <c r="W1074" s="1">
        <v>86688</v>
      </c>
      <c r="X1074" s="2"/>
      <c r="Y1074" s="1"/>
      <c r="Z1074" s="1"/>
      <c r="AA1074" s="1"/>
      <c r="AB1074" s="1"/>
    </row>
    <row r="1075" spans="1:28" x14ac:dyDescent="0.3">
      <c r="A1075" s="1">
        <v>19780</v>
      </c>
      <c r="B1075" s="1" t="s">
        <v>41</v>
      </c>
      <c r="C1075" s="1">
        <v>42.98</v>
      </c>
      <c r="D1075" s="1">
        <v>0.05</v>
      </c>
      <c r="E1075" s="1">
        <v>1935</v>
      </c>
      <c r="G1075" s="1"/>
      <c r="H1075" s="1" t="s">
        <v>995</v>
      </c>
      <c r="I1075" s="1" t="s">
        <v>24</v>
      </c>
      <c r="J1075" s="1" t="s">
        <v>26</v>
      </c>
      <c r="K1075" s="1" t="s">
        <v>131</v>
      </c>
      <c r="L1075" s="1" t="s">
        <v>49</v>
      </c>
      <c r="M1075" s="1"/>
      <c r="N1075" s="1" t="s">
        <v>29</v>
      </c>
      <c r="O1075" s="1" t="s">
        <v>989</v>
      </c>
      <c r="P1075" s="1" t="s">
        <v>79</v>
      </c>
      <c r="Q1075" s="1" t="s">
        <v>612</v>
      </c>
      <c r="R1075" s="1"/>
      <c r="S1075" s="1">
        <v>75051</v>
      </c>
      <c r="T1075" s="2">
        <v>42102</v>
      </c>
      <c r="U1075" s="2">
        <v>42104</v>
      </c>
      <c r="V1075" s="1">
        <v>9</v>
      </c>
      <c r="W1075" s="1">
        <v>86686</v>
      </c>
      <c r="X1075" s="1"/>
      <c r="Y1075" s="1"/>
      <c r="Z1075" s="1"/>
      <c r="AA1075" s="1"/>
      <c r="AB1075" s="1"/>
    </row>
    <row r="1076" spans="1:28" x14ac:dyDescent="0.3">
      <c r="A1076" s="1">
        <v>19698</v>
      </c>
      <c r="B1076" s="1" t="s">
        <v>71</v>
      </c>
      <c r="C1076" s="1">
        <v>3.25</v>
      </c>
      <c r="D1076" s="1">
        <v>0.05</v>
      </c>
      <c r="E1076" s="1">
        <v>1935</v>
      </c>
      <c r="G1076" s="1"/>
      <c r="H1076" s="1" t="s">
        <v>35</v>
      </c>
      <c r="I1076" s="1" t="s">
        <v>34</v>
      </c>
      <c r="J1076" s="1" t="s">
        <v>26</v>
      </c>
      <c r="K1076" s="1" t="s">
        <v>131</v>
      </c>
      <c r="L1076" s="1" t="s">
        <v>124</v>
      </c>
      <c r="M1076" s="1"/>
      <c r="N1076" s="1" t="s">
        <v>29</v>
      </c>
      <c r="O1076" s="1" t="s">
        <v>989</v>
      </c>
      <c r="P1076" s="1" t="s">
        <v>79</v>
      </c>
      <c r="Q1076" s="1" t="s">
        <v>612</v>
      </c>
      <c r="R1076" s="1"/>
      <c r="S1076" s="1">
        <v>75051</v>
      </c>
      <c r="T1076" s="2">
        <v>42154</v>
      </c>
      <c r="U1076" s="2">
        <v>42160</v>
      </c>
      <c r="V1076" s="1">
        <v>2</v>
      </c>
      <c r="W1076" s="1">
        <v>86688</v>
      </c>
      <c r="X1076" s="2"/>
      <c r="Y1076" s="1"/>
      <c r="Z1076" s="1"/>
      <c r="AA1076" s="1"/>
      <c r="AB1076" s="1"/>
    </row>
    <row r="1077" spans="1:28" x14ac:dyDescent="0.3">
      <c r="A1077" s="1">
        <v>19699</v>
      </c>
      <c r="B1077" s="1" t="s">
        <v>71</v>
      </c>
      <c r="C1077" s="1">
        <v>110.98</v>
      </c>
      <c r="D1077" s="1">
        <v>0.1</v>
      </c>
      <c r="E1077" s="1">
        <v>1935</v>
      </c>
      <c r="G1077" s="1"/>
      <c r="H1077" s="1" t="s">
        <v>35</v>
      </c>
      <c r="I1077" s="1" t="s">
        <v>34</v>
      </c>
      <c r="J1077" s="1" t="s">
        <v>36</v>
      </c>
      <c r="K1077" s="1" t="s">
        <v>42</v>
      </c>
      <c r="L1077" s="1" t="s">
        <v>63</v>
      </c>
      <c r="M1077" s="1"/>
      <c r="N1077" s="1" t="s">
        <v>29</v>
      </c>
      <c r="O1077" s="1" t="s">
        <v>989</v>
      </c>
      <c r="P1077" s="1" t="s">
        <v>79</v>
      </c>
      <c r="Q1077" s="1" t="s">
        <v>612</v>
      </c>
      <c r="R1077" s="1"/>
      <c r="S1077" s="1">
        <v>75051</v>
      </c>
      <c r="T1077" s="2">
        <v>42154</v>
      </c>
      <c r="U1077" s="2">
        <v>42159</v>
      </c>
      <c r="V1077" s="1">
        <v>19</v>
      </c>
      <c r="W1077" s="1">
        <v>86688</v>
      </c>
      <c r="X1077" s="1"/>
      <c r="Y1077" s="1"/>
      <c r="Z1077" s="1"/>
      <c r="AA1077" s="1"/>
      <c r="AB1077" s="1"/>
    </row>
    <row r="1078" spans="1:28" x14ac:dyDescent="0.3">
      <c r="A1078" s="1">
        <v>19700</v>
      </c>
      <c r="B1078" s="1" t="s">
        <v>71</v>
      </c>
      <c r="C1078" s="1">
        <v>3.95</v>
      </c>
      <c r="D1078" s="1">
        <v>0.05</v>
      </c>
      <c r="E1078" s="1">
        <v>1935</v>
      </c>
      <c r="G1078" s="1"/>
      <c r="H1078" s="1" t="s">
        <v>995</v>
      </c>
      <c r="I1078" s="1" t="s">
        <v>34</v>
      </c>
      <c r="J1078" s="1" t="s">
        <v>26</v>
      </c>
      <c r="K1078" s="1" t="s">
        <v>53</v>
      </c>
      <c r="L1078" s="1" t="s">
        <v>28</v>
      </c>
      <c r="M1078" s="1"/>
      <c r="N1078" s="1" t="s">
        <v>29</v>
      </c>
      <c r="O1078" s="1" t="s">
        <v>989</v>
      </c>
      <c r="P1078" s="1" t="s">
        <v>79</v>
      </c>
      <c r="Q1078" s="1" t="s">
        <v>612</v>
      </c>
      <c r="R1078" s="1"/>
      <c r="S1078" s="1">
        <v>75051</v>
      </c>
      <c r="T1078" s="2">
        <v>42154</v>
      </c>
      <c r="U1078" s="2">
        <v>42162</v>
      </c>
      <c r="V1078" s="1">
        <v>23</v>
      </c>
      <c r="W1078" s="1">
        <v>86688</v>
      </c>
      <c r="X1078" s="1"/>
      <c r="Y1078" s="1"/>
      <c r="Z1078" s="1"/>
      <c r="AA1078" s="1"/>
      <c r="AB1078" s="1"/>
    </row>
    <row r="1079" spans="1:28" x14ac:dyDescent="0.3">
      <c r="A1079" s="1">
        <v>23551</v>
      </c>
      <c r="B1079" s="1" t="s">
        <v>47</v>
      </c>
      <c r="C1079" s="1">
        <v>152.47999999999999</v>
      </c>
      <c r="D1079" s="1">
        <v>0.1</v>
      </c>
      <c r="E1079" s="1">
        <v>1938</v>
      </c>
      <c r="G1079" s="1"/>
      <c r="H1079" s="1" t="s">
        <v>995</v>
      </c>
      <c r="I1079" s="1" t="s">
        <v>24</v>
      </c>
      <c r="J1079" s="1" t="s">
        <v>58</v>
      </c>
      <c r="K1079" s="1" t="s">
        <v>100</v>
      </c>
      <c r="L1079" s="1" t="s">
        <v>49</v>
      </c>
      <c r="M1079" s="1"/>
      <c r="N1079" s="1" t="s">
        <v>29</v>
      </c>
      <c r="O1079" s="1" t="s">
        <v>984</v>
      </c>
      <c r="P1079" s="1" t="s">
        <v>101</v>
      </c>
      <c r="Q1079" s="1" t="s">
        <v>613</v>
      </c>
      <c r="R1079" s="1"/>
      <c r="S1079" s="1">
        <v>66801</v>
      </c>
      <c r="T1079" s="2">
        <v>42085</v>
      </c>
      <c r="U1079" s="2">
        <v>42086</v>
      </c>
      <c r="V1079" s="1">
        <v>4</v>
      </c>
      <c r="W1079" s="1">
        <v>88870</v>
      </c>
      <c r="X1079" s="1"/>
      <c r="Y1079" s="1"/>
      <c r="Z1079" s="1"/>
      <c r="AA1079" s="1"/>
      <c r="AB1079" s="1"/>
    </row>
    <row r="1080" spans="1:28" x14ac:dyDescent="0.3">
      <c r="A1080" s="1">
        <v>23550</v>
      </c>
      <c r="B1080" s="1" t="s">
        <v>47</v>
      </c>
      <c r="C1080" s="1">
        <v>6.84</v>
      </c>
      <c r="D1080" s="1">
        <v>0.05</v>
      </c>
      <c r="E1080" s="1">
        <v>1940</v>
      </c>
      <c r="G1080" s="1"/>
      <c r="H1080" s="1" t="s">
        <v>35</v>
      </c>
      <c r="I1080" s="1" t="s">
        <v>24</v>
      </c>
      <c r="J1080" s="1" t="s">
        <v>26</v>
      </c>
      <c r="K1080" s="1" t="s">
        <v>999</v>
      </c>
      <c r="L1080" s="1" t="s">
        <v>43</v>
      </c>
      <c r="M1080" s="1"/>
      <c r="N1080" s="1" t="s">
        <v>29</v>
      </c>
      <c r="O1080" s="1" t="s">
        <v>984</v>
      </c>
      <c r="P1080" s="1" t="s">
        <v>114</v>
      </c>
      <c r="Q1080" s="1" t="s">
        <v>614</v>
      </c>
      <c r="R1080" s="1"/>
      <c r="S1080" s="1">
        <v>84020</v>
      </c>
      <c r="T1080" s="2">
        <v>42085</v>
      </c>
      <c r="U1080" s="2">
        <v>42087</v>
      </c>
      <c r="V1080" s="1">
        <v>1</v>
      </c>
      <c r="W1080" s="1">
        <v>88870</v>
      </c>
      <c r="X1080" s="2"/>
      <c r="Y1080" s="1"/>
      <c r="Z1080" s="1"/>
      <c r="AA1080" s="1"/>
      <c r="AB1080" s="1"/>
    </row>
    <row r="1081" spans="1:28" x14ac:dyDescent="0.3">
      <c r="A1081" s="1">
        <v>25531</v>
      </c>
      <c r="B1081" s="1" t="s">
        <v>71</v>
      </c>
      <c r="C1081" s="1">
        <v>78.650000000000006</v>
      </c>
      <c r="D1081" s="1">
        <v>0.05</v>
      </c>
      <c r="E1081" s="1">
        <v>1940</v>
      </c>
      <c r="G1081" s="1"/>
      <c r="H1081" s="1" t="s">
        <v>35</v>
      </c>
      <c r="I1081" s="1" t="s">
        <v>24</v>
      </c>
      <c r="J1081" s="1" t="s">
        <v>26</v>
      </c>
      <c r="K1081" s="1" t="s">
        <v>131</v>
      </c>
      <c r="L1081" s="1" t="s">
        <v>63</v>
      </c>
      <c r="M1081" s="1"/>
      <c r="N1081" s="1" t="s">
        <v>29</v>
      </c>
      <c r="O1081" s="1" t="s">
        <v>984</v>
      </c>
      <c r="P1081" s="1" t="s">
        <v>114</v>
      </c>
      <c r="Q1081" s="1" t="s">
        <v>614</v>
      </c>
      <c r="R1081" s="1"/>
      <c r="S1081" s="1">
        <v>84020</v>
      </c>
      <c r="T1081" s="2">
        <v>42113</v>
      </c>
      <c r="U1081" s="2">
        <v>42120</v>
      </c>
      <c r="V1081" s="1">
        <v>7</v>
      </c>
      <c r="W1081" s="1">
        <v>88871</v>
      </c>
      <c r="X1081" s="2"/>
      <c r="Y1081" s="1"/>
      <c r="Z1081" s="1"/>
      <c r="AA1081" s="1"/>
      <c r="AB1081" s="1"/>
    </row>
    <row r="1082" spans="1:28" x14ac:dyDescent="0.3">
      <c r="A1082" s="1">
        <v>25532</v>
      </c>
      <c r="B1082" s="1" t="s">
        <v>71</v>
      </c>
      <c r="C1082" s="1">
        <v>122.99</v>
      </c>
      <c r="D1082" s="1">
        <v>0.1</v>
      </c>
      <c r="E1082" s="1">
        <v>1940</v>
      </c>
      <c r="G1082" s="1"/>
      <c r="H1082" s="1" t="s">
        <v>995</v>
      </c>
      <c r="I1082" s="1" t="s">
        <v>24</v>
      </c>
      <c r="J1082" s="1" t="s">
        <v>36</v>
      </c>
      <c r="K1082" s="1" t="s">
        <v>37</v>
      </c>
      <c r="L1082" s="1" t="s">
        <v>38</v>
      </c>
      <c r="M1082" s="1"/>
      <c r="N1082" s="1" t="s">
        <v>29</v>
      </c>
      <c r="O1082" s="1" t="s">
        <v>988</v>
      </c>
      <c r="P1082" s="1" t="s">
        <v>114</v>
      </c>
      <c r="Q1082" s="1" t="s">
        <v>614</v>
      </c>
      <c r="R1082" s="1"/>
      <c r="S1082" s="1">
        <v>84020</v>
      </c>
      <c r="T1082" s="2">
        <v>42113</v>
      </c>
      <c r="U1082" s="2">
        <v>42118</v>
      </c>
      <c r="V1082" s="1">
        <v>10</v>
      </c>
      <c r="W1082" s="1">
        <v>88871</v>
      </c>
      <c r="X1082" s="2"/>
      <c r="Y1082" s="1"/>
      <c r="Z1082" s="1"/>
      <c r="AA1082" s="1"/>
      <c r="AB1082" s="1"/>
    </row>
    <row r="1083" spans="1:28" x14ac:dyDescent="0.3">
      <c r="A1083" s="1">
        <v>20371</v>
      </c>
      <c r="B1083" s="1" t="s">
        <v>47</v>
      </c>
      <c r="C1083" s="1">
        <v>90.98</v>
      </c>
      <c r="D1083" s="1">
        <v>0.05</v>
      </c>
      <c r="E1083" s="1">
        <v>1946</v>
      </c>
      <c r="G1083" s="1"/>
      <c r="H1083" s="1" t="s">
        <v>35</v>
      </c>
      <c r="I1083" s="1" t="s">
        <v>74</v>
      </c>
      <c r="J1083" s="1" t="s">
        <v>36</v>
      </c>
      <c r="K1083" s="1" t="s">
        <v>42</v>
      </c>
      <c r="L1083" s="1" t="s">
        <v>63</v>
      </c>
      <c r="M1083" s="1"/>
      <c r="N1083" s="1" t="s">
        <v>29</v>
      </c>
      <c r="O1083" s="1" t="s">
        <v>988</v>
      </c>
      <c r="P1083" s="1" t="s">
        <v>122</v>
      </c>
      <c r="Q1083" s="1" t="s">
        <v>615</v>
      </c>
      <c r="R1083" s="1"/>
      <c r="S1083" s="1">
        <v>15228</v>
      </c>
      <c r="T1083" s="2">
        <v>42030</v>
      </c>
      <c r="U1083" s="2">
        <v>42032</v>
      </c>
      <c r="V1083" s="1">
        <v>12</v>
      </c>
      <c r="W1083" s="1">
        <v>86331</v>
      </c>
      <c r="X1083" s="2"/>
      <c r="Y1083" s="1"/>
      <c r="Z1083" s="1"/>
      <c r="AA1083" s="1"/>
      <c r="AB1083" s="1"/>
    </row>
    <row r="1084" spans="1:28" x14ac:dyDescent="0.3">
      <c r="A1084" s="1">
        <v>20372</v>
      </c>
      <c r="B1084" s="1" t="s">
        <v>47</v>
      </c>
      <c r="C1084" s="1">
        <v>5.98</v>
      </c>
      <c r="D1084" s="1">
        <v>0.05</v>
      </c>
      <c r="E1084" s="1">
        <v>1946</v>
      </c>
      <c r="G1084" s="1"/>
      <c r="H1084" s="1" t="s">
        <v>35</v>
      </c>
      <c r="I1084" s="1" t="s">
        <v>74</v>
      </c>
      <c r="J1084" s="1" t="s">
        <v>26</v>
      </c>
      <c r="K1084" s="1" t="s">
        <v>66</v>
      </c>
      <c r="L1084" s="1" t="s">
        <v>49</v>
      </c>
      <c r="M1084" s="1"/>
      <c r="N1084" s="1" t="s">
        <v>29</v>
      </c>
      <c r="O1084" s="1" t="s">
        <v>984</v>
      </c>
      <c r="P1084" s="1" t="s">
        <v>122</v>
      </c>
      <c r="Q1084" s="1" t="s">
        <v>615</v>
      </c>
      <c r="R1084" s="1"/>
      <c r="S1084" s="1">
        <v>15228</v>
      </c>
      <c r="T1084" s="2">
        <v>42030</v>
      </c>
      <c r="U1084" s="2">
        <v>42032</v>
      </c>
      <c r="V1084" s="1">
        <v>3</v>
      </c>
      <c r="W1084" s="1">
        <v>86331</v>
      </c>
      <c r="X1084" s="1"/>
      <c r="Y1084" s="1"/>
      <c r="Z1084" s="1"/>
      <c r="AA1084" s="1"/>
      <c r="AB1084" s="1"/>
    </row>
    <row r="1085" spans="1:28" x14ac:dyDescent="0.3">
      <c r="A1085" s="1">
        <v>21762</v>
      </c>
      <c r="B1085" s="1" t="s">
        <v>71</v>
      </c>
      <c r="C1085" s="1">
        <v>424.21</v>
      </c>
      <c r="D1085" s="1">
        <v>0.1</v>
      </c>
      <c r="E1085" s="1">
        <v>1949</v>
      </c>
      <c r="G1085" s="1"/>
      <c r="H1085" s="1" t="s">
        <v>995</v>
      </c>
      <c r="I1085" s="1" t="s">
        <v>48</v>
      </c>
      <c r="J1085" s="1" t="s">
        <v>36</v>
      </c>
      <c r="K1085" s="1" t="s">
        <v>89</v>
      </c>
      <c r="L1085" s="1" t="s">
        <v>77</v>
      </c>
      <c r="M1085" s="1"/>
      <c r="N1085" s="1" t="s">
        <v>29</v>
      </c>
      <c r="O1085" s="1" t="s">
        <v>984</v>
      </c>
      <c r="P1085" s="1" t="s">
        <v>60</v>
      </c>
      <c r="Q1085" s="1" t="s">
        <v>616</v>
      </c>
      <c r="R1085" s="1"/>
      <c r="S1085" s="1">
        <v>59715</v>
      </c>
      <c r="T1085" s="2">
        <v>42036</v>
      </c>
      <c r="U1085" s="2">
        <v>42040</v>
      </c>
      <c r="V1085" s="1">
        <v>12</v>
      </c>
      <c r="W1085" s="1">
        <v>90415</v>
      </c>
      <c r="X1085" s="1"/>
      <c r="Y1085" s="1"/>
      <c r="Z1085" s="1"/>
      <c r="AA1085" s="1"/>
      <c r="AB1085" s="1"/>
    </row>
    <row r="1086" spans="1:28" x14ac:dyDescent="0.3">
      <c r="A1086" s="1">
        <v>24793</v>
      </c>
      <c r="B1086" s="1" t="s">
        <v>33</v>
      </c>
      <c r="C1086" s="1">
        <v>6.68</v>
      </c>
      <c r="D1086" s="1">
        <v>0.05</v>
      </c>
      <c r="E1086" s="1">
        <v>1950</v>
      </c>
      <c r="G1086" s="1"/>
      <c r="H1086" s="1" t="s">
        <v>35</v>
      </c>
      <c r="I1086" s="1" t="s">
        <v>48</v>
      </c>
      <c r="J1086" s="1" t="s">
        <v>26</v>
      </c>
      <c r="K1086" s="1" t="s">
        <v>66</v>
      </c>
      <c r="L1086" s="1" t="s">
        <v>49</v>
      </c>
      <c r="M1086" s="1"/>
      <c r="N1086" s="1" t="s">
        <v>29</v>
      </c>
      <c r="O1086" s="1" t="s">
        <v>984</v>
      </c>
      <c r="P1086" s="1" t="s">
        <v>60</v>
      </c>
      <c r="Q1086" s="1" t="s">
        <v>617</v>
      </c>
      <c r="R1086" s="1"/>
      <c r="S1086" s="1">
        <v>59750</v>
      </c>
      <c r="T1086" s="2">
        <v>42010</v>
      </c>
      <c r="U1086" s="2">
        <v>42012</v>
      </c>
      <c r="V1086" s="1">
        <v>7</v>
      </c>
      <c r="W1086" s="1">
        <v>90414</v>
      </c>
      <c r="X1086" s="1"/>
      <c r="Y1086" s="1"/>
      <c r="Z1086" s="1"/>
      <c r="AA1086" s="1"/>
      <c r="AB1086" s="1"/>
    </row>
    <row r="1087" spans="1:28" x14ac:dyDescent="0.3">
      <c r="A1087" s="1">
        <v>23378</v>
      </c>
      <c r="B1087" s="1" t="s">
        <v>23</v>
      </c>
      <c r="C1087" s="1">
        <v>40.98</v>
      </c>
      <c r="D1087" s="1">
        <v>0.05</v>
      </c>
      <c r="E1087" s="1">
        <v>1956</v>
      </c>
      <c r="G1087" s="1"/>
      <c r="H1087" s="1" t="s">
        <v>35</v>
      </c>
      <c r="I1087" s="1" t="s">
        <v>74</v>
      </c>
      <c r="J1087" s="1" t="s">
        <v>58</v>
      </c>
      <c r="K1087" s="1" t="s">
        <v>100</v>
      </c>
      <c r="L1087" s="1" t="s">
        <v>49</v>
      </c>
      <c r="M1087" s="1"/>
      <c r="N1087" s="1" t="s">
        <v>29</v>
      </c>
      <c r="O1087" s="1" t="s">
        <v>989</v>
      </c>
      <c r="P1087" s="1" t="s">
        <v>129</v>
      </c>
      <c r="Q1087" s="1" t="s">
        <v>155</v>
      </c>
      <c r="R1087" s="1"/>
      <c r="S1087" s="1">
        <v>80027</v>
      </c>
      <c r="T1087" s="2">
        <v>42174</v>
      </c>
      <c r="U1087" s="2">
        <v>42176</v>
      </c>
      <c r="V1087" s="1">
        <v>19</v>
      </c>
      <c r="W1087" s="1">
        <v>89820</v>
      </c>
      <c r="X1087" s="1"/>
      <c r="Y1087" s="1"/>
      <c r="Z1087" s="1"/>
      <c r="AA1087" s="1"/>
      <c r="AB1087" s="1"/>
    </row>
    <row r="1088" spans="1:28" x14ac:dyDescent="0.3">
      <c r="A1088" s="1">
        <v>21638</v>
      </c>
      <c r="B1088" s="1" t="s">
        <v>23</v>
      </c>
      <c r="C1088" s="1">
        <v>77.510000000000005</v>
      </c>
      <c r="D1088" s="1">
        <v>0.05</v>
      </c>
      <c r="E1088" s="1">
        <v>1957</v>
      </c>
      <c r="G1088" s="1"/>
      <c r="H1088" s="1" t="s">
        <v>35</v>
      </c>
      <c r="I1088" s="1" t="s">
        <v>74</v>
      </c>
      <c r="J1088" s="1" t="s">
        <v>58</v>
      </c>
      <c r="K1088" s="1" t="s">
        <v>100</v>
      </c>
      <c r="L1088" s="1" t="s">
        <v>49</v>
      </c>
      <c r="M1088" s="1"/>
      <c r="N1088" s="1" t="s">
        <v>29</v>
      </c>
      <c r="O1088" s="1" t="s">
        <v>984</v>
      </c>
      <c r="P1088" s="1" t="s">
        <v>210</v>
      </c>
      <c r="Q1088" s="1" t="s">
        <v>511</v>
      </c>
      <c r="R1088" s="1"/>
      <c r="S1088" s="1">
        <v>63130</v>
      </c>
      <c r="T1088" s="2">
        <v>42101</v>
      </c>
      <c r="U1088" s="2">
        <v>42103</v>
      </c>
      <c r="V1088" s="1">
        <v>1</v>
      </c>
      <c r="W1088" s="1">
        <v>89818</v>
      </c>
      <c r="X1088" s="1"/>
      <c r="Y1088" s="1"/>
      <c r="Z1088" s="1"/>
      <c r="AA1088" s="1"/>
      <c r="AB1088" s="1"/>
    </row>
    <row r="1089" spans="1:28" x14ac:dyDescent="0.3">
      <c r="A1089" s="1">
        <v>24640</v>
      </c>
      <c r="B1089" s="1" t="s">
        <v>71</v>
      </c>
      <c r="C1089" s="1">
        <v>30.98</v>
      </c>
      <c r="D1089" s="1">
        <v>0.05</v>
      </c>
      <c r="E1089" s="1">
        <v>1958</v>
      </c>
      <c r="G1089" s="1"/>
      <c r="H1089" s="1" t="s">
        <v>995</v>
      </c>
      <c r="I1089" s="1" t="s">
        <v>74</v>
      </c>
      <c r="J1089" s="1" t="s">
        <v>58</v>
      </c>
      <c r="K1089" s="1" t="s">
        <v>100</v>
      </c>
      <c r="L1089" s="1" t="s">
        <v>49</v>
      </c>
      <c r="M1089" s="1"/>
      <c r="N1089" s="1" t="s">
        <v>29</v>
      </c>
      <c r="O1089" s="1" t="s">
        <v>998</v>
      </c>
      <c r="P1089" s="1" t="s">
        <v>69</v>
      </c>
      <c r="Q1089" s="1" t="s">
        <v>324</v>
      </c>
      <c r="R1089" s="1"/>
      <c r="S1089" s="1">
        <v>97068</v>
      </c>
      <c r="T1089" s="2">
        <v>42173</v>
      </c>
      <c r="U1089" s="2">
        <v>42177</v>
      </c>
      <c r="V1089" s="1">
        <v>7</v>
      </c>
      <c r="W1089" s="1">
        <v>89819</v>
      </c>
      <c r="X1089" s="1"/>
      <c r="Y1089" s="1"/>
      <c r="Z1089" s="1"/>
      <c r="AA1089" s="1"/>
      <c r="AB1089" s="1"/>
    </row>
    <row r="1090" spans="1:28" x14ac:dyDescent="0.3">
      <c r="A1090" s="1">
        <v>3956</v>
      </c>
      <c r="B1090" s="1" t="s">
        <v>41</v>
      </c>
      <c r="C1090" s="1">
        <v>20.28</v>
      </c>
      <c r="D1090" s="1">
        <v>0.05</v>
      </c>
      <c r="E1090" s="1">
        <v>1959</v>
      </c>
      <c r="G1090" s="1"/>
      <c r="H1090" s="1" t="s">
        <v>35</v>
      </c>
      <c r="I1090" s="1" t="s">
        <v>24</v>
      </c>
      <c r="J1090" s="1" t="s">
        <v>36</v>
      </c>
      <c r="K1090" s="1" t="s">
        <v>42</v>
      </c>
      <c r="L1090" s="1" t="s">
        <v>49</v>
      </c>
      <c r="M1090" s="1"/>
      <c r="N1090" s="1" t="s">
        <v>29</v>
      </c>
      <c r="O1090" s="1" t="s">
        <v>998</v>
      </c>
      <c r="P1090" s="1" t="s">
        <v>162</v>
      </c>
      <c r="Q1090" s="1" t="s">
        <v>191</v>
      </c>
      <c r="R1090" s="1"/>
      <c r="S1090" s="1">
        <v>33916</v>
      </c>
      <c r="T1090" s="2">
        <v>42026</v>
      </c>
      <c r="U1090" s="2">
        <v>42026</v>
      </c>
      <c r="V1090" s="1">
        <v>9</v>
      </c>
      <c r="W1090" s="1">
        <v>28225</v>
      </c>
      <c r="X1090" s="2"/>
      <c r="Y1090" s="1"/>
      <c r="Z1090" s="1"/>
      <c r="AA1090" s="1"/>
      <c r="AB1090" s="1"/>
    </row>
    <row r="1091" spans="1:28" x14ac:dyDescent="0.3">
      <c r="A1091" s="1">
        <v>3684</v>
      </c>
      <c r="B1091" s="1" t="s">
        <v>71</v>
      </c>
      <c r="C1091" s="1">
        <v>9.99</v>
      </c>
      <c r="D1091" s="1">
        <v>0.05</v>
      </c>
      <c r="E1091" s="1">
        <v>1959</v>
      </c>
      <c r="G1091" s="1"/>
      <c r="H1091" s="1" t="s">
        <v>35</v>
      </c>
      <c r="I1091" s="1" t="s">
        <v>34</v>
      </c>
      <c r="J1091" s="1" t="s">
        <v>26</v>
      </c>
      <c r="K1091" s="1" t="s">
        <v>66</v>
      </c>
      <c r="L1091" s="1" t="s">
        <v>49</v>
      </c>
      <c r="M1091" s="1"/>
      <c r="N1091" s="1" t="s">
        <v>29</v>
      </c>
      <c r="O1091" s="1" t="s">
        <v>998</v>
      </c>
      <c r="P1091" s="1" t="s">
        <v>162</v>
      </c>
      <c r="Q1091" s="1" t="s">
        <v>191</v>
      </c>
      <c r="R1091" s="1"/>
      <c r="S1091" s="1">
        <v>33916</v>
      </c>
      <c r="T1091" s="2">
        <v>42112</v>
      </c>
      <c r="U1091" s="2">
        <v>42121</v>
      </c>
      <c r="V1091" s="1">
        <v>43</v>
      </c>
      <c r="W1091" s="1">
        <v>26342</v>
      </c>
      <c r="X1091" s="2"/>
      <c r="Y1091" s="1"/>
      <c r="Z1091" s="1"/>
      <c r="AA1091" s="1"/>
      <c r="AB1091" s="1"/>
    </row>
    <row r="1092" spans="1:28" x14ac:dyDescent="0.3">
      <c r="A1092" s="1">
        <v>3685</v>
      </c>
      <c r="B1092" s="1" t="s">
        <v>71</v>
      </c>
      <c r="C1092" s="1">
        <v>48.04</v>
      </c>
      <c r="D1092" s="1">
        <v>0.05</v>
      </c>
      <c r="E1092" s="1">
        <v>1959</v>
      </c>
      <c r="G1092" s="1"/>
      <c r="H1092" s="1" t="s">
        <v>35</v>
      </c>
      <c r="I1092" s="1" t="s">
        <v>34</v>
      </c>
      <c r="J1092" s="1" t="s">
        <v>26</v>
      </c>
      <c r="K1092" s="1" t="s">
        <v>66</v>
      </c>
      <c r="L1092" s="1" t="s">
        <v>49</v>
      </c>
      <c r="M1092" s="1"/>
      <c r="N1092" s="1" t="s">
        <v>29</v>
      </c>
      <c r="O1092" s="1" t="s">
        <v>998</v>
      </c>
      <c r="P1092" s="1" t="s">
        <v>162</v>
      </c>
      <c r="Q1092" s="1" t="s">
        <v>191</v>
      </c>
      <c r="R1092" s="1"/>
      <c r="S1092" s="1">
        <v>33916</v>
      </c>
      <c r="T1092" s="2">
        <v>42112</v>
      </c>
      <c r="U1092" s="2">
        <v>42117</v>
      </c>
      <c r="V1092" s="1">
        <v>74</v>
      </c>
      <c r="W1092" s="1">
        <v>26342</v>
      </c>
      <c r="X1092" s="1"/>
      <c r="Y1092" s="1"/>
      <c r="Z1092" s="1"/>
      <c r="AA1092" s="1"/>
      <c r="AB1092" s="1"/>
    </row>
    <row r="1093" spans="1:28" x14ac:dyDescent="0.3">
      <c r="A1093" s="1">
        <v>3686</v>
      </c>
      <c r="B1093" s="1" t="s">
        <v>71</v>
      </c>
      <c r="C1093" s="1">
        <v>6.68</v>
      </c>
      <c r="D1093" s="1">
        <v>0.05</v>
      </c>
      <c r="E1093" s="1">
        <v>1959</v>
      </c>
      <c r="G1093" s="1"/>
      <c r="H1093" s="1" t="s">
        <v>35</v>
      </c>
      <c r="I1093" s="1" t="s">
        <v>34</v>
      </c>
      <c r="J1093" s="1" t="s">
        <v>26</v>
      </c>
      <c r="K1093" s="1" t="s">
        <v>66</v>
      </c>
      <c r="L1093" s="1" t="s">
        <v>49</v>
      </c>
      <c r="M1093" s="1"/>
      <c r="N1093" s="1" t="s">
        <v>29</v>
      </c>
      <c r="O1093" s="1" t="s">
        <v>989</v>
      </c>
      <c r="P1093" s="1" t="s">
        <v>162</v>
      </c>
      <c r="Q1093" s="1" t="s">
        <v>191</v>
      </c>
      <c r="R1093" s="1"/>
      <c r="S1093" s="1">
        <v>33916</v>
      </c>
      <c r="T1093" s="2">
        <v>42112</v>
      </c>
      <c r="U1093" s="2">
        <v>42119</v>
      </c>
      <c r="V1093" s="1">
        <v>5</v>
      </c>
      <c r="W1093" s="1">
        <v>26342</v>
      </c>
      <c r="X1093" s="2"/>
      <c r="Y1093" s="1"/>
      <c r="Z1093" s="1"/>
      <c r="AA1093" s="1"/>
      <c r="AB1093" s="1"/>
    </row>
    <row r="1094" spans="1:28" x14ac:dyDescent="0.3">
      <c r="A1094" s="1">
        <v>21685</v>
      </c>
      <c r="B1094" s="1" t="s">
        <v>71</v>
      </c>
      <c r="C1094" s="1">
        <v>48.04</v>
      </c>
      <c r="D1094" s="1">
        <v>0.05</v>
      </c>
      <c r="E1094" s="1">
        <v>1962</v>
      </c>
      <c r="G1094" s="1"/>
      <c r="H1094" s="1" t="s">
        <v>35</v>
      </c>
      <c r="I1094" s="1" t="s">
        <v>34</v>
      </c>
      <c r="J1094" s="1" t="s">
        <v>26</v>
      </c>
      <c r="K1094" s="1" t="s">
        <v>66</v>
      </c>
      <c r="L1094" s="1" t="s">
        <v>49</v>
      </c>
      <c r="M1094" s="1"/>
      <c r="N1094" s="1" t="s">
        <v>29</v>
      </c>
      <c r="O1094" s="1" t="s">
        <v>989</v>
      </c>
      <c r="P1094" s="1" t="s">
        <v>143</v>
      </c>
      <c r="Q1094" s="1" t="s">
        <v>618</v>
      </c>
      <c r="R1094" s="1"/>
      <c r="S1094" s="1">
        <v>48601</v>
      </c>
      <c r="T1094" s="2">
        <v>42112</v>
      </c>
      <c r="U1094" s="2">
        <v>42117</v>
      </c>
      <c r="V1094" s="1">
        <v>18</v>
      </c>
      <c r="W1094" s="1">
        <v>88857</v>
      </c>
      <c r="X1094" s="1"/>
      <c r="Y1094" s="1"/>
      <c r="Z1094" s="1"/>
      <c r="AA1094" s="1"/>
      <c r="AB1094" s="1"/>
    </row>
    <row r="1095" spans="1:28" x14ac:dyDescent="0.3">
      <c r="A1095" s="1">
        <v>21686</v>
      </c>
      <c r="B1095" s="1" t="s">
        <v>71</v>
      </c>
      <c r="C1095" s="1">
        <v>6.68</v>
      </c>
      <c r="D1095" s="1">
        <v>0.05</v>
      </c>
      <c r="E1095" s="1">
        <v>1962</v>
      </c>
      <c r="G1095" s="1"/>
      <c r="H1095" s="1" t="s">
        <v>35</v>
      </c>
      <c r="I1095" s="1" t="s">
        <v>34</v>
      </c>
      <c r="J1095" s="1" t="s">
        <v>26</v>
      </c>
      <c r="K1095" s="1" t="s">
        <v>66</v>
      </c>
      <c r="L1095" s="1" t="s">
        <v>49</v>
      </c>
      <c r="M1095" s="1"/>
      <c r="N1095" s="1" t="s">
        <v>29</v>
      </c>
      <c r="O1095" s="1" t="s">
        <v>989</v>
      </c>
      <c r="P1095" s="1" t="s">
        <v>143</v>
      </c>
      <c r="Q1095" s="1" t="s">
        <v>618</v>
      </c>
      <c r="R1095" s="1"/>
      <c r="S1095" s="1">
        <v>48601</v>
      </c>
      <c r="T1095" s="2">
        <v>42112</v>
      </c>
      <c r="U1095" s="2">
        <v>42119</v>
      </c>
      <c r="V1095" s="1">
        <v>1</v>
      </c>
      <c r="W1095" s="1">
        <v>88857</v>
      </c>
      <c r="X1095" s="1"/>
      <c r="Y1095" s="1"/>
      <c r="Z1095" s="1"/>
      <c r="AA1095" s="1"/>
      <c r="AB1095" s="1"/>
    </row>
    <row r="1096" spans="1:28" x14ac:dyDescent="0.3">
      <c r="A1096" s="1">
        <v>22488</v>
      </c>
      <c r="B1096" s="1" t="s">
        <v>47</v>
      </c>
      <c r="C1096" s="1">
        <v>78.650000000000006</v>
      </c>
      <c r="D1096" s="1">
        <v>0.05</v>
      </c>
      <c r="E1096" s="1">
        <v>1967</v>
      </c>
      <c r="G1096" s="1"/>
      <c r="H1096" s="1" t="s">
        <v>995</v>
      </c>
      <c r="I1096" s="1" t="s">
        <v>48</v>
      </c>
      <c r="J1096" s="1" t="s">
        <v>26</v>
      </c>
      <c r="K1096" s="1" t="s">
        <v>131</v>
      </c>
      <c r="L1096" s="1" t="s">
        <v>63</v>
      </c>
      <c r="M1096" s="1"/>
      <c r="N1096" s="1" t="s">
        <v>29</v>
      </c>
      <c r="O1096" s="1" t="s">
        <v>998</v>
      </c>
      <c r="P1096" s="1" t="s">
        <v>153</v>
      </c>
      <c r="Q1096" s="1" t="s">
        <v>514</v>
      </c>
      <c r="R1096" s="1"/>
      <c r="S1096" s="1">
        <v>52732</v>
      </c>
      <c r="T1096" s="2">
        <v>42081</v>
      </c>
      <c r="U1096" s="2">
        <v>42082</v>
      </c>
      <c r="V1096" s="1">
        <v>8</v>
      </c>
      <c r="W1096" s="1">
        <v>89456</v>
      </c>
      <c r="X1096" s="1"/>
      <c r="Y1096" s="1"/>
      <c r="Z1096" s="1"/>
      <c r="AA1096" s="1"/>
      <c r="AB1096" s="1"/>
    </row>
    <row r="1097" spans="1:28" x14ac:dyDescent="0.3">
      <c r="A1097" s="1">
        <v>26220</v>
      </c>
      <c r="B1097" s="1" t="s">
        <v>47</v>
      </c>
      <c r="C1097" s="1">
        <v>11.58</v>
      </c>
      <c r="D1097" s="1">
        <v>0.05</v>
      </c>
      <c r="E1097" s="1">
        <v>1971</v>
      </c>
      <c r="G1097" s="1"/>
      <c r="H1097" s="1" t="s">
        <v>35</v>
      </c>
      <c r="I1097" s="1" t="s">
        <v>24</v>
      </c>
      <c r="J1097" s="1" t="s">
        <v>26</v>
      </c>
      <c r="K1097" s="1" t="s">
        <v>54</v>
      </c>
      <c r="L1097" s="1" t="s">
        <v>49</v>
      </c>
      <c r="M1097" s="1"/>
      <c r="N1097" s="1" t="s">
        <v>29</v>
      </c>
      <c r="O1097" s="1" t="s">
        <v>988</v>
      </c>
      <c r="P1097" s="1" t="s">
        <v>260</v>
      </c>
      <c r="Q1097" s="1" t="s">
        <v>619</v>
      </c>
      <c r="R1097" s="1"/>
      <c r="S1097" s="1">
        <v>38801</v>
      </c>
      <c r="T1097" s="2">
        <v>42022</v>
      </c>
      <c r="U1097" s="2">
        <v>42023</v>
      </c>
      <c r="V1097" s="1">
        <v>3</v>
      </c>
      <c r="W1097" s="1">
        <v>91550</v>
      </c>
      <c r="X1097" s="1"/>
      <c r="Y1097" s="1"/>
      <c r="Z1097" s="1"/>
      <c r="AA1097" s="1"/>
      <c r="AB1097" s="1"/>
    </row>
    <row r="1098" spans="1:28" x14ac:dyDescent="0.3">
      <c r="A1098" s="1">
        <v>26223</v>
      </c>
      <c r="B1098" s="1" t="s">
        <v>47</v>
      </c>
      <c r="C1098" s="1">
        <v>350.99</v>
      </c>
      <c r="D1098" s="1">
        <v>0.1</v>
      </c>
      <c r="E1098" s="1">
        <v>1972</v>
      </c>
      <c r="G1098" s="1"/>
      <c r="H1098" s="1" t="s">
        <v>995</v>
      </c>
      <c r="I1098" s="1" t="s">
        <v>24</v>
      </c>
      <c r="J1098" s="1" t="s">
        <v>36</v>
      </c>
      <c r="K1098" s="1" t="s">
        <v>37</v>
      </c>
      <c r="L1098" s="1" t="s">
        <v>38</v>
      </c>
      <c r="M1098" s="1"/>
      <c r="N1098" s="1" t="s">
        <v>29</v>
      </c>
      <c r="O1098" s="1" t="s">
        <v>988</v>
      </c>
      <c r="P1098" s="1" t="s">
        <v>122</v>
      </c>
      <c r="Q1098" s="1" t="s">
        <v>620</v>
      </c>
      <c r="R1098" s="1"/>
      <c r="S1098" s="1">
        <v>19090</v>
      </c>
      <c r="T1098" s="2">
        <v>42022</v>
      </c>
      <c r="U1098" s="2">
        <v>42024</v>
      </c>
      <c r="V1098" s="1">
        <v>6</v>
      </c>
      <c r="W1098" s="1">
        <v>91550</v>
      </c>
      <c r="X1098" s="1"/>
      <c r="Y1098" s="1"/>
      <c r="Z1098" s="1"/>
      <c r="AA1098" s="1"/>
      <c r="AB1098" s="1"/>
    </row>
    <row r="1099" spans="1:28" x14ac:dyDescent="0.3">
      <c r="A1099" s="1">
        <v>26224</v>
      </c>
      <c r="B1099" s="1" t="s">
        <v>47</v>
      </c>
      <c r="C1099" s="1">
        <v>15.99</v>
      </c>
      <c r="D1099" s="1">
        <v>0.05</v>
      </c>
      <c r="E1099" s="1">
        <v>1972</v>
      </c>
      <c r="G1099" s="1"/>
      <c r="H1099" s="1" t="s">
        <v>995</v>
      </c>
      <c r="I1099" s="1" t="s">
        <v>24</v>
      </c>
      <c r="J1099" s="1" t="s">
        <v>58</v>
      </c>
      <c r="K1099" s="1" t="s">
        <v>62</v>
      </c>
      <c r="L1099" s="1" t="s">
        <v>49</v>
      </c>
      <c r="M1099" s="1"/>
      <c r="N1099" s="1" t="s">
        <v>29</v>
      </c>
      <c r="O1099" s="1" t="s">
        <v>989</v>
      </c>
      <c r="P1099" s="1" t="s">
        <v>122</v>
      </c>
      <c r="Q1099" s="1" t="s">
        <v>620</v>
      </c>
      <c r="R1099" s="1"/>
      <c r="S1099" s="1">
        <v>19090</v>
      </c>
      <c r="T1099" s="2">
        <v>42022</v>
      </c>
      <c r="U1099" s="2">
        <v>42024</v>
      </c>
      <c r="V1099" s="1">
        <v>5</v>
      </c>
      <c r="W1099" s="1">
        <v>91550</v>
      </c>
      <c r="X1099" s="1"/>
      <c r="Y1099" s="1"/>
      <c r="Z1099" s="1"/>
      <c r="AA1099" s="1"/>
      <c r="AB1099" s="1"/>
    </row>
    <row r="1100" spans="1:28" x14ac:dyDescent="0.3">
      <c r="A1100" s="1">
        <v>18795</v>
      </c>
      <c r="B1100" s="1" t="s">
        <v>47</v>
      </c>
      <c r="C1100" s="1">
        <v>20.48</v>
      </c>
      <c r="D1100" s="1">
        <v>0.05</v>
      </c>
      <c r="E1100" s="1">
        <v>1974</v>
      </c>
      <c r="G1100" s="1"/>
      <c r="H1100" s="1" t="s">
        <v>35</v>
      </c>
      <c r="I1100" s="1" t="s">
        <v>74</v>
      </c>
      <c r="J1100" s="1" t="s">
        <v>26</v>
      </c>
      <c r="K1100" s="1" t="s">
        <v>131</v>
      </c>
      <c r="L1100" s="1" t="s">
        <v>49</v>
      </c>
      <c r="M1100" s="1"/>
      <c r="N1100" s="1" t="s">
        <v>29</v>
      </c>
      <c r="O1100" s="1" t="s">
        <v>989</v>
      </c>
      <c r="P1100" s="1" t="s">
        <v>143</v>
      </c>
      <c r="Q1100" s="1" t="s">
        <v>621</v>
      </c>
      <c r="R1100" s="1"/>
      <c r="S1100" s="1">
        <v>48127</v>
      </c>
      <c r="T1100" s="2">
        <v>42144</v>
      </c>
      <c r="U1100" s="2">
        <v>42145</v>
      </c>
      <c r="V1100" s="1">
        <v>5</v>
      </c>
      <c r="W1100" s="1">
        <v>89040</v>
      </c>
      <c r="X1100" s="1"/>
      <c r="Y1100" s="1"/>
      <c r="Z1100" s="1"/>
      <c r="AA1100" s="1"/>
      <c r="AB1100" s="1"/>
    </row>
    <row r="1101" spans="1:28" x14ac:dyDescent="0.3">
      <c r="A1101" s="1">
        <v>18796</v>
      </c>
      <c r="B1101" s="1" t="s">
        <v>47</v>
      </c>
      <c r="C1101" s="1">
        <v>15.67</v>
      </c>
      <c r="D1101" s="1">
        <v>0.05</v>
      </c>
      <c r="E1101" s="1">
        <v>1974</v>
      </c>
      <c r="G1101" s="1"/>
      <c r="H1101" s="1" t="s">
        <v>35</v>
      </c>
      <c r="I1101" s="1" t="s">
        <v>74</v>
      </c>
      <c r="J1101" s="1" t="s">
        <v>26</v>
      </c>
      <c r="K1101" s="1" t="s">
        <v>54</v>
      </c>
      <c r="L1101" s="1" t="s">
        <v>49</v>
      </c>
      <c r="M1101" s="1"/>
      <c r="N1101" s="1" t="s">
        <v>29</v>
      </c>
      <c r="O1101" s="1" t="s">
        <v>989</v>
      </c>
      <c r="P1101" s="1" t="s">
        <v>143</v>
      </c>
      <c r="Q1101" s="1" t="s">
        <v>621</v>
      </c>
      <c r="R1101" s="1"/>
      <c r="S1101" s="1">
        <v>48127</v>
      </c>
      <c r="T1101" s="2">
        <v>42144</v>
      </c>
      <c r="U1101" s="2">
        <v>42145</v>
      </c>
      <c r="V1101" s="1">
        <v>3</v>
      </c>
      <c r="W1101" s="1">
        <v>89040</v>
      </c>
      <c r="X1101" s="1"/>
      <c r="Y1101" s="1"/>
      <c r="Z1101" s="1"/>
      <c r="AA1101" s="1"/>
      <c r="AB1101" s="1"/>
    </row>
    <row r="1102" spans="1:28" x14ac:dyDescent="0.3">
      <c r="A1102" s="1">
        <v>25731</v>
      </c>
      <c r="B1102" s="1" t="s">
        <v>41</v>
      </c>
      <c r="C1102" s="1">
        <v>70.98</v>
      </c>
      <c r="D1102" s="1">
        <v>0.05</v>
      </c>
      <c r="E1102" s="1">
        <v>1976</v>
      </c>
      <c r="G1102" s="1"/>
      <c r="H1102" s="1" t="s">
        <v>995</v>
      </c>
      <c r="I1102" s="1" t="s">
        <v>74</v>
      </c>
      <c r="J1102" s="1" t="s">
        <v>36</v>
      </c>
      <c r="K1102" s="1" t="s">
        <v>105</v>
      </c>
      <c r="L1102" s="1" t="s">
        <v>77</v>
      </c>
      <c r="M1102" s="1"/>
      <c r="N1102" s="1" t="s">
        <v>29</v>
      </c>
      <c r="O1102" s="1" t="s">
        <v>989</v>
      </c>
      <c r="P1102" s="1" t="s">
        <v>143</v>
      </c>
      <c r="Q1102" s="1" t="s">
        <v>622</v>
      </c>
      <c r="R1102" s="1"/>
      <c r="S1102" s="1">
        <v>48823</v>
      </c>
      <c r="T1102" s="2">
        <v>42014</v>
      </c>
      <c r="U1102" s="2">
        <v>42015</v>
      </c>
      <c r="V1102" s="1">
        <v>8</v>
      </c>
      <c r="W1102" s="1">
        <v>89039</v>
      </c>
      <c r="X1102" s="1"/>
      <c r="Y1102" s="1"/>
      <c r="Z1102" s="1"/>
      <c r="AA1102" s="1"/>
      <c r="AB1102" s="1"/>
    </row>
    <row r="1103" spans="1:28" x14ac:dyDescent="0.3">
      <c r="A1103" s="1">
        <v>25732</v>
      </c>
      <c r="B1103" s="1" t="s">
        <v>41</v>
      </c>
      <c r="C1103" s="1">
        <v>11.55</v>
      </c>
      <c r="D1103" s="1">
        <v>0.05</v>
      </c>
      <c r="E1103" s="1">
        <v>1976</v>
      </c>
      <c r="G1103" s="1"/>
      <c r="H1103" s="1" t="s">
        <v>35</v>
      </c>
      <c r="I1103" s="1" t="s">
        <v>74</v>
      </c>
      <c r="J1103" s="1" t="s">
        <v>26</v>
      </c>
      <c r="K1103" s="1" t="s">
        <v>27</v>
      </c>
      <c r="L1103" s="1" t="s">
        <v>28</v>
      </c>
      <c r="M1103" s="1"/>
      <c r="N1103" s="1" t="s">
        <v>29</v>
      </c>
      <c r="O1103" s="1" t="s">
        <v>989</v>
      </c>
      <c r="P1103" s="1" t="s">
        <v>143</v>
      </c>
      <c r="Q1103" s="1" t="s">
        <v>622</v>
      </c>
      <c r="R1103" s="1"/>
      <c r="S1103" s="1">
        <v>48823</v>
      </c>
      <c r="T1103" s="2">
        <v>42014</v>
      </c>
      <c r="U1103" s="2">
        <v>42016</v>
      </c>
      <c r="V1103" s="1">
        <v>12</v>
      </c>
      <c r="W1103" s="1">
        <v>89039</v>
      </c>
      <c r="X1103" s="1"/>
      <c r="Y1103" s="1"/>
      <c r="Z1103" s="1"/>
      <c r="AA1103" s="1"/>
      <c r="AB1103" s="1"/>
    </row>
    <row r="1104" spans="1:28" x14ac:dyDescent="0.3">
      <c r="A1104" s="1">
        <v>24887</v>
      </c>
      <c r="B1104" s="1" t="s">
        <v>41</v>
      </c>
      <c r="C1104" s="1">
        <v>40.99</v>
      </c>
      <c r="D1104" s="1">
        <v>0.05</v>
      </c>
      <c r="E1104" s="1">
        <v>1976</v>
      </c>
      <c r="G1104" s="1"/>
      <c r="H1104" s="1" t="s">
        <v>35</v>
      </c>
      <c r="I1104" s="1" t="s">
        <v>74</v>
      </c>
      <c r="J1104" s="1" t="s">
        <v>26</v>
      </c>
      <c r="K1104" s="1" t="s">
        <v>66</v>
      </c>
      <c r="L1104" s="1" t="s">
        <v>49</v>
      </c>
      <c r="M1104" s="1"/>
      <c r="N1104" s="1" t="s">
        <v>29</v>
      </c>
      <c r="O1104" s="1" t="s">
        <v>984</v>
      </c>
      <c r="P1104" s="1" t="s">
        <v>143</v>
      </c>
      <c r="Q1104" s="1" t="s">
        <v>622</v>
      </c>
      <c r="R1104" s="1"/>
      <c r="S1104" s="1">
        <v>48823</v>
      </c>
      <c r="T1104" s="2">
        <v>42086</v>
      </c>
      <c r="U1104" s="2">
        <v>42088</v>
      </c>
      <c r="V1104" s="1">
        <v>14</v>
      </c>
      <c r="W1104" s="1">
        <v>89041</v>
      </c>
      <c r="X1104" s="1"/>
      <c r="Y1104" s="1"/>
      <c r="Z1104" s="1"/>
      <c r="AA1104" s="1"/>
      <c r="AB1104" s="1"/>
    </row>
    <row r="1105" spans="1:28" x14ac:dyDescent="0.3">
      <c r="A1105" s="1">
        <v>21692</v>
      </c>
      <c r="B1105" s="1" t="s">
        <v>33</v>
      </c>
      <c r="C1105" s="1">
        <v>20.99</v>
      </c>
      <c r="D1105" s="1">
        <v>0.05</v>
      </c>
      <c r="E1105" s="1">
        <v>1979</v>
      </c>
      <c r="G1105" s="1"/>
      <c r="H1105" s="1" t="s">
        <v>35</v>
      </c>
      <c r="I1105" s="1" t="s">
        <v>24</v>
      </c>
      <c r="J1105" s="1" t="s">
        <v>58</v>
      </c>
      <c r="K1105" s="1" t="s">
        <v>992</v>
      </c>
      <c r="L1105" s="1" t="s">
        <v>43</v>
      </c>
      <c r="M1105" s="1"/>
      <c r="N1105" s="1" t="s">
        <v>29</v>
      </c>
      <c r="O1105" s="1" t="s">
        <v>998</v>
      </c>
      <c r="P1105" s="1" t="s">
        <v>129</v>
      </c>
      <c r="Q1105" s="1" t="s">
        <v>623</v>
      </c>
      <c r="R1105" s="1"/>
      <c r="S1105" s="1">
        <v>80122</v>
      </c>
      <c r="T1105" s="2">
        <v>42129</v>
      </c>
      <c r="U1105" s="2">
        <v>42130</v>
      </c>
      <c r="V1105" s="1">
        <v>4</v>
      </c>
      <c r="W1105" s="1">
        <v>87757</v>
      </c>
      <c r="X1105" s="1"/>
      <c r="Y1105" s="1"/>
      <c r="Z1105" s="1"/>
      <c r="AA1105" s="1"/>
      <c r="AB1105" s="1"/>
    </row>
    <row r="1106" spans="1:28" x14ac:dyDescent="0.3">
      <c r="A1106" s="1">
        <v>24935</v>
      </c>
      <c r="B1106" s="1" t="s">
        <v>33</v>
      </c>
      <c r="C1106" s="1">
        <v>7.37</v>
      </c>
      <c r="D1106" s="1">
        <v>0.05</v>
      </c>
      <c r="E1106" s="1">
        <v>1984</v>
      </c>
      <c r="G1106" s="1"/>
      <c r="H1106" s="1" t="s">
        <v>35</v>
      </c>
      <c r="I1106" s="1" t="s">
        <v>74</v>
      </c>
      <c r="J1106" s="1" t="s">
        <v>58</v>
      </c>
      <c r="K1106" s="1" t="s">
        <v>100</v>
      </c>
      <c r="L1106" s="1" t="s">
        <v>43</v>
      </c>
      <c r="M1106" s="1"/>
      <c r="N1106" s="1" t="s">
        <v>29</v>
      </c>
      <c r="O1106" s="1" t="s">
        <v>989</v>
      </c>
      <c r="P1106" s="1" t="s">
        <v>331</v>
      </c>
      <c r="Q1106" s="1" t="s">
        <v>332</v>
      </c>
      <c r="R1106" s="1"/>
      <c r="S1106" s="1">
        <v>29915</v>
      </c>
      <c r="T1106" s="2">
        <v>42140</v>
      </c>
      <c r="U1106" s="2">
        <v>42140</v>
      </c>
      <c r="V1106" s="1">
        <v>38</v>
      </c>
      <c r="W1106" s="1">
        <v>91258</v>
      </c>
      <c r="X1106" s="1"/>
      <c r="Y1106" s="1"/>
      <c r="Z1106" s="1"/>
      <c r="AA1106" s="1"/>
      <c r="AB1106" s="1"/>
    </row>
    <row r="1107" spans="1:28" x14ac:dyDescent="0.3">
      <c r="A1107" s="1">
        <v>20568</v>
      </c>
      <c r="B1107" s="1" t="s">
        <v>33</v>
      </c>
      <c r="C1107" s="1">
        <v>15.31</v>
      </c>
      <c r="D1107" s="1">
        <v>0.05</v>
      </c>
      <c r="E1107" s="1">
        <v>1986</v>
      </c>
      <c r="G1107" s="1"/>
      <c r="H1107" s="1" t="s">
        <v>35</v>
      </c>
      <c r="I1107" s="1" t="s">
        <v>34</v>
      </c>
      <c r="J1107" s="1" t="s">
        <v>26</v>
      </c>
      <c r="K1107" s="1" t="s">
        <v>85</v>
      </c>
      <c r="L1107" s="1" t="s">
        <v>49</v>
      </c>
      <c r="M1107" s="1"/>
      <c r="N1107" s="1" t="s">
        <v>29</v>
      </c>
      <c r="O1107" s="1" t="s">
        <v>989</v>
      </c>
      <c r="P1107" s="1" t="s">
        <v>79</v>
      </c>
      <c r="Q1107" s="1" t="s">
        <v>624</v>
      </c>
      <c r="R1107" s="1"/>
      <c r="S1107" s="1">
        <v>79701</v>
      </c>
      <c r="T1107" s="2">
        <v>42130</v>
      </c>
      <c r="U1107" s="2">
        <v>42131</v>
      </c>
      <c r="V1107" s="1">
        <v>23</v>
      </c>
      <c r="W1107" s="1">
        <v>90888</v>
      </c>
      <c r="X1107" s="2"/>
      <c r="Y1107" s="1"/>
      <c r="Z1107" s="1"/>
      <c r="AA1107" s="1"/>
      <c r="AB1107" s="1"/>
    </row>
    <row r="1108" spans="1:28" x14ac:dyDescent="0.3">
      <c r="A1108" s="1">
        <v>20569</v>
      </c>
      <c r="B1108" s="1" t="s">
        <v>33</v>
      </c>
      <c r="C1108" s="1">
        <v>7.99</v>
      </c>
      <c r="D1108" s="1">
        <v>0.05</v>
      </c>
      <c r="E1108" s="1">
        <v>1986</v>
      </c>
      <c r="G1108" s="1"/>
      <c r="H1108" s="1" t="s">
        <v>995</v>
      </c>
      <c r="I1108" s="1" t="s">
        <v>34</v>
      </c>
      <c r="J1108" s="1" t="s">
        <v>58</v>
      </c>
      <c r="K1108" s="1" t="s">
        <v>992</v>
      </c>
      <c r="L1108" s="1" t="s">
        <v>63</v>
      </c>
      <c r="M1108" s="1"/>
      <c r="N1108" s="1" t="s">
        <v>29</v>
      </c>
      <c r="O1108" s="1" t="s">
        <v>984</v>
      </c>
      <c r="P1108" s="1" t="s">
        <v>79</v>
      </c>
      <c r="Q1108" s="1" t="s">
        <v>624</v>
      </c>
      <c r="R1108" s="1"/>
      <c r="S1108" s="1">
        <v>79701</v>
      </c>
      <c r="T1108" s="2">
        <v>42130</v>
      </c>
      <c r="U1108" s="2">
        <v>42132</v>
      </c>
      <c r="V1108" s="1">
        <v>4</v>
      </c>
      <c r="W1108" s="1">
        <v>90888</v>
      </c>
      <c r="X1108" s="2"/>
      <c r="Y1108" s="1"/>
      <c r="Z1108" s="1"/>
      <c r="AA1108" s="1"/>
      <c r="AB1108" s="1"/>
    </row>
    <row r="1109" spans="1:28" x14ac:dyDescent="0.3">
      <c r="A1109" s="1">
        <v>19336</v>
      </c>
      <c r="B1109" s="1" t="s">
        <v>23</v>
      </c>
      <c r="C1109" s="1">
        <v>20.98</v>
      </c>
      <c r="D1109" s="1">
        <v>0.05</v>
      </c>
      <c r="E1109" s="1">
        <v>1988</v>
      </c>
      <c r="G1109" s="1"/>
      <c r="H1109" s="1" t="s">
        <v>35</v>
      </c>
      <c r="I1109" s="1" t="s">
        <v>34</v>
      </c>
      <c r="J1109" s="1" t="s">
        <v>36</v>
      </c>
      <c r="K1109" s="1" t="s">
        <v>42</v>
      </c>
      <c r="L1109" s="1" t="s">
        <v>63</v>
      </c>
      <c r="M1109" s="1"/>
      <c r="N1109" s="1" t="s">
        <v>29</v>
      </c>
      <c r="O1109" s="1" t="s">
        <v>984</v>
      </c>
      <c r="P1109" s="1" t="s">
        <v>114</v>
      </c>
      <c r="Q1109" s="1" t="s">
        <v>614</v>
      </c>
      <c r="R1109" s="1"/>
      <c r="S1109" s="1">
        <v>84020</v>
      </c>
      <c r="T1109" s="2">
        <v>42007</v>
      </c>
      <c r="U1109" s="2">
        <v>42008</v>
      </c>
      <c r="V1109" s="1">
        <v>3</v>
      </c>
      <c r="W1109" s="1">
        <v>89999</v>
      </c>
      <c r="X1109" s="1"/>
      <c r="Y1109" s="1"/>
      <c r="Z1109" s="1"/>
      <c r="AA1109" s="1"/>
      <c r="AB1109" s="1"/>
    </row>
    <row r="1110" spans="1:28" x14ac:dyDescent="0.3">
      <c r="A1110" s="1">
        <v>22600</v>
      </c>
      <c r="B1110" s="1" t="s">
        <v>33</v>
      </c>
      <c r="C1110" s="1">
        <v>355.98</v>
      </c>
      <c r="D1110" s="1">
        <v>0.1</v>
      </c>
      <c r="E1110" s="1">
        <v>1989</v>
      </c>
      <c r="G1110" s="1"/>
      <c r="H1110" s="1" t="s">
        <v>995</v>
      </c>
      <c r="I1110" s="1" t="s">
        <v>34</v>
      </c>
      <c r="J1110" s="1" t="s">
        <v>36</v>
      </c>
      <c r="K1110" s="1" t="s">
        <v>37</v>
      </c>
      <c r="L1110" s="1" t="s">
        <v>38</v>
      </c>
      <c r="M1110" s="1"/>
      <c r="N1110" s="1" t="s">
        <v>29</v>
      </c>
      <c r="O1110" s="1" t="s">
        <v>984</v>
      </c>
      <c r="P1110" s="1" t="s">
        <v>114</v>
      </c>
      <c r="Q1110" s="1" t="s">
        <v>625</v>
      </c>
      <c r="R1110" s="1"/>
      <c r="S1110" s="1">
        <v>84117</v>
      </c>
      <c r="T1110" s="2">
        <v>42025</v>
      </c>
      <c r="U1110" s="2">
        <v>42026</v>
      </c>
      <c r="V1110" s="1">
        <v>8</v>
      </c>
      <c r="W1110" s="1">
        <v>90000</v>
      </c>
      <c r="X1110" s="2"/>
      <c r="Y1110" s="1"/>
      <c r="Z1110" s="1"/>
      <c r="AA1110" s="1"/>
      <c r="AB1110" s="1"/>
    </row>
    <row r="1111" spans="1:28" x14ac:dyDescent="0.3">
      <c r="A1111" s="1">
        <v>22601</v>
      </c>
      <c r="B1111" s="1" t="s">
        <v>33</v>
      </c>
      <c r="C1111" s="1">
        <v>19.98</v>
      </c>
      <c r="D1111" s="1">
        <v>0.05</v>
      </c>
      <c r="E1111" s="1">
        <v>1989</v>
      </c>
      <c r="G1111" s="1"/>
      <c r="H1111" s="1" t="s">
        <v>35</v>
      </c>
      <c r="I1111" s="1" t="s">
        <v>34</v>
      </c>
      <c r="J1111" s="1" t="s">
        <v>26</v>
      </c>
      <c r="K1111" s="1" t="s">
        <v>66</v>
      </c>
      <c r="L1111" s="1" t="s">
        <v>49</v>
      </c>
      <c r="M1111" s="1"/>
      <c r="N1111" s="1" t="s">
        <v>29</v>
      </c>
      <c r="O1111" s="1" t="s">
        <v>984</v>
      </c>
      <c r="P1111" s="1" t="s">
        <v>114</v>
      </c>
      <c r="Q1111" s="1" t="s">
        <v>625</v>
      </c>
      <c r="R1111" s="1"/>
      <c r="S1111" s="1">
        <v>84117</v>
      </c>
      <c r="T1111" s="2">
        <v>42025</v>
      </c>
      <c r="U1111" s="2">
        <v>42026</v>
      </c>
      <c r="V1111" s="1">
        <v>5</v>
      </c>
      <c r="W1111" s="1">
        <v>90000</v>
      </c>
      <c r="X1111" s="1"/>
      <c r="Y1111" s="1"/>
      <c r="Z1111" s="1"/>
      <c r="AA1111" s="1"/>
      <c r="AB1111" s="1"/>
    </row>
    <row r="1112" spans="1:28" x14ac:dyDescent="0.3">
      <c r="A1112" s="1">
        <v>20554</v>
      </c>
      <c r="B1112" s="1" t="s">
        <v>23</v>
      </c>
      <c r="C1112" s="1">
        <v>30.98</v>
      </c>
      <c r="D1112" s="1">
        <v>0.05</v>
      </c>
      <c r="E1112" s="1">
        <v>1989</v>
      </c>
      <c r="G1112" s="1"/>
      <c r="H1112" s="1" t="s">
        <v>35</v>
      </c>
      <c r="I1112" s="1" t="s">
        <v>24</v>
      </c>
      <c r="J1112" s="1" t="s">
        <v>58</v>
      </c>
      <c r="K1112" s="1" t="s">
        <v>100</v>
      </c>
      <c r="L1112" s="1" t="s">
        <v>49</v>
      </c>
      <c r="M1112" s="1"/>
      <c r="N1112" s="1" t="s">
        <v>29</v>
      </c>
      <c r="O1112" s="1" t="s">
        <v>984</v>
      </c>
      <c r="P1112" s="1" t="s">
        <v>114</v>
      </c>
      <c r="Q1112" s="1" t="s">
        <v>625</v>
      </c>
      <c r="R1112" s="1"/>
      <c r="S1112" s="1">
        <v>84117</v>
      </c>
      <c r="T1112" s="2">
        <v>42139</v>
      </c>
      <c r="U1112" s="2">
        <v>42140</v>
      </c>
      <c r="V1112" s="1">
        <v>11</v>
      </c>
      <c r="W1112" s="1">
        <v>90001</v>
      </c>
      <c r="X1112" s="2"/>
      <c r="Y1112" s="1"/>
      <c r="Z1112" s="1"/>
      <c r="AA1112" s="1"/>
      <c r="AB1112" s="1"/>
    </row>
    <row r="1113" spans="1:28" x14ac:dyDescent="0.3">
      <c r="A1113" s="1">
        <v>20555</v>
      </c>
      <c r="B1113" s="1" t="s">
        <v>23</v>
      </c>
      <c r="C1113" s="1">
        <v>40.99</v>
      </c>
      <c r="D1113" s="1">
        <v>0.05</v>
      </c>
      <c r="E1113" s="1">
        <v>1989</v>
      </c>
      <c r="G1113" s="1"/>
      <c r="H1113" s="1" t="s">
        <v>35</v>
      </c>
      <c r="I1113" s="1" t="s">
        <v>24</v>
      </c>
      <c r="J1113" s="1" t="s">
        <v>26</v>
      </c>
      <c r="K1113" s="1" t="s">
        <v>66</v>
      </c>
      <c r="L1113" s="1" t="s">
        <v>49</v>
      </c>
      <c r="M1113" s="1"/>
      <c r="N1113" s="1" t="s">
        <v>29</v>
      </c>
      <c r="O1113" s="1" t="s">
        <v>984</v>
      </c>
      <c r="P1113" s="1" t="s">
        <v>114</v>
      </c>
      <c r="Q1113" s="1" t="s">
        <v>625</v>
      </c>
      <c r="R1113" s="1"/>
      <c r="S1113" s="1">
        <v>84117</v>
      </c>
      <c r="T1113" s="2">
        <v>42139</v>
      </c>
      <c r="U1113" s="2">
        <v>42142</v>
      </c>
      <c r="V1113" s="1">
        <v>11</v>
      </c>
      <c r="W1113" s="1">
        <v>90001</v>
      </c>
      <c r="X1113" s="2"/>
      <c r="Y1113" s="1"/>
      <c r="Z1113" s="1"/>
      <c r="AA1113" s="1"/>
      <c r="AB1113" s="1"/>
    </row>
    <row r="1114" spans="1:28" x14ac:dyDescent="0.3">
      <c r="A1114" s="1">
        <v>21723</v>
      </c>
      <c r="B1114" s="1" t="s">
        <v>47</v>
      </c>
      <c r="C1114" s="1">
        <v>1.6</v>
      </c>
      <c r="D1114" s="1">
        <v>0.05</v>
      </c>
      <c r="E1114" s="1">
        <v>1989</v>
      </c>
      <c r="G1114" s="1"/>
      <c r="H1114" s="1" t="s">
        <v>35</v>
      </c>
      <c r="I1114" s="1" t="s">
        <v>34</v>
      </c>
      <c r="J1114" s="1" t="s">
        <v>26</v>
      </c>
      <c r="K1114" s="1" t="s">
        <v>27</v>
      </c>
      <c r="L1114" s="1" t="s">
        <v>28</v>
      </c>
      <c r="M1114" s="1"/>
      <c r="N1114" s="1" t="s">
        <v>29</v>
      </c>
      <c r="O1114" s="1" t="s">
        <v>984</v>
      </c>
      <c r="P1114" s="1" t="s">
        <v>114</v>
      </c>
      <c r="Q1114" s="1" t="s">
        <v>625</v>
      </c>
      <c r="R1114" s="1"/>
      <c r="S1114" s="1">
        <v>84117</v>
      </c>
      <c r="T1114" s="2">
        <v>42124</v>
      </c>
      <c r="U1114" s="2">
        <v>42124</v>
      </c>
      <c r="V1114" s="1">
        <v>11</v>
      </c>
      <c r="W1114" s="1">
        <v>90003</v>
      </c>
      <c r="X1114" s="2"/>
      <c r="Y1114" s="1"/>
      <c r="Z1114" s="1"/>
      <c r="AA1114" s="1"/>
      <c r="AB1114" s="1"/>
    </row>
    <row r="1115" spans="1:28" x14ac:dyDescent="0.3">
      <c r="A1115" s="1">
        <v>25417</v>
      </c>
      <c r="B1115" s="1" t="s">
        <v>47</v>
      </c>
      <c r="C1115" s="1">
        <v>47.9</v>
      </c>
      <c r="D1115" s="1">
        <v>0.05</v>
      </c>
      <c r="E1115" s="1">
        <v>1991</v>
      </c>
      <c r="G1115" s="1"/>
      <c r="H1115" s="1" t="s">
        <v>35</v>
      </c>
      <c r="I1115" s="1" t="s">
        <v>34</v>
      </c>
      <c r="J1115" s="1" t="s">
        <v>26</v>
      </c>
      <c r="K1115" s="1" t="s">
        <v>66</v>
      </c>
      <c r="L1115" s="1" t="s">
        <v>49</v>
      </c>
      <c r="M1115" s="1"/>
      <c r="N1115" s="1" t="s">
        <v>29</v>
      </c>
      <c r="O1115" s="1" t="s">
        <v>998</v>
      </c>
      <c r="P1115" s="1" t="s">
        <v>114</v>
      </c>
      <c r="Q1115" s="1" t="s">
        <v>626</v>
      </c>
      <c r="R1115" s="1"/>
      <c r="S1115" s="1">
        <v>84118</v>
      </c>
      <c r="T1115" s="2">
        <v>42057</v>
      </c>
      <c r="U1115" s="2">
        <v>42059</v>
      </c>
      <c r="V1115" s="1">
        <v>18</v>
      </c>
      <c r="W1115" s="1">
        <v>90002</v>
      </c>
      <c r="X1115" s="1"/>
      <c r="Y1115" s="1"/>
      <c r="Z1115" s="1"/>
      <c r="AA1115" s="1"/>
      <c r="AB1115" s="1"/>
    </row>
    <row r="1116" spans="1:28" x14ac:dyDescent="0.3">
      <c r="A1116" s="1">
        <v>19797</v>
      </c>
      <c r="B1116" s="1" t="s">
        <v>33</v>
      </c>
      <c r="C1116" s="1">
        <v>125.99</v>
      </c>
      <c r="D1116" s="1">
        <v>0.1</v>
      </c>
      <c r="E1116" s="1">
        <v>1997</v>
      </c>
      <c r="G1116" s="1"/>
      <c r="H1116" s="1" t="s">
        <v>35</v>
      </c>
      <c r="I1116" s="1" t="s">
        <v>74</v>
      </c>
      <c r="J1116" s="1" t="s">
        <v>58</v>
      </c>
      <c r="K1116" s="1" t="s">
        <v>992</v>
      </c>
      <c r="L1116" s="1" t="s">
        <v>49</v>
      </c>
      <c r="M1116" s="1"/>
      <c r="N1116" s="1" t="s">
        <v>29</v>
      </c>
      <c r="O1116" s="1" t="s">
        <v>998</v>
      </c>
      <c r="P1116" s="1" t="s">
        <v>331</v>
      </c>
      <c r="Q1116" s="1" t="s">
        <v>332</v>
      </c>
      <c r="R1116" s="1"/>
      <c r="S1116" s="1">
        <v>29915</v>
      </c>
      <c r="T1116" s="2">
        <v>42029</v>
      </c>
      <c r="U1116" s="2">
        <v>42032</v>
      </c>
      <c r="V1116" s="1">
        <v>4</v>
      </c>
      <c r="W1116" s="1">
        <v>90333</v>
      </c>
      <c r="X1116" s="1"/>
      <c r="Y1116" s="1"/>
      <c r="Z1116" s="1"/>
      <c r="AA1116" s="1"/>
      <c r="AB1116" s="1"/>
    </row>
    <row r="1117" spans="1:28" x14ac:dyDescent="0.3">
      <c r="A1117" s="1">
        <v>19581</v>
      </c>
      <c r="B1117" s="1" t="s">
        <v>47</v>
      </c>
      <c r="C1117" s="1">
        <v>16.48</v>
      </c>
      <c r="D1117" s="1">
        <v>0.05</v>
      </c>
      <c r="E1117" s="1">
        <v>1997</v>
      </c>
      <c r="G1117" s="1"/>
      <c r="H1117" s="1" t="s">
        <v>35</v>
      </c>
      <c r="I1117" s="1" t="s">
        <v>74</v>
      </c>
      <c r="J1117" s="1" t="s">
        <v>58</v>
      </c>
      <c r="K1117" s="1" t="s">
        <v>100</v>
      </c>
      <c r="L1117" s="1" t="s">
        <v>43</v>
      </c>
      <c r="M1117" s="1"/>
      <c r="N1117" s="1" t="s">
        <v>29</v>
      </c>
      <c r="O1117" s="1" t="s">
        <v>998</v>
      </c>
      <c r="P1117" s="1" t="s">
        <v>331</v>
      </c>
      <c r="Q1117" s="1" t="s">
        <v>332</v>
      </c>
      <c r="R1117" s="1"/>
      <c r="S1117" s="1">
        <v>29915</v>
      </c>
      <c r="T1117" s="2">
        <v>42131</v>
      </c>
      <c r="U1117" s="2">
        <v>42132</v>
      </c>
      <c r="V1117" s="1">
        <v>7</v>
      </c>
      <c r="W1117" s="1">
        <v>90334</v>
      </c>
      <c r="X1117" s="1"/>
      <c r="Y1117" s="1"/>
      <c r="Z1117" s="1"/>
      <c r="AA1117" s="1"/>
      <c r="AB1117" s="1"/>
    </row>
    <row r="1118" spans="1:28" x14ac:dyDescent="0.3">
      <c r="A1118" s="1">
        <v>21003</v>
      </c>
      <c r="B1118" s="1" t="s">
        <v>71</v>
      </c>
      <c r="C1118" s="1">
        <v>24.92</v>
      </c>
      <c r="D1118" s="1">
        <v>0.05</v>
      </c>
      <c r="E1118" s="1">
        <v>1997</v>
      </c>
      <c r="G1118" s="1"/>
      <c r="H1118" s="1" t="s">
        <v>35</v>
      </c>
      <c r="I1118" s="1" t="s">
        <v>74</v>
      </c>
      <c r="J1118" s="1" t="s">
        <v>26</v>
      </c>
      <c r="K1118" s="1" t="s">
        <v>996</v>
      </c>
      <c r="L1118" s="1" t="s">
        <v>49</v>
      </c>
      <c r="M1118" s="1"/>
      <c r="N1118" s="1" t="s">
        <v>29</v>
      </c>
      <c r="O1118" s="1" t="s">
        <v>988</v>
      </c>
      <c r="P1118" s="1" t="s">
        <v>331</v>
      </c>
      <c r="Q1118" s="1" t="s">
        <v>332</v>
      </c>
      <c r="R1118" s="1"/>
      <c r="S1118" s="1">
        <v>29915</v>
      </c>
      <c r="T1118" s="2">
        <v>42157</v>
      </c>
      <c r="U1118" s="2">
        <v>42157</v>
      </c>
      <c r="V1118" s="1">
        <v>1</v>
      </c>
      <c r="W1118" s="1">
        <v>90335</v>
      </c>
      <c r="X1118" s="1"/>
      <c r="Y1118" s="1"/>
      <c r="Z1118" s="1"/>
      <c r="AA1118" s="1"/>
      <c r="AB1118" s="1"/>
    </row>
    <row r="1119" spans="1:28" x14ac:dyDescent="0.3">
      <c r="A1119" s="1">
        <v>20392</v>
      </c>
      <c r="B1119" s="1" t="s">
        <v>33</v>
      </c>
      <c r="C1119" s="1">
        <v>4.42</v>
      </c>
      <c r="D1119" s="1">
        <v>0.05</v>
      </c>
      <c r="E1119" s="1">
        <v>1998</v>
      </c>
      <c r="G1119" s="1"/>
      <c r="H1119" s="1" t="s">
        <v>35</v>
      </c>
      <c r="I1119" s="1" t="s">
        <v>24</v>
      </c>
      <c r="J1119" s="1" t="s">
        <v>26</v>
      </c>
      <c r="K1119" s="1" t="s">
        <v>54</v>
      </c>
      <c r="L1119" s="1" t="s">
        <v>49</v>
      </c>
      <c r="M1119" s="1"/>
      <c r="N1119" s="1" t="s">
        <v>29</v>
      </c>
      <c r="O1119" s="1" t="s">
        <v>984</v>
      </c>
      <c r="P1119" s="1" t="s">
        <v>55</v>
      </c>
      <c r="Q1119" s="1" t="s">
        <v>627</v>
      </c>
      <c r="R1119" s="1"/>
      <c r="S1119" s="1">
        <v>11758</v>
      </c>
      <c r="T1119" s="2">
        <v>42158</v>
      </c>
      <c r="U1119" s="2">
        <v>42160</v>
      </c>
      <c r="V1119" s="1">
        <v>3</v>
      </c>
      <c r="W1119" s="1">
        <v>90568</v>
      </c>
      <c r="X1119" s="1"/>
      <c r="Y1119" s="1"/>
      <c r="Z1119" s="1"/>
      <c r="AA1119" s="1"/>
      <c r="AB1119" s="1"/>
    </row>
    <row r="1120" spans="1:28" x14ac:dyDescent="0.3">
      <c r="A1120" s="1">
        <v>24075</v>
      </c>
      <c r="B1120" s="1" t="s">
        <v>47</v>
      </c>
      <c r="C1120" s="1">
        <v>4.24</v>
      </c>
      <c r="D1120" s="1">
        <v>0.05</v>
      </c>
      <c r="E1120" s="1">
        <v>2004</v>
      </c>
      <c r="G1120" s="1"/>
      <c r="H1120" s="1" t="s">
        <v>35</v>
      </c>
      <c r="I1120" s="1" t="s">
        <v>34</v>
      </c>
      <c r="J1120" s="1" t="s">
        <v>26</v>
      </c>
      <c r="K1120" s="1" t="s">
        <v>996</v>
      </c>
      <c r="L1120" s="1" t="s">
        <v>49</v>
      </c>
      <c r="M1120" s="1"/>
      <c r="N1120" s="1" t="s">
        <v>29</v>
      </c>
      <c r="O1120" s="1" t="s">
        <v>984</v>
      </c>
      <c r="P1120" s="1" t="s">
        <v>60</v>
      </c>
      <c r="Q1120" s="1" t="s">
        <v>616</v>
      </c>
      <c r="R1120" s="1"/>
      <c r="S1120" s="1">
        <v>59715</v>
      </c>
      <c r="T1120" s="2">
        <v>42111</v>
      </c>
      <c r="U1120" s="2">
        <v>42113</v>
      </c>
      <c r="V1120" s="1">
        <v>10</v>
      </c>
      <c r="W1120" s="1">
        <v>91277</v>
      </c>
      <c r="X1120" s="1"/>
      <c r="Y1120" s="1"/>
      <c r="Z1120" s="1"/>
      <c r="AA1120" s="1"/>
      <c r="AB1120" s="1"/>
    </row>
    <row r="1121" spans="1:28" x14ac:dyDescent="0.3">
      <c r="A1121" s="1">
        <v>24076</v>
      </c>
      <c r="B1121" s="1" t="s">
        <v>47</v>
      </c>
      <c r="C1121" s="1">
        <v>6783.02</v>
      </c>
      <c r="D1121" s="1">
        <v>0.15</v>
      </c>
      <c r="E1121" s="1">
        <v>2004</v>
      </c>
      <c r="G1121" s="1"/>
      <c r="H1121" s="1" t="s">
        <v>35</v>
      </c>
      <c r="I1121" s="1" t="s">
        <v>34</v>
      </c>
      <c r="J1121" s="1" t="s">
        <v>58</v>
      </c>
      <c r="K1121" s="1" t="s">
        <v>62</v>
      </c>
      <c r="L1121" s="1" t="s">
        <v>124</v>
      </c>
      <c r="M1121" s="1"/>
      <c r="N1121" s="1" t="s">
        <v>29</v>
      </c>
      <c r="O1121" s="1" t="s">
        <v>984</v>
      </c>
      <c r="P1121" s="1" t="s">
        <v>60</v>
      </c>
      <c r="Q1121" s="1" t="s">
        <v>616</v>
      </c>
      <c r="R1121" s="1"/>
      <c r="S1121" s="1">
        <v>59715</v>
      </c>
      <c r="T1121" s="2">
        <v>42111</v>
      </c>
      <c r="U1121" s="2">
        <v>42113</v>
      </c>
      <c r="V1121" s="1">
        <v>1</v>
      </c>
      <c r="W1121" s="1">
        <v>91277</v>
      </c>
      <c r="X1121" s="1"/>
      <c r="Y1121" s="1"/>
      <c r="Z1121" s="1"/>
      <c r="AA1121" s="1"/>
      <c r="AB1121" s="1"/>
    </row>
    <row r="1122" spans="1:28" x14ac:dyDescent="0.3">
      <c r="A1122" s="1">
        <v>25251</v>
      </c>
      <c r="B1122" s="1" t="s">
        <v>33</v>
      </c>
      <c r="C1122" s="1">
        <v>5.78</v>
      </c>
      <c r="D1122" s="1">
        <v>0.05</v>
      </c>
      <c r="E1122" s="1">
        <v>2006</v>
      </c>
      <c r="G1122" s="1"/>
      <c r="H1122" s="1" t="s">
        <v>35</v>
      </c>
      <c r="I1122" s="1" t="s">
        <v>34</v>
      </c>
      <c r="J1122" s="1" t="s">
        <v>26</v>
      </c>
      <c r="K1122" s="1" t="s">
        <v>66</v>
      </c>
      <c r="L1122" s="1" t="s">
        <v>49</v>
      </c>
      <c r="M1122" s="1"/>
      <c r="N1122" s="1" t="s">
        <v>29</v>
      </c>
      <c r="O1122" s="1" t="s">
        <v>989</v>
      </c>
      <c r="P1122" s="1" t="s">
        <v>129</v>
      </c>
      <c r="Q1122" s="1" t="s">
        <v>628</v>
      </c>
      <c r="R1122" s="1"/>
      <c r="S1122" s="1">
        <v>81301</v>
      </c>
      <c r="T1122" s="2">
        <v>42068</v>
      </c>
      <c r="U1122" s="2">
        <v>42069</v>
      </c>
      <c r="V1122" s="1">
        <v>15</v>
      </c>
      <c r="W1122" s="1">
        <v>88798</v>
      </c>
      <c r="X1122" s="2"/>
      <c r="Y1122" s="1"/>
      <c r="Z1122" s="1"/>
      <c r="AA1122" s="1"/>
      <c r="AB1122" s="1"/>
    </row>
    <row r="1123" spans="1:28" x14ac:dyDescent="0.3">
      <c r="A1123" s="1">
        <v>20006</v>
      </c>
      <c r="B1123" s="1" t="s">
        <v>47</v>
      </c>
      <c r="C1123" s="1">
        <v>10.48</v>
      </c>
      <c r="D1123" s="1">
        <v>0.05</v>
      </c>
      <c r="E1123" s="1">
        <v>2016</v>
      </c>
      <c r="G1123" s="1"/>
      <c r="H1123" s="1" t="s">
        <v>35</v>
      </c>
      <c r="I1123" s="1" t="s">
        <v>24</v>
      </c>
      <c r="J1123" s="1" t="s">
        <v>26</v>
      </c>
      <c r="K1123" s="1" t="s">
        <v>27</v>
      </c>
      <c r="L1123" s="1" t="s">
        <v>43</v>
      </c>
      <c r="M1123" s="1"/>
      <c r="N1123" s="1" t="s">
        <v>29</v>
      </c>
      <c r="O1123" s="1" t="s">
        <v>989</v>
      </c>
      <c r="P1123" s="1" t="s">
        <v>143</v>
      </c>
      <c r="Q1123" s="1" t="s">
        <v>277</v>
      </c>
      <c r="R1123" s="1"/>
      <c r="S1123" s="1">
        <v>48195</v>
      </c>
      <c r="T1123" s="2">
        <v>42173</v>
      </c>
      <c r="U1123" s="2">
        <v>42174</v>
      </c>
      <c r="V1123" s="1">
        <v>4</v>
      </c>
      <c r="W1123" s="1">
        <v>86874</v>
      </c>
      <c r="X1123" s="2"/>
      <c r="Y1123" s="1"/>
      <c r="Z1123" s="1"/>
      <c r="AA1123" s="1"/>
      <c r="AB1123" s="1"/>
    </row>
    <row r="1124" spans="1:28" x14ac:dyDescent="0.3">
      <c r="A1124" s="1">
        <v>18989</v>
      </c>
      <c r="B1124" s="1" t="s">
        <v>23</v>
      </c>
      <c r="C1124" s="1">
        <v>39.479999999999997</v>
      </c>
      <c r="D1124" s="1">
        <v>0.05</v>
      </c>
      <c r="E1124" s="1">
        <v>2014</v>
      </c>
      <c r="G1124" s="1"/>
      <c r="H1124" s="1" t="s">
        <v>35</v>
      </c>
      <c r="I1124" s="1" t="s">
        <v>34</v>
      </c>
      <c r="J1124" s="1" t="s">
        <v>58</v>
      </c>
      <c r="K1124" s="1" t="s">
        <v>100</v>
      </c>
      <c r="L1124" s="1" t="s">
        <v>43</v>
      </c>
      <c r="M1124" s="1"/>
      <c r="N1124" s="1" t="s">
        <v>29</v>
      </c>
      <c r="O1124" s="1" t="s">
        <v>989</v>
      </c>
      <c r="P1124" s="1" t="s">
        <v>153</v>
      </c>
      <c r="Q1124" s="1" t="s">
        <v>629</v>
      </c>
      <c r="R1124" s="1"/>
      <c r="S1124" s="1">
        <v>51503</v>
      </c>
      <c r="T1124" s="2">
        <v>42085</v>
      </c>
      <c r="U1124" s="2">
        <v>42087</v>
      </c>
      <c r="V1124" s="1">
        <v>4</v>
      </c>
      <c r="W1124" s="1">
        <v>88367</v>
      </c>
      <c r="X1124" s="2"/>
      <c r="Y1124" s="1"/>
      <c r="Z1124" s="1"/>
      <c r="AA1124" s="1"/>
      <c r="AB1124" s="1"/>
    </row>
    <row r="1125" spans="1:28" x14ac:dyDescent="0.3">
      <c r="A1125" s="1">
        <v>18990</v>
      </c>
      <c r="B1125" s="1" t="s">
        <v>23</v>
      </c>
      <c r="C1125" s="1">
        <v>4.91</v>
      </c>
      <c r="D1125" s="1">
        <v>0.05</v>
      </c>
      <c r="E1125" s="1">
        <v>2014</v>
      </c>
      <c r="G1125" s="1"/>
      <c r="H1125" s="1" t="s">
        <v>35</v>
      </c>
      <c r="I1125" s="1" t="s">
        <v>34</v>
      </c>
      <c r="J1125" s="1" t="s">
        <v>26</v>
      </c>
      <c r="K1125" s="1" t="s">
        <v>82</v>
      </c>
      <c r="L1125" s="1" t="s">
        <v>49</v>
      </c>
      <c r="M1125" s="1"/>
      <c r="N1125" s="1" t="s">
        <v>29</v>
      </c>
      <c r="O1125" s="1" t="s">
        <v>989</v>
      </c>
      <c r="P1125" s="1" t="s">
        <v>153</v>
      </c>
      <c r="Q1125" s="1" t="s">
        <v>629</v>
      </c>
      <c r="R1125" s="1"/>
      <c r="S1125" s="1">
        <v>51503</v>
      </c>
      <c r="T1125" s="2">
        <v>42085</v>
      </c>
      <c r="U1125" s="2">
        <v>42087</v>
      </c>
      <c r="V1125" s="1">
        <v>2</v>
      </c>
      <c r="W1125" s="1">
        <v>88367</v>
      </c>
      <c r="X1125" s="1"/>
      <c r="Y1125" s="1"/>
      <c r="Z1125" s="1"/>
      <c r="AA1125" s="1"/>
      <c r="AB1125" s="1"/>
    </row>
    <row r="1126" spans="1:28" x14ac:dyDescent="0.3">
      <c r="A1126" s="1">
        <v>21573</v>
      </c>
      <c r="B1126" s="1" t="s">
        <v>41</v>
      </c>
      <c r="C1126" s="1">
        <v>6.48</v>
      </c>
      <c r="D1126" s="1">
        <v>0.05</v>
      </c>
      <c r="E1126" s="1">
        <v>2014</v>
      </c>
      <c r="G1126" s="1"/>
      <c r="H1126" s="1" t="s">
        <v>35</v>
      </c>
      <c r="I1126" s="1" t="s">
        <v>34</v>
      </c>
      <c r="J1126" s="1" t="s">
        <v>26</v>
      </c>
      <c r="K1126" s="1" t="s">
        <v>66</v>
      </c>
      <c r="L1126" s="1" t="s">
        <v>49</v>
      </c>
      <c r="M1126" s="1"/>
      <c r="N1126" s="1" t="s">
        <v>29</v>
      </c>
      <c r="O1126" s="1" t="s">
        <v>988</v>
      </c>
      <c r="P1126" s="1" t="s">
        <v>153</v>
      </c>
      <c r="Q1126" s="1" t="s">
        <v>629</v>
      </c>
      <c r="R1126" s="1"/>
      <c r="S1126" s="1">
        <v>51503</v>
      </c>
      <c r="T1126" s="2">
        <v>42098</v>
      </c>
      <c r="U1126" s="2">
        <v>42098</v>
      </c>
      <c r="V1126" s="1">
        <v>12</v>
      </c>
      <c r="W1126" s="1">
        <v>88368</v>
      </c>
      <c r="X1126" s="1"/>
      <c r="Y1126" s="1"/>
      <c r="Z1126" s="1"/>
      <c r="AA1126" s="1"/>
      <c r="AB1126" s="1"/>
    </row>
    <row r="1127" spans="1:28" x14ac:dyDescent="0.3">
      <c r="A1127" s="1">
        <v>25557</v>
      </c>
      <c r="B1127" s="1" t="s">
        <v>41</v>
      </c>
      <c r="C1127" s="1">
        <v>120.98</v>
      </c>
      <c r="D1127" s="1">
        <v>0.1</v>
      </c>
      <c r="E1127" s="1">
        <v>2020</v>
      </c>
      <c r="G1127" s="1"/>
      <c r="H1127" s="1" t="s">
        <v>995</v>
      </c>
      <c r="I1127" s="1" t="s">
        <v>34</v>
      </c>
      <c r="J1127" s="1" t="s">
        <v>36</v>
      </c>
      <c r="K1127" s="1" t="s">
        <v>105</v>
      </c>
      <c r="L1127" s="1" t="s">
        <v>77</v>
      </c>
      <c r="M1127" s="1"/>
      <c r="N1127" s="1" t="s">
        <v>29</v>
      </c>
      <c r="O1127" s="1" t="s">
        <v>989</v>
      </c>
      <c r="P1127" s="1" t="s">
        <v>122</v>
      </c>
      <c r="Q1127" s="1" t="s">
        <v>630</v>
      </c>
      <c r="R1127" s="1"/>
      <c r="S1127" s="1">
        <v>15239</v>
      </c>
      <c r="T1127" s="2">
        <v>42048</v>
      </c>
      <c r="U1127" s="2">
        <v>42050</v>
      </c>
      <c r="V1127" s="1">
        <v>11</v>
      </c>
      <c r="W1127" s="1">
        <v>86933</v>
      </c>
      <c r="X1127" s="2"/>
      <c r="Y1127" s="1"/>
      <c r="Z1127" s="1"/>
      <c r="AA1127" s="1"/>
      <c r="AB1127" s="1"/>
    </row>
    <row r="1128" spans="1:28" x14ac:dyDescent="0.3">
      <c r="A1128" s="1">
        <v>22145</v>
      </c>
      <c r="B1128" s="1" t="s">
        <v>41</v>
      </c>
      <c r="C1128" s="1">
        <v>120.97</v>
      </c>
      <c r="D1128" s="1">
        <v>0.1</v>
      </c>
      <c r="E1128" s="1">
        <v>2030</v>
      </c>
      <c r="G1128" s="1"/>
      <c r="H1128" s="1" t="s">
        <v>35</v>
      </c>
      <c r="I1128" s="1" t="s">
        <v>24</v>
      </c>
      <c r="J1128" s="1" t="s">
        <v>58</v>
      </c>
      <c r="K1128" s="1" t="s">
        <v>62</v>
      </c>
      <c r="L1128" s="1" t="s">
        <v>63</v>
      </c>
      <c r="M1128" s="1"/>
      <c r="N1128" s="1" t="s">
        <v>29</v>
      </c>
      <c r="O1128" s="1" t="s">
        <v>989</v>
      </c>
      <c r="P1128" s="1" t="s">
        <v>79</v>
      </c>
      <c r="Q1128" s="1" t="s">
        <v>515</v>
      </c>
      <c r="R1128" s="1"/>
      <c r="S1128" s="1">
        <v>75401</v>
      </c>
      <c r="T1128" s="2">
        <v>42080</v>
      </c>
      <c r="U1128" s="2">
        <v>42080</v>
      </c>
      <c r="V1128" s="1">
        <v>16</v>
      </c>
      <c r="W1128" s="1">
        <v>91059</v>
      </c>
      <c r="X1128" s="1"/>
      <c r="Y1128" s="1"/>
      <c r="Z1128" s="1"/>
      <c r="AA1128" s="1"/>
      <c r="AB1128" s="1"/>
    </row>
    <row r="1129" spans="1:28" x14ac:dyDescent="0.3">
      <c r="A1129" s="1">
        <v>22146</v>
      </c>
      <c r="B1129" s="1" t="s">
        <v>41</v>
      </c>
      <c r="C1129" s="1">
        <v>195.99</v>
      </c>
      <c r="D1129" s="1">
        <v>0.1</v>
      </c>
      <c r="E1129" s="1">
        <v>2030</v>
      </c>
      <c r="G1129" s="1"/>
      <c r="H1129" s="1" t="s">
        <v>35</v>
      </c>
      <c r="I1129" s="1" t="s">
        <v>24</v>
      </c>
      <c r="J1129" s="1" t="s">
        <v>58</v>
      </c>
      <c r="K1129" s="1" t="s">
        <v>992</v>
      </c>
      <c r="L1129" s="1" t="s">
        <v>49</v>
      </c>
      <c r="M1129" s="1"/>
      <c r="N1129" s="1" t="s">
        <v>29</v>
      </c>
      <c r="O1129" s="1" t="s">
        <v>989</v>
      </c>
      <c r="P1129" s="1" t="s">
        <v>79</v>
      </c>
      <c r="Q1129" s="1" t="s">
        <v>515</v>
      </c>
      <c r="R1129" s="1"/>
      <c r="S1129" s="1">
        <v>75401</v>
      </c>
      <c r="T1129" s="2">
        <v>42080</v>
      </c>
      <c r="U1129" s="2">
        <v>42082</v>
      </c>
      <c r="V1129" s="1">
        <v>16</v>
      </c>
      <c r="W1129" s="1">
        <v>91059</v>
      </c>
      <c r="X1129" s="1"/>
      <c r="Y1129" s="1"/>
      <c r="Z1129" s="1"/>
      <c r="AA1129" s="1"/>
      <c r="AB1129" s="1"/>
    </row>
    <row r="1130" spans="1:28" x14ac:dyDescent="0.3">
      <c r="A1130" s="1">
        <v>20654</v>
      </c>
      <c r="B1130" s="1" t="s">
        <v>47</v>
      </c>
      <c r="C1130" s="1">
        <v>55.98</v>
      </c>
      <c r="D1130" s="1">
        <v>0.05</v>
      </c>
      <c r="E1130" s="1">
        <v>2030</v>
      </c>
      <c r="G1130" s="1"/>
      <c r="H1130" s="1" t="s">
        <v>35</v>
      </c>
      <c r="I1130" s="1" t="s">
        <v>24</v>
      </c>
      <c r="J1130" s="1" t="s">
        <v>26</v>
      </c>
      <c r="K1130" s="1" t="s">
        <v>66</v>
      </c>
      <c r="L1130" s="1" t="s">
        <v>49</v>
      </c>
      <c r="M1130" s="1"/>
      <c r="N1130" s="1" t="s">
        <v>29</v>
      </c>
      <c r="O1130" s="1" t="s">
        <v>998</v>
      </c>
      <c r="P1130" s="1" t="s">
        <v>79</v>
      </c>
      <c r="Q1130" s="1" t="s">
        <v>515</v>
      </c>
      <c r="R1130" s="1"/>
      <c r="S1130" s="1">
        <v>75401</v>
      </c>
      <c r="T1130" s="2">
        <v>42081</v>
      </c>
      <c r="U1130" s="2">
        <v>42083</v>
      </c>
      <c r="V1130" s="1">
        <v>13</v>
      </c>
      <c r="W1130" s="1">
        <v>91060</v>
      </c>
      <c r="X1130" s="1"/>
      <c r="Y1130" s="1"/>
      <c r="Z1130" s="1"/>
      <c r="AA1130" s="1"/>
      <c r="AB1130" s="1"/>
    </row>
    <row r="1131" spans="1:28" x14ac:dyDescent="0.3">
      <c r="A1131" s="1">
        <v>25918</v>
      </c>
      <c r="B1131" s="1" t="s">
        <v>41</v>
      </c>
      <c r="C1131" s="1">
        <v>1.89</v>
      </c>
      <c r="D1131" s="1">
        <v>0.05</v>
      </c>
      <c r="E1131" s="1">
        <v>2035</v>
      </c>
      <c r="G1131" s="1"/>
      <c r="H1131" s="1" t="s">
        <v>35</v>
      </c>
      <c r="I1131" s="1" t="s">
        <v>74</v>
      </c>
      <c r="J1131" s="1" t="s">
        <v>26</v>
      </c>
      <c r="K1131" s="1" t="s">
        <v>53</v>
      </c>
      <c r="L1131" s="1" t="s">
        <v>28</v>
      </c>
      <c r="M1131" s="1"/>
      <c r="N1131" s="1" t="s">
        <v>29</v>
      </c>
      <c r="O1131" s="1" t="s">
        <v>984</v>
      </c>
      <c r="P1131" s="1" t="s">
        <v>162</v>
      </c>
      <c r="Q1131" s="1" t="s">
        <v>596</v>
      </c>
      <c r="R1131" s="1"/>
      <c r="S1131" s="1">
        <v>33403</v>
      </c>
      <c r="T1131" s="2">
        <v>42142</v>
      </c>
      <c r="U1131" s="2">
        <v>42144</v>
      </c>
      <c r="V1131" s="1">
        <v>20</v>
      </c>
      <c r="W1131" s="1">
        <v>87117</v>
      </c>
      <c r="X1131" s="2"/>
      <c r="Y1131" s="1"/>
      <c r="Z1131" s="1"/>
      <c r="AA1131" s="1"/>
      <c r="AB1131" s="1"/>
    </row>
    <row r="1132" spans="1:28" x14ac:dyDescent="0.3">
      <c r="A1132" s="1">
        <v>19733</v>
      </c>
      <c r="B1132" s="1" t="s">
        <v>33</v>
      </c>
      <c r="C1132" s="1">
        <v>73.98</v>
      </c>
      <c r="D1132" s="1">
        <v>0.05</v>
      </c>
      <c r="E1132" s="1">
        <v>2037</v>
      </c>
      <c r="G1132" s="1"/>
      <c r="H1132" s="1" t="s">
        <v>35</v>
      </c>
      <c r="I1132" s="1" t="s">
        <v>48</v>
      </c>
      <c r="J1132" s="1" t="s">
        <v>58</v>
      </c>
      <c r="K1132" s="1" t="s">
        <v>100</v>
      </c>
      <c r="L1132" s="1" t="s">
        <v>49</v>
      </c>
      <c r="M1132" s="1"/>
      <c r="N1132" s="1" t="s">
        <v>29</v>
      </c>
      <c r="O1132" s="1" t="s">
        <v>988</v>
      </c>
      <c r="P1132" s="1" t="s">
        <v>60</v>
      </c>
      <c r="Q1132" s="1" t="s">
        <v>616</v>
      </c>
      <c r="R1132" s="1"/>
      <c r="S1132" s="1">
        <v>59715</v>
      </c>
      <c r="T1132" s="2">
        <v>42075</v>
      </c>
      <c r="U1132" s="2">
        <v>42077</v>
      </c>
      <c r="V1132" s="1">
        <v>4</v>
      </c>
      <c r="W1132" s="1">
        <v>89333</v>
      </c>
      <c r="X1132" s="1"/>
      <c r="Y1132" s="1"/>
      <c r="Z1132" s="1"/>
      <c r="AA1132" s="1"/>
      <c r="AB1132" s="1"/>
    </row>
    <row r="1133" spans="1:28" x14ac:dyDescent="0.3">
      <c r="A1133" s="1">
        <v>22018</v>
      </c>
      <c r="B1133" s="1" t="s">
        <v>23</v>
      </c>
      <c r="C1133" s="1">
        <v>40.99</v>
      </c>
      <c r="D1133" s="1">
        <v>0.05</v>
      </c>
      <c r="E1133" s="1">
        <v>2038</v>
      </c>
      <c r="G1133" s="1"/>
      <c r="H1133" s="1" t="s">
        <v>35</v>
      </c>
      <c r="I1133" s="1" t="s">
        <v>48</v>
      </c>
      <c r="J1133" s="1" t="s">
        <v>26</v>
      </c>
      <c r="K1133" s="1" t="s">
        <v>66</v>
      </c>
      <c r="L1133" s="1" t="s">
        <v>49</v>
      </c>
      <c r="M1133" s="1"/>
      <c r="N1133" s="1" t="s">
        <v>29</v>
      </c>
      <c r="O1133" s="1" t="s">
        <v>998</v>
      </c>
      <c r="P1133" s="1" t="s">
        <v>55</v>
      </c>
      <c r="Q1133" s="1" t="s">
        <v>631</v>
      </c>
      <c r="R1133" s="1"/>
      <c r="S1133" s="1">
        <v>10550</v>
      </c>
      <c r="T1133" s="2">
        <v>42115</v>
      </c>
      <c r="U1133" s="2">
        <v>42115</v>
      </c>
      <c r="V1133" s="1">
        <v>7</v>
      </c>
      <c r="W1133" s="1">
        <v>89334</v>
      </c>
      <c r="X1133" s="1"/>
      <c r="Y1133" s="1"/>
      <c r="Z1133" s="1"/>
      <c r="AA1133" s="1"/>
      <c r="AB1133" s="1"/>
    </row>
    <row r="1134" spans="1:28" x14ac:dyDescent="0.3">
      <c r="A1134" s="1">
        <v>24731</v>
      </c>
      <c r="B1134" s="1" t="s">
        <v>71</v>
      </c>
      <c r="C1134" s="1">
        <v>20.99</v>
      </c>
      <c r="D1134" s="1">
        <v>0.05</v>
      </c>
      <c r="E1134" s="1">
        <v>2044</v>
      </c>
      <c r="G1134" s="1"/>
      <c r="H1134" s="1" t="s">
        <v>35</v>
      </c>
      <c r="I1134" s="1" t="s">
        <v>24</v>
      </c>
      <c r="J1134" s="1" t="s">
        <v>58</v>
      </c>
      <c r="K1134" s="1" t="s">
        <v>992</v>
      </c>
      <c r="L1134" s="1" t="s">
        <v>28</v>
      </c>
      <c r="M1134" s="1"/>
      <c r="N1134" s="1" t="s">
        <v>29</v>
      </c>
      <c r="O1134" s="1" t="s">
        <v>989</v>
      </c>
      <c r="P1134" s="1" t="s">
        <v>339</v>
      </c>
      <c r="Q1134" s="1" t="s">
        <v>632</v>
      </c>
      <c r="R1134" s="1"/>
      <c r="S1134" s="1">
        <v>72756</v>
      </c>
      <c r="T1134" s="2">
        <v>42179</v>
      </c>
      <c r="U1134" s="2">
        <v>42186</v>
      </c>
      <c r="V1134" s="1">
        <v>6</v>
      </c>
      <c r="W1134" s="1">
        <v>88692</v>
      </c>
      <c r="X1134" s="1"/>
      <c r="Y1134" s="1"/>
      <c r="Z1134" s="1"/>
      <c r="AA1134" s="1"/>
      <c r="AB1134" s="1"/>
    </row>
    <row r="1135" spans="1:28" x14ac:dyDescent="0.3">
      <c r="A1135" s="1">
        <v>22970</v>
      </c>
      <c r="B1135" s="1" t="s">
        <v>41</v>
      </c>
      <c r="C1135" s="1">
        <v>4.28</v>
      </c>
      <c r="D1135" s="1">
        <v>0.05</v>
      </c>
      <c r="E1135" s="1">
        <v>2046</v>
      </c>
      <c r="G1135" s="1"/>
      <c r="H1135" s="1" t="s">
        <v>35</v>
      </c>
      <c r="I1135" s="1" t="s">
        <v>24</v>
      </c>
      <c r="J1135" s="1" t="s">
        <v>26</v>
      </c>
      <c r="K1135" s="1" t="s">
        <v>66</v>
      </c>
      <c r="L1135" s="1" t="s">
        <v>49</v>
      </c>
      <c r="M1135" s="1"/>
      <c r="N1135" s="1" t="s">
        <v>29</v>
      </c>
      <c r="O1135" s="1" t="s">
        <v>989</v>
      </c>
      <c r="P1135" s="1" t="s">
        <v>101</v>
      </c>
      <c r="Q1135" s="1" t="s">
        <v>633</v>
      </c>
      <c r="R1135" s="1"/>
      <c r="S1135" s="1">
        <v>67901</v>
      </c>
      <c r="T1135" s="2">
        <v>42167</v>
      </c>
      <c r="U1135" s="2">
        <v>42169</v>
      </c>
      <c r="V1135" s="1">
        <v>7</v>
      </c>
      <c r="W1135" s="1">
        <v>88219</v>
      </c>
      <c r="X1135" s="1"/>
      <c r="Y1135" s="1"/>
      <c r="Z1135" s="1"/>
      <c r="AA1135" s="1"/>
      <c r="AB1135" s="1"/>
    </row>
    <row r="1136" spans="1:28" x14ac:dyDescent="0.3">
      <c r="A1136" s="1">
        <v>22971</v>
      </c>
      <c r="B1136" s="1" t="s">
        <v>41</v>
      </c>
      <c r="C1136" s="1">
        <v>376.13</v>
      </c>
      <c r="D1136" s="1">
        <v>0.1</v>
      </c>
      <c r="E1136" s="1">
        <v>2046</v>
      </c>
      <c r="G1136" s="1"/>
      <c r="H1136" s="1" t="s">
        <v>995</v>
      </c>
      <c r="I1136" s="1" t="s">
        <v>24</v>
      </c>
      <c r="J1136" s="1" t="s">
        <v>36</v>
      </c>
      <c r="K1136" s="1" t="s">
        <v>89</v>
      </c>
      <c r="L1136" s="1" t="s">
        <v>77</v>
      </c>
      <c r="M1136" s="1"/>
      <c r="N1136" s="1" t="s">
        <v>29</v>
      </c>
      <c r="O1136" s="1" t="s">
        <v>989</v>
      </c>
      <c r="P1136" s="1" t="s">
        <v>101</v>
      </c>
      <c r="Q1136" s="1" t="s">
        <v>633</v>
      </c>
      <c r="R1136" s="1"/>
      <c r="S1136" s="1">
        <v>67901</v>
      </c>
      <c r="T1136" s="2">
        <v>42167</v>
      </c>
      <c r="U1136" s="2">
        <v>42169</v>
      </c>
      <c r="V1136" s="1">
        <v>13</v>
      </c>
      <c r="W1136" s="1">
        <v>88219</v>
      </c>
      <c r="X1136" s="1"/>
      <c r="Y1136" s="1"/>
      <c r="Z1136" s="1"/>
      <c r="AA1136" s="1"/>
      <c r="AB1136" s="1"/>
    </row>
    <row r="1137" spans="1:28" x14ac:dyDescent="0.3">
      <c r="A1137" s="1">
        <v>22972</v>
      </c>
      <c r="B1137" s="1" t="s">
        <v>41</v>
      </c>
      <c r="C1137" s="1">
        <v>424.21</v>
      </c>
      <c r="D1137" s="1">
        <v>0.1</v>
      </c>
      <c r="E1137" s="1">
        <v>2046</v>
      </c>
      <c r="G1137" s="1"/>
      <c r="H1137" s="1" t="s">
        <v>995</v>
      </c>
      <c r="I1137" s="1" t="s">
        <v>24</v>
      </c>
      <c r="J1137" s="1" t="s">
        <v>36</v>
      </c>
      <c r="K1137" s="1" t="s">
        <v>89</v>
      </c>
      <c r="L1137" s="1" t="s">
        <v>77</v>
      </c>
      <c r="M1137" s="1"/>
      <c r="N1137" s="1" t="s">
        <v>29</v>
      </c>
      <c r="O1137" s="1" t="s">
        <v>989</v>
      </c>
      <c r="P1137" s="1" t="s">
        <v>101</v>
      </c>
      <c r="Q1137" s="1" t="s">
        <v>633</v>
      </c>
      <c r="R1137" s="1"/>
      <c r="S1137" s="1">
        <v>67901</v>
      </c>
      <c r="T1137" s="2">
        <v>42167</v>
      </c>
      <c r="U1137" s="2">
        <v>42168</v>
      </c>
      <c r="V1137" s="1">
        <v>17</v>
      </c>
      <c r="W1137" s="1">
        <v>88219</v>
      </c>
      <c r="X1137" s="1"/>
      <c r="Y1137" s="1"/>
      <c r="Z1137" s="1"/>
      <c r="AA1137" s="1"/>
      <c r="AB1137" s="1"/>
    </row>
    <row r="1138" spans="1:28" x14ac:dyDescent="0.3">
      <c r="A1138" s="1">
        <v>22973</v>
      </c>
      <c r="B1138" s="1" t="s">
        <v>41</v>
      </c>
      <c r="C1138" s="1">
        <v>195.99</v>
      </c>
      <c r="D1138" s="1">
        <v>0.1</v>
      </c>
      <c r="E1138" s="1">
        <v>2046</v>
      </c>
      <c r="G1138" s="1"/>
      <c r="H1138" s="1" t="s">
        <v>35</v>
      </c>
      <c r="I1138" s="1" t="s">
        <v>24</v>
      </c>
      <c r="J1138" s="1" t="s">
        <v>58</v>
      </c>
      <c r="K1138" s="1" t="s">
        <v>992</v>
      </c>
      <c r="L1138" s="1" t="s">
        <v>49</v>
      </c>
      <c r="M1138" s="1"/>
      <c r="N1138" s="1" t="s">
        <v>29</v>
      </c>
      <c r="O1138" s="1" t="s">
        <v>998</v>
      </c>
      <c r="P1138" s="1" t="s">
        <v>101</v>
      </c>
      <c r="Q1138" s="1" t="s">
        <v>633</v>
      </c>
      <c r="R1138" s="1"/>
      <c r="S1138" s="1">
        <v>67901</v>
      </c>
      <c r="T1138" s="2">
        <v>42167</v>
      </c>
      <c r="U1138" s="2">
        <v>42169</v>
      </c>
      <c r="V1138" s="1">
        <v>4</v>
      </c>
      <c r="W1138" s="1">
        <v>88219</v>
      </c>
      <c r="X1138" s="1"/>
      <c r="Y1138" s="1"/>
      <c r="Z1138" s="1"/>
      <c r="AA1138" s="1"/>
      <c r="AB1138" s="1"/>
    </row>
    <row r="1139" spans="1:28" x14ac:dyDescent="0.3">
      <c r="A1139" s="1">
        <v>18497</v>
      </c>
      <c r="B1139" s="1" t="s">
        <v>23</v>
      </c>
      <c r="C1139" s="1">
        <v>15.28</v>
      </c>
      <c r="D1139" s="1">
        <v>0.05</v>
      </c>
      <c r="E1139" s="1">
        <v>2049</v>
      </c>
      <c r="G1139" s="1"/>
      <c r="H1139" s="1" t="s">
        <v>35</v>
      </c>
      <c r="I1139" s="1" t="s">
        <v>24</v>
      </c>
      <c r="J1139" s="1" t="s">
        <v>58</v>
      </c>
      <c r="K1139" s="1" t="s">
        <v>100</v>
      </c>
      <c r="L1139" s="1" t="s">
        <v>43</v>
      </c>
      <c r="M1139" s="1"/>
      <c r="N1139" s="1" t="s">
        <v>29</v>
      </c>
      <c r="O1139" s="1" t="s">
        <v>998</v>
      </c>
      <c r="P1139" s="1" t="s">
        <v>83</v>
      </c>
      <c r="Q1139" s="1" t="s">
        <v>634</v>
      </c>
      <c r="R1139" s="1"/>
      <c r="S1139" s="1">
        <v>22801</v>
      </c>
      <c r="T1139" s="2">
        <v>42176</v>
      </c>
      <c r="U1139" s="2">
        <v>42178</v>
      </c>
      <c r="V1139" s="1">
        <v>19</v>
      </c>
      <c r="W1139" s="1">
        <v>88220</v>
      </c>
      <c r="X1139" s="2"/>
      <c r="Y1139" s="1"/>
      <c r="Z1139" s="1"/>
      <c r="AA1139" s="1"/>
      <c r="AB1139" s="1"/>
    </row>
    <row r="1140" spans="1:28" x14ac:dyDescent="0.3">
      <c r="A1140" s="1">
        <v>18498</v>
      </c>
      <c r="B1140" s="1" t="s">
        <v>23</v>
      </c>
      <c r="C1140" s="1">
        <v>1.76</v>
      </c>
      <c r="D1140" s="1">
        <v>0.05</v>
      </c>
      <c r="E1140" s="1">
        <v>2049</v>
      </c>
      <c r="G1140" s="1"/>
      <c r="H1140" s="1" t="s">
        <v>35</v>
      </c>
      <c r="I1140" s="1" t="s">
        <v>24</v>
      </c>
      <c r="J1140" s="1" t="s">
        <v>26</v>
      </c>
      <c r="K1140" s="1" t="s">
        <v>27</v>
      </c>
      <c r="L1140" s="1" t="s">
        <v>28</v>
      </c>
      <c r="M1140" s="1"/>
      <c r="N1140" s="1" t="s">
        <v>29</v>
      </c>
      <c r="O1140" s="1" t="s">
        <v>984</v>
      </c>
      <c r="P1140" s="1" t="s">
        <v>83</v>
      </c>
      <c r="Q1140" s="1" t="s">
        <v>634</v>
      </c>
      <c r="R1140" s="1"/>
      <c r="S1140" s="1">
        <v>22801</v>
      </c>
      <c r="T1140" s="2">
        <v>42176</v>
      </c>
      <c r="U1140" s="2">
        <v>42179</v>
      </c>
      <c r="V1140" s="1">
        <v>13</v>
      </c>
      <c r="W1140" s="1">
        <v>88220</v>
      </c>
      <c r="X1140" s="1"/>
      <c r="Y1140" s="1"/>
      <c r="Z1140" s="1"/>
      <c r="AA1140" s="1"/>
      <c r="AB1140" s="1"/>
    </row>
    <row r="1141" spans="1:28" x14ac:dyDescent="0.3">
      <c r="A1141" s="1">
        <v>18251</v>
      </c>
      <c r="B1141" s="1" t="s">
        <v>33</v>
      </c>
      <c r="C1141" s="1">
        <v>31.78</v>
      </c>
      <c r="D1141" s="1">
        <v>0.05</v>
      </c>
      <c r="E1141" s="1">
        <v>2052</v>
      </c>
      <c r="G1141" s="1"/>
      <c r="H1141" s="1" t="s">
        <v>35</v>
      </c>
      <c r="I1141" s="1" t="s">
        <v>34</v>
      </c>
      <c r="J1141" s="1" t="s">
        <v>58</v>
      </c>
      <c r="K1141" s="1" t="s">
        <v>100</v>
      </c>
      <c r="L1141" s="1" t="s">
        <v>43</v>
      </c>
      <c r="M1141" s="1"/>
      <c r="N1141" s="1" t="s">
        <v>29</v>
      </c>
      <c r="O1141" s="1" t="s">
        <v>984</v>
      </c>
      <c r="P1141" s="1" t="s">
        <v>164</v>
      </c>
      <c r="Q1141" s="1" t="s">
        <v>635</v>
      </c>
      <c r="R1141" s="1"/>
      <c r="S1141" s="1">
        <v>87105</v>
      </c>
      <c r="T1141" s="2">
        <v>42054</v>
      </c>
      <c r="U1141" s="2">
        <v>42056</v>
      </c>
      <c r="V1141" s="1">
        <v>13</v>
      </c>
      <c r="W1141" s="1">
        <v>87234</v>
      </c>
      <c r="X1141" s="1"/>
      <c r="Y1141" s="1"/>
      <c r="Z1141" s="1"/>
      <c r="AA1141" s="1"/>
      <c r="AB1141" s="1"/>
    </row>
    <row r="1142" spans="1:28" x14ac:dyDescent="0.3">
      <c r="A1142" s="1">
        <v>18252</v>
      </c>
      <c r="B1142" s="1" t="s">
        <v>33</v>
      </c>
      <c r="C1142" s="1">
        <v>5.98</v>
      </c>
      <c r="D1142" s="1">
        <v>0.05</v>
      </c>
      <c r="E1142" s="1">
        <v>2052</v>
      </c>
      <c r="G1142" s="1"/>
      <c r="H1142" s="1" t="s">
        <v>35</v>
      </c>
      <c r="I1142" s="1" t="s">
        <v>34</v>
      </c>
      <c r="J1142" s="1" t="s">
        <v>26</v>
      </c>
      <c r="K1142" s="1" t="s">
        <v>54</v>
      </c>
      <c r="L1142" s="1" t="s">
        <v>49</v>
      </c>
      <c r="M1142" s="1"/>
      <c r="N1142" s="1" t="s">
        <v>29</v>
      </c>
      <c r="O1142" s="1" t="s">
        <v>984</v>
      </c>
      <c r="P1142" s="1" t="s">
        <v>164</v>
      </c>
      <c r="Q1142" s="1" t="s">
        <v>635</v>
      </c>
      <c r="R1142" s="1"/>
      <c r="S1142" s="1">
        <v>87105</v>
      </c>
      <c r="T1142" s="2">
        <v>42054</v>
      </c>
      <c r="U1142" s="2">
        <v>42055</v>
      </c>
      <c r="V1142" s="1">
        <v>5</v>
      </c>
      <c r="W1142" s="1">
        <v>87234</v>
      </c>
      <c r="X1142" s="1"/>
      <c r="Y1142" s="1"/>
      <c r="Z1142" s="1"/>
      <c r="AA1142" s="1"/>
      <c r="AB1142" s="1"/>
    </row>
    <row r="1143" spans="1:28" x14ac:dyDescent="0.3">
      <c r="A1143" s="1">
        <v>18253</v>
      </c>
      <c r="B1143" s="1" t="s">
        <v>33</v>
      </c>
      <c r="C1143" s="1">
        <v>35.99</v>
      </c>
      <c r="D1143" s="1">
        <v>0.05</v>
      </c>
      <c r="E1143" s="1">
        <v>2052</v>
      </c>
      <c r="G1143" s="1"/>
      <c r="H1143" s="1" t="s">
        <v>995</v>
      </c>
      <c r="I1143" s="1" t="s">
        <v>34</v>
      </c>
      <c r="J1143" s="1" t="s">
        <v>58</v>
      </c>
      <c r="K1143" s="1" t="s">
        <v>992</v>
      </c>
      <c r="L1143" s="1" t="s">
        <v>49</v>
      </c>
      <c r="M1143" s="1"/>
      <c r="N1143" s="1" t="s">
        <v>29</v>
      </c>
      <c r="O1143" s="1" t="s">
        <v>998</v>
      </c>
      <c r="P1143" s="1" t="s">
        <v>164</v>
      </c>
      <c r="Q1143" s="1" t="s">
        <v>635</v>
      </c>
      <c r="R1143" s="1"/>
      <c r="S1143" s="1">
        <v>87105</v>
      </c>
      <c r="T1143" s="2">
        <v>42054</v>
      </c>
      <c r="U1143" s="2">
        <v>42055</v>
      </c>
      <c r="V1143" s="1">
        <v>19</v>
      </c>
      <c r="W1143" s="1">
        <v>87234</v>
      </c>
      <c r="X1143" s="1"/>
      <c r="Y1143" s="1"/>
      <c r="Z1143" s="1"/>
      <c r="AA1143" s="1"/>
      <c r="AB1143" s="1"/>
    </row>
    <row r="1144" spans="1:28" x14ac:dyDescent="0.3">
      <c r="A1144" s="1">
        <v>20481</v>
      </c>
      <c r="B1144" s="1" t="s">
        <v>47</v>
      </c>
      <c r="C1144" s="1">
        <v>5.98</v>
      </c>
      <c r="D1144" s="1">
        <v>0.05</v>
      </c>
      <c r="E1144" s="1">
        <v>2058</v>
      </c>
      <c r="G1144" s="1"/>
      <c r="H1144" s="1" t="s">
        <v>35</v>
      </c>
      <c r="I1144" s="1" t="s">
        <v>24</v>
      </c>
      <c r="J1144" s="1" t="s">
        <v>26</v>
      </c>
      <c r="K1144" s="1" t="s">
        <v>66</v>
      </c>
      <c r="L1144" s="1" t="s">
        <v>49</v>
      </c>
      <c r="M1144" s="1"/>
      <c r="N1144" s="1" t="s">
        <v>29</v>
      </c>
      <c r="O1144" s="1" t="s">
        <v>998</v>
      </c>
      <c r="P1144" s="1" t="s">
        <v>150</v>
      </c>
      <c r="Q1144" s="1" t="s">
        <v>636</v>
      </c>
      <c r="R1144" s="1"/>
      <c r="S1144" s="1">
        <v>28601</v>
      </c>
      <c r="T1144" s="2">
        <v>42048</v>
      </c>
      <c r="U1144" s="2">
        <v>42050</v>
      </c>
      <c r="V1144" s="1">
        <v>5</v>
      </c>
      <c r="W1144" s="1">
        <v>88040</v>
      </c>
      <c r="X1144" s="1"/>
      <c r="Y1144" s="1"/>
      <c r="Z1144" s="1"/>
      <c r="AA1144" s="1"/>
      <c r="AB1144" s="1"/>
    </row>
    <row r="1145" spans="1:28" x14ac:dyDescent="0.3">
      <c r="A1145" s="1">
        <v>23499</v>
      </c>
      <c r="B1145" s="1" t="s">
        <v>33</v>
      </c>
      <c r="C1145" s="1">
        <v>28.48</v>
      </c>
      <c r="D1145" s="1">
        <v>0.05</v>
      </c>
      <c r="E1145" s="1">
        <v>2059</v>
      </c>
      <c r="G1145" s="1"/>
      <c r="H1145" s="1" t="s">
        <v>35</v>
      </c>
      <c r="I1145" s="1" t="s">
        <v>24</v>
      </c>
      <c r="J1145" s="1" t="s">
        <v>58</v>
      </c>
      <c r="K1145" s="1" t="s">
        <v>100</v>
      </c>
      <c r="L1145" s="1" t="s">
        <v>43</v>
      </c>
      <c r="M1145" s="1"/>
      <c r="N1145" s="1" t="s">
        <v>29</v>
      </c>
      <c r="O1145" s="1" t="s">
        <v>998</v>
      </c>
      <c r="P1145" s="1" t="s">
        <v>150</v>
      </c>
      <c r="Q1145" s="1" t="s">
        <v>637</v>
      </c>
      <c r="R1145" s="1"/>
      <c r="S1145" s="1">
        <v>27260</v>
      </c>
      <c r="T1145" s="2">
        <v>42021</v>
      </c>
      <c r="U1145" s="2">
        <v>42022</v>
      </c>
      <c r="V1145" s="1">
        <v>13</v>
      </c>
      <c r="W1145" s="1">
        <v>88039</v>
      </c>
      <c r="X1145" s="1"/>
      <c r="Y1145" s="1"/>
      <c r="Z1145" s="1"/>
      <c r="AA1145" s="1"/>
      <c r="AB1145" s="1"/>
    </row>
    <row r="1146" spans="1:28" x14ac:dyDescent="0.3">
      <c r="A1146" s="1">
        <v>21632</v>
      </c>
      <c r="B1146" s="1" t="s">
        <v>41</v>
      </c>
      <c r="C1146" s="1">
        <v>9.85</v>
      </c>
      <c r="D1146" s="1">
        <v>0.05</v>
      </c>
      <c r="E1146" s="1">
        <v>2059</v>
      </c>
      <c r="G1146" s="1"/>
      <c r="H1146" s="1" t="s">
        <v>35</v>
      </c>
      <c r="I1146" s="1" t="s">
        <v>24</v>
      </c>
      <c r="J1146" s="1" t="s">
        <v>26</v>
      </c>
      <c r="K1146" s="1" t="s">
        <v>27</v>
      </c>
      <c r="L1146" s="1" t="s">
        <v>28</v>
      </c>
      <c r="M1146" s="1"/>
      <c r="N1146" s="1" t="s">
        <v>29</v>
      </c>
      <c r="O1146" s="1" t="s">
        <v>998</v>
      </c>
      <c r="P1146" s="1" t="s">
        <v>150</v>
      </c>
      <c r="Q1146" s="1" t="s">
        <v>637</v>
      </c>
      <c r="R1146" s="1"/>
      <c r="S1146" s="1">
        <v>27260</v>
      </c>
      <c r="T1146" s="2">
        <v>42090</v>
      </c>
      <c r="U1146" s="2">
        <v>42091</v>
      </c>
      <c r="V1146" s="1">
        <v>12</v>
      </c>
      <c r="W1146" s="1">
        <v>88041</v>
      </c>
      <c r="X1146" s="1"/>
      <c r="Y1146" s="1"/>
      <c r="Z1146" s="1"/>
      <c r="AA1146" s="1"/>
      <c r="AB1146" s="1"/>
    </row>
    <row r="1147" spans="1:28" x14ac:dyDescent="0.3">
      <c r="A1147" s="1">
        <v>21633</v>
      </c>
      <c r="B1147" s="1" t="s">
        <v>41</v>
      </c>
      <c r="C1147" s="1">
        <v>125.99</v>
      </c>
      <c r="D1147" s="1">
        <v>0.1</v>
      </c>
      <c r="E1147" s="1">
        <v>2059</v>
      </c>
      <c r="G1147" s="1"/>
      <c r="H1147" s="1" t="s">
        <v>35</v>
      </c>
      <c r="I1147" s="1" t="s">
        <v>24</v>
      </c>
      <c r="J1147" s="1" t="s">
        <v>58</v>
      </c>
      <c r="K1147" s="1" t="s">
        <v>992</v>
      </c>
      <c r="L1147" s="1" t="s">
        <v>49</v>
      </c>
      <c r="M1147" s="1"/>
      <c r="N1147" s="1" t="s">
        <v>29</v>
      </c>
      <c r="O1147" s="1" t="s">
        <v>989</v>
      </c>
      <c r="P1147" s="1" t="s">
        <v>150</v>
      </c>
      <c r="Q1147" s="1" t="s">
        <v>637</v>
      </c>
      <c r="R1147" s="1"/>
      <c r="S1147" s="1">
        <v>27260</v>
      </c>
      <c r="T1147" s="2">
        <v>42090</v>
      </c>
      <c r="U1147" s="2">
        <v>42091</v>
      </c>
      <c r="V1147" s="1">
        <v>9</v>
      </c>
      <c r="W1147" s="1">
        <v>88041</v>
      </c>
      <c r="X1147" s="1"/>
      <c r="Y1147" s="1"/>
      <c r="Z1147" s="1"/>
      <c r="AA1147" s="1"/>
      <c r="AB1147" s="1"/>
    </row>
    <row r="1148" spans="1:28" x14ac:dyDescent="0.3">
      <c r="A1148" s="1">
        <v>20841</v>
      </c>
      <c r="B1148" s="1" t="s">
        <v>47</v>
      </c>
      <c r="C1148" s="1">
        <v>240.98</v>
      </c>
      <c r="D1148" s="1">
        <v>0.1</v>
      </c>
      <c r="E1148" s="1">
        <v>2061</v>
      </c>
      <c r="G1148" s="1"/>
      <c r="H1148" s="1" t="s">
        <v>995</v>
      </c>
      <c r="I1148" s="1" t="s">
        <v>24</v>
      </c>
      <c r="J1148" s="1" t="s">
        <v>36</v>
      </c>
      <c r="K1148" s="1" t="s">
        <v>105</v>
      </c>
      <c r="L1148" s="1" t="s">
        <v>77</v>
      </c>
      <c r="M1148" s="1"/>
      <c r="N1148" s="1" t="s">
        <v>29</v>
      </c>
      <c r="O1148" s="1" t="s">
        <v>998</v>
      </c>
      <c r="P1148" s="1" t="s">
        <v>206</v>
      </c>
      <c r="Q1148" s="1" t="s">
        <v>638</v>
      </c>
      <c r="R1148" s="1"/>
      <c r="S1148" s="1">
        <v>69101</v>
      </c>
      <c r="T1148" s="2">
        <v>42033</v>
      </c>
      <c r="U1148" s="2">
        <v>42035</v>
      </c>
      <c r="V1148" s="1">
        <v>1</v>
      </c>
      <c r="W1148" s="1">
        <v>87146</v>
      </c>
      <c r="X1148" s="1"/>
      <c r="Y1148" s="1"/>
      <c r="Z1148" s="1"/>
      <c r="AA1148" s="1"/>
      <c r="AB1148" s="1"/>
    </row>
    <row r="1149" spans="1:28" x14ac:dyDescent="0.3">
      <c r="A1149" s="1">
        <v>20840</v>
      </c>
      <c r="B1149" s="1" t="s">
        <v>47</v>
      </c>
      <c r="C1149" s="1">
        <v>420.98</v>
      </c>
      <c r="D1149" s="1">
        <v>0.1</v>
      </c>
      <c r="E1149" s="1">
        <v>2062</v>
      </c>
      <c r="G1149" s="1"/>
      <c r="H1149" s="1" t="s">
        <v>35</v>
      </c>
      <c r="I1149" s="1" t="s">
        <v>24</v>
      </c>
      <c r="J1149" s="1" t="s">
        <v>26</v>
      </c>
      <c r="K1149" s="1" t="s">
        <v>996</v>
      </c>
      <c r="L1149" s="1" t="s">
        <v>49</v>
      </c>
      <c r="M1149" s="1"/>
      <c r="N1149" s="1" t="s">
        <v>29</v>
      </c>
      <c r="O1149" s="1" t="s">
        <v>998</v>
      </c>
      <c r="P1149" s="1" t="s">
        <v>83</v>
      </c>
      <c r="Q1149" s="1" t="s">
        <v>639</v>
      </c>
      <c r="R1149" s="1"/>
      <c r="S1149" s="1">
        <v>23111</v>
      </c>
      <c r="T1149" s="2">
        <v>42033</v>
      </c>
      <c r="U1149" s="2">
        <v>42036</v>
      </c>
      <c r="V1149" s="1">
        <v>10</v>
      </c>
      <c r="W1149" s="1">
        <v>87146</v>
      </c>
      <c r="X1149" s="1"/>
      <c r="Y1149" s="1"/>
      <c r="Z1149" s="1"/>
      <c r="AA1149" s="1"/>
      <c r="AB1149" s="1"/>
    </row>
    <row r="1150" spans="1:28" x14ac:dyDescent="0.3">
      <c r="A1150" s="1">
        <v>22511</v>
      </c>
      <c r="B1150" s="1" t="s">
        <v>71</v>
      </c>
      <c r="C1150" s="1">
        <v>291.73</v>
      </c>
      <c r="D1150" s="1">
        <v>0.1</v>
      </c>
      <c r="E1150" s="1">
        <v>2062</v>
      </c>
      <c r="G1150" s="1"/>
      <c r="H1150" s="1" t="s">
        <v>995</v>
      </c>
      <c r="I1150" s="1" t="s">
        <v>24</v>
      </c>
      <c r="J1150" s="1" t="s">
        <v>36</v>
      </c>
      <c r="K1150" s="1" t="s">
        <v>37</v>
      </c>
      <c r="L1150" s="1" t="s">
        <v>38</v>
      </c>
      <c r="M1150" s="1"/>
      <c r="N1150" s="1" t="s">
        <v>29</v>
      </c>
      <c r="O1150" s="1" t="s">
        <v>998</v>
      </c>
      <c r="P1150" s="1" t="s">
        <v>83</v>
      </c>
      <c r="Q1150" s="1" t="s">
        <v>639</v>
      </c>
      <c r="R1150" s="1"/>
      <c r="S1150" s="1">
        <v>23111</v>
      </c>
      <c r="T1150" s="2">
        <v>42181</v>
      </c>
      <c r="U1150" s="2">
        <v>42185</v>
      </c>
      <c r="V1150" s="1">
        <v>22</v>
      </c>
      <c r="W1150" s="1">
        <v>87148</v>
      </c>
      <c r="X1150" s="1"/>
      <c r="Y1150" s="1"/>
      <c r="Z1150" s="1"/>
      <c r="AA1150" s="1"/>
      <c r="AB1150" s="1"/>
    </row>
    <row r="1151" spans="1:28" x14ac:dyDescent="0.3">
      <c r="A1151" s="1">
        <v>25759</v>
      </c>
      <c r="B1151" s="1" t="s">
        <v>71</v>
      </c>
      <c r="C1151" s="1">
        <v>300.97000000000003</v>
      </c>
      <c r="D1151" s="1">
        <v>0.1</v>
      </c>
      <c r="E1151" s="1">
        <v>2063</v>
      </c>
      <c r="G1151" s="1"/>
      <c r="H1151" s="1" t="s">
        <v>35</v>
      </c>
      <c r="I1151" s="1" t="s">
        <v>24</v>
      </c>
      <c r="J1151" s="1" t="s">
        <v>58</v>
      </c>
      <c r="K1151" s="1" t="s">
        <v>100</v>
      </c>
      <c r="L1151" s="1" t="s">
        <v>49</v>
      </c>
      <c r="M1151" s="1"/>
      <c r="N1151" s="1" t="s">
        <v>29</v>
      </c>
      <c r="O1151" s="1" t="s">
        <v>998</v>
      </c>
      <c r="P1151" s="1" t="s">
        <v>83</v>
      </c>
      <c r="Q1151" s="1" t="s">
        <v>640</v>
      </c>
      <c r="R1151" s="1"/>
      <c r="S1151" s="1">
        <v>23602</v>
      </c>
      <c r="T1151" s="2">
        <v>42132</v>
      </c>
      <c r="U1151" s="2">
        <v>42132</v>
      </c>
      <c r="V1151" s="1">
        <v>1</v>
      </c>
      <c r="W1151" s="1">
        <v>87147</v>
      </c>
      <c r="X1151" s="1"/>
      <c r="Y1151" s="1"/>
      <c r="Z1151" s="1"/>
      <c r="AA1151" s="1"/>
      <c r="AB1151" s="1"/>
    </row>
    <row r="1152" spans="1:28" x14ac:dyDescent="0.3">
      <c r="A1152" s="1">
        <v>25228</v>
      </c>
      <c r="B1152" s="1" t="s">
        <v>47</v>
      </c>
      <c r="C1152" s="1">
        <v>20.89</v>
      </c>
      <c r="D1152" s="1">
        <v>0.05</v>
      </c>
      <c r="E1152" s="1">
        <v>2066</v>
      </c>
      <c r="G1152" s="1"/>
      <c r="H1152" s="1" t="s">
        <v>35</v>
      </c>
      <c r="I1152" s="1" t="s">
        <v>34</v>
      </c>
      <c r="J1152" s="1" t="s">
        <v>26</v>
      </c>
      <c r="K1152" s="1" t="s">
        <v>85</v>
      </c>
      <c r="L1152" s="1" t="s">
        <v>49</v>
      </c>
      <c r="M1152" s="1"/>
      <c r="N1152" s="1" t="s">
        <v>29</v>
      </c>
      <c r="O1152" s="1" t="s">
        <v>998</v>
      </c>
      <c r="P1152" s="1" t="s">
        <v>150</v>
      </c>
      <c r="Q1152" s="1" t="s">
        <v>641</v>
      </c>
      <c r="R1152" s="1"/>
      <c r="S1152" s="1">
        <v>28079</v>
      </c>
      <c r="T1152" s="2">
        <v>42089</v>
      </c>
      <c r="U1152" s="2">
        <v>42090</v>
      </c>
      <c r="V1152" s="1">
        <v>7</v>
      </c>
      <c r="W1152" s="1">
        <v>85833</v>
      </c>
      <c r="X1152" s="1"/>
      <c r="Y1152" s="1"/>
      <c r="Z1152" s="1"/>
      <c r="AA1152" s="1"/>
      <c r="AB1152" s="1"/>
    </row>
    <row r="1153" spans="1:28" x14ac:dyDescent="0.3">
      <c r="A1153" s="1">
        <v>24748</v>
      </c>
      <c r="B1153" s="1" t="s">
        <v>41</v>
      </c>
      <c r="C1153" s="1">
        <v>20.99</v>
      </c>
      <c r="D1153" s="1">
        <v>0.05</v>
      </c>
      <c r="E1153" s="1">
        <v>2066</v>
      </c>
      <c r="G1153" s="1"/>
      <c r="H1153" s="1" t="s">
        <v>995</v>
      </c>
      <c r="I1153" s="1" t="s">
        <v>34</v>
      </c>
      <c r="J1153" s="1" t="s">
        <v>58</v>
      </c>
      <c r="K1153" s="1" t="s">
        <v>992</v>
      </c>
      <c r="L1153" s="1" t="s">
        <v>63</v>
      </c>
      <c r="M1153" s="1"/>
      <c r="N1153" s="1" t="s">
        <v>29</v>
      </c>
      <c r="O1153" s="1" t="s">
        <v>998</v>
      </c>
      <c r="P1153" s="1" t="s">
        <v>150</v>
      </c>
      <c r="Q1153" s="1" t="s">
        <v>641</v>
      </c>
      <c r="R1153" s="1"/>
      <c r="S1153" s="1">
        <v>28079</v>
      </c>
      <c r="T1153" s="2">
        <v>42094</v>
      </c>
      <c r="U1153" s="2">
        <v>42095</v>
      </c>
      <c r="V1153" s="1">
        <v>2</v>
      </c>
      <c r="W1153" s="1">
        <v>85834</v>
      </c>
      <c r="X1153" s="1"/>
      <c r="Y1153" s="1"/>
      <c r="Z1153" s="1"/>
      <c r="AA1153" s="1"/>
      <c r="AB1153" s="1"/>
    </row>
    <row r="1154" spans="1:28" x14ac:dyDescent="0.3">
      <c r="A1154" s="1">
        <v>25381</v>
      </c>
      <c r="B1154" s="1" t="s">
        <v>71</v>
      </c>
      <c r="C1154" s="1">
        <v>4.24</v>
      </c>
      <c r="D1154" s="1">
        <v>0.05</v>
      </c>
      <c r="E1154" s="1">
        <v>2066</v>
      </c>
      <c r="G1154" s="1"/>
      <c r="H1154" s="1" t="s">
        <v>35</v>
      </c>
      <c r="I1154" s="1" t="s">
        <v>24</v>
      </c>
      <c r="J1154" s="1" t="s">
        <v>26</v>
      </c>
      <c r="K1154" s="1" t="s">
        <v>996</v>
      </c>
      <c r="L1154" s="1" t="s">
        <v>49</v>
      </c>
      <c r="M1154" s="1"/>
      <c r="N1154" s="1" t="s">
        <v>29</v>
      </c>
      <c r="O1154" s="1" t="s">
        <v>998</v>
      </c>
      <c r="P1154" s="1" t="s">
        <v>150</v>
      </c>
      <c r="Q1154" s="1" t="s">
        <v>641</v>
      </c>
      <c r="R1154" s="1"/>
      <c r="S1154" s="1">
        <v>28079</v>
      </c>
      <c r="T1154" s="2">
        <v>42113</v>
      </c>
      <c r="U1154" s="2">
        <v>42117</v>
      </c>
      <c r="V1154" s="1">
        <v>8</v>
      </c>
      <c r="W1154" s="1">
        <v>85835</v>
      </c>
      <c r="X1154" s="2"/>
      <c r="Y1154" s="1"/>
      <c r="Z1154" s="1"/>
      <c r="AA1154" s="1"/>
      <c r="AB1154" s="1"/>
    </row>
    <row r="1155" spans="1:28" x14ac:dyDescent="0.3">
      <c r="A1155" s="1">
        <v>21901</v>
      </c>
      <c r="B1155" s="1" t="s">
        <v>47</v>
      </c>
      <c r="C1155" s="1">
        <v>40.98</v>
      </c>
      <c r="D1155" s="1">
        <v>0.05</v>
      </c>
      <c r="E1155" s="1">
        <v>2069</v>
      </c>
      <c r="G1155" s="1"/>
      <c r="H1155" s="1" t="s">
        <v>35</v>
      </c>
      <c r="I1155" s="1" t="s">
        <v>74</v>
      </c>
      <c r="J1155" s="1" t="s">
        <v>58</v>
      </c>
      <c r="K1155" s="1" t="s">
        <v>100</v>
      </c>
      <c r="L1155" s="1" t="s">
        <v>49</v>
      </c>
      <c r="M1155" s="1"/>
      <c r="N1155" s="1" t="s">
        <v>29</v>
      </c>
      <c r="O1155" s="1" t="s">
        <v>989</v>
      </c>
      <c r="P1155" s="1" t="s">
        <v>244</v>
      </c>
      <c r="Q1155" s="1" t="s">
        <v>642</v>
      </c>
      <c r="R1155" s="1"/>
      <c r="S1155" s="1">
        <v>41075</v>
      </c>
      <c r="T1155" s="2">
        <v>42016</v>
      </c>
      <c r="U1155" s="2">
        <v>42018</v>
      </c>
      <c r="V1155" s="1">
        <v>3</v>
      </c>
      <c r="W1155" s="1">
        <v>88554</v>
      </c>
      <c r="X1155" s="1"/>
      <c r="Y1155" s="1"/>
      <c r="Z1155" s="1"/>
      <c r="AA1155" s="1"/>
      <c r="AB1155" s="1"/>
    </row>
    <row r="1156" spans="1:28" x14ac:dyDescent="0.3">
      <c r="A1156" s="1">
        <v>19567</v>
      </c>
      <c r="B1156" s="1" t="s">
        <v>71</v>
      </c>
      <c r="C1156" s="1">
        <v>35.99</v>
      </c>
      <c r="D1156" s="1">
        <v>0.05</v>
      </c>
      <c r="E1156" s="1">
        <v>2070</v>
      </c>
      <c r="G1156" s="1"/>
      <c r="H1156" s="1" t="s">
        <v>35</v>
      </c>
      <c r="I1156" s="1" t="s">
        <v>24</v>
      </c>
      <c r="J1156" s="1" t="s">
        <v>58</v>
      </c>
      <c r="K1156" s="1" t="s">
        <v>992</v>
      </c>
      <c r="L1156" s="1" t="s">
        <v>28</v>
      </c>
      <c r="M1156" s="1"/>
      <c r="N1156" s="1" t="s">
        <v>29</v>
      </c>
      <c r="O1156" s="1" t="s">
        <v>989</v>
      </c>
      <c r="P1156" s="1" t="s">
        <v>143</v>
      </c>
      <c r="Q1156" s="1" t="s">
        <v>643</v>
      </c>
      <c r="R1156" s="1"/>
      <c r="S1156" s="1">
        <v>48021</v>
      </c>
      <c r="T1156" s="2">
        <v>42140</v>
      </c>
      <c r="U1156" s="2">
        <v>42144</v>
      </c>
      <c r="V1156" s="1">
        <v>5</v>
      </c>
      <c r="W1156" s="1">
        <v>88558</v>
      </c>
      <c r="X1156" s="2"/>
      <c r="Y1156" s="1"/>
      <c r="Z1156" s="1"/>
      <c r="AA1156" s="1"/>
      <c r="AB1156" s="1"/>
    </row>
    <row r="1157" spans="1:28" x14ac:dyDescent="0.3">
      <c r="A1157" s="1">
        <v>20498</v>
      </c>
      <c r="B1157" s="1" t="s">
        <v>33</v>
      </c>
      <c r="C1157" s="1">
        <v>60.98</v>
      </c>
      <c r="D1157" s="1">
        <v>0.05</v>
      </c>
      <c r="E1157" s="1">
        <v>2071</v>
      </c>
      <c r="G1157" s="1"/>
      <c r="H1157" s="1" t="s">
        <v>35</v>
      </c>
      <c r="I1157" s="1" t="s">
        <v>24</v>
      </c>
      <c r="J1157" s="1" t="s">
        <v>58</v>
      </c>
      <c r="K1157" s="1" t="s">
        <v>100</v>
      </c>
      <c r="L1157" s="1" t="s">
        <v>43</v>
      </c>
      <c r="M1157" s="1"/>
      <c r="N1157" s="1" t="s">
        <v>29</v>
      </c>
      <c r="O1157" s="1" t="s">
        <v>989</v>
      </c>
      <c r="P1157" s="1" t="s">
        <v>143</v>
      </c>
      <c r="Q1157" s="1" t="s">
        <v>644</v>
      </c>
      <c r="R1157" s="1"/>
      <c r="S1157" s="1">
        <v>48336</v>
      </c>
      <c r="T1157" s="2">
        <v>42036</v>
      </c>
      <c r="U1157" s="2">
        <v>42036</v>
      </c>
      <c r="V1157" s="1">
        <v>23</v>
      </c>
      <c r="W1157" s="1">
        <v>88555</v>
      </c>
      <c r="X1157" s="1"/>
      <c r="Y1157" s="1"/>
      <c r="Z1157" s="1"/>
      <c r="AA1157" s="1"/>
      <c r="AB1157" s="1"/>
    </row>
    <row r="1158" spans="1:28" x14ac:dyDescent="0.3">
      <c r="A1158" s="1">
        <v>20499</v>
      </c>
      <c r="B1158" s="1" t="s">
        <v>33</v>
      </c>
      <c r="C1158" s="1">
        <v>3.08</v>
      </c>
      <c r="D1158" s="1">
        <v>0.05</v>
      </c>
      <c r="E1158" s="1">
        <v>2071</v>
      </c>
      <c r="G1158" s="1"/>
      <c r="H1158" s="1" t="s">
        <v>35</v>
      </c>
      <c r="I1158" s="1" t="s">
        <v>24</v>
      </c>
      <c r="J1158" s="1" t="s">
        <v>26</v>
      </c>
      <c r="K1158" s="1" t="s">
        <v>82</v>
      </c>
      <c r="L1158" s="1" t="s">
        <v>49</v>
      </c>
      <c r="M1158" s="1"/>
      <c r="N1158" s="1" t="s">
        <v>29</v>
      </c>
      <c r="O1158" s="1" t="s">
        <v>989</v>
      </c>
      <c r="P1158" s="1" t="s">
        <v>143</v>
      </c>
      <c r="Q1158" s="1" t="s">
        <v>644</v>
      </c>
      <c r="R1158" s="1"/>
      <c r="S1158" s="1">
        <v>48336</v>
      </c>
      <c r="T1158" s="2">
        <v>42036</v>
      </c>
      <c r="U1158" s="2">
        <v>42037</v>
      </c>
      <c r="V1158" s="1">
        <v>11</v>
      </c>
      <c r="W1158" s="1">
        <v>88555</v>
      </c>
      <c r="X1158" s="2"/>
      <c r="Y1158" s="1"/>
      <c r="Z1158" s="1"/>
      <c r="AA1158" s="1"/>
      <c r="AB1158" s="1"/>
    </row>
    <row r="1159" spans="1:28" x14ac:dyDescent="0.3">
      <c r="A1159" s="1">
        <v>19568</v>
      </c>
      <c r="B1159" s="1" t="s">
        <v>71</v>
      </c>
      <c r="C1159" s="1">
        <v>65.989999999999995</v>
      </c>
      <c r="D1159" s="1">
        <v>0.05</v>
      </c>
      <c r="E1159" s="1">
        <v>2071</v>
      </c>
      <c r="G1159" s="1"/>
      <c r="H1159" s="1" t="s">
        <v>995</v>
      </c>
      <c r="I1159" s="1" t="s">
        <v>24</v>
      </c>
      <c r="J1159" s="1" t="s">
        <v>58</v>
      </c>
      <c r="K1159" s="1" t="s">
        <v>992</v>
      </c>
      <c r="L1159" s="1" t="s">
        <v>49</v>
      </c>
      <c r="M1159" s="1"/>
      <c r="N1159" s="1" t="s">
        <v>29</v>
      </c>
      <c r="O1159" s="1" t="s">
        <v>989</v>
      </c>
      <c r="P1159" s="1" t="s">
        <v>143</v>
      </c>
      <c r="Q1159" s="1" t="s">
        <v>644</v>
      </c>
      <c r="R1159" s="1"/>
      <c r="S1159" s="1">
        <v>48336</v>
      </c>
      <c r="T1159" s="2">
        <v>42140</v>
      </c>
      <c r="U1159" s="2">
        <v>42147</v>
      </c>
      <c r="V1159" s="1">
        <v>20</v>
      </c>
      <c r="W1159" s="1">
        <v>88558</v>
      </c>
      <c r="X1159" s="1"/>
      <c r="Y1159" s="1"/>
      <c r="Z1159" s="1"/>
      <c r="AA1159" s="1"/>
      <c r="AB1159" s="1"/>
    </row>
    <row r="1160" spans="1:28" x14ac:dyDescent="0.3">
      <c r="A1160" s="1">
        <v>20500</v>
      </c>
      <c r="B1160" s="1" t="s">
        <v>33</v>
      </c>
      <c r="C1160" s="1">
        <v>10.31</v>
      </c>
      <c r="D1160" s="1">
        <v>0.05</v>
      </c>
      <c r="E1160" s="1">
        <v>2072</v>
      </c>
      <c r="G1160" s="1"/>
      <c r="H1160" s="1" t="s">
        <v>35</v>
      </c>
      <c r="I1160" s="1" t="s">
        <v>24</v>
      </c>
      <c r="J1160" s="1" t="s">
        <v>26</v>
      </c>
      <c r="K1160" s="1" t="s">
        <v>66</v>
      </c>
      <c r="L1160" s="1" t="s">
        <v>28</v>
      </c>
      <c r="M1160" s="1"/>
      <c r="N1160" s="1" t="s">
        <v>29</v>
      </c>
      <c r="O1160" s="1" t="s">
        <v>989</v>
      </c>
      <c r="P1160" s="1" t="s">
        <v>143</v>
      </c>
      <c r="Q1160" s="1" t="s">
        <v>645</v>
      </c>
      <c r="R1160" s="1"/>
      <c r="S1160" s="1">
        <v>48505</v>
      </c>
      <c r="T1160" s="2">
        <v>42036</v>
      </c>
      <c r="U1160" s="2">
        <v>42038</v>
      </c>
      <c r="V1160" s="1">
        <v>23</v>
      </c>
      <c r="W1160" s="1">
        <v>88555</v>
      </c>
      <c r="X1160" s="1"/>
      <c r="Y1160" s="1"/>
      <c r="Z1160" s="1"/>
      <c r="AA1160" s="1"/>
      <c r="AB1160" s="1"/>
    </row>
    <row r="1161" spans="1:28" x14ac:dyDescent="0.3">
      <c r="A1161" s="1">
        <v>20824</v>
      </c>
      <c r="B1161" s="1" t="s">
        <v>23</v>
      </c>
      <c r="C1161" s="1">
        <v>260.98</v>
      </c>
      <c r="D1161" s="1">
        <v>0.1</v>
      </c>
      <c r="E1161" s="1">
        <v>2072</v>
      </c>
      <c r="G1161" s="1"/>
      <c r="H1161" s="1" t="s">
        <v>995</v>
      </c>
      <c r="I1161" s="1" t="s">
        <v>24</v>
      </c>
      <c r="J1161" s="1" t="s">
        <v>36</v>
      </c>
      <c r="K1161" s="1" t="s">
        <v>105</v>
      </c>
      <c r="L1161" s="1" t="s">
        <v>77</v>
      </c>
      <c r="M1161" s="1"/>
      <c r="N1161" s="1" t="s">
        <v>29</v>
      </c>
      <c r="O1161" s="1" t="s">
        <v>989</v>
      </c>
      <c r="P1161" s="1" t="s">
        <v>143</v>
      </c>
      <c r="Q1161" s="1" t="s">
        <v>645</v>
      </c>
      <c r="R1161" s="1"/>
      <c r="S1161" s="1">
        <v>48505</v>
      </c>
      <c r="T1161" s="2">
        <v>42046</v>
      </c>
      <c r="U1161" s="2">
        <v>42048</v>
      </c>
      <c r="V1161" s="1">
        <v>14</v>
      </c>
      <c r="W1161" s="1">
        <v>88556</v>
      </c>
      <c r="X1161" s="1"/>
      <c r="Y1161" s="1"/>
      <c r="Z1161" s="1"/>
      <c r="AA1161" s="1"/>
      <c r="AB1161" s="1"/>
    </row>
    <row r="1162" spans="1:28" x14ac:dyDescent="0.3">
      <c r="A1162" s="1">
        <v>20825</v>
      </c>
      <c r="B1162" s="1" t="s">
        <v>23</v>
      </c>
      <c r="C1162" s="1">
        <v>10.52</v>
      </c>
      <c r="D1162" s="1">
        <v>0.05</v>
      </c>
      <c r="E1162" s="1">
        <v>2072</v>
      </c>
      <c r="G1162" s="1"/>
      <c r="H1162" s="1" t="s">
        <v>35</v>
      </c>
      <c r="I1162" s="1" t="s">
        <v>24</v>
      </c>
      <c r="J1162" s="1" t="s">
        <v>36</v>
      </c>
      <c r="K1162" s="1" t="s">
        <v>42</v>
      </c>
      <c r="L1162" s="1" t="s">
        <v>43</v>
      </c>
      <c r="M1162" s="1"/>
      <c r="N1162" s="1" t="s">
        <v>29</v>
      </c>
      <c r="O1162" s="1" t="s">
        <v>989</v>
      </c>
      <c r="P1162" s="1" t="s">
        <v>143</v>
      </c>
      <c r="Q1162" s="1" t="s">
        <v>645</v>
      </c>
      <c r="R1162" s="1"/>
      <c r="S1162" s="1">
        <v>48505</v>
      </c>
      <c r="T1162" s="2">
        <v>42046</v>
      </c>
      <c r="U1162" s="2">
        <v>42048</v>
      </c>
      <c r="V1162" s="1">
        <v>11</v>
      </c>
      <c r="W1162" s="1">
        <v>88556</v>
      </c>
      <c r="X1162" s="2"/>
      <c r="Y1162" s="1"/>
      <c r="Z1162" s="1"/>
      <c r="AA1162" s="1"/>
      <c r="AB1162" s="1"/>
    </row>
    <row r="1163" spans="1:28" x14ac:dyDescent="0.3">
      <c r="A1163" s="1">
        <v>20826</v>
      </c>
      <c r="B1163" s="1" t="s">
        <v>23</v>
      </c>
      <c r="C1163" s="1">
        <v>5.98</v>
      </c>
      <c r="D1163" s="1">
        <v>0.05</v>
      </c>
      <c r="E1163" s="1">
        <v>2072</v>
      </c>
      <c r="G1163" s="1"/>
      <c r="H1163" s="1" t="s">
        <v>995</v>
      </c>
      <c r="I1163" s="1" t="s">
        <v>24</v>
      </c>
      <c r="J1163" s="1" t="s">
        <v>26</v>
      </c>
      <c r="K1163" s="1" t="s">
        <v>66</v>
      </c>
      <c r="L1163" s="1" t="s">
        <v>49</v>
      </c>
      <c r="M1163" s="1"/>
      <c r="N1163" s="1" t="s">
        <v>29</v>
      </c>
      <c r="O1163" s="1" t="s">
        <v>989</v>
      </c>
      <c r="P1163" s="1" t="s">
        <v>143</v>
      </c>
      <c r="Q1163" s="1" t="s">
        <v>645</v>
      </c>
      <c r="R1163" s="1"/>
      <c r="S1163" s="1">
        <v>48505</v>
      </c>
      <c r="T1163" s="2">
        <v>42046</v>
      </c>
      <c r="U1163" s="2">
        <v>42048</v>
      </c>
      <c r="V1163" s="1">
        <v>14</v>
      </c>
      <c r="W1163" s="1">
        <v>88556</v>
      </c>
      <c r="X1163" s="2"/>
      <c r="Y1163" s="1"/>
      <c r="Z1163" s="1"/>
      <c r="AA1163" s="1"/>
      <c r="AB1163" s="1"/>
    </row>
    <row r="1164" spans="1:28" x14ac:dyDescent="0.3">
      <c r="A1164" s="1">
        <v>24677</v>
      </c>
      <c r="B1164" s="1" t="s">
        <v>33</v>
      </c>
      <c r="C1164" s="1">
        <v>291.73</v>
      </c>
      <c r="D1164" s="1">
        <v>0.1</v>
      </c>
      <c r="E1164" s="1">
        <v>2073</v>
      </c>
      <c r="G1164" s="1"/>
      <c r="H1164" s="1" t="s">
        <v>995</v>
      </c>
      <c r="I1164" s="1" t="s">
        <v>74</v>
      </c>
      <c r="J1164" s="1" t="s">
        <v>36</v>
      </c>
      <c r="K1164" s="1" t="s">
        <v>37</v>
      </c>
      <c r="L1164" s="1" t="s">
        <v>38</v>
      </c>
      <c r="M1164" s="1"/>
      <c r="N1164" s="1" t="s">
        <v>29</v>
      </c>
      <c r="O1164" s="1" t="s">
        <v>988</v>
      </c>
      <c r="P1164" s="1" t="s">
        <v>143</v>
      </c>
      <c r="Q1164" s="1" t="s">
        <v>646</v>
      </c>
      <c r="R1164" s="1"/>
      <c r="S1164" s="1">
        <v>48135</v>
      </c>
      <c r="T1164" s="2">
        <v>42101</v>
      </c>
      <c r="U1164" s="2">
        <v>42103</v>
      </c>
      <c r="V1164" s="1">
        <v>6</v>
      </c>
      <c r="W1164" s="1">
        <v>88557</v>
      </c>
      <c r="X1164" s="1"/>
      <c r="Y1164" s="1"/>
      <c r="Z1164" s="1"/>
      <c r="AA1164" s="1"/>
      <c r="AB1164" s="1"/>
    </row>
    <row r="1165" spans="1:28" x14ac:dyDescent="0.3">
      <c r="A1165" s="1">
        <v>24094</v>
      </c>
      <c r="B1165" s="1" t="s">
        <v>71</v>
      </c>
      <c r="C1165" s="1">
        <v>1.48</v>
      </c>
      <c r="D1165" s="1">
        <v>0.05</v>
      </c>
      <c r="E1165" s="1">
        <v>2081</v>
      </c>
      <c r="G1165" s="1"/>
      <c r="H1165" s="1" t="s">
        <v>35</v>
      </c>
      <c r="I1165" s="1" t="s">
        <v>24</v>
      </c>
      <c r="J1165" s="1" t="s">
        <v>26</v>
      </c>
      <c r="K1165" s="1" t="s">
        <v>53</v>
      </c>
      <c r="L1165" s="1" t="s">
        <v>28</v>
      </c>
      <c r="M1165" s="1"/>
      <c r="N1165" s="1" t="s">
        <v>29</v>
      </c>
      <c r="O1165" s="1" t="s">
        <v>988</v>
      </c>
      <c r="P1165" s="1" t="s">
        <v>55</v>
      </c>
      <c r="Q1165" s="1" t="s">
        <v>647</v>
      </c>
      <c r="R1165" s="1"/>
      <c r="S1165" s="1">
        <v>14853</v>
      </c>
      <c r="T1165" s="2">
        <v>42007</v>
      </c>
      <c r="U1165" s="2">
        <v>42009</v>
      </c>
      <c r="V1165" s="1">
        <v>6</v>
      </c>
      <c r="W1165" s="1">
        <v>86092</v>
      </c>
      <c r="X1165" s="2"/>
      <c r="Y1165" s="1"/>
      <c r="Z1165" s="1"/>
      <c r="AA1165" s="1"/>
      <c r="AB1165" s="1"/>
    </row>
    <row r="1166" spans="1:28" x14ac:dyDescent="0.3">
      <c r="A1166" s="1">
        <v>21697</v>
      </c>
      <c r="B1166" s="1" t="s">
        <v>71</v>
      </c>
      <c r="C1166" s="1">
        <v>38.06</v>
      </c>
      <c r="D1166" s="1">
        <v>0.05</v>
      </c>
      <c r="E1166" s="1">
        <v>2089</v>
      </c>
      <c r="G1166" s="1"/>
      <c r="H1166" s="1" t="s">
        <v>35</v>
      </c>
      <c r="I1166" s="1" t="s">
        <v>24</v>
      </c>
      <c r="J1166" s="1" t="s">
        <v>26</v>
      </c>
      <c r="K1166" s="1" t="s">
        <v>131</v>
      </c>
      <c r="L1166" s="1" t="s">
        <v>49</v>
      </c>
      <c r="M1166" s="1"/>
      <c r="N1166" s="1" t="s">
        <v>29</v>
      </c>
      <c r="O1166" s="1" t="s">
        <v>988</v>
      </c>
      <c r="P1166" s="1" t="s">
        <v>55</v>
      </c>
      <c r="Q1166" s="1" t="s">
        <v>648</v>
      </c>
      <c r="R1166" s="1"/>
      <c r="S1166" s="1">
        <v>10956</v>
      </c>
      <c r="T1166" s="2">
        <v>42185</v>
      </c>
      <c r="U1166" s="2">
        <v>42191</v>
      </c>
      <c r="V1166" s="1">
        <v>17</v>
      </c>
      <c r="W1166" s="1">
        <v>88348</v>
      </c>
      <c r="X1166" s="1"/>
      <c r="Y1166" s="1"/>
      <c r="Z1166" s="1"/>
      <c r="AA1166" s="1"/>
      <c r="AB1166" s="1"/>
    </row>
    <row r="1167" spans="1:28" x14ac:dyDescent="0.3">
      <c r="A1167" s="1">
        <v>21698</v>
      </c>
      <c r="B1167" s="1" t="s">
        <v>71</v>
      </c>
      <c r="C1167" s="1">
        <v>599.99</v>
      </c>
      <c r="D1167" s="1">
        <v>0.1</v>
      </c>
      <c r="E1167" s="1">
        <v>2089</v>
      </c>
      <c r="G1167" s="1"/>
      <c r="H1167" s="1" t="s">
        <v>35</v>
      </c>
      <c r="I1167" s="1" t="s">
        <v>24</v>
      </c>
      <c r="J1167" s="1" t="s">
        <v>58</v>
      </c>
      <c r="K1167" s="1" t="s">
        <v>1000</v>
      </c>
      <c r="L1167" s="1" t="s">
        <v>124</v>
      </c>
      <c r="M1167" s="1"/>
      <c r="N1167" s="1" t="s">
        <v>29</v>
      </c>
      <c r="O1167" s="1" t="s">
        <v>988</v>
      </c>
      <c r="P1167" s="1" t="s">
        <v>55</v>
      </c>
      <c r="Q1167" s="1" t="s">
        <v>648</v>
      </c>
      <c r="R1167" s="1"/>
      <c r="S1167" s="1">
        <v>10956</v>
      </c>
      <c r="T1167" s="2">
        <v>42185</v>
      </c>
      <c r="U1167" s="2">
        <v>42193</v>
      </c>
      <c r="V1167" s="1">
        <v>22</v>
      </c>
      <c r="W1167" s="1">
        <v>88348</v>
      </c>
      <c r="X1167" s="1"/>
      <c r="Y1167" s="1"/>
      <c r="Z1167" s="1"/>
      <c r="AA1167" s="1"/>
      <c r="AB1167" s="1"/>
    </row>
    <row r="1168" spans="1:28" x14ac:dyDescent="0.3">
      <c r="A1168" s="1">
        <v>21699</v>
      </c>
      <c r="B1168" s="1" t="s">
        <v>71</v>
      </c>
      <c r="C1168" s="1">
        <v>3.98</v>
      </c>
      <c r="D1168" s="1">
        <v>0.05</v>
      </c>
      <c r="E1168" s="1">
        <v>2089</v>
      </c>
      <c r="G1168" s="1"/>
      <c r="H1168" s="1" t="s">
        <v>995</v>
      </c>
      <c r="I1168" s="1" t="s">
        <v>24</v>
      </c>
      <c r="J1168" s="1" t="s">
        <v>26</v>
      </c>
      <c r="K1168" s="1" t="s">
        <v>66</v>
      </c>
      <c r="L1168" s="1" t="s">
        <v>28</v>
      </c>
      <c r="M1168" s="1"/>
      <c r="N1168" s="1" t="s">
        <v>29</v>
      </c>
      <c r="O1168" s="1" t="s">
        <v>984</v>
      </c>
      <c r="P1168" s="1" t="s">
        <v>55</v>
      </c>
      <c r="Q1168" s="1" t="s">
        <v>648</v>
      </c>
      <c r="R1168" s="1"/>
      <c r="S1168" s="1">
        <v>10956</v>
      </c>
      <c r="T1168" s="2">
        <v>42185</v>
      </c>
      <c r="U1168" s="2">
        <v>42189</v>
      </c>
      <c r="V1168" s="1">
        <v>5</v>
      </c>
      <c r="W1168" s="1">
        <v>88348</v>
      </c>
      <c r="X1168" s="1"/>
      <c r="Y1168" s="1"/>
      <c r="Z1168" s="1"/>
      <c r="AA1168" s="1"/>
      <c r="AB1168" s="1"/>
    </row>
    <row r="1169" spans="1:28" x14ac:dyDescent="0.3">
      <c r="A1169" s="1">
        <v>18696</v>
      </c>
      <c r="B1169" s="1" t="s">
        <v>47</v>
      </c>
      <c r="C1169" s="1">
        <v>400.98</v>
      </c>
      <c r="D1169" s="1">
        <v>0.1</v>
      </c>
      <c r="E1169" s="1">
        <v>2094</v>
      </c>
      <c r="G1169" s="1"/>
      <c r="H1169" s="1" t="s">
        <v>995</v>
      </c>
      <c r="I1169" s="1" t="s">
        <v>24</v>
      </c>
      <c r="J1169" s="1" t="s">
        <v>36</v>
      </c>
      <c r="K1169" s="1" t="s">
        <v>89</v>
      </c>
      <c r="L1169" s="1" t="s">
        <v>77</v>
      </c>
      <c r="M1169" s="1"/>
      <c r="N1169" s="1" t="s">
        <v>29</v>
      </c>
      <c r="O1169" s="1" t="s">
        <v>998</v>
      </c>
      <c r="P1169" s="1" t="s">
        <v>39</v>
      </c>
      <c r="Q1169" s="1" t="s">
        <v>649</v>
      </c>
      <c r="R1169" s="1"/>
      <c r="S1169" s="1">
        <v>95928</v>
      </c>
      <c r="T1169" s="2">
        <v>42040</v>
      </c>
      <c r="U1169" s="2">
        <v>42041</v>
      </c>
      <c r="V1169" s="1">
        <v>20</v>
      </c>
      <c r="W1169" s="1">
        <v>86629</v>
      </c>
      <c r="X1169" s="2"/>
      <c r="Y1169" s="1"/>
      <c r="Z1169" s="1"/>
      <c r="AA1169" s="1"/>
      <c r="AB1169" s="1"/>
    </row>
    <row r="1170" spans="1:28" x14ac:dyDescent="0.3">
      <c r="A1170" s="1">
        <v>18417</v>
      </c>
      <c r="B1170" s="1" t="s">
        <v>47</v>
      </c>
      <c r="C1170" s="1">
        <v>300.97000000000003</v>
      </c>
      <c r="D1170" s="1">
        <v>0.1</v>
      </c>
      <c r="E1170" s="1">
        <v>2097</v>
      </c>
      <c r="G1170" s="1"/>
      <c r="H1170" s="1" t="s">
        <v>35</v>
      </c>
      <c r="I1170" s="1" t="s">
        <v>34</v>
      </c>
      <c r="J1170" s="1" t="s">
        <v>58</v>
      </c>
      <c r="K1170" s="1" t="s">
        <v>100</v>
      </c>
      <c r="L1170" s="1" t="s">
        <v>49</v>
      </c>
      <c r="M1170" s="1"/>
      <c r="N1170" s="1" t="s">
        <v>29</v>
      </c>
      <c r="O1170" s="1" t="s">
        <v>998</v>
      </c>
      <c r="P1170" s="1" t="s">
        <v>331</v>
      </c>
      <c r="Q1170" s="1" t="s">
        <v>332</v>
      </c>
      <c r="R1170" s="1"/>
      <c r="S1170" s="1">
        <v>29915</v>
      </c>
      <c r="T1170" s="2">
        <v>42112</v>
      </c>
      <c r="U1170" s="2">
        <v>42113</v>
      </c>
      <c r="V1170" s="1">
        <v>4</v>
      </c>
      <c r="W1170" s="1">
        <v>87889</v>
      </c>
      <c r="X1170" s="2"/>
      <c r="Y1170" s="1"/>
      <c r="Z1170" s="1"/>
      <c r="AA1170" s="1"/>
      <c r="AB1170" s="1"/>
    </row>
    <row r="1171" spans="1:28" x14ac:dyDescent="0.3">
      <c r="A1171" s="1">
        <v>18418</v>
      </c>
      <c r="B1171" s="1" t="s">
        <v>47</v>
      </c>
      <c r="C1171" s="1">
        <v>39.89</v>
      </c>
      <c r="D1171" s="1">
        <v>0.05</v>
      </c>
      <c r="E1171" s="1">
        <v>2098</v>
      </c>
      <c r="G1171" s="1"/>
      <c r="H1171" s="1" t="s">
        <v>35</v>
      </c>
      <c r="I1171" s="1" t="s">
        <v>34</v>
      </c>
      <c r="J1171" s="1" t="s">
        <v>36</v>
      </c>
      <c r="K1171" s="1" t="s">
        <v>42</v>
      </c>
      <c r="L1171" s="1" t="s">
        <v>28</v>
      </c>
      <c r="M1171" s="1"/>
      <c r="N1171" s="1" t="s">
        <v>29</v>
      </c>
      <c r="O1171" s="1" t="s">
        <v>998</v>
      </c>
      <c r="P1171" s="1" t="s">
        <v>331</v>
      </c>
      <c r="Q1171" s="1" t="s">
        <v>650</v>
      </c>
      <c r="R1171" s="1"/>
      <c r="S1171" s="1">
        <v>29464</v>
      </c>
      <c r="T1171" s="2">
        <v>42112</v>
      </c>
      <c r="U1171" s="2">
        <v>42114</v>
      </c>
      <c r="V1171" s="1">
        <v>10</v>
      </c>
      <c r="W1171" s="1">
        <v>87889</v>
      </c>
      <c r="X1171" s="2"/>
      <c r="Y1171" s="1"/>
      <c r="Z1171" s="1"/>
      <c r="AA1171" s="1"/>
      <c r="AB1171" s="1"/>
    </row>
    <row r="1172" spans="1:28" x14ac:dyDescent="0.3">
      <c r="A1172" s="1">
        <v>22234</v>
      </c>
      <c r="B1172" s="1" t="s">
        <v>33</v>
      </c>
      <c r="C1172" s="1">
        <v>14.56</v>
      </c>
      <c r="D1172" s="1">
        <v>0.05</v>
      </c>
      <c r="E1172" s="1">
        <v>2099</v>
      </c>
      <c r="G1172" s="1"/>
      <c r="H1172" s="1" t="s">
        <v>35</v>
      </c>
      <c r="I1172" s="1" t="s">
        <v>34</v>
      </c>
      <c r="J1172" s="1" t="s">
        <v>26</v>
      </c>
      <c r="K1172" s="1" t="s">
        <v>131</v>
      </c>
      <c r="L1172" s="1" t="s">
        <v>49</v>
      </c>
      <c r="M1172" s="1"/>
      <c r="N1172" s="1" t="s">
        <v>29</v>
      </c>
      <c r="O1172" s="1" t="s">
        <v>989</v>
      </c>
      <c r="P1172" s="1" t="s">
        <v>331</v>
      </c>
      <c r="Q1172" s="1" t="s">
        <v>651</v>
      </c>
      <c r="R1172" s="1"/>
      <c r="S1172" s="1">
        <v>29577</v>
      </c>
      <c r="T1172" s="2">
        <v>42012</v>
      </c>
      <c r="U1172" s="2">
        <v>42013</v>
      </c>
      <c r="V1172" s="1">
        <v>6</v>
      </c>
      <c r="W1172" s="1">
        <v>87888</v>
      </c>
      <c r="X1172" s="2"/>
      <c r="Y1172" s="1"/>
      <c r="Z1172" s="1"/>
      <c r="AA1172" s="1"/>
      <c r="AB1172" s="1"/>
    </row>
    <row r="1173" spans="1:28" x14ac:dyDescent="0.3">
      <c r="A1173" s="1">
        <v>5501</v>
      </c>
      <c r="B1173" s="1" t="s">
        <v>47</v>
      </c>
      <c r="C1173" s="1">
        <v>399.98</v>
      </c>
      <c r="D1173" s="1">
        <v>0.1</v>
      </c>
      <c r="E1173" s="1">
        <v>2107</v>
      </c>
      <c r="G1173" s="1"/>
      <c r="H1173" s="1" t="s">
        <v>995</v>
      </c>
      <c r="I1173" s="1" t="s">
        <v>24</v>
      </c>
      <c r="J1173" s="1" t="s">
        <v>58</v>
      </c>
      <c r="K1173" s="1" t="s">
        <v>62</v>
      </c>
      <c r="L1173" s="1" t="s">
        <v>77</v>
      </c>
      <c r="M1173" s="1"/>
      <c r="N1173" s="1" t="s">
        <v>29</v>
      </c>
      <c r="O1173" s="1" t="s">
        <v>989</v>
      </c>
      <c r="P1173" s="1" t="s">
        <v>98</v>
      </c>
      <c r="Q1173" s="1" t="s">
        <v>99</v>
      </c>
      <c r="R1173" s="1"/>
      <c r="S1173" s="1">
        <v>60601</v>
      </c>
      <c r="T1173" s="2">
        <v>42161</v>
      </c>
      <c r="U1173" s="2">
        <v>42161</v>
      </c>
      <c r="V1173" s="1">
        <v>24</v>
      </c>
      <c r="W1173" s="1">
        <v>39015</v>
      </c>
      <c r="X1173" s="2"/>
      <c r="Y1173" s="1"/>
      <c r="Z1173" s="1"/>
      <c r="AA1173" s="1"/>
      <c r="AB1173" s="1"/>
    </row>
    <row r="1174" spans="1:28" x14ac:dyDescent="0.3">
      <c r="A1174" s="1">
        <v>5502</v>
      </c>
      <c r="B1174" s="1" t="s">
        <v>47</v>
      </c>
      <c r="C1174" s="1">
        <v>6.48</v>
      </c>
      <c r="D1174" s="1">
        <v>0.05</v>
      </c>
      <c r="E1174" s="1">
        <v>2107</v>
      </c>
      <c r="G1174" s="1"/>
      <c r="H1174" s="1" t="s">
        <v>35</v>
      </c>
      <c r="I1174" s="1" t="s">
        <v>24</v>
      </c>
      <c r="J1174" s="1" t="s">
        <v>26</v>
      </c>
      <c r="K1174" s="1" t="s">
        <v>66</v>
      </c>
      <c r="L1174" s="1" t="s">
        <v>49</v>
      </c>
      <c r="M1174" s="1"/>
      <c r="N1174" s="1" t="s">
        <v>29</v>
      </c>
      <c r="O1174" s="1" t="s">
        <v>989</v>
      </c>
      <c r="P1174" s="1" t="s">
        <v>98</v>
      </c>
      <c r="Q1174" s="1" t="s">
        <v>99</v>
      </c>
      <c r="R1174" s="1"/>
      <c r="S1174" s="1">
        <v>60601</v>
      </c>
      <c r="T1174" s="2">
        <v>42161</v>
      </c>
      <c r="U1174" s="2">
        <v>42161</v>
      </c>
      <c r="V1174" s="1">
        <v>20</v>
      </c>
      <c r="W1174" s="1">
        <v>39015</v>
      </c>
      <c r="X1174" s="2"/>
      <c r="Y1174" s="1"/>
      <c r="Z1174" s="1"/>
      <c r="AA1174" s="1"/>
      <c r="AB1174" s="1"/>
    </row>
    <row r="1175" spans="1:28" x14ac:dyDescent="0.3">
      <c r="A1175" s="1">
        <v>23502</v>
      </c>
      <c r="B1175" s="1" t="s">
        <v>47</v>
      </c>
      <c r="C1175" s="1">
        <v>6.48</v>
      </c>
      <c r="D1175" s="1">
        <v>0.05</v>
      </c>
      <c r="E1175" s="1">
        <v>2108</v>
      </c>
      <c r="G1175" s="1"/>
      <c r="H1175" s="1" t="s">
        <v>35</v>
      </c>
      <c r="I1175" s="1" t="s">
        <v>24</v>
      </c>
      <c r="J1175" s="1" t="s">
        <v>26</v>
      </c>
      <c r="K1175" s="1" t="s">
        <v>66</v>
      </c>
      <c r="L1175" s="1" t="s">
        <v>49</v>
      </c>
      <c r="M1175" s="1"/>
      <c r="N1175" s="1" t="s">
        <v>29</v>
      </c>
      <c r="O1175" s="1" t="s">
        <v>998</v>
      </c>
      <c r="P1175" s="1" t="s">
        <v>210</v>
      </c>
      <c r="Q1175" s="1" t="s">
        <v>652</v>
      </c>
      <c r="R1175" s="1"/>
      <c r="S1175" s="1">
        <v>63129</v>
      </c>
      <c r="T1175" s="2">
        <v>42161</v>
      </c>
      <c r="U1175" s="2">
        <v>42161</v>
      </c>
      <c r="V1175" s="1">
        <v>5</v>
      </c>
      <c r="W1175" s="1">
        <v>87862</v>
      </c>
      <c r="X1175" s="1"/>
      <c r="Y1175" s="1"/>
      <c r="Z1175" s="1"/>
      <c r="AA1175" s="1"/>
      <c r="AB1175" s="1"/>
    </row>
    <row r="1176" spans="1:28" x14ac:dyDescent="0.3">
      <c r="A1176" s="1">
        <v>18540</v>
      </c>
      <c r="B1176" s="1" t="s">
        <v>41</v>
      </c>
      <c r="C1176" s="1">
        <v>6.68</v>
      </c>
      <c r="D1176" s="1">
        <v>0.05</v>
      </c>
      <c r="E1176" s="1">
        <v>2114</v>
      </c>
      <c r="G1176" s="1"/>
      <c r="H1176" s="1" t="s">
        <v>35</v>
      </c>
      <c r="I1176" s="1" t="s">
        <v>24</v>
      </c>
      <c r="J1176" s="1" t="s">
        <v>26</v>
      </c>
      <c r="K1176" s="1" t="s">
        <v>27</v>
      </c>
      <c r="L1176" s="1" t="s">
        <v>28</v>
      </c>
      <c r="M1176" s="1"/>
      <c r="N1176" s="1" t="s">
        <v>29</v>
      </c>
      <c r="O1176" s="1" t="s">
        <v>998</v>
      </c>
      <c r="P1176" s="1" t="s">
        <v>83</v>
      </c>
      <c r="Q1176" s="1" t="s">
        <v>223</v>
      </c>
      <c r="R1176" s="1"/>
      <c r="S1176" s="1">
        <v>23518</v>
      </c>
      <c r="T1176" s="2">
        <v>42089</v>
      </c>
      <c r="U1176" s="2">
        <v>42091</v>
      </c>
      <c r="V1176" s="1">
        <v>10</v>
      </c>
      <c r="W1176" s="1">
        <v>88403</v>
      </c>
      <c r="X1176" s="1"/>
      <c r="Y1176" s="1"/>
      <c r="Z1176" s="1"/>
      <c r="AA1176" s="1"/>
      <c r="AB1176" s="1"/>
    </row>
    <row r="1177" spans="1:28" x14ac:dyDescent="0.3">
      <c r="A1177" s="1">
        <v>18562</v>
      </c>
      <c r="B1177" s="1" t="s">
        <v>41</v>
      </c>
      <c r="C1177" s="1">
        <v>2.89</v>
      </c>
      <c r="D1177" s="1">
        <v>0.05</v>
      </c>
      <c r="E1177" s="1">
        <v>2114</v>
      </c>
      <c r="G1177" s="1"/>
      <c r="H1177" s="1" t="s">
        <v>35</v>
      </c>
      <c r="I1177" s="1" t="s">
        <v>24</v>
      </c>
      <c r="J1177" s="1" t="s">
        <v>26</v>
      </c>
      <c r="K1177" s="1" t="s">
        <v>82</v>
      </c>
      <c r="L1177" s="1" t="s">
        <v>49</v>
      </c>
      <c r="M1177" s="1"/>
      <c r="N1177" s="1" t="s">
        <v>29</v>
      </c>
      <c r="O1177" s="1" t="s">
        <v>998</v>
      </c>
      <c r="P1177" s="1" t="s">
        <v>83</v>
      </c>
      <c r="Q1177" s="1" t="s">
        <v>223</v>
      </c>
      <c r="R1177" s="1"/>
      <c r="S1177" s="1">
        <v>23518</v>
      </c>
      <c r="T1177" s="2">
        <v>42117</v>
      </c>
      <c r="U1177" s="2">
        <v>42117</v>
      </c>
      <c r="V1177" s="1">
        <v>1</v>
      </c>
      <c r="W1177" s="1">
        <v>88404</v>
      </c>
      <c r="X1177" s="2"/>
      <c r="Y1177" s="1"/>
      <c r="Z1177" s="1"/>
      <c r="AA1177" s="1"/>
      <c r="AB1177" s="1"/>
    </row>
    <row r="1178" spans="1:28" x14ac:dyDescent="0.3">
      <c r="A1178" s="1">
        <v>21066</v>
      </c>
      <c r="B1178" s="1" t="s">
        <v>41</v>
      </c>
      <c r="C1178" s="1">
        <v>226.67</v>
      </c>
      <c r="D1178" s="1">
        <v>0.1</v>
      </c>
      <c r="E1178" s="1">
        <v>2114</v>
      </c>
      <c r="G1178" s="1"/>
      <c r="H1178" s="1" t="s">
        <v>995</v>
      </c>
      <c r="I1178" s="1" t="s">
        <v>24</v>
      </c>
      <c r="J1178" s="1" t="s">
        <v>36</v>
      </c>
      <c r="K1178" s="1" t="s">
        <v>37</v>
      </c>
      <c r="L1178" s="1" t="s">
        <v>38</v>
      </c>
      <c r="M1178" s="1"/>
      <c r="N1178" s="1" t="s">
        <v>29</v>
      </c>
      <c r="O1178" s="1" t="s">
        <v>998</v>
      </c>
      <c r="P1178" s="1" t="s">
        <v>83</v>
      </c>
      <c r="Q1178" s="1" t="s">
        <v>223</v>
      </c>
      <c r="R1178" s="1"/>
      <c r="S1178" s="1">
        <v>23518</v>
      </c>
      <c r="T1178" s="2">
        <v>42061</v>
      </c>
      <c r="U1178" s="2">
        <v>42062</v>
      </c>
      <c r="V1178" s="1">
        <v>1</v>
      </c>
      <c r="W1178" s="1">
        <v>88405</v>
      </c>
      <c r="X1178" s="2"/>
      <c r="Y1178" s="1"/>
      <c r="Z1178" s="1"/>
      <c r="AA1178" s="1"/>
      <c r="AB1178" s="1"/>
    </row>
    <row r="1179" spans="1:28" x14ac:dyDescent="0.3">
      <c r="A1179" s="1">
        <v>21067</v>
      </c>
      <c r="B1179" s="1" t="s">
        <v>41</v>
      </c>
      <c r="C1179" s="1">
        <v>20.98</v>
      </c>
      <c r="D1179" s="1">
        <v>0.05</v>
      </c>
      <c r="E1179" s="1">
        <v>2114</v>
      </c>
      <c r="G1179" s="1"/>
      <c r="H1179" s="1" t="s">
        <v>995</v>
      </c>
      <c r="I1179" s="1" t="s">
        <v>24</v>
      </c>
      <c r="J1179" s="1" t="s">
        <v>26</v>
      </c>
      <c r="K1179" s="1" t="s">
        <v>85</v>
      </c>
      <c r="L1179" s="1" t="s">
        <v>38</v>
      </c>
      <c r="M1179" s="1"/>
      <c r="N1179" s="1" t="s">
        <v>29</v>
      </c>
      <c r="O1179" s="1" t="s">
        <v>998</v>
      </c>
      <c r="P1179" s="1" t="s">
        <v>83</v>
      </c>
      <c r="Q1179" s="1" t="s">
        <v>223</v>
      </c>
      <c r="R1179" s="1"/>
      <c r="S1179" s="1">
        <v>23518</v>
      </c>
      <c r="T1179" s="2">
        <v>42061</v>
      </c>
      <c r="U1179" s="2">
        <v>42063</v>
      </c>
      <c r="V1179" s="1">
        <v>20</v>
      </c>
      <c r="W1179" s="1">
        <v>88405</v>
      </c>
      <c r="X1179" s="2"/>
      <c r="Y1179" s="1"/>
      <c r="Z1179" s="1"/>
      <c r="AA1179" s="1"/>
      <c r="AB1179" s="1"/>
    </row>
    <row r="1180" spans="1:28" x14ac:dyDescent="0.3">
      <c r="A1180" s="1">
        <v>21153</v>
      </c>
      <c r="B1180" s="1" t="s">
        <v>47</v>
      </c>
      <c r="C1180" s="1">
        <v>95.95</v>
      </c>
      <c r="D1180" s="1">
        <v>0.05</v>
      </c>
      <c r="E1180" s="1">
        <v>2115</v>
      </c>
      <c r="G1180" s="1"/>
      <c r="H1180" s="1" t="s">
        <v>995</v>
      </c>
      <c r="I1180" s="1" t="s">
        <v>24</v>
      </c>
      <c r="J1180" s="1" t="s">
        <v>36</v>
      </c>
      <c r="K1180" s="1" t="s">
        <v>37</v>
      </c>
      <c r="L1180" s="1" t="s">
        <v>38</v>
      </c>
      <c r="M1180" s="1"/>
      <c r="N1180" s="1" t="s">
        <v>29</v>
      </c>
      <c r="O1180" s="1" t="s">
        <v>989</v>
      </c>
      <c r="P1180" s="1" t="s">
        <v>83</v>
      </c>
      <c r="Q1180" s="1" t="s">
        <v>653</v>
      </c>
      <c r="R1180" s="1"/>
      <c r="S1180" s="1">
        <v>22124</v>
      </c>
      <c r="T1180" s="2">
        <v>42123</v>
      </c>
      <c r="U1180" s="2">
        <v>42125</v>
      </c>
      <c r="V1180" s="1">
        <v>14</v>
      </c>
      <c r="W1180" s="1">
        <v>88406</v>
      </c>
      <c r="X1180" s="2"/>
      <c r="Y1180" s="1"/>
      <c r="Z1180" s="1"/>
      <c r="AA1180" s="1"/>
      <c r="AB1180" s="1"/>
    </row>
    <row r="1181" spans="1:28" x14ac:dyDescent="0.3">
      <c r="A1181" s="1">
        <v>20249</v>
      </c>
      <c r="B1181" s="1" t="s">
        <v>23</v>
      </c>
      <c r="C1181" s="1">
        <v>320.98</v>
      </c>
      <c r="D1181" s="1">
        <v>0.1</v>
      </c>
      <c r="E1181" s="1">
        <v>2117</v>
      </c>
      <c r="G1181" s="1"/>
      <c r="H1181" s="1" t="s">
        <v>35</v>
      </c>
      <c r="I1181" s="1" t="s">
        <v>34</v>
      </c>
      <c r="J1181" s="1" t="s">
        <v>36</v>
      </c>
      <c r="K1181" s="1" t="s">
        <v>37</v>
      </c>
      <c r="L1181" s="1" t="s">
        <v>124</v>
      </c>
      <c r="M1181" s="1"/>
      <c r="N1181" s="1" t="s">
        <v>29</v>
      </c>
      <c r="O1181" s="1" t="s">
        <v>989</v>
      </c>
      <c r="P1181" s="1" t="s">
        <v>79</v>
      </c>
      <c r="Q1181" s="1" t="s">
        <v>515</v>
      </c>
      <c r="R1181" s="1"/>
      <c r="S1181" s="1">
        <v>75401</v>
      </c>
      <c r="T1181" s="2">
        <v>42114</v>
      </c>
      <c r="U1181" s="2">
        <v>42116</v>
      </c>
      <c r="V1181" s="1">
        <v>20</v>
      </c>
      <c r="W1181" s="1">
        <v>90891</v>
      </c>
      <c r="X1181" s="1"/>
      <c r="Y1181" s="1"/>
      <c r="Z1181" s="1"/>
      <c r="AA1181" s="1"/>
      <c r="AB1181" s="1"/>
    </row>
    <row r="1182" spans="1:28" x14ac:dyDescent="0.3">
      <c r="A1182" s="1">
        <v>20250</v>
      </c>
      <c r="B1182" s="1" t="s">
        <v>23</v>
      </c>
      <c r="C1182" s="1">
        <v>125.99</v>
      </c>
      <c r="D1182" s="1">
        <v>0.1</v>
      </c>
      <c r="E1182" s="1">
        <v>2117</v>
      </c>
      <c r="G1182" s="1"/>
      <c r="H1182" s="1" t="s">
        <v>35</v>
      </c>
      <c r="I1182" s="1" t="s">
        <v>34</v>
      </c>
      <c r="J1182" s="1" t="s">
        <v>58</v>
      </c>
      <c r="K1182" s="1" t="s">
        <v>992</v>
      </c>
      <c r="L1182" s="1" t="s">
        <v>49</v>
      </c>
      <c r="M1182" s="1"/>
      <c r="N1182" s="1" t="s">
        <v>29</v>
      </c>
      <c r="O1182" s="1" t="s">
        <v>998</v>
      </c>
      <c r="P1182" s="1" t="s">
        <v>79</v>
      </c>
      <c r="Q1182" s="1" t="s">
        <v>515</v>
      </c>
      <c r="R1182" s="1"/>
      <c r="S1182" s="1">
        <v>75401</v>
      </c>
      <c r="T1182" s="2">
        <v>42114</v>
      </c>
      <c r="U1182" s="2">
        <v>42115</v>
      </c>
      <c r="V1182" s="1">
        <v>18</v>
      </c>
      <c r="W1182" s="1">
        <v>90891</v>
      </c>
      <c r="X1182" s="1"/>
      <c r="Y1182" s="1"/>
      <c r="Z1182" s="1"/>
      <c r="AA1182" s="1"/>
      <c r="AB1182" s="1"/>
    </row>
    <row r="1183" spans="1:28" x14ac:dyDescent="0.3">
      <c r="A1183" s="1">
        <v>22231</v>
      </c>
      <c r="B1183" s="1" t="s">
        <v>41</v>
      </c>
      <c r="C1183" s="1">
        <v>80.97</v>
      </c>
      <c r="D1183" s="1">
        <v>0.05</v>
      </c>
      <c r="E1183" s="1">
        <v>2122</v>
      </c>
      <c r="G1183" s="1"/>
      <c r="H1183" s="1" t="s">
        <v>995</v>
      </c>
      <c r="I1183" s="1" t="s">
        <v>74</v>
      </c>
      <c r="J1183" s="1" t="s">
        <v>58</v>
      </c>
      <c r="K1183" s="1" t="s">
        <v>62</v>
      </c>
      <c r="L1183" s="1" t="s">
        <v>38</v>
      </c>
      <c r="M1183" s="1"/>
      <c r="N1183" s="1" t="s">
        <v>29</v>
      </c>
      <c r="O1183" s="1" t="s">
        <v>998</v>
      </c>
      <c r="P1183" s="1" t="s">
        <v>339</v>
      </c>
      <c r="Q1183" s="1" t="s">
        <v>654</v>
      </c>
      <c r="R1183" s="1"/>
      <c r="S1183" s="1">
        <v>72116</v>
      </c>
      <c r="T1183" s="2">
        <v>42036</v>
      </c>
      <c r="U1183" s="2">
        <v>42038</v>
      </c>
      <c r="V1183" s="1">
        <v>10</v>
      </c>
      <c r="W1183" s="1">
        <v>89664</v>
      </c>
      <c r="X1183" s="1"/>
      <c r="Y1183" s="1"/>
      <c r="Z1183" s="1"/>
      <c r="AA1183" s="1"/>
      <c r="AB1183" s="1"/>
    </row>
    <row r="1184" spans="1:28" x14ac:dyDescent="0.3">
      <c r="A1184" s="1">
        <v>24674</v>
      </c>
      <c r="B1184" s="1" t="s">
        <v>23</v>
      </c>
      <c r="C1184" s="1">
        <v>45.19</v>
      </c>
      <c r="D1184" s="1">
        <v>0.05</v>
      </c>
      <c r="E1184" s="1">
        <v>2124</v>
      </c>
      <c r="G1184" s="1"/>
      <c r="H1184" s="1" t="s">
        <v>35</v>
      </c>
      <c r="I1184" s="1" t="s">
        <v>74</v>
      </c>
      <c r="J1184" s="1" t="s">
        <v>58</v>
      </c>
      <c r="K1184" s="1" t="s">
        <v>100</v>
      </c>
      <c r="L1184" s="1" t="s">
        <v>43</v>
      </c>
      <c r="M1184" s="1"/>
      <c r="N1184" s="1" t="s">
        <v>29</v>
      </c>
      <c r="O1184" s="1" t="s">
        <v>998</v>
      </c>
      <c r="P1184" s="1" t="s">
        <v>339</v>
      </c>
      <c r="Q1184" s="1" t="s">
        <v>655</v>
      </c>
      <c r="R1184" s="1"/>
      <c r="S1184" s="1">
        <v>72301</v>
      </c>
      <c r="T1184" s="2">
        <v>42005</v>
      </c>
      <c r="U1184" s="2">
        <v>42006</v>
      </c>
      <c r="V1184" s="1">
        <v>13</v>
      </c>
      <c r="W1184" s="1">
        <v>89665</v>
      </c>
      <c r="X1184" s="1"/>
      <c r="Y1184" s="1"/>
      <c r="Z1184" s="1"/>
      <c r="AA1184" s="1"/>
      <c r="AB1184" s="1"/>
    </row>
    <row r="1185" spans="1:28" x14ac:dyDescent="0.3">
      <c r="A1185" s="1">
        <v>23852</v>
      </c>
      <c r="B1185" s="1" t="s">
        <v>23</v>
      </c>
      <c r="C1185" s="1">
        <v>124.49</v>
      </c>
      <c r="D1185" s="1">
        <v>0.1</v>
      </c>
      <c r="E1185" s="1">
        <v>2124</v>
      </c>
      <c r="G1185" s="1"/>
      <c r="H1185" s="1" t="s">
        <v>995</v>
      </c>
      <c r="I1185" s="1" t="s">
        <v>24</v>
      </c>
      <c r="J1185" s="1" t="s">
        <v>36</v>
      </c>
      <c r="K1185" s="1" t="s">
        <v>89</v>
      </c>
      <c r="L1185" s="1" t="s">
        <v>77</v>
      </c>
      <c r="M1185" s="1"/>
      <c r="N1185" s="1" t="s">
        <v>29</v>
      </c>
      <c r="O1185" s="1" t="s">
        <v>989</v>
      </c>
      <c r="P1185" s="1" t="s">
        <v>339</v>
      </c>
      <c r="Q1185" s="1" t="s">
        <v>655</v>
      </c>
      <c r="R1185" s="1"/>
      <c r="S1185" s="1">
        <v>72301</v>
      </c>
      <c r="T1185" s="2">
        <v>42089</v>
      </c>
      <c r="U1185" s="2">
        <v>42090</v>
      </c>
      <c r="V1185" s="1">
        <v>21</v>
      </c>
      <c r="W1185" s="1">
        <v>89666</v>
      </c>
      <c r="X1185" s="2"/>
      <c r="Y1185" s="1"/>
      <c r="Z1185" s="1"/>
      <c r="AA1185" s="1"/>
      <c r="AB1185" s="1"/>
    </row>
    <row r="1186" spans="1:28" x14ac:dyDescent="0.3">
      <c r="A1186" s="1">
        <v>24091</v>
      </c>
      <c r="B1186" s="1" t="s">
        <v>41</v>
      </c>
      <c r="C1186" s="1">
        <v>5.98</v>
      </c>
      <c r="D1186" s="1">
        <v>0.05</v>
      </c>
      <c r="E1186" s="1">
        <v>2127</v>
      </c>
      <c r="G1186" s="1"/>
      <c r="H1186" s="1" t="s">
        <v>35</v>
      </c>
      <c r="I1186" s="1" t="s">
        <v>34</v>
      </c>
      <c r="J1186" s="1" t="s">
        <v>26</v>
      </c>
      <c r="K1186" s="1" t="s">
        <v>66</v>
      </c>
      <c r="L1186" s="1" t="s">
        <v>49</v>
      </c>
      <c r="M1186" s="1"/>
      <c r="N1186" s="1" t="s">
        <v>29</v>
      </c>
      <c r="O1186" s="1" t="s">
        <v>989</v>
      </c>
      <c r="P1186" s="1" t="s">
        <v>143</v>
      </c>
      <c r="Q1186" s="1" t="s">
        <v>656</v>
      </c>
      <c r="R1186" s="1"/>
      <c r="S1186" s="1">
        <v>48310</v>
      </c>
      <c r="T1186" s="2">
        <v>42081</v>
      </c>
      <c r="U1186" s="2">
        <v>42083</v>
      </c>
      <c r="V1186" s="1">
        <v>6</v>
      </c>
      <c r="W1186" s="1">
        <v>88418</v>
      </c>
      <c r="X1186" s="1"/>
      <c r="Y1186" s="1"/>
      <c r="Z1186" s="1"/>
      <c r="AA1186" s="1"/>
      <c r="AB1186" s="1"/>
    </row>
    <row r="1187" spans="1:28" x14ac:dyDescent="0.3">
      <c r="A1187" s="1">
        <v>21902</v>
      </c>
      <c r="B1187" s="1" t="s">
        <v>23</v>
      </c>
      <c r="C1187" s="1">
        <v>150.97999999999999</v>
      </c>
      <c r="D1187" s="1">
        <v>0.1</v>
      </c>
      <c r="E1187" s="1">
        <v>2131</v>
      </c>
      <c r="G1187" s="1"/>
      <c r="H1187" s="1" t="s">
        <v>995</v>
      </c>
      <c r="I1187" s="1" t="s">
        <v>34</v>
      </c>
      <c r="J1187" s="1" t="s">
        <v>36</v>
      </c>
      <c r="K1187" s="1" t="s">
        <v>105</v>
      </c>
      <c r="L1187" s="1" t="s">
        <v>77</v>
      </c>
      <c r="M1187" s="1"/>
      <c r="N1187" s="1" t="s">
        <v>29</v>
      </c>
      <c r="O1187" s="1" t="s">
        <v>989</v>
      </c>
      <c r="P1187" s="1" t="s">
        <v>210</v>
      </c>
      <c r="Q1187" s="1" t="s">
        <v>657</v>
      </c>
      <c r="R1187" s="1"/>
      <c r="S1187" s="1">
        <v>64118</v>
      </c>
      <c r="T1187" s="2">
        <v>42007</v>
      </c>
      <c r="U1187" s="2">
        <v>42008</v>
      </c>
      <c r="V1187" s="1">
        <v>2</v>
      </c>
      <c r="W1187" s="1">
        <v>90079</v>
      </c>
      <c r="X1187" s="1"/>
      <c r="Y1187" s="1"/>
      <c r="Z1187" s="1"/>
      <c r="AA1187" s="1"/>
      <c r="AB1187" s="1"/>
    </row>
    <row r="1188" spans="1:28" x14ac:dyDescent="0.3">
      <c r="A1188" s="1">
        <v>21964</v>
      </c>
      <c r="B1188" s="1" t="s">
        <v>71</v>
      </c>
      <c r="C1188" s="1">
        <v>30.42</v>
      </c>
      <c r="D1188" s="1">
        <v>0.05</v>
      </c>
      <c r="E1188" s="1">
        <v>2132</v>
      </c>
      <c r="G1188" s="1"/>
      <c r="H1188" s="1" t="s">
        <v>995</v>
      </c>
      <c r="I1188" s="1" t="s">
        <v>34</v>
      </c>
      <c r="J1188" s="1" t="s">
        <v>58</v>
      </c>
      <c r="K1188" s="1" t="s">
        <v>100</v>
      </c>
      <c r="L1188" s="1" t="s">
        <v>49</v>
      </c>
      <c r="M1188" s="1"/>
      <c r="N1188" s="1" t="s">
        <v>29</v>
      </c>
      <c r="O1188" s="1" t="s">
        <v>984</v>
      </c>
      <c r="P1188" s="1" t="s">
        <v>210</v>
      </c>
      <c r="Q1188" s="1" t="s">
        <v>658</v>
      </c>
      <c r="R1188" s="1"/>
      <c r="S1188" s="1">
        <v>63042</v>
      </c>
      <c r="T1188" s="2">
        <v>42014</v>
      </c>
      <c r="U1188" s="2">
        <v>42018</v>
      </c>
      <c r="V1188" s="1">
        <v>11</v>
      </c>
      <c r="W1188" s="1">
        <v>90078</v>
      </c>
      <c r="X1188" s="2"/>
      <c r="Y1188" s="1"/>
      <c r="Z1188" s="1"/>
      <c r="AA1188" s="1"/>
      <c r="AB1188" s="1"/>
    </row>
    <row r="1189" spans="1:28" x14ac:dyDescent="0.3">
      <c r="A1189" s="1">
        <v>24348</v>
      </c>
      <c r="B1189" s="1" t="s">
        <v>23</v>
      </c>
      <c r="C1189" s="1">
        <v>28.99</v>
      </c>
      <c r="D1189" s="1">
        <v>0.05</v>
      </c>
      <c r="E1189" s="1">
        <v>2135</v>
      </c>
      <c r="G1189" s="1"/>
      <c r="H1189" s="1" t="s">
        <v>35</v>
      </c>
      <c r="I1189" s="1" t="s">
        <v>34</v>
      </c>
      <c r="J1189" s="1" t="s">
        <v>58</v>
      </c>
      <c r="K1189" s="1" t="s">
        <v>992</v>
      </c>
      <c r="L1189" s="1" t="s">
        <v>63</v>
      </c>
      <c r="M1189" s="1"/>
      <c r="N1189" s="1" t="s">
        <v>29</v>
      </c>
      <c r="O1189" s="1" t="s">
        <v>998</v>
      </c>
      <c r="P1189" s="1" t="s">
        <v>164</v>
      </c>
      <c r="Q1189" s="1" t="s">
        <v>659</v>
      </c>
      <c r="R1189" s="1"/>
      <c r="S1189" s="1">
        <v>88101</v>
      </c>
      <c r="T1189" s="2">
        <v>42041</v>
      </c>
      <c r="U1189" s="2">
        <v>42042</v>
      </c>
      <c r="V1189" s="1">
        <v>21</v>
      </c>
      <c r="W1189" s="1">
        <v>91583</v>
      </c>
      <c r="X1189" s="2"/>
      <c r="Y1189" s="1"/>
      <c r="Z1189" s="1"/>
      <c r="AA1189" s="1"/>
      <c r="AB1189" s="1"/>
    </row>
    <row r="1190" spans="1:28" x14ac:dyDescent="0.3">
      <c r="A1190" s="1">
        <v>20138</v>
      </c>
      <c r="B1190" s="1" t="s">
        <v>33</v>
      </c>
      <c r="C1190" s="1">
        <v>6.98</v>
      </c>
      <c r="D1190" s="1">
        <v>0.05</v>
      </c>
      <c r="E1190" s="1">
        <v>2137</v>
      </c>
      <c r="G1190" s="1"/>
      <c r="H1190" s="1" t="s">
        <v>35</v>
      </c>
      <c r="I1190" s="1" t="s">
        <v>24</v>
      </c>
      <c r="J1190" s="1" t="s">
        <v>26</v>
      </c>
      <c r="K1190" s="1" t="s">
        <v>66</v>
      </c>
      <c r="L1190" s="1" t="s">
        <v>28</v>
      </c>
      <c r="M1190" s="1"/>
      <c r="N1190" s="1" t="s">
        <v>29</v>
      </c>
      <c r="O1190" s="1" t="s">
        <v>989</v>
      </c>
      <c r="P1190" s="1" t="s">
        <v>162</v>
      </c>
      <c r="Q1190" s="1" t="s">
        <v>660</v>
      </c>
      <c r="R1190" s="1"/>
      <c r="S1190" s="1">
        <v>33407</v>
      </c>
      <c r="T1190" s="2">
        <v>42035</v>
      </c>
      <c r="U1190" s="2">
        <v>42037</v>
      </c>
      <c r="V1190" s="1">
        <v>9</v>
      </c>
      <c r="W1190" s="1">
        <v>86002</v>
      </c>
      <c r="X1190" s="1"/>
      <c r="Y1190" s="1"/>
      <c r="Z1190" s="1"/>
      <c r="AA1190" s="1"/>
      <c r="AB1190" s="1"/>
    </row>
    <row r="1191" spans="1:28" x14ac:dyDescent="0.3">
      <c r="A1191" s="1">
        <v>20712</v>
      </c>
      <c r="B1191" s="1" t="s">
        <v>41</v>
      </c>
      <c r="C1191" s="1">
        <v>2550.14</v>
      </c>
      <c r="D1191" s="1">
        <v>0.15</v>
      </c>
      <c r="E1191" s="1">
        <v>2139</v>
      </c>
      <c r="G1191" s="1"/>
      <c r="H1191" s="1" t="s">
        <v>995</v>
      </c>
      <c r="I1191" s="1" t="s">
        <v>24</v>
      </c>
      <c r="J1191" s="1" t="s">
        <v>58</v>
      </c>
      <c r="K1191" s="1" t="s">
        <v>62</v>
      </c>
      <c r="L1191" s="1" t="s">
        <v>38</v>
      </c>
      <c r="M1191" s="1"/>
      <c r="N1191" s="1" t="s">
        <v>29</v>
      </c>
      <c r="O1191" s="1" t="s">
        <v>984</v>
      </c>
      <c r="P1191" s="1" t="s">
        <v>602</v>
      </c>
      <c r="Q1191" s="1" t="s">
        <v>194</v>
      </c>
      <c r="R1191" s="1"/>
      <c r="S1191" s="1">
        <v>53094</v>
      </c>
      <c r="T1191" s="2">
        <v>42110</v>
      </c>
      <c r="U1191" s="2">
        <v>42111</v>
      </c>
      <c r="V1191" s="1">
        <v>2</v>
      </c>
      <c r="W1191" s="1">
        <v>86003</v>
      </c>
      <c r="X1191" s="1"/>
      <c r="Y1191" s="1"/>
      <c r="Z1191" s="1"/>
      <c r="AA1191" s="1"/>
      <c r="AB1191" s="1"/>
    </row>
    <row r="1192" spans="1:28" x14ac:dyDescent="0.3">
      <c r="A1192" s="1">
        <v>18409</v>
      </c>
      <c r="B1192" s="1" t="s">
        <v>23</v>
      </c>
      <c r="C1192" s="1">
        <v>5.44</v>
      </c>
      <c r="D1192" s="1">
        <v>0.05</v>
      </c>
      <c r="E1192" s="1">
        <v>2141</v>
      </c>
      <c r="G1192" s="1"/>
      <c r="H1192" s="1" t="s">
        <v>35</v>
      </c>
      <c r="I1192" s="1" t="s">
        <v>34</v>
      </c>
      <c r="J1192" s="1" t="s">
        <v>26</v>
      </c>
      <c r="K1192" s="1" t="s">
        <v>996</v>
      </c>
      <c r="L1192" s="1" t="s">
        <v>49</v>
      </c>
      <c r="M1192" s="1"/>
      <c r="N1192" s="1" t="s">
        <v>29</v>
      </c>
      <c r="O1192" s="1" t="s">
        <v>984</v>
      </c>
      <c r="P1192" s="1" t="s">
        <v>129</v>
      </c>
      <c r="Q1192" s="1" t="s">
        <v>628</v>
      </c>
      <c r="R1192" s="1"/>
      <c r="S1192" s="1">
        <v>81301</v>
      </c>
      <c r="T1192" s="2">
        <v>42053</v>
      </c>
      <c r="U1192" s="2">
        <v>42054</v>
      </c>
      <c r="V1192" s="1">
        <v>3</v>
      </c>
      <c r="W1192" s="1">
        <v>87570</v>
      </c>
      <c r="X1192" s="2"/>
      <c r="Y1192" s="1"/>
      <c r="Z1192" s="1"/>
      <c r="AA1192" s="1"/>
      <c r="AB1192" s="1"/>
    </row>
    <row r="1193" spans="1:28" x14ac:dyDescent="0.3">
      <c r="A1193" s="1">
        <v>18410</v>
      </c>
      <c r="B1193" s="1" t="s">
        <v>23</v>
      </c>
      <c r="C1193" s="1">
        <v>549.99</v>
      </c>
      <c r="D1193" s="1">
        <v>0.1</v>
      </c>
      <c r="E1193" s="1">
        <v>2141</v>
      </c>
      <c r="G1193" s="1"/>
      <c r="H1193" s="1" t="s">
        <v>995</v>
      </c>
      <c r="I1193" s="1" t="s">
        <v>34</v>
      </c>
      <c r="J1193" s="1" t="s">
        <v>58</v>
      </c>
      <c r="K1193" s="1" t="s">
        <v>1000</v>
      </c>
      <c r="L1193" s="1" t="s">
        <v>38</v>
      </c>
      <c r="M1193" s="1"/>
      <c r="N1193" s="1" t="s">
        <v>29</v>
      </c>
      <c r="O1193" s="1" t="s">
        <v>984</v>
      </c>
      <c r="P1193" s="1" t="s">
        <v>129</v>
      </c>
      <c r="Q1193" s="1" t="s">
        <v>628</v>
      </c>
      <c r="R1193" s="1"/>
      <c r="S1193" s="1">
        <v>81301</v>
      </c>
      <c r="T1193" s="2">
        <v>42053</v>
      </c>
      <c r="U1193" s="2">
        <v>42055</v>
      </c>
      <c r="V1193" s="1">
        <v>18</v>
      </c>
      <c r="W1193" s="1">
        <v>87570</v>
      </c>
      <c r="X1193" s="1"/>
      <c r="Y1193" s="1"/>
      <c r="Z1193" s="1"/>
      <c r="AA1193" s="1"/>
      <c r="AB1193" s="1"/>
    </row>
    <row r="1194" spans="1:28" x14ac:dyDescent="0.3">
      <c r="A1194" s="1">
        <v>18411</v>
      </c>
      <c r="B1194" s="1" t="s">
        <v>23</v>
      </c>
      <c r="C1194" s="1">
        <v>22.01</v>
      </c>
      <c r="D1194" s="1">
        <v>0.05</v>
      </c>
      <c r="E1194" s="1">
        <v>2141</v>
      </c>
      <c r="G1194" s="1"/>
      <c r="H1194" s="1" t="s">
        <v>995</v>
      </c>
      <c r="I1194" s="1" t="s">
        <v>34</v>
      </c>
      <c r="J1194" s="1" t="s">
        <v>26</v>
      </c>
      <c r="K1194" s="1" t="s">
        <v>27</v>
      </c>
      <c r="L1194" s="1" t="s">
        <v>43</v>
      </c>
      <c r="M1194" s="1"/>
      <c r="N1194" s="1" t="s">
        <v>29</v>
      </c>
      <c r="O1194" s="1" t="s">
        <v>984</v>
      </c>
      <c r="P1194" s="1" t="s">
        <v>129</v>
      </c>
      <c r="Q1194" s="1" t="s">
        <v>628</v>
      </c>
      <c r="R1194" s="1"/>
      <c r="S1194" s="1">
        <v>81301</v>
      </c>
      <c r="T1194" s="2">
        <v>42053</v>
      </c>
      <c r="U1194" s="2">
        <v>42054</v>
      </c>
      <c r="V1194" s="1">
        <v>7</v>
      </c>
      <c r="W1194" s="1">
        <v>87570</v>
      </c>
      <c r="X1194" s="2"/>
      <c r="Y1194" s="1"/>
      <c r="Z1194" s="1"/>
      <c r="AA1194" s="1"/>
      <c r="AB1194" s="1"/>
    </row>
    <row r="1195" spans="1:28" x14ac:dyDescent="0.3">
      <c r="A1195" s="1">
        <v>18412</v>
      </c>
      <c r="B1195" s="1" t="s">
        <v>23</v>
      </c>
      <c r="C1195" s="1">
        <v>34.76</v>
      </c>
      <c r="D1195" s="1">
        <v>0.05</v>
      </c>
      <c r="E1195" s="1">
        <v>2141</v>
      </c>
      <c r="G1195" s="1"/>
      <c r="H1195" s="1" t="s">
        <v>35</v>
      </c>
      <c r="I1195" s="1" t="s">
        <v>34</v>
      </c>
      <c r="J1195" s="1" t="s">
        <v>26</v>
      </c>
      <c r="K1195" s="1" t="s">
        <v>85</v>
      </c>
      <c r="L1195" s="1" t="s">
        <v>49</v>
      </c>
      <c r="M1195" s="1"/>
      <c r="N1195" s="1" t="s">
        <v>29</v>
      </c>
      <c r="O1195" s="1" t="s">
        <v>998</v>
      </c>
      <c r="P1195" s="1" t="s">
        <v>129</v>
      </c>
      <c r="Q1195" s="1" t="s">
        <v>628</v>
      </c>
      <c r="R1195" s="1"/>
      <c r="S1195" s="1">
        <v>81301</v>
      </c>
      <c r="T1195" s="2">
        <v>42053</v>
      </c>
      <c r="U1195" s="2">
        <v>42055</v>
      </c>
      <c r="V1195" s="1">
        <v>7</v>
      </c>
      <c r="W1195" s="1">
        <v>87570</v>
      </c>
      <c r="X1195" s="2"/>
      <c r="Y1195" s="1"/>
      <c r="Z1195" s="1"/>
      <c r="AA1195" s="1"/>
      <c r="AB1195" s="1"/>
    </row>
    <row r="1196" spans="1:28" x14ac:dyDescent="0.3">
      <c r="A1196" s="1">
        <v>23249</v>
      </c>
      <c r="B1196" s="1" t="s">
        <v>23</v>
      </c>
      <c r="C1196" s="1">
        <v>17.149999999999999</v>
      </c>
      <c r="D1196" s="1">
        <v>0.05</v>
      </c>
      <c r="E1196" s="1">
        <v>2143</v>
      </c>
      <c r="G1196" s="1"/>
      <c r="H1196" s="1" t="s">
        <v>35</v>
      </c>
      <c r="I1196" s="1" t="s">
        <v>34</v>
      </c>
      <c r="J1196" s="1" t="s">
        <v>26</v>
      </c>
      <c r="K1196" s="1" t="s">
        <v>85</v>
      </c>
      <c r="L1196" s="1" t="s">
        <v>49</v>
      </c>
      <c r="M1196" s="1"/>
      <c r="N1196" s="1" t="s">
        <v>29</v>
      </c>
      <c r="O1196" s="1" t="s">
        <v>998</v>
      </c>
      <c r="P1196" s="1" t="s">
        <v>83</v>
      </c>
      <c r="Q1196" s="1" t="s">
        <v>661</v>
      </c>
      <c r="R1196" s="1"/>
      <c r="S1196" s="1">
        <v>20151</v>
      </c>
      <c r="T1196" s="2">
        <v>42168</v>
      </c>
      <c r="U1196" s="2">
        <v>42171</v>
      </c>
      <c r="V1196" s="1">
        <v>12</v>
      </c>
      <c r="W1196" s="1">
        <v>87569</v>
      </c>
      <c r="X1196" s="1"/>
      <c r="Y1196" s="1"/>
      <c r="Z1196" s="1"/>
      <c r="AA1196" s="1"/>
      <c r="AB1196" s="1"/>
    </row>
    <row r="1197" spans="1:28" x14ac:dyDescent="0.3">
      <c r="A1197" s="1">
        <v>24264</v>
      </c>
      <c r="B1197" s="1" t="s">
        <v>47</v>
      </c>
      <c r="C1197" s="1">
        <v>20.28</v>
      </c>
      <c r="D1197" s="1">
        <v>0.05</v>
      </c>
      <c r="E1197" s="1">
        <v>2145</v>
      </c>
      <c r="G1197" s="1"/>
      <c r="H1197" s="1" t="s">
        <v>35</v>
      </c>
      <c r="I1197" s="1" t="s">
        <v>24</v>
      </c>
      <c r="J1197" s="1" t="s">
        <v>36</v>
      </c>
      <c r="K1197" s="1" t="s">
        <v>42</v>
      </c>
      <c r="L1197" s="1" t="s">
        <v>49</v>
      </c>
      <c r="M1197" s="1"/>
      <c r="N1197" s="1" t="s">
        <v>29</v>
      </c>
      <c r="O1197" s="1" t="s">
        <v>998</v>
      </c>
      <c r="P1197" s="1" t="s">
        <v>162</v>
      </c>
      <c r="Q1197" s="1" t="s">
        <v>662</v>
      </c>
      <c r="R1197" s="1"/>
      <c r="S1197" s="1">
        <v>33311</v>
      </c>
      <c r="T1197" s="2">
        <v>42045</v>
      </c>
      <c r="U1197" s="2">
        <v>42047</v>
      </c>
      <c r="V1197" s="1">
        <v>11</v>
      </c>
      <c r="W1197" s="1">
        <v>87072</v>
      </c>
      <c r="X1197" s="1"/>
      <c r="Y1197" s="1"/>
      <c r="Z1197" s="1"/>
      <c r="AA1197" s="1"/>
      <c r="AB1197" s="1"/>
    </row>
    <row r="1198" spans="1:28" x14ac:dyDescent="0.3">
      <c r="A1198" s="1">
        <v>23795</v>
      </c>
      <c r="B1198" s="1" t="s">
        <v>71</v>
      </c>
      <c r="C1198" s="1">
        <v>20.34</v>
      </c>
      <c r="D1198" s="1">
        <v>0.05</v>
      </c>
      <c r="E1198" s="1">
        <v>2146</v>
      </c>
      <c r="G1198" s="1"/>
      <c r="H1198" s="1" t="s">
        <v>35</v>
      </c>
      <c r="I1198" s="1" t="s">
        <v>24</v>
      </c>
      <c r="J1198" s="1" t="s">
        <v>26</v>
      </c>
      <c r="K1198" s="1" t="s">
        <v>85</v>
      </c>
      <c r="L1198" s="1" t="s">
        <v>124</v>
      </c>
      <c r="M1198" s="1"/>
      <c r="N1198" s="1" t="s">
        <v>29</v>
      </c>
      <c r="O1198" s="1" t="s">
        <v>989</v>
      </c>
      <c r="P1198" s="1" t="s">
        <v>83</v>
      </c>
      <c r="Q1198" s="1" t="s">
        <v>661</v>
      </c>
      <c r="R1198" s="1"/>
      <c r="S1198" s="1">
        <v>20151</v>
      </c>
      <c r="T1198" s="2">
        <v>42010</v>
      </c>
      <c r="U1198" s="2">
        <v>42014</v>
      </c>
      <c r="V1198" s="1">
        <v>2</v>
      </c>
      <c r="W1198" s="1">
        <v>87071</v>
      </c>
      <c r="X1198" s="1"/>
      <c r="Y1198" s="1"/>
      <c r="Z1198" s="1"/>
      <c r="AA1198" s="1"/>
      <c r="AB1198" s="1"/>
    </row>
    <row r="1199" spans="1:28" x14ac:dyDescent="0.3">
      <c r="A1199" s="1">
        <v>22555</v>
      </c>
      <c r="B1199" s="1" t="s">
        <v>33</v>
      </c>
      <c r="C1199" s="1">
        <v>243.98</v>
      </c>
      <c r="D1199" s="1">
        <v>0.1</v>
      </c>
      <c r="E1199" s="1">
        <v>2151</v>
      </c>
      <c r="G1199" s="1"/>
      <c r="H1199" s="1" t="s">
        <v>995</v>
      </c>
      <c r="I1199" s="1" t="s">
        <v>24</v>
      </c>
      <c r="J1199" s="1" t="s">
        <v>36</v>
      </c>
      <c r="K1199" s="1" t="s">
        <v>37</v>
      </c>
      <c r="L1199" s="1" t="s">
        <v>38</v>
      </c>
      <c r="M1199" s="1"/>
      <c r="N1199" s="1" t="s">
        <v>29</v>
      </c>
      <c r="O1199" s="1" t="s">
        <v>989</v>
      </c>
      <c r="P1199" s="1" t="s">
        <v>153</v>
      </c>
      <c r="Q1199" s="1" t="s">
        <v>663</v>
      </c>
      <c r="R1199" s="1"/>
      <c r="S1199" s="1">
        <v>52001</v>
      </c>
      <c r="T1199" s="2">
        <v>42009</v>
      </c>
      <c r="U1199" s="2">
        <v>42010</v>
      </c>
      <c r="V1199" s="1">
        <v>1</v>
      </c>
      <c r="W1199" s="1">
        <v>90404</v>
      </c>
      <c r="X1199" s="1"/>
      <c r="Y1199" s="1"/>
      <c r="Z1199" s="1"/>
      <c r="AA1199" s="1"/>
      <c r="AB1199" s="1"/>
    </row>
    <row r="1200" spans="1:28" x14ac:dyDescent="0.3">
      <c r="A1200" s="1">
        <v>24791</v>
      </c>
      <c r="B1200" s="1" t="s">
        <v>23</v>
      </c>
      <c r="C1200" s="1">
        <v>5.74</v>
      </c>
      <c r="D1200" s="1">
        <v>0.05</v>
      </c>
      <c r="E1200" s="1">
        <v>2151</v>
      </c>
      <c r="G1200" s="1"/>
      <c r="H1200" s="1" t="s">
        <v>35</v>
      </c>
      <c r="I1200" s="1" t="s">
        <v>24</v>
      </c>
      <c r="J1200" s="1" t="s">
        <v>26</v>
      </c>
      <c r="K1200" s="1" t="s">
        <v>996</v>
      </c>
      <c r="L1200" s="1" t="s">
        <v>49</v>
      </c>
      <c r="M1200" s="1"/>
      <c r="N1200" s="1" t="s">
        <v>29</v>
      </c>
      <c r="O1200" s="1" t="s">
        <v>989</v>
      </c>
      <c r="P1200" s="1" t="s">
        <v>153</v>
      </c>
      <c r="Q1200" s="1" t="s">
        <v>663</v>
      </c>
      <c r="R1200" s="1"/>
      <c r="S1200" s="1">
        <v>52001</v>
      </c>
      <c r="T1200" s="2">
        <v>42044</v>
      </c>
      <c r="U1200" s="2">
        <v>42046</v>
      </c>
      <c r="V1200" s="1">
        <v>1</v>
      </c>
      <c r="W1200" s="1">
        <v>90405</v>
      </c>
      <c r="X1200" s="1"/>
      <c r="Y1200" s="1"/>
      <c r="Z1200" s="1"/>
      <c r="AA1200" s="1"/>
      <c r="AB1200" s="1"/>
    </row>
    <row r="1201" spans="1:28" x14ac:dyDescent="0.3">
      <c r="A1201" s="1">
        <v>21834</v>
      </c>
      <c r="B1201" s="1" t="s">
        <v>71</v>
      </c>
      <c r="C1201" s="1">
        <v>55.5</v>
      </c>
      <c r="D1201" s="1">
        <v>0.05</v>
      </c>
      <c r="E1201" s="1">
        <v>2157</v>
      </c>
      <c r="G1201" s="1"/>
      <c r="H1201" s="1" t="s">
        <v>35</v>
      </c>
      <c r="I1201" s="1" t="s">
        <v>34</v>
      </c>
      <c r="J1201" s="1" t="s">
        <v>36</v>
      </c>
      <c r="K1201" s="1" t="s">
        <v>42</v>
      </c>
      <c r="L1201" s="1" t="s">
        <v>63</v>
      </c>
      <c r="M1201" s="1"/>
      <c r="N1201" s="1" t="s">
        <v>29</v>
      </c>
      <c r="O1201" s="1" t="s">
        <v>989</v>
      </c>
      <c r="P1201" s="1" t="s">
        <v>143</v>
      </c>
      <c r="Q1201" s="1" t="s">
        <v>664</v>
      </c>
      <c r="R1201" s="1"/>
      <c r="S1201" s="1">
        <v>48093</v>
      </c>
      <c r="T1201" s="2">
        <v>42079</v>
      </c>
      <c r="U1201" s="2">
        <v>42079</v>
      </c>
      <c r="V1201" s="1">
        <v>4</v>
      </c>
      <c r="W1201" s="1">
        <v>90385</v>
      </c>
      <c r="X1201" s="1"/>
      <c r="Y1201" s="1"/>
      <c r="Z1201" s="1"/>
      <c r="AA1201" s="1"/>
      <c r="AB1201" s="1"/>
    </row>
    <row r="1202" spans="1:28" x14ac:dyDescent="0.3">
      <c r="A1202" s="1">
        <v>21835</v>
      </c>
      <c r="B1202" s="1" t="s">
        <v>71</v>
      </c>
      <c r="C1202" s="1">
        <v>442.14</v>
      </c>
      <c r="D1202" s="1">
        <v>0.1</v>
      </c>
      <c r="E1202" s="1">
        <v>2157</v>
      </c>
      <c r="G1202" s="1"/>
      <c r="H1202" s="1" t="s">
        <v>995</v>
      </c>
      <c r="I1202" s="1" t="s">
        <v>34</v>
      </c>
      <c r="J1202" s="1" t="s">
        <v>58</v>
      </c>
      <c r="K1202" s="1" t="s">
        <v>62</v>
      </c>
      <c r="L1202" s="1" t="s">
        <v>38</v>
      </c>
      <c r="M1202" s="1"/>
      <c r="N1202" s="1" t="s">
        <v>29</v>
      </c>
      <c r="O1202" s="1" t="s">
        <v>989</v>
      </c>
      <c r="P1202" s="1" t="s">
        <v>143</v>
      </c>
      <c r="Q1202" s="1" t="s">
        <v>664</v>
      </c>
      <c r="R1202" s="1"/>
      <c r="S1202" s="1">
        <v>48093</v>
      </c>
      <c r="T1202" s="2">
        <v>42079</v>
      </c>
      <c r="U1202" s="2">
        <v>42088</v>
      </c>
      <c r="V1202" s="1">
        <v>14</v>
      </c>
      <c r="W1202" s="1">
        <v>90385</v>
      </c>
      <c r="X1202" s="2"/>
      <c r="Y1202" s="1"/>
      <c r="Z1202" s="1"/>
      <c r="AA1202" s="1"/>
      <c r="AB1202" s="1"/>
    </row>
    <row r="1203" spans="1:28" x14ac:dyDescent="0.3">
      <c r="A1203" s="1">
        <v>21975</v>
      </c>
      <c r="B1203" s="1" t="s">
        <v>23</v>
      </c>
      <c r="C1203" s="1">
        <v>30.93</v>
      </c>
      <c r="D1203" s="1">
        <v>0.05</v>
      </c>
      <c r="E1203" s="1">
        <v>2157</v>
      </c>
      <c r="G1203" s="1"/>
      <c r="H1203" s="1" t="s">
        <v>35</v>
      </c>
      <c r="I1203" s="1" t="s">
        <v>34</v>
      </c>
      <c r="J1203" s="1" t="s">
        <v>36</v>
      </c>
      <c r="K1203" s="1" t="s">
        <v>42</v>
      </c>
      <c r="L1203" s="1" t="s">
        <v>43</v>
      </c>
      <c r="M1203" s="1"/>
      <c r="N1203" s="1" t="s">
        <v>29</v>
      </c>
      <c r="O1203" s="1" t="s">
        <v>989</v>
      </c>
      <c r="P1203" s="1" t="s">
        <v>143</v>
      </c>
      <c r="Q1203" s="1" t="s">
        <v>664</v>
      </c>
      <c r="R1203" s="1"/>
      <c r="S1203" s="1">
        <v>48093</v>
      </c>
      <c r="T1203" s="2">
        <v>42127</v>
      </c>
      <c r="U1203" s="2">
        <v>42128</v>
      </c>
      <c r="V1203" s="1">
        <v>19</v>
      </c>
      <c r="W1203" s="1">
        <v>90386</v>
      </c>
      <c r="X1203" s="2"/>
      <c r="Y1203" s="1"/>
      <c r="Z1203" s="1"/>
      <c r="AA1203" s="1"/>
      <c r="AB1203" s="1"/>
    </row>
    <row r="1204" spans="1:28" x14ac:dyDescent="0.3">
      <c r="A1204" s="1">
        <v>21976</v>
      </c>
      <c r="B1204" s="1" t="s">
        <v>23</v>
      </c>
      <c r="C1204" s="1">
        <v>297.48</v>
      </c>
      <c r="D1204" s="1">
        <v>0.1</v>
      </c>
      <c r="E1204" s="1">
        <v>2157</v>
      </c>
      <c r="G1204" s="1"/>
      <c r="H1204" s="1" t="s">
        <v>995</v>
      </c>
      <c r="I1204" s="1" t="s">
        <v>34</v>
      </c>
      <c r="J1204" s="1" t="s">
        <v>58</v>
      </c>
      <c r="K1204" s="1" t="s">
        <v>62</v>
      </c>
      <c r="L1204" s="1" t="s">
        <v>38</v>
      </c>
      <c r="M1204" s="1"/>
      <c r="N1204" s="1" t="s">
        <v>29</v>
      </c>
      <c r="O1204" s="1" t="s">
        <v>989</v>
      </c>
      <c r="P1204" s="1" t="s">
        <v>143</v>
      </c>
      <c r="Q1204" s="1" t="s">
        <v>664</v>
      </c>
      <c r="R1204" s="1"/>
      <c r="S1204" s="1">
        <v>48093</v>
      </c>
      <c r="T1204" s="2">
        <v>42127</v>
      </c>
      <c r="U1204" s="2">
        <v>42128</v>
      </c>
      <c r="V1204" s="1">
        <v>14</v>
      </c>
      <c r="W1204" s="1">
        <v>90386</v>
      </c>
      <c r="X1204" s="2"/>
      <c r="Y1204" s="1"/>
      <c r="Z1204" s="1"/>
      <c r="AA1204" s="1"/>
      <c r="AB1204" s="1"/>
    </row>
    <row r="1205" spans="1:28" x14ac:dyDescent="0.3">
      <c r="A1205" s="1">
        <v>21977</v>
      </c>
      <c r="B1205" s="1" t="s">
        <v>23</v>
      </c>
      <c r="C1205" s="1">
        <v>296.18</v>
      </c>
      <c r="D1205" s="1">
        <v>0.1</v>
      </c>
      <c r="E1205" s="1">
        <v>2157</v>
      </c>
      <c r="G1205" s="1"/>
      <c r="H1205" s="1" t="s">
        <v>995</v>
      </c>
      <c r="I1205" s="1" t="s">
        <v>34</v>
      </c>
      <c r="J1205" s="1" t="s">
        <v>36</v>
      </c>
      <c r="K1205" s="1" t="s">
        <v>89</v>
      </c>
      <c r="L1205" s="1" t="s">
        <v>77</v>
      </c>
      <c r="M1205" s="1"/>
      <c r="N1205" s="1" t="s">
        <v>29</v>
      </c>
      <c r="O1205" s="1" t="s">
        <v>989</v>
      </c>
      <c r="P1205" s="1" t="s">
        <v>143</v>
      </c>
      <c r="Q1205" s="1" t="s">
        <v>664</v>
      </c>
      <c r="R1205" s="1"/>
      <c r="S1205" s="1">
        <v>48093</v>
      </c>
      <c r="T1205" s="2">
        <v>42127</v>
      </c>
      <c r="U1205" s="2">
        <v>42129</v>
      </c>
      <c r="V1205" s="1">
        <v>6</v>
      </c>
      <c r="W1205" s="1">
        <v>90386</v>
      </c>
      <c r="X1205" s="2"/>
      <c r="Y1205" s="1"/>
      <c r="Z1205" s="1"/>
      <c r="AA1205" s="1"/>
      <c r="AB1205" s="1"/>
    </row>
    <row r="1206" spans="1:28" x14ac:dyDescent="0.3">
      <c r="A1206" s="1">
        <v>23775</v>
      </c>
      <c r="B1206" s="1" t="s">
        <v>47</v>
      </c>
      <c r="C1206" s="1">
        <v>30.98</v>
      </c>
      <c r="D1206" s="1">
        <v>0.05</v>
      </c>
      <c r="E1206" s="1">
        <v>2159</v>
      </c>
      <c r="G1206" s="1"/>
      <c r="H1206" s="1" t="s">
        <v>35</v>
      </c>
      <c r="I1206" s="1" t="s">
        <v>24</v>
      </c>
      <c r="J1206" s="1" t="s">
        <v>26</v>
      </c>
      <c r="K1206" s="1" t="s">
        <v>66</v>
      </c>
      <c r="L1206" s="1" t="s">
        <v>49</v>
      </c>
      <c r="M1206" s="1"/>
      <c r="N1206" s="1" t="s">
        <v>29</v>
      </c>
      <c r="O1206" s="1" t="s">
        <v>988</v>
      </c>
      <c r="P1206" s="1" t="s">
        <v>143</v>
      </c>
      <c r="Q1206" s="1" t="s">
        <v>665</v>
      </c>
      <c r="R1206" s="1"/>
      <c r="S1206" s="1">
        <v>48185</v>
      </c>
      <c r="T1206" s="2">
        <v>42144</v>
      </c>
      <c r="U1206" s="2">
        <v>42145</v>
      </c>
      <c r="V1206" s="1">
        <v>25</v>
      </c>
      <c r="W1206" s="1">
        <v>90387</v>
      </c>
      <c r="X1206" s="1"/>
      <c r="Y1206" s="1"/>
      <c r="Z1206" s="1"/>
      <c r="AA1206" s="1"/>
      <c r="AB1206" s="1"/>
    </row>
    <row r="1207" spans="1:28" x14ac:dyDescent="0.3">
      <c r="A1207" s="1">
        <v>23773</v>
      </c>
      <c r="B1207" s="1" t="s">
        <v>47</v>
      </c>
      <c r="C1207" s="1">
        <v>159.31</v>
      </c>
      <c r="D1207" s="1">
        <v>0.1</v>
      </c>
      <c r="E1207" s="1">
        <v>2162</v>
      </c>
      <c r="G1207" s="1"/>
      <c r="H1207" s="1" t="s">
        <v>995</v>
      </c>
      <c r="I1207" s="1" t="s">
        <v>24</v>
      </c>
      <c r="J1207" s="1" t="s">
        <v>36</v>
      </c>
      <c r="K1207" s="1" t="s">
        <v>89</v>
      </c>
      <c r="L1207" s="1" t="s">
        <v>38</v>
      </c>
      <c r="M1207" s="1"/>
      <c r="N1207" s="1" t="s">
        <v>29</v>
      </c>
      <c r="O1207" s="1" t="s">
        <v>988</v>
      </c>
      <c r="P1207" s="1" t="s">
        <v>122</v>
      </c>
      <c r="Q1207" s="1" t="s">
        <v>666</v>
      </c>
      <c r="R1207" s="1"/>
      <c r="S1207" s="1">
        <v>16146</v>
      </c>
      <c r="T1207" s="2">
        <v>42144</v>
      </c>
      <c r="U1207" s="2">
        <v>42146</v>
      </c>
      <c r="V1207" s="1">
        <v>41</v>
      </c>
      <c r="W1207" s="1">
        <v>90387</v>
      </c>
      <c r="X1207" s="1"/>
      <c r="Y1207" s="1"/>
      <c r="Z1207" s="1"/>
      <c r="AA1207" s="1"/>
      <c r="AB1207" s="1"/>
    </row>
    <row r="1208" spans="1:28" x14ac:dyDescent="0.3">
      <c r="A1208" s="1">
        <v>23774</v>
      </c>
      <c r="B1208" s="1" t="s">
        <v>47</v>
      </c>
      <c r="C1208" s="1">
        <v>55.99</v>
      </c>
      <c r="D1208" s="1">
        <v>0.05</v>
      </c>
      <c r="E1208" s="1">
        <v>2162</v>
      </c>
      <c r="G1208" s="1"/>
      <c r="H1208" s="1" t="s">
        <v>35</v>
      </c>
      <c r="I1208" s="1" t="s">
        <v>24</v>
      </c>
      <c r="J1208" s="1" t="s">
        <v>58</v>
      </c>
      <c r="K1208" s="1" t="s">
        <v>992</v>
      </c>
      <c r="L1208" s="1" t="s">
        <v>43</v>
      </c>
      <c r="M1208" s="1"/>
      <c r="N1208" s="1" t="s">
        <v>29</v>
      </c>
      <c r="O1208" s="1" t="s">
        <v>984</v>
      </c>
      <c r="P1208" s="1" t="s">
        <v>122</v>
      </c>
      <c r="Q1208" s="1" t="s">
        <v>666</v>
      </c>
      <c r="R1208" s="1"/>
      <c r="S1208" s="1">
        <v>16146</v>
      </c>
      <c r="T1208" s="2">
        <v>42144</v>
      </c>
      <c r="U1208" s="2">
        <v>42146</v>
      </c>
      <c r="V1208" s="1">
        <v>33</v>
      </c>
      <c r="W1208" s="1">
        <v>90387</v>
      </c>
      <c r="X1208" s="2"/>
      <c r="Y1208" s="1"/>
      <c r="Z1208" s="1"/>
      <c r="AA1208" s="1"/>
      <c r="AB1208" s="1"/>
    </row>
    <row r="1209" spans="1:28" x14ac:dyDescent="0.3">
      <c r="A1209" s="1">
        <v>22450</v>
      </c>
      <c r="B1209" s="1" t="s">
        <v>33</v>
      </c>
      <c r="C1209" s="1">
        <v>5.38</v>
      </c>
      <c r="D1209" s="1">
        <v>0.05</v>
      </c>
      <c r="E1209" s="1">
        <v>2164</v>
      </c>
      <c r="G1209" s="1"/>
      <c r="H1209" s="1" t="s">
        <v>35</v>
      </c>
      <c r="I1209" s="1" t="s">
        <v>48</v>
      </c>
      <c r="J1209" s="1" t="s">
        <v>26</v>
      </c>
      <c r="K1209" s="1" t="s">
        <v>996</v>
      </c>
      <c r="L1209" s="1" t="s">
        <v>49</v>
      </c>
      <c r="M1209" s="1"/>
      <c r="N1209" s="1" t="s">
        <v>29</v>
      </c>
      <c r="O1209" s="1" t="s">
        <v>984</v>
      </c>
      <c r="P1209" s="1" t="s">
        <v>39</v>
      </c>
      <c r="Q1209" s="1" t="s">
        <v>667</v>
      </c>
      <c r="R1209" s="1"/>
      <c r="S1209" s="1">
        <v>91104</v>
      </c>
      <c r="T1209" s="2">
        <v>42013</v>
      </c>
      <c r="U1209" s="2">
        <v>42014</v>
      </c>
      <c r="V1209" s="1">
        <v>3</v>
      </c>
      <c r="W1209" s="1">
        <v>88794</v>
      </c>
      <c r="X1209" s="2"/>
      <c r="Y1209" s="1"/>
      <c r="Z1209" s="1"/>
      <c r="AA1209" s="1"/>
      <c r="AB1209" s="1"/>
    </row>
    <row r="1210" spans="1:28" x14ac:dyDescent="0.3">
      <c r="A1210" s="1">
        <v>22451</v>
      </c>
      <c r="B1210" s="1" t="s">
        <v>33</v>
      </c>
      <c r="C1210" s="1">
        <v>3.28</v>
      </c>
      <c r="D1210" s="1">
        <v>0.05</v>
      </c>
      <c r="E1210" s="1">
        <v>2164</v>
      </c>
      <c r="G1210" s="1"/>
      <c r="H1210" s="1" t="s">
        <v>35</v>
      </c>
      <c r="I1210" s="1" t="s">
        <v>48</v>
      </c>
      <c r="J1210" s="1" t="s">
        <v>26</v>
      </c>
      <c r="K1210" s="1" t="s">
        <v>27</v>
      </c>
      <c r="L1210" s="1" t="s">
        <v>28</v>
      </c>
      <c r="M1210" s="1"/>
      <c r="N1210" s="1" t="s">
        <v>29</v>
      </c>
      <c r="O1210" s="1" t="s">
        <v>988</v>
      </c>
      <c r="P1210" s="1" t="s">
        <v>39</v>
      </c>
      <c r="Q1210" s="1" t="s">
        <v>667</v>
      </c>
      <c r="R1210" s="1"/>
      <c r="S1210" s="1">
        <v>91104</v>
      </c>
      <c r="T1210" s="2">
        <v>42013</v>
      </c>
      <c r="U1210" s="2">
        <v>42013</v>
      </c>
      <c r="V1210" s="1">
        <v>11</v>
      </c>
      <c r="W1210" s="1">
        <v>88794</v>
      </c>
      <c r="X1210" s="2"/>
      <c r="Y1210" s="1"/>
      <c r="Z1210" s="1"/>
      <c r="AA1210" s="1"/>
      <c r="AB1210" s="1"/>
    </row>
    <row r="1211" spans="1:28" x14ac:dyDescent="0.3">
      <c r="A1211" s="1">
        <v>22449</v>
      </c>
      <c r="B1211" s="1" t="s">
        <v>33</v>
      </c>
      <c r="C1211" s="1">
        <v>2.78</v>
      </c>
      <c r="D1211" s="1">
        <v>0.05</v>
      </c>
      <c r="E1211" s="1">
        <v>2165</v>
      </c>
      <c r="G1211" s="1"/>
      <c r="H1211" s="1" t="s">
        <v>35</v>
      </c>
      <c r="I1211" s="1" t="s">
        <v>48</v>
      </c>
      <c r="J1211" s="1" t="s">
        <v>26</v>
      </c>
      <c r="K1211" s="1" t="s">
        <v>27</v>
      </c>
      <c r="L1211" s="1" t="s">
        <v>28</v>
      </c>
      <c r="M1211" s="1"/>
      <c r="N1211" s="1" t="s">
        <v>29</v>
      </c>
      <c r="O1211" s="1" t="s">
        <v>988</v>
      </c>
      <c r="P1211" s="1" t="s">
        <v>103</v>
      </c>
      <c r="Q1211" s="1" t="s">
        <v>362</v>
      </c>
      <c r="R1211" s="1"/>
      <c r="S1211" s="1">
        <v>4330</v>
      </c>
      <c r="T1211" s="2">
        <v>42013</v>
      </c>
      <c r="U1211" s="2">
        <v>42015</v>
      </c>
      <c r="V1211" s="1">
        <v>6</v>
      </c>
      <c r="W1211" s="1">
        <v>88794</v>
      </c>
      <c r="X1211" s="1"/>
      <c r="Y1211" s="1"/>
      <c r="Z1211" s="1"/>
      <c r="AA1211" s="1"/>
      <c r="AB1211" s="1"/>
    </row>
    <row r="1212" spans="1:28" x14ac:dyDescent="0.3">
      <c r="A1212" s="1">
        <v>20980</v>
      </c>
      <c r="B1212" s="1" t="s">
        <v>47</v>
      </c>
      <c r="C1212" s="1">
        <v>2.94</v>
      </c>
      <c r="D1212" s="1">
        <v>0.05</v>
      </c>
      <c r="E1212" s="1">
        <v>2178</v>
      </c>
      <c r="G1212" s="1"/>
      <c r="H1212" s="1" t="s">
        <v>35</v>
      </c>
      <c r="I1212" s="1" t="s">
        <v>48</v>
      </c>
      <c r="J1212" s="1" t="s">
        <v>26</v>
      </c>
      <c r="K1212" s="1" t="s">
        <v>27</v>
      </c>
      <c r="L1212" s="1" t="s">
        <v>28</v>
      </c>
      <c r="M1212" s="1"/>
      <c r="N1212" s="1" t="s">
        <v>29</v>
      </c>
      <c r="O1212" s="1" t="s">
        <v>998</v>
      </c>
      <c r="P1212" s="1" t="s">
        <v>106</v>
      </c>
      <c r="Q1212" s="1" t="s">
        <v>668</v>
      </c>
      <c r="R1212" s="1"/>
      <c r="S1212" s="1">
        <v>1610</v>
      </c>
      <c r="T1212" s="2">
        <v>42031</v>
      </c>
      <c r="U1212" s="2">
        <v>42033</v>
      </c>
      <c r="V1212" s="1">
        <v>9</v>
      </c>
      <c r="W1212" s="1">
        <v>89465</v>
      </c>
      <c r="X1212" s="1"/>
      <c r="Y1212" s="1"/>
      <c r="Z1212" s="1"/>
      <c r="AA1212" s="1"/>
      <c r="AB1212" s="1"/>
    </row>
    <row r="1213" spans="1:28" x14ac:dyDescent="0.3">
      <c r="A1213" s="1">
        <v>26331</v>
      </c>
      <c r="B1213" s="1" t="s">
        <v>33</v>
      </c>
      <c r="C1213" s="1">
        <v>1.48</v>
      </c>
      <c r="D1213" s="1">
        <v>0.05</v>
      </c>
      <c r="E1213" s="1">
        <v>2183</v>
      </c>
      <c r="G1213" s="1"/>
      <c r="H1213" s="1" t="s">
        <v>35</v>
      </c>
      <c r="I1213" s="1" t="s">
        <v>34</v>
      </c>
      <c r="J1213" s="1" t="s">
        <v>26</v>
      </c>
      <c r="K1213" s="1" t="s">
        <v>53</v>
      </c>
      <c r="L1213" s="1" t="s">
        <v>28</v>
      </c>
      <c r="M1213" s="1"/>
      <c r="N1213" s="1" t="s">
        <v>29</v>
      </c>
      <c r="O1213" s="1" t="s">
        <v>989</v>
      </c>
      <c r="P1213" s="1" t="s">
        <v>244</v>
      </c>
      <c r="Q1213" s="1" t="s">
        <v>669</v>
      </c>
      <c r="R1213" s="1"/>
      <c r="S1213" s="1">
        <v>42301</v>
      </c>
      <c r="T1213" s="2">
        <v>42170</v>
      </c>
      <c r="U1213" s="2">
        <v>42172</v>
      </c>
      <c r="V1213" s="1">
        <v>12</v>
      </c>
      <c r="W1213" s="1">
        <v>91571</v>
      </c>
      <c r="X1213" s="1"/>
      <c r="Y1213" s="1"/>
      <c r="Z1213" s="1"/>
      <c r="AA1213" s="1"/>
      <c r="AB1213" s="1"/>
    </row>
    <row r="1214" spans="1:28" x14ac:dyDescent="0.3">
      <c r="A1214" s="1">
        <v>19008</v>
      </c>
      <c r="B1214" s="1" t="s">
        <v>23</v>
      </c>
      <c r="C1214" s="1">
        <v>16.98</v>
      </c>
      <c r="D1214" s="1">
        <v>0.05</v>
      </c>
      <c r="E1214" s="1">
        <v>2187</v>
      </c>
      <c r="G1214" s="1"/>
      <c r="H1214" s="1" t="s">
        <v>35</v>
      </c>
      <c r="I1214" s="1" t="s">
        <v>24</v>
      </c>
      <c r="J1214" s="1" t="s">
        <v>26</v>
      </c>
      <c r="K1214" s="1" t="s">
        <v>54</v>
      </c>
      <c r="L1214" s="1" t="s">
        <v>49</v>
      </c>
      <c r="M1214" s="1"/>
      <c r="N1214" s="1" t="s">
        <v>29</v>
      </c>
      <c r="O1214" s="1" t="s">
        <v>988</v>
      </c>
      <c r="P1214" s="1" t="s">
        <v>210</v>
      </c>
      <c r="Q1214" s="1" t="s">
        <v>670</v>
      </c>
      <c r="R1214" s="1"/>
      <c r="S1214" s="1">
        <v>64055</v>
      </c>
      <c r="T1214" s="2">
        <v>42132</v>
      </c>
      <c r="U1214" s="2">
        <v>42134</v>
      </c>
      <c r="V1214" s="1">
        <v>5</v>
      </c>
      <c r="W1214" s="1">
        <v>89440</v>
      </c>
      <c r="X1214" s="2"/>
      <c r="Y1214" s="1"/>
      <c r="Z1214" s="1"/>
      <c r="AA1214" s="1"/>
      <c r="AB1214" s="1"/>
    </row>
    <row r="1215" spans="1:28" x14ac:dyDescent="0.3">
      <c r="A1215" s="1">
        <v>1008</v>
      </c>
      <c r="B1215" s="1" t="s">
        <v>23</v>
      </c>
      <c r="C1215" s="1">
        <v>16.98</v>
      </c>
      <c r="D1215" s="1">
        <v>0.05</v>
      </c>
      <c r="E1215" s="1">
        <v>2189</v>
      </c>
      <c r="G1215" s="1"/>
      <c r="H1215" s="1" t="s">
        <v>35</v>
      </c>
      <c r="I1215" s="1" t="s">
        <v>24</v>
      </c>
      <c r="J1215" s="1" t="s">
        <v>26</v>
      </c>
      <c r="K1215" s="1" t="s">
        <v>54</v>
      </c>
      <c r="L1215" s="1" t="s">
        <v>49</v>
      </c>
      <c r="M1215" s="1"/>
      <c r="N1215" s="1" t="s">
        <v>29</v>
      </c>
      <c r="O1215" s="1" t="s">
        <v>989</v>
      </c>
      <c r="P1215" s="1" t="s">
        <v>55</v>
      </c>
      <c r="Q1215" s="1" t="s">
        <v>65</v>
      </c>
      <c r="R1215" s="1"/>
      <c r="S1215" s="1">
        <v>10177</v>
      </c>
      <c r="T1215" s="2">
        <v>42132</v>
      </c>
      <c r="U1215" s="2">
        <v>42134</v>
      </c>
      <c r="V1215" s="1">
        <v>22</v>
      </c>
      <c r="W1215" s="1">
        <v>7364</v>
      </c>
      <c r="X1215" s="2"/>
      <c r="Y1215" s="1"/>
      <c r="Z1215" s="1"/>
      <c r="AA1215" s="1"/>
      <c r="AB1215" s="1"/>
    </row>
    <row r="1216" spans="1:28" x14ac:dyDescent="0.3">
      <c r="A1216" s="1">
        <v>5870</v>
      </c>
      <c r="B1216" s="1" t="s">
        <v>41</v>
      </c>
      <c r="C1216" s="1">
        <v>16.98</v>
      </c>
      <c r="D1216" s="1">
        <v>0.05</v>
      </c>
      <c r="E1216" s="1">
        <v>2190</v>
      </c>
      <c r="G1216" s="1"/>
      <c r="H1216" s="1" t="s">
        <v>35</v>
      </c>
      <c r="I1216" s="1" t="s">
        <v>34</v>
      </c>
      <c r="J1216" s="1" t="s">
        <v>26</v>
      </c>
      <c r="K1216" s="1" t="s">
        <v>27</v>
      </c>
      <c r="L1216" s="1" t="s">
        <v>43</v>
      </c>
      <c r="M1216" s="1"/>
      <c r="N1216" s="1" t="s">
        <v>29</v>
      </c>
      <c r="O1216" s="1" t="s">
        <v>989</v>
      </c>
      <c r="P1216" s="1" t="s">
        <v>143</v>
      </c>
      <c r="Q1216" s="1" t="s">
        <v>144</v>
      </c>
      <c r="R1216" s="1"/>
      <c r="S1216" s="1">
        <v>48227</v>
      </c>
      <c r="T1216" s="2">
        <v>42049</v>
      </c>
      <c r="U1216" s="2">
        <v>42051</v>
      </c>
      <c r="V1216" s="1">
        <v>45</v>
      </c>
      <c r="W1216" s="1">
        <v>41636</v>
      </c>
      <c r="X1216" s="2"/>
      <c r="Y1216" s="1"/>
      <c r="Z1216" s="1"/>
      <c r="AA1216" s="1"/>
      <c r="AB1216" s="1"/>
    </row>
    <row r="1217" spans="1:28" x14ac:dyDescent="0.3">
      <c r="A1217" s="1">
        <v>5871</v>
      </c>
      <c r="B1217" s="1" t="s">
        <v>41</v>
      </c>
      <c r="C1217" s="1">
        <v>115.99</v>
      </c>
      <c r="D1217" s="1">
        <v>0.1</v>
      </c>
      <c r="E1217" s="1">
        <v>2190</v>
      </c>
      <c r="G1217" s="1"/>
      <c r="H1217" s="1" t="s">
        <v>35</v>
      </c>
      <c r="I1217" s="1" t="s">
        <v>34</v>
      </c>
      <c r="J1217" s="1" t="s">
        <v>58</v>
      </c>
      <c r="K1217" s="1" t="s">
        <v>992</v>
      </c>
      <c r="L1217" s="1" t="s">
        <v>49</v>
      </c>
      <c r="M1217" s="1"/>
      <c r="N1217" s="1" t="s">
        <v>29</v>
      </c>
      <c r="O1217" s="1" t="s">
        <v>998</v>
      </c>
      <c r="P1217" s="1" t="s">
        <v>143</v>
      </c>
      <c r="Q1217" s="1" t="s">
        <v>144</v>
      </c>
      <c r="R1217" s="1"/>
      <c r="S1217" s="1">
        <v>48227</v>
      </c>
      <c r="T1217" s="2">
        <v>42049</v>
      </c>
      <c r="U1217" s="2">
        <v>42051</v>
      </c>
      <c r="V1217" s="1">
        <v>49</v>
      </c>
      <c r="W1217" s="1">
        <v>41636</v>
      </c>
      <c r="X1217" s="1"/>
      <c r="Y1217" s="1"/>
      <c r="Z1217" s="1"/>
      <c r="AA1217" s="1"/>
      <c r="AB1217" s="1"/>
    </row>
    <row r="1218" spans="1:28" x14ac:dyDescent="0.3">
      <c r="A1218" s="1">
        <v>23870</v>
      </c>
      <c r="B1218" s="1" t="s">
        <v>41</v>
      </c>
      <c r="C1218" s="1">
        <v>16.98</v>
      </c>
      <c r="D1218" s="1">
        <v>0.05</v>
      </c>
      <c r="E1218" s="1">
        <v>2193</v>
      </c>
      <c r="G1218" s="1"/>
      <c r="H1218" s="1" t="s">
        <v>35</v>
      </c>
      <c r="I1218" s="1" t="s">
        <v>34</v>
      </c>
      <c r="J1218" s="1" t="s">
        <v>26</v>
      </c>
      <c r="K1218" s="1" t="s">
        <v>27</v>
      </c>
      <c r="L1218" s="1" t="s">
        <v>43</v>
      </c>
      <c r="M1218" s="1"/>
      <c r="N1218" s="1" t="s">
        <v>29</v>
      </c>
      <c r="O1218" s="1" t="s">
        <v>998</v>
      </c>
      <c r="P1218" s="1" t="s">
        <v>150</v>
      </c>
      <c r="Q1218" s="1" t="s">
        <v>671</v>
      </c>
      <c r="R1218" s="1"/>
      <c r="S1218" s="1">
        <v>28560</v>
      </c>
      <c r="T1218" s="2">
        <v>42049</v>
      </c>
      <c r="U1218" s="2">
        <v>42051</v>
      </c>
      <c r="V1218" s="1">
        <v>11</v>
      </c>
      <c r="W1218" s="1">
        <v>90685</v>
      </c>
      <c r="X1218" s="1"/>
      <c r="Y1218" s="1"/>
      <c r="Z1218" s="1"/>
      <c r="AA1218" s="1"/>
      <c r="AB1218" s="1"/>
    </row>
    <row r="1219" spans="1:28" x14ac:dyDescent="0.3">
      <c r="A1219" s="1">
        <v>23871</v>
      </c>
      <c r="B1219" s="1" t="s">
        <v>41</v>
      </c>
      <c r="C1219" s="1">
        <v>115.99</v>
      </c>
      <c r="D1219" s="1">
        <v>0.1</v>
      </c>
      <c r="E1219" s="1">
        <v>2193</v>
      </c>
      <c r="G1219" s="1"/>
      <c r="H1219" s="1" t="s">
        <v>35</v>
      </c>
      <c r="I1219" s="1" t="s">
        <v>34</v>
      </c>
      <c r="J1219" s="1" t="s">
        <v>58</v>
      </c>
      <c r="K1219" s="1" t="s">
        <v>992</v>
      </c>
      <c r="L1219" s="1" t="s">
        <v>49</v>
      </c>
      <c r="M1219" s="1"/>
      <c r="N1219" s="1" t="s">
        <v>29</v>
      </c>
      <c r="O1219" s="1" t="s">
        <v>988</v>
      </c>
      <c r="P1219" s="1" t="s">
        <v>150</v>
      </c>
      <c r="Q1219" s="1" t="s">
        <v>671</v>
      </c>
      <c r="R1219" s="1"/>
      <c r="S1219" s="1">
        <v>28560</v>
      </c>
      <c r="T1219" s="2">
        <v>42049</v>
      </c>
      <c r="U1219" s="2">
        <v>42051</v>
      </c>
      <c r="V1219" s="1">
        <v>12</v>
      </c>
      <c r="W1219" s="1">
        <v>90685</v>
      </c>
      <c r="X1219" s="2"/>
      <c r="Y1219" s="1"/>
      <c r="Z1219" s="1"/>
      <c r="AA1219" s="1"/>
      <c r="AB1219" s="1"/>
    </row>
    <row r="1220" spans="1:28" x14ac:dyDescent="0.3">
      <c r="A1220" s="1">
        <v>19112</v>
      </c>
      <c r="B1220" s="1" t="s">
        <v>47</v>
      </c>
      <c r="C1220" s="1">
        <v>27.48</v>
      </c>
      <c r="D1220" s="1">
        <v>0.05</v>
      </c>
      <c r="E1220" s="1">
        <v>2196</v>
      </c>
      <c r="G1220" s="1"/>
      <c r="H1220" s="1" t="s">
        <v>35</v>
      </c>
      <c r="I1220" s="1" t="s">
        <v>48</v>
      </c>
      <c r="J1220" s="1" t="s">
        <v>58</v>
      </c>
      <c r="K1220" s="1" t="s">
        <v>100</v>
      </c>
      <c r="L1220" s="1" t="s">
        <v>49</v>
      </c>
      <c r="M1220" s="1"/>
      <c r="N1220" s="1" t="s">
        <v>29</v>
      </c>
      <c r="O1220" s="1" t="s">
        <v>988</v>
      </c>
      <c r="P1220" s="1" t="s">
        <v>55</v>
      </c>
      <c r="Q1220" s="1" t="s">
        <v>672</v>
      </c>
      <c r="R1220" s="1"/>
      <c r="S1220" s="1">
        <v>14701</v>
      </c>
      <c r="T1220" s="2">
        <v>42101</v>
      </c>
      <c r="U1220" s="2">
        <v>42102</v>
      </c>
      <c r="V1220" s="1">
        <v>11</v>
      </c>
      <c r="W1220" s="1">
        <v>89175</v>
      </c>
      <c r="X1220" s="2"/>
      <c r="Y1220" s="1"/>
      <c r="Z1220" s="1"/>
      <c r="AA1220" s="1"/>
      <c r="AB1220" s="1"/>
    </row>
    <row r="1221" spans="1:28" x14ac:dyDescent="0.3">
      <c r="A1221" s="1">
        <v>19113</v>
      </c>
      <c r="B1221" s="1" t="s">
        <v>47</v>
      </c>
      <c r="C1221" s="1">
        <v>179.99</v>
      </c>
      <c r="D1221" s="1">
        <v>0.1</v>
      </c>
      <c r="E1221" s="1">
        <v>2196</v>
      </c>
      <c r="G1221" s="1"/>
      <c r="H1221" s="1" t="s">
        <v>35</v>
      </c>
      <c r="I1221" s="1" t="s">
        <v>48</v>
      </c>
      <c r="J1221" s="1" t="s">
        <v>58</v>
      </c>
      <c r="K1221" s="1" t="s">
        <v>100</v>
      </c>
      <c r="L1221" s="1" t="s">
        <v>49</v>
      </c>
      <c r="M1221" s="1"/>
      <c r="N1221" s="1" t="s">
        <v>29</v>
      </c>
      <c r="O1221" s="1" t="s">
        <v>988</v>
      </c>
      <c r="P1221" s="1" t="s">
        <v>55</v>
      </c>
      <c r="Q1221" s="1" t="s">
        <v>672</v>
      </c>
      <c r="R1221" s="1"/>
      <c r="S1221" s="1">
        <v>14701</v>
      </c>
      <c r="T1221" s="2">
        <v>42101</v>
      </c>
      <c r="U1221" s="2">
        <v>42102</v>
      </c>
      <c r="V1221" s="1">
        <v>14</v>
      </c>
      <c r="W1221" s="1">
        <v>89175</v>
      </c>
      <c r="X1221" s="1"/>
      <c r="Y1221" s="1"/>
      <c r="Z1221" s="1"/>
      <c r="AA1221" s="1"/>
      <c r="AB1221" s="1"/>
    </row>
    <row r="1222" spans="1:28" x14ac:dyDescent="0.3">
      <c r="A1222" s="1">
        <v>19114</v>
      </c>
      <c r="B1222" s="1" t="s">
        <v>47</v>
      </c>
      <c r="C1222" s="1">
        <v>140.85</v>
      </c>
      <c r="D1222" s="1">
        <v>0.1</v>
      </c>
      <c r="E1222" s="1">
        <v>2196</v>
      </c>
      <c r="G1222" s="1"/>
      <c r="H1222" s="1" t="s">
        <v>35</v>
      </c>
      <c r="I1222" s="1" t="s">
        <v>48</v>
      </c>
      <c r="J1222" s="1" t="s">
        <v>26</v>
      </c>
      <c r="K1222" s="1" t="s">
        <v>85</v>
      </c>
      <c r="L1222" s="1" t="s">
        <v>49</v>
      </c>
      <c r="M1222" s="1"/>
      <c r="N1222" s="1" t="s">
        <v>29</v>
      </c>
      <c r="O1222" s="1" t="s">
        <v>988</v>
      </c>
      <c r="P1222" s="1" t="s">
        <v>55</v>
      </c>
      <c r="Q1222" s="1" t="s">
        <v>672</v>
      </c>
      <c r="R1222" s="1"/>
      <c r="S1222" s="1">
        <v>14701</v>
      </c>
      <c r="T1222" s="2">
        <v>42101</v>
      </c>
      <c r="U1222" s="2">
        <v>42103</v>
      </c>
      <c r="V1222" s="1">
        <v>19</v>
      </c>
      <c r="W1222" s="1">
        <v>89175</v>
      </c>
      <c r="X1222" s="1"/>
      <c r="Y1222" s="1"/>
      <c r="Z1222" s="1"/>
      <c r="AA1222" s="1"/>
      <c r="AB1222" s="1"/>
    </row>
    <row r="1223" spans="1:28" x14ac:dyDescent="0.3">
      <c r="A1223" s="1">
        <v>23300</v>
      </c>
      <c r="B1223" s="1" t="s">
        <v>41</v>
      </c>
      <c r="C1223" s="1">
        <v>100.97</v>
      </c>
      <c r="D1223" s="1">
        <v>0.1</v>
      </c>
      <c r="E1223" s="1">
        <v>2197</v>
      </c>
      <c r="G1223" s="1"/>
      <c r="H1223" s="1" t="s">
        <v>35</v>
      </c>
      <c r="I1223" s="1" t="s">
        <v>48</v>
      </c>
      <c r="J1223" s="1" t="s">
        <v>58</v>
      </c>
      <c r="K1223" s="1" t="s">
        <v>100</v>
      </c>
      <c r="L1223" s="1" t="s">
        <v>49</v>
      </c>
      <c r="M1223" s="1"/>
      <c r="N1223" s="1" t="s">
        <v>29</v>
      </c>
      <c r="O1223" s="1" t="s">
        <v>988</v>
      </c>
      <c r="P1223" s="1" t="s">
        <v>55</v>
      </c>
      <c r="Q1223" s="1" t="s">
        <v>552</v>
      </c>
      <c r="R1223" s="1"/>
      <c r="S1223" s="1">
        <v>11756</v>
      </c>
      <c r="T1223" s="2">
        <v>42181</v>
      </c>
      <c r="U1223" s="2">
        <v>42182</v>
      </c>
      <c r="V1223" s="1">
        <v>7</v>
      </c>
      <c r="W1223" s="1">
        <v>89176</v>
      </c>
      <c r="X1223" s="1"/>
      <c r="Y1223" s="1"/>
      <c r="Z1223" s="1"/>
      <c r="AA1223" s="1"/>
      <c r="AB1223" s="1"/>
    </row>
    <row r="1224" spans="1:28" x14ac:dyDescent="0.3">
      <c r="A1224" s="1">
        <v>23301</v>
      </c>
      <c r="B1224" s="1" t="s">
        <v>41</v>
      </c>
      <c r="C1224" s="1">
        <v>13.4</v>
      </c>
      <c r="D1224" s="1">
        <v>0.05</v>
      </c>
      <c r="E1224" s="1">
        <v>2197</v>
      </c>
      <c r="G1224" s="1"/>
      <c r="H1224" s="1" t="s">
        <v>35</v>
      </c>
      <c r="I1224" s="1" t="s">
        <v>48</v>
      </c>
      <c r="J1224" s="1" t="s">
        <v>36</v>
      </c>
      <c r="K1224" s="1" t="s">
        <v>42</v>
      </c>
      <c r="L1224" s="1" t="s">
        <v>43</v>
      </c>
      <c r="M1224" s="1"/>
      <c r="N1224" s="1" t="s">
        <v>29</v>
      </c>
      <c r="O1224" s="1" t="s">
        <v>988</v>
      </c>
      <c r="P1224" s="1" t="s">
        <v>55</v>
      </c>
      <c r="Q1224" s="1" t="s">
        <v>552</v>
      </c>
      <c r="R1224" s="1"/>
      <c r="S1224" s="1">
        <v>11756</v>
      </c>
      <c r="T1224" s="2">
        <v>42181</v>
      </c>
      <c r="U1224" s="2">
        <v>42182</v>
      </c>
      <c r="V1224" s="1">
        <v>19</v>
      </c>
      <c r="W1224" s="1">
        <v>89176</v>
      </c>
      <c r="X1224" s="1"/>
      <c r="Y1224" s="1"/>
      <c r="Z1224" s="1"/>
      <c r="AA1224" s="1"/>
      <c r="AB1224" s="1"/>
    </row>
    <row r="1225" spans="1:28" x14ac:dyDescent="0.3">
      <c r="A1225" s="1">
        <v>26083</v>
      </c>
      <c r="B1225" s="1" t="s">
        <v>33</v>
      </c>
      <c r="C1225" s="1">
        <v>25.98</v>
      </c>
      <c r="D1225" s="1">
        <v>0.05</v>
      </c>
      <c r="E1225" s="1">
        <v>2198</v>
      </c>
      <c r="G1225" s="1"/>
      <c r="H1225" s="1" t="s">
        <v>35</v>
      </c>
      <c r="I1225" s="1" t="s">
        <v>48</v>
      </c>
      <c r="J1225" s="1" t="s">
        <v>26</v>
      </c>
      <c r="K1225" s="1" t="s">
        <v>27</v>
      </c>
      <c r="L1225" s="1" t="s">
        <v>43</v>
      </c>
      <c r="M1225" s="1"/>
      <c r="N1225" s="1" t="s">
        <v>29</v>
      </c>
      <c r="O1225" s="1" t="s">
        <v>988</v>
      </c>
      <c r="P1225" s="1" t="s">
        <v>55</v>
      </c>
      <c r="Q1225" s="1" t="s">
        <v>673</v>
      </c>
      <c r="R1225" s="1"/>
      <c r="S1225" s="1">
        <v>11757</v>
      </c>
      <c r="T1225" s="2">
        <v>42146</v>
      </c>
      <c r="U1225" s="2">
        <v>42149</v>
      </c>
      <c r="V1225" s="1">
        <v>16</v>
      </c>
      <c r="W1225" s="1">
        <v>89174</v>
      </c>
      <c r="X1225" s="2"/>
      <c r="Y1225" s="1"/>
      <c r="Z1225" s="1"/>
      <c r="AA1225" s="1"/>
      <c r="AB1225" s="1"/>
    </row>
    <row r="1226" spans="1:28" x14ac:dyDescent="0.3">
      <c r="A1226" s="1">
        <v>26084</v>
      </c>
      <c r="B1226" s="1" t="s">
        <v>33</v>
      </c>
      <c r="C1226" s="1">
        <v>20.98</v>
      </c>
      <c r="D1226" s="1">
        <v>0.05</v>
      </c>
      <c r="E1226" s="1">
        <v>2198</v>
      </c>
      <c r="G1226" s="1"/>
      <c r="H1226" s="1" t="s">
        <v>995</v>
      </c>
      <c r="I1226" s="1" t="s">
        <v>48</v>
      </c>
      <c r="J1226" s="1" t="s">
        <v>26</v>
      </c>
      <c r="K1226" s="1" t="s">
        <v>85</v>
      </c>
      <c r="L1226" s="1" t="s">
        <v>38</v>
      </c>
      <c r="M1226" s="1"/>
      <c r="N1226" s="1" t="s">
        <v>29</v>
      </c>
      <c r="O1226" s="1" t="s">
        <v>989</v>
      </c>
      <c r="P1226" s="1" t="s">
        <v>55</v>
      </c>
      <c r="Q1226" s="1" t="s">
        <v>673</v>
      </c>
      <c r="R1226" s="1"/>
      <c r="S1226" s="1">
        <v>11757</v>
      </c>
      <c r="T1226" s="2">
        <v>42146</v>
      </c>
      <c r="U1226" s="2">
        <v>42146</v>
      </c>
      <c r="V1226" s="1">
        <v>16</v>
      </c>
      <c r="W1226" s="1">
        <v>89174</v>
      </c>
      <c r="X1226" s="2"/>
      <c r="Y1226" s="1"/>
      <c r="Z1226" s="1"/>
      <c r="AA1226" s="1"/>
      <c r="AB1226" s="1"/>
    </row>
    <row r="1227" spans="1:28" x14ac:dyDescent="0.3">
      <c r="A1227" s="1">
        <v>20234</v>
      </c>
      <c r="B1227" s="1" t="s">
        <v>41</v>
      </c>
      <c r="C1227" s="1">
        <v>14.89</v>
      </c>
      <c r="D1227" s="1">
        <v>0.05</v>
      </c>
      <c r="E1227" s="1">
        <v>2201</v>
      </c>
      <c r="G1227" s="1"/>
      <c r="H1227" s="1" t="s">
        <v>35</v>
      </c>
      <c r="I1227" s="1" t="s">
        <v>48</v>
      </c>
      <c r="J1227" s="1" t="s">
        <v>36</v>
      </c>
      <c r="K1227" s="1" t="s">
        <v>42</v>
      </c>
      <c r="L1227" s="1" t="s">
        <v>124</v>
      </c>
      <c r="M1227" s="1"/>
      <c r="N1227" s="1" t="s">
        <v>29</v>
      </c>
      <c r="O1227" s="1" t="s">
        <v>989</v>
      </c>
      <c r="P1227" s="1" t="s">
        <v>51</v>
      </c>
      <c r="Q1227" s="1" t="s">
        <v>204</v>
      </c>
      <c r="R1227" s="1"/>
      <c r="S1227" s="1">
        <v>55420</v>
      </c>
      <c r="T1227" s="2">
        <v>42088</v>
      </c>
      <c r="U1227" s="2">
        <v>42090</v>
      </c>
      <c r="V1227" s="1">
        <v>1</v>
      </c>
      <c r="W1227" s="1">
        <v>86054</v>
      </c>
      <c r="X1227" s="2"/>
      <c r="Y1227" s="1"/>
      <c r="Z1227" s="1"/>
      <c r="AA1227" s="1"/>
      <c r="AB1227" s="1"/>
    </row>
    <row r="1228" spans="1:28" x14ac:dyDescent="0.3">
      <c r="A1228" s="1">
        <v>22259</v>
      </c>
      <c r="B1228" s="1" t="s">
        <v>71</v>
      </c>
      <c r="C1228" s="1">
        <v>160.97999999999999</v>
      </c>
      <c r="D1228" s="1">
        <v>0.1</v>
      </c>
      <c r="E1228" s="1">
        <v>2202</v>
      </c>
      <c r="G1228" s="1"/>
      <c r="H1228" s="1" t="s">
        <v>995</v>
      </c>
      <c r="I1228" s="1" t="s">
        <v>34</v>
      </c>
      <c r="J1228" s="1" t="s">
        <v>36</v>
      </c>
      <c r="K1228" s="1" t="s">
        <v>37</v>
      </c>
      <c r="L1228" s="1" t="s">
        <v>38</v>
      </c>
      <c r="M1228" s="1"/>
      <c r="N1228" s="1" t="s">
        <v>29</v>
      </c>
      <c r="O1228" s="1" t="s">
        <v>989</v>
      </c>
      <c r="P1228" s="1" t="s">
        <v>51</v>
      </c>
      <c r="Q1228" s="1" t="s">
        <v>674</v>
      </c>
      <c r="R1228" s="1"/>
      <c r="S1228" s="1">
        <v>55429</v>
      </c>
      <c r="T1228" s="2">
        <v>42035</v>
      </c>
      <c r="U1228" s="2">
        <v>42035</v>
      </c>
      <c r="V1228" s="1">
        <v>11</v>
      </c>
      <c r="W1228" s="1">
        <v>86050</v>
      </c>
      <c r="X1228" s="1"/>
      <c r="Y1228" s="1"/>
      <c r="Z1228" s="1"/>
      <c r="AA1228" s="1"/>
      <c r="AB1228" s="1"/>
    </row>
    <row r="1229" spans="1:28" x14ac:dyDescent="0.3">
      <c r="A1229" s="1">
        <v>22260</v>
      </c>
      <c r="B1229" s="1" t="s">
        <v>71</v>
      </c>
      <c r="C1229" s="1">
        <v>6.3</v>
      </c>
      <c r="D1229" s="1">
        <v>0.05</v>
      </c>
      <c r="E1229" s="1">
        <v>2202</v>
      </c>
      <c r="G1229" s="1"/>
      <c r="H1229" s="1" t="s">
        <v>35</v>
      </c>
      <c r="I1229" s="1" t="s">
        <v>34</v>
      </c>
      <c r="J1229" s="1" t="s">
        <v>26</v>
      </c>
      <c r="K1229" s="1" t="s">
        <v>82</v>
      </c>
      <c r="L1229" s="1" t="s">
        <v>49</v>
      </c>
      <c r="M1229" s="1"/>
      <c r="N1229" s="1" t="s">
        <v>29</v>
      </c>
      <c r="O1229" s="1" t="s">
        <v>989</v>
      </c>
      <c r="P1229" s="1" t="s">
        <v>51</v>
      </c>
      <c r="Q1229" s="1" t="s">
        <v>674</v>
      </c>
      <c r="R1229" s="1"/>
      <c r="S1229" s="1">
        <v>55429</v>
      </c>
      <c r="T1229" s="2">
        <v>42035</v>
      </c>
      <c r="U1229" s="2">
        <v>42035</v>
      </c>
      <c r="V1229" s="1">
        <v>10</v>
      </c>
      <c r="W1229" s="1">
        <v>86050</v>
      </c>
      <c r="X1229" s="1"/>
      <c r="Y1229" s="1"/>
      <c r="Z1229" s="1"/>
      <c r="AA1229" s="1"/>
      <c r="AB1229" s="1"/>
    </row>
    <row r="1230" spans="1:28" x14ac:dyDescent="0.3">
      <c r="A1230" s="1">
        <v>22261</v>
      </c>
      <c r="B1230" s="1" t="s">
        <v>71</v>
      </c>
      <c r="C1230" s="1">
        <v>4.9800000000000004</v>
      </c>
      <c r="D1230" s="1">
        <v>0.05</v>
      </c>
      <c r="E1230" s="1">
        <v>2202</v>
      </c>
      <c r="G1230" s="1"/>
      <c r="H1230" s="1" t="s">
        <v>35</v>
      </c>
      <c r="I1230" s="1" t="s">
        <v>34</v>
      </c>
      <c r="J1230" s="1" t="s">
        <v>26</v>
      </c>
      <c r="K1230" s="1" t="s">
        <v>66</v>
      </c>
      <c r="L1230" s="1" t="s">
        <v>28</v>
      </c>
      <c r="M1230" s="1"/>
      <c r="N1230" s="1" t="s">
        <v>29</v>
      </c>
      <c r="O1230" s="1" t="s">
        <v>989</v>
      </c>
      <c r="P1230" s="1" t="s">
        <v>51</v>
      </c>
      <c r="Q1230" s="1" t="s">
        <v>674</v>
      </c>
      <c r="R1230" s="1"/>
      <c r="S1230" s="1">
        <v>55429</v>
      </c>
      <c r="T1230" s="2">
        <v>42035</v>
      </c>
      <c r="U1230" s="2">
        <v>42042</v>
      </c>
      <c r="V1230" s="1">
        <v>8</v>
      </c>
      <c r="W1230" s="1">
        <v>86050</v>
      </c>
      <c r="X1230" s="1"/>
      <c r="Y1230" s="1"/>
      <c r="Z1230" s="1"/>
      <c r="AA1230" s="1"/>
      <c r="AB1230" s="1"/>
    </row>
    <row r="1231" spans="1:28" x14ac:dyDescent="0.3">
      <c r="A1231" s="1">
        <v>23919</v>
      </c>
      <c r="B1231" s="1" t="s">
        <v>71</v>
      </c>
      <c r="C1231" s="1">
        <v>145.44999999999999</v>
      </c>
      <c r="D1231" s="1">
        <v>0.1</v>
      </c>
      <c r="E1231" s="1">
        <v>2203</v>
      </c>
      <c r="G1231" s="1"/>
      <c r="H1231" s="1" t="s">
        <v>995</v>
      </c>
      <c r="I1231" s="1" t="s">
        <v>34</v>
      </c>
      <c r="J1231" s="1" t="s">
        <v>58</v>
      </c>
      <c r="K1231" s="1" t="s">
        <v>62</v>
      </c>
      <c r="L1231" s="1" t="s">
        <v>38</v>
      </c>
      <c r="M1231" s="1"/>
      <c r="N1231" s="1" t="s">
        <v>29</v>
      </c>
      <c r="O1231" s="1" t="s">
        <v>989</v>
      </c>
      <c r="P1231" s="1" t="s">
        <v>51</v>
      </c>
      <c r="Q1231" s="1" t="s">
        <v>675</v>
      </c>
      <c r="R1231" s="1"/>
      <c r="S1231" s="1">
        <v>55445</v>
      </c>
      <c r="T1231" s="2">
        <v>42039</v>
      </c>
      <c r="U1231" s="2">
        <v>42039</v>
      </c>
      <c r="V1231" s="1">
        <v>8</v>
      </c>
      <c r="W1231" s="1">
        <v>86051</v>
      </c>
      <c r="X1231" s="1"/>
      <c r="Y1231" s="1"/>
      <c r="Z1231" s="1"/>
      <c r="AA1231" s="1"/>
      <c r="AB1231" s="1"/>
    </row>
    <row r="1232" spans="1:28" x14ac:dyDescent="0.3">
      <c r="A1232" s="1">
        <v>22595</v>
      </c>
      <c r="B1232" s="1" t="s">
        <v>41</v>
      </c>
      <c r="C1232" s="1">
        <v>399.98</v>
      </c>
      <c r="D1232" s="1">
        <v>0.1</v>
      </c>
      <c r="E1232" s="1">
        <v>2203</v>
      </c>
      <c r="G1232" s="1"/>
      <c r="H1232" s="1" t="s">
        <v>995</v>
      </c>
      <c r="I1232" s="1" t="s">
        <v>34</v>
      </c>
      <c r="J1232" s="1" t="s">
        <v>58</v>
      </c>
      <c r="K1232" s="1" t="s">
        <v>62</v>
      </c>
      <c r="L1232" s="1" t="s">
        <v>77</v>
      </c>
      <c r="M1232" s="1"/>
      <c r="N1232" s="1" t="s">
        <v>29</v>
      </c>
      <c r="O1232" s="1" t="s">
        <v>989</v>
      </c>
      <c r="P1232" s="1" t="s">
        <v>51</v>
      </c>
      <c r="Q1232" s="1" t="s">
        <v>675</v>
      </c>
      <c r="R1232" s="1"/>
      <c r="S1232" s="1">
        <v>55445</v>
      </c>
      <c r="T1232" s="2">
        <v>42008</v>
      </c>
      <c r="U1232" s="2">
        <v>42010</v>
      </c>
      <c r="V1232" s="1">
        <v>2</v>
      </c>
      <c r="W1232" s="1">
        <v>86052</v>
      </c>
      <c r="X1232" s="1"/>
      <c r="Y1232" s="1"/>
      <c r="Z1232" s="1"/>
      <c r="AA1232" s="1"/>
      <c r="AB1232" s="1"/>
    </row>
    <row r="1233" spans="1:28" x14ac:dyDescent="0.3">
      <c r="A1233" s="1">
        <v>23920</v>
      </c>
      <c r="B1233" s="1" t="s">
        <v>71</v>
      </c>
      <c r="C1233" s="1">
        <v>33.94</v>
      </c>
      <c r="D1233" s="1">
        <v>0.05</v>
      </c>
      <c r="E1233" s="1">
        <v>2204</v>
      </c>
      <c r="G1233" s="1"/>
      <c r="H1233" s="1" t="s">
        <v>995</v>
      </c>
      <c r="I1233" s="1" t="s">
        <v>34</v>
      </c>
      <c r="J1233" s="1" t="s">
        <v>36</v>
      </c>
      <c r="K1233" s="1" t="s">
        <v>37</v>
      </c>
      <c r="L1233" s="1" t="s">
        <v>38</v>
      </c>
      <c r="M1233" s="1"/>
      <c r="N1233" s="1" t="s">
        <v>29</v>
      </c>
      <c r="O1233" s="1" t="s">
        <v>989</v>
      </c>
      <c r="P1233" s="1" t="s">
        <v>51</v>
      </c>
      <c r="Q1233" s="1" t="s">
        <v>676</v>
      </c>
      <c r="R1233" s="1"/>
      <c r="S1233" s="1">
        <v>55337</v>
      </c>
      <c r="T1233" s="2">
        <v>42039</v>
      </c>
      <c r="U1233" s="2">
        <v>42043</v>
      </c>
      <c r="V1233" s="1">
        <v>5</v>
      </c>
      <c r="W1233" s="1">
        <v>86051</v>
      </c>
      <c r="X1233" s="1"/>
      <c r="Y1233" s="1"/>
      <c r="Z1233" s="1"/>
      <c r="AA1233" s="1"/>
      <c r="AB1233" s="1"/>
    </row>
    <row r="1234" spans="1:28" x14ac:dyDescent="0.3">
      <c r="A1234" s="1">
        <v>24434</v>
      </c>
      <c r="B1234" s="1" t="s">
        <v>41</v>
      </c>
      <c r="C1234" s="1">
        <v>296.18</v>
      </c>
      <c r="D1234" s="1">
        <v>0.1</v>
      </c>
      <c r="E1234" s="1">
        <v>2204</v>
      </c>
      <c r="G1234" s="1"/>
      <c r="H1234" s="1" t="s">
        <v>995</v>
      </c>
      <c r="I1234" s="1" t="s">
        <v>74</v>
      </c>
      <c r="J1234" s="1" t="s">
        <v>36</v>
      </c>
      <c r="K1234" s="1" t="s">
        <v>89</v>
      </c>
      <c r="L1234" s="1" t="s">
        <v>77</v>
      </c>
      <c r="M1234" s="1"/>
      <c r="N1234" s="1" t="s">
        <v>29</v>
      </c>
      <c r="O1234" s="1" t="s">
        <v>989</v>
      </c>
      <c r="P1234" s="1" t="s">
        <v>51</v>
      </c>
      <c r="Q1234" s="1" t="s">
        <v>676</v>
      </c>
      <c r="R1234" s="1"/>
      <c r="S1234" s="1">
        <v>55337</v>
      </c>
      <c r="T1234" s="2">
        <v>42045</v>
      </c>
      <c r="U1234" s="2">
        <v>42046</v>
      </c>
      <c r="V1234" s="1">
        <v>20</v>
      </c>
      <c r="W1234" s="1">
        <v>86053</v>
      </c>
      <c r="X1234" s="1"/>
      <c r="Y1234" s="1"/>
      <c r="Z1234" s="1"/>
      <c r="AA1234" s="1"/>
      <c r="AB1234" s="1"/>
    </row>
    <row r="1235" spans="1:28" x14ac:dyDescent="0.3">
      <c r="A1235" s="1">
        <v>18164</v>
      </c>
      <c r="B1235" s="1" t="s">
        <v>23</v>
      </c>
      <c r="C1235" s="1">
        <v>28.48</v>
      </c>
      <c r="D1235" s="1">
        <v>0.05</v>
      </c>
      <c r="E1235" s="1">
        <v>2206</v>
      </c>
      <c r="G1235" s="1"/>
      <c r="H1235" s="1" t="s">
        <v>35</v>
      </c>
      <c r="I1235" s="1" t="s">
        <v>74</v>
      </c>
      <c r="J1235" s="1" t="s">
        <v>58</v>
      </c>
      <c r="K1235" s="1" t="s">
        <v>100</v>
      </c>
      <c r="L1235" s="1" t="s">
        <v>43</v>
      </c>
      <c r="M1235" s="1"/>
      <c r="N1235" s="1" t="s">
        <v>29</v>
      </c>
      <c r="O1235" s="1" t="s">
        <v>989</v>
      </c>
      <c r="P1235" s="1" t="s">
        <v>153</v>
      </c>
      <c r="Q1235" s="1" t="s">
        <v>677</v>
      </c>
      <c r="R1235" s="1"/>
      <c r="S1235" s="1">
        <v>50501</v>
      </c>
      <c r="T1235" s="2">
        <v>42009</v>
      </c>
      <c r="U1235" s="2">
        <v>42010</v>
      </c>
      <c r="V1235" s="1">
        <v>2</v>
      </c>
      <c r="W1235" s="1">
        <v>86258</v>
      </c>
      <c r="X1235" s="2"/>
      <c r="Y1235" s="1"/>
      <c r="Z1235" s="1"/>
      <c r="AA1235" s="1"/>
      <c r="AB1235" s="1"/>
    </row>
    <row r="1236" spans="1:28" x14ac:dyDescent="0.3">
      <c r="A1236" s="1">
        <v>18165</v>
      </c>
      <c r="B1236" s="1" t="s">
        <v>23</v>
      </c>
      <c r="C1236" s="1">
        <v>205.99</v>
      </c>
      <c r="D1236" s="1">
        <v>0.1</v>
      </c>
      <c r="E1236" s="1">
        <v>2206</v>
      </c>
      <c r="G1236" s="1"/>
      <c r="H1236" s="1" t="s">
        <v>35</v>
      </c>
      <c r="I1236" s="1" t="s">
        <v>74</v>
      </c>
      <c r="J1236" s="1" t="s">
        <v>58</v>
      </c>
      <c r="K1236" s="1" t="s">
        <v>992</v>
      </c>
      <c r="L1236" s="1" t="s">
        <v>49</v>
      </c>
      <c r="M1236" s="1"/>
      <c r="N1236" s="1" t="s">
        <v>29</v>
      </c>
      <c r="O1236" s="1" t="s">
        <v>998</v>
      </c>
      <c r="P1236" s="1" t="s">
        <v>153</v>
      </c>
      <c r="Q1236" s="1" t="s">
        <v>677</v>
      </c>
      <c r="R1236" s="1"/>
      <c r="S1236" s="1">
        <v>50501</v>
      </c>
      <c r="T1236" s="2">
        <v>42009</v>
      </c>
      <c r="U1236" s="2">
        <v>42011</v>
      </c>
      <c r="V1236" s="1">
        <v>3</v>
      </c>
      <c r="W1236" s="1">
        <v>86258</v>
      </c>
      <c r="X1236" s="2"/>
      <c r="Y1236" s="1"/>
      <c r="Z1236" s="1"/>
      <c r="AA1236" s="1"/>
      <c r="AB1236" s="1"/>
    </row>
    <row r="1237" spans="1:28" x14ac:dyDescent="0.3">
      <c r="A1237" s="1">
        <v>23317</v>
      </c>
      <c r="B1237" s="1" t="s">
        <v>71</v>
      </c>
      <c r="C1237" s="1">
        <v>6.98</v>
      </c>
      <c r="D1237" s="1">
        <v>0.05</v>
      </c>
      <c r="E1237" s="1">
        <v>2209</v>
      </c>
      <c r="G1237" s="1"/>
      <c r="H1237" s="1" t="s">
        <v>35</v>
      </c>
      <c r="I1237" s="1" t="s">
        <v>34</v>
      </c>
      <c r="J1237" s="1" t="s">
        <v>26</v>
      </c>
      <c r="K1237" s="1" t="s">
        <v>66</v>
      </c>
      <c r="L1237" s="1" t="s">
        <v>28</v>
      </c>
      <c r="M1237" s="1"/>
      <c r="N1237" s="1" t="s">
        <v>29</v>
      </c>
      <c r="O1237" s="1" t="s">
        <v>988</v>
      </c>
      <c r="P1237" s="1" t="s">
        <v>171</v>
      </c>
      <c r="Q1237" s="1" t="s">
        <v>678</v>
      </c>
      <c r="R1237" s="1"/>
      <c r="S1237" s="1">
        <v>30337</v>
      </c>
      <c r="T1237" s="2">
        <v>42026</v>
      </c>
      <c r="U1237" s="2">
        <v>42033</v>
      </c>
      <c r="V1237" s="1">
        <v>12</v>
      </c>
      <c r="W1237" s="1">
        <v>88030</v>
      </c>
      <c r="X1237" s="2"/>
      <c r="Y1237" s="1"/>
      <c r="Z1237" s="1"/>
      <c r="AA1237" s="1"/>
      <c r="AB1237" s="1"/>
    </row>
    <row r="1238" spans="1:28" x14ac:dyDescent="0.3">
      <c r="A1238" s="1">
        <v>19914</v>
      </c>
      <c r="B1238" s="1" t="s">
        <v>33</v>
      </c>
      <c r="C1238" s="1">
        <v>95.99</v>
      </c>
      <c r="D1238" s="1">
        <v>0.05</v>
      </c>
      <c r="E1238" s="1">
        <v>2211</v>
      </c>
      <c r="G1238" s="1"/>
      <c r="H1238" s="1" t="s">
        <v>995</v>
      </c>
      <c r="I1238" s="1" t="s">
        <v>34</v>
      </c>
      <c r="J1238" s="1" t="s">
        <v>26</v>
      </c>
      <c r="K1238" s="1" t="s">
        <v>85</v>
      </c>
      <c r="L1238" s="1" t="s">
        <v>124</v>
      </c>
      <c r="M1238" s="1"/>
      <c r="N1238" s="1" t="s">
        <v>29</v>
      </c>
      <c r="O1238" s="1" t="s">
        <v>988</v>
      </c>
      <c r="P1238" s="1" t="s">
        <v>181</v>
      </c>
      <c r="Q1238" s="1" t="s">
        <v>679</v>
      </c>
      <c r="R1238" s="1"/>
      <c r="S1238" s="1">
        <v>20715</v>
      </c>
      <c r="T1238" s="2">
        <v>42005</v>
      </c>
      <c r="U1238" s="2">
        <v>42007</v>
      </c>
      <c r="V1238" s="1">
        <v>2</v>
      </c>
      <c r="W1238" s="1">
        <v>88028</v>
      </c>
      <c r="X1238" s="2"/>
      <c r="Y1238" s="1"/>
      <c r="Z1238" s="1"/>
      <c r="AA1238" s="1"/>
      <c r="AB1238" s="1"/>
    </row>
    <row r="1239" spans="1:28" x14ac:dyDescent="0.3">
      <c r="A1239" s="1">
        <v>24756</v>
      </c>
      <c r="B1239" s="1" t="s">
        <v>23</v>
      </c>
      <c r="C1239" s="1">
        <v>199.99</v>
      </c>
      <c r="D1239" s="1">
        <v>0.1</v>
      </c>
      <c r="E1239" s="1">
        <v>2212</v>
      </c>
      <c r="G1239" s="1"/>
      <c r="H1239" s="1" t="s">
        <v>995</v>
      </c>
      <c r="I1239" s="1" t="s">
        <v>34</v>
      </c>
      <c r="J1239" s="1" t="s">
        <v>58</v>
      </c>
      <c r="K1239" s="1" t="s">
        <v>1000</v>
      </c>
      <c r="L1239" s="1" t="s">
        <v>124</v>
      </c>
      <c r="M1239" s="1"/>
      <c r="N1239" s="1" t="s">
        <v>29</v>
      </c>
      <c r="O1239" s="1" t="s">
        <v>988</v>
      </c>
      <c r="P1239" s="1" t="s">
        <v>181</v>
      </c>
      <c r="Q1239" s="1" t="s">
        <v>680</v>
      </c>
      <c r="R1239" s="1"/>
      <c r="S1239" s="1">
        <v>21228</v>
      </c>
      <c r="T1239" s="2">
        <v>42113</v>
      </c>
      <c r="U1239" s="2">
        <v>42115</v>
      </c>
      <c r="V1239" s="1">
        <v>5</v>
      </c>
      <c r="W1239" s="1">
        <v>88029</v>
      </c>
      <c r="X1239" s="2"/>
      <c r="Y1239" s="1"/>
      <c r="Z1239" s="1"/>
      <c r="AA1239" s="1"/>
      <c r="AB1239" s="1"/>
    </row>
    <row r="1240" spans="1:28" x14ac:dyDescent="0.3">
      <c r="A1240" s="1">
        <v>23512</v>
      </c>
      <c r="B1240" s="1" t="s">
        <v>71</v>
      </c>
      <c r="C1240" s="1">
        <v>3.28</v>
      </c>
      <c r="D1240" s="1">
        <v>0.05</v>
      </c>
      <c r="E1240" s="1">
        <v>2215</v>
      </c>
      <c r="G1240" s="1"/>
      <c r="H1240" s="1" t="s">
        <v>35</v>
      </c>
      <c r="I1240" s="1" t="s">
        <v>24</v>
      </c>
      <c r="J1240" s="1" t="s">
        <v>26</v>
      </c>
      <c r="K1240" s="1" t="s">
        <v>27</v>
      </c>
      <c r="L1240" s="1" t="s">
        <v>28</v>
      </c>
      <c r="M1240" s="1"/>
      <c r="N1240" s="1" t="s">
        <v>29</v>
      </c>
      <c r="O1240" s="1" t="s">
        <v>988</v>
      </c>
      <c r="P1240" s="1" t="s">
        <v>90</v>
      </c>
      <c r="Q1240" s="1" t="s">
        <v>681</v>
      </c>
      <c r="R1240" s="1"/>
      <c r="S1240" s="1">
        <v>44646</v>
      </c>
      <c r="T1240" s="2">
        <v>42178</v>
      </c>
      <c r="U1240" s="2">
        <v>42178</v>
      </c>
      <c r="V1240" s="1">
        <v>4</v>
      </c>
      <c r="W1240" s="1">
        <v>90314</v>
      </c>
      <c r="X1240" s="2"/>
      <c r="Y1240" s="1"/>
      <c r="Z1240" s="1"/>
      <c r="AA1240" s="1"/>
      <c r="AB1240" s="1"/>
    </row>
    <row r="1241" spans="1:28" x14ac:dyDescent="0.3">
      <c r="A1241" s="1">
        <v>23513</v>
      </c>
      <c r="B1241" s="1" t="s">
        <v>71</v>
      </c>
      <c r="C1241" s="1">
        <v>256.99</v>
      </c>
      <c r="D1241" s="1">
        <v>0.1</v>
      </c>
      <c r="E1241" s="1">
        <v>2216</v>
      </c>
      <c r="G1241" s="1"/>
      <c r="H1241" s="1" t="s">
        <v>35</v>
      </c>
      <c r="I1241" s="1" t="s">
        <v>24</v>
      </c>
      <c r="J1241" s="1" t="s">
        <v>58</v>
      </c>
      <c r="K1241" s="1" t="s">
        <v>100</v>
      </c>
      <c r="L1241" s="1" t="s">
        <v>49</v>
      </c>
      <c r="M1241" s="1"/>
      <c r="N1241" s="1" t="s">
        <v>29</v>
      </c>
      <c r="O1241" s="1" t="s">
        <v>988</v>
      </c>
      <c r="P1241" s="1" t="s">
        <v>90</v>
      </c>
      <c r="Q1241" s="1" t="s">
        <v>682</v>
      </c>
      <c r="R1241" s="1"/>
      <c r="S1241" s="1">
        <v>44256</v>
      </c>
      <c r="T1241" s="2">
        <v>42178</v>
      </c>
      <c r="U1241" s="2">
        <v>42185</v>
      </c>
      <c r="V1241" s="1">
        <v>3</v>
      </c>
      <c r="W1241" s="1">
        <v>90314</v>
      </c>
      <c r="X1241" s="2"/>
      <c r="Y1241" s="1"/>
      <c r="Z1241" s="1"/>
      <c r="AA1241" s="1"/>
      <c r="AB1241" s="1"/>
    </row>
    <row r="1242" spans="1:28" x14ac:dyDescent="0.3">
      <c r="A1242" s="1">
        <v>23514</v>
      </c>
      <c r="B1242" s="1" t="s">
        <v>71</v>
      </c>
      <c r="C1242" s="1">
        <v>6.48</v>
      </c>
      <c r="D1242" s="1">
        <v>0.05</v>
      </c>
      <c r="E1242" s="1">
        <v>2216</v>
      </c>
      <c r="G1242" s="1"/>
      <c r="H1242" s="1" t="s">
        <v>35</v>
      </c>
      <c r="I1242" s="1" t="s">
        <v>24</v>
      </c>
      <c r="J1242" s="1" t="s">
        <v>26</v>
      </c>
      <c r="K1242" s="1" t="s">
        <v>66</v>
      </c>
      <c r="L1242" s="1" t="s">
        <v>49</v>
      </c>
      <c r="M1242" s="1"/>
      <c r="N1242" s="1" t="s">
        <v>29</v>
      </c>
      <c r="O1242" s="1" t="s">
        <v>998</v>
      </c>
      <c r="P1242" s="1" t="s">
        <v>90</v>
      </c>
      <c r="Q1242" s="1" t="s">
        <v>682</v>
      </c>
      <c r="R1242" s="1"/>
      <c r="S1242" s="1">
        <v>44256</v>
      </c>
      <c r="T1242" s="2">
        <v>42178</v>
      </c>
      <c r="U1242" s="2">
        <v>42180</v>
      </c>
      <c r="V1242" s="1">
        <v>10</v>
      </c>
      <c r="W1242" s="1">
        <v>90314</v>
      </c>
      <c r="X1242" s="1"/>
      <c r="Y1242" s="1"/>
      <c r="Z1242" s="1"/>
      <c r="AA1242" s="1"/>
      <c r="AB1242" s="1"/>
    </row>
    <row r="1243" spans="1:28" x14ac:dyDescent="0.3">
      <c r="A1243" s="1">
        <v>22712</v>
      </c>
      <c r="B1243" s="1" t="s">
        <v>71</v>
      </c>
      <c r="C1243" s="1">
        <v>14.2</v>
      </c>
      <c r="D1243" s="1">
        <v>0.05</v>
      </c>
      <c r="E1243" s="1">
        <v>2220</v>
      </c>
      <c r="G1243" s="1"/>
      <c r="H1243" s="1" t="s">
        <v>35</v>
      </c>
      <c r="I1243" s="1" t="s">
        <v>74</v>
      </c>
      <c r="J1243" s="1" t="s">
        <v>36</v>
      </c>
      <c r="K1243" s="1" t="s">
        <v>42</v>
      </c>
      <c r="L1243" s="1" t="s">
        <v>28</v>
      </c>
      <c r="M1243" s="1"/>
      <c r="N1243" s="1" t="s">
        <v>29</v>
      </c>
      <c r="O1243" s="1" t="s">
        <v>984</v>
      </c>
      <c r="P1243" s="1" t="s">
        <v>162</v>
      </c>
      <c r="Q1243" s="1" t="s">
        <v>683</v>
      </c>
      <c r="R1243" s="1"/>
      <c r="S1243" s="1">
        <v>34787</v>
      </c>
      <c r="T1243" s="2">
        <v>42063</v>
      </c>
      <c r="U1243" s="2">
        <v>42064</v>
      </c>
      <c r="V1243" s="1">
        <v>4</v>
      </c>
      <c r="W1243" s="1">
        <v>91036</v>
      </c>
      <c r="X1243" s="2"/>
      <c r="Y1243" s="1"/>
      <c r="Z1243" s="1"/>
      <c r="AA1243" s="1"/>
      <c r="AB1243" s="1"/>
    </row>
    <row r="1244" spans="1:28" x14ac:dyDescent="0.3">
      <c r="A1244" s="1">
        <v>24113</v>
      </c>
      <c r="B1244" s="1" t="s">
        <v>41</v>
      </c>
      <c r="C1244" s="1">
        <v>100.89</v>
      </c>
      <c r="D1244" s="1">
        <v>0.1</v>
      </c>
      <c r="E1244" s="1">
        <v>2225</v>
      </c>
      <c r="G1244" s="1"/>
      <c r="H1244" s="1" t="s">
        <v>995</v>
      </c>
      <c r="I1244" s="1" t="s">
        <v>48</v>
      </c>
      <c r="J1244" s="1" t="s">
        <v>36</v>
      </c>
      <c r="K1244" s="1" t="s">
        <v>37</v>
      </c>
      <c r="L1244" s="1" t="s">
        <v>38</v>
      </c>
      <c r="M1244" s="1"/>
      <c r="N1244" s="1" t="s">
        <v>29</v>
      </c>
      <c r="O1244" s="1" t="s">
        <v>998</v>
      </c>
      <c r="P1244" s="1" t="s">
        <v>164</v>
      </c>
      <c r="Q1244" s="1" t="s">
        <v>684</v>
      </c>
      <c r="R1244" s="1"/>
      <c r="S1244" s="1">
        <v>88240</v>
      </c>
      <c r="T1244" s="2">
        <v>42056</v>
      </c>
      <c r="U1244" s="2">
        <v>42057</v>
      </c>
      <c r="V1244" s="1">
        <v>15</v>
      </c>
      <c r="W1244" s="1">
        <v>89970</v>
      </c>
      <c r="X1244" s="1"/>
      <c r="Y1244" s="1"/>
      <c r="Z1244" s="1"/>
      <c r="AA1244" s="1"/>
      <c r="AB1244" s="1"/>
    </row>
    <row r="1245" spans="1:28" x14ac:dyDescent="0.3">
      <c r="A1245" s="1">
        <v>18820</v>
      </c>
      <c r="B1245" s="1" t="s">
        <v>71</v>
      </c>
      <c r="C1245" s="1">
        <v>13.43</v>
      </c>
      <c r="D1245" s="1">
        <v>0.05</v>
      </c>
      <c r="E1245" s="1">
        <v>2240</v>
      </c>
      <c r="G1245" s="1"/>
      <c r="H1245" s="1" t="s">
        <v>995</v>
      </c>
      <c r="I1245" s="1" t="s">
        <v>24</v>
      </c>
      <c r="J1245" s="1" t="s">
        <v>26</v>
      </c>
      <c r="K1245" s="1" t="s">
        <v>85</v>
      </c>
      <c r="L1245" s="1" t="s">
        <v>49</v>
      </c>
      <c r="M1245" s="1"/>
      <c r="N1245" s="1" t="s">
        <v>29</v>
      </c>
      <c r="O1245" s="1" t="s">
        <v>988</v>
      </c>
      <c r="P1245" s="1" t="s">
        <v>162</v>
      </c>
      <c r="Q1245" s="1" t="s">
        <v>685</v>
      </c>
      <c r="R1245" s="1"/>
      <c r="S1245" s="1">
        <v>33801</v>
      </c>
      <c r="T1245" s="2">
        <v>42100</v>
      </c>
      <c r="U1245" s="2">
        <v>42107</v>
      </c>
      <c r="V1245" s="1">
        <v>7</v>
      </c>
      <c r="W1245" s="1">
        <v>89102</v>
      </c>
      <c r="X1245" s="1"/>
      <c r="Y1245" s="1"/>
      <c r="Z1245" s="1"/>
      <c r="AA1245" s="1"/>
      <c r="AB1245" s="1"/>
    </row>
    <row r="1246" spans="1:28" x14ac:dyDescent="0.3">
      <c r="A1246" s="1">
        <v>24121</v>
      </c>
      <c r="B1246" s="1" t="s">
        <v>71</v>
      </c>
      <c r="C1246" s="1">
        <v>2.08</v>
      </c>
      <c r="D1246" s="1">
        <v>0.05</v>
      </c>
      <c r="E1246" s="1">
        <v>2250</v>
      </c>
      <c r="G1246" s="1"/>
      <c r="H1246" s="1" t="s">
        <v>35</v>
      </c>
      <c r="I1246" s="1" t="s">
        <v>34</v>
      </c>
      <c r="J1246" s="1" t="s">
        <v>36</v>
      </c>
      <c r="K1246" s="1" t="s">
        <v>42</v>
      </c>
      <c r="L1246" s="1" t="s">
        <v>49</v>
      </c>
      <c r="M1246" s="1"/>
      <c r="N1246" s="1" t="s">
        <v>29</v>
      </c>
      <c r="O1246" s="1" t="s">
        <v>998</v>
      </c>
      <c r="P1246" s="1" t="s">
        <v>122</v>
      </c>
      <c r="Q1246" s="1" t="s">
        <v>686</v>
      </c>
      <c r="R1246" s="1"/>
      <c r="S1246" s="1">
        <v>16801</v>
      </c>
      <c r="T1246" s="2">
        <v>42107</v>
      </c>
      <c r="U1246" s="2">
        <v>42114</v>
      </c>
      <c r="V1246" s="1">
        <v>22</v>
      </c>
      <c r="W1246" s="1">
        <v>86699</v>
      </c>
      <c r="X1246" s="1"/>
      <c r="Y1246" s="1"/>
      <c r="Z1246" s="1"/>
      <c r="AA1246" s="1"/>
      <c r="AB1246" s="1"/>
    </row>
    <row r="1247" spans="1:28" x14ac:dyDescent="0.3">
      <c r="A1247" s="1">
        <v>25440</v>
      </c>
      <c r="B1247" s="1" t="s">
        <v>71</v>
      </c>
      <c r="C1247" s="1">
        <v>6.3</v>
      </c>
      <c r="D1247" s="1">
        <v>0.05</v>
      </c>
      <c r="E1247" s="1">
        <v>2254</v>
      </c>
      <c r="G1247" s="1"/>
      <c r="H1247" s="1" t="s">
        <v>35</v>
      </c>
      <c r="I1247" s="1" t="s">
        <v>24</v>
      </c>
      <c r="J1247" s="1" t="s">
        <v>26</v>
      </c>
      <c r="K1247" s="1" t="s">
        <v>82</v>
      </c>
      <c r="L1247" s="1" t="s">
        <v>49</v>
      </c>
      <c r="M1247" s="1"/>
      <c r="N1247" s="1" t="s">
        <v>29</v>
      </c>
      <c r="O1247" s="1" t="s">
        <v>998</v>
      </c>
      <c r="P1247" s="1" t="s">
        <v>244</v>
      </c>
      <c r="Q1247" s="1" t="s">
        <v>687</v>
      </c>
      <c r="R1247" s="1"/>
      <c r="S1247" s="1">
        <v>42003</v>
      </c>
      <c r="T1247" s="2">
        <v>42031</v>
      </c>
      <c r="U1247" s="2">
        <v>42036</v>
      </c>
      <c r="V1247" s="1">
        <v>12</v>
      </c>
      <c r="W1247" s="1">
        <v>89278</v>
      </c>
      <c r="X1247" s="1"/>
      <c r="Y1247" s="1"/>
      <c r="Z1247" s="1"/>
      <c r="AA1247" s="1"/>
      <c r="AB1247" s="1"/>
    </row>
    <row r="1248" spans="1:28" x14ac:dyDescent="0.3">
      <c r="A1248" s="1">
        <v>20639</v>
      </c>
      <c r="B1248" s="1" t="s">
        <v>23</v>
      </c>
      <c r="C1248" s="1">
        <v>48.91</v>
      </c>
      <c r="D1248" s="1">
        <v>0.05</v>
      </c>
      <c r="E1248" s="1">
        <v>2254</v>
      </c>
      <c r="G1248" s="1"/>
      <c r="H1248" s="1" t="s">
        <v>35</v>
      </c>
      <c r="I1248" s="1" t="s">
        <v>24</v>
      </c>
      <c r="J1248" s="1" t="s">
        <v>26</v>
      </c>
      <c r="K1248" s="1" t="s">
        <v>66</v>
      </c>
      <c r="L1248" s="1" t="s">
        <v>49</v>
      </c>
      <c r="M1248" s="1"/>
      <c r="N1248" s="1" t="s">
        <v>29</v>
      </c>
      <c r="O1248" s="1" t="s">
        <v>998</v>
      </c>
      <c r="P1248" s="1" t="s">
        <v>244</v>
      </c>
      <c r="Q1248" s="1" t="s">
        <v>687</v>
      </c>
      <c r="R1248" s="1"/>
      <c r="S1248" s="1">
        <v>42003</v>
      </c>
      <c r="T1248" s="2">
        <v>42122</v>
      </c>
      <c r="U1248" s="2">
        <v>42124</v>
      </c>
      <c r="V1248" s="1">
        <v>14</v>
      </c>
      <c r="W1248" s="1">
        <v>89279</v>
      </c>
      <c r="X1248" s="2"/>
      <c r="Y1248" s="1"/>
      <c r="Z1248" s="1"/>
      <c r="AA1248" s="1"/>
      <c r="AB1248" s="1"/>
    </row>
    <row r="1249" spans="1:28" x14ac:dyDescent="0.3">
      <c r="A1249" s="1">
        <v>20640</v>
      </c>
      <c r="B1249" s="1" t="s">
        <v>23</v>
      </c>
      <c r="C1249" s="1">
        <v>5.98</v>
      </c>
      <c r="D1249" s="1">
        <v>0.05</v>
      </c>
      <c r="E1249" s="1">
        <v>2254</v>
      </c>
      <c r="G1249" s="1"/>
      <c r="H1249" s="1" t="s">
        <v>35</v>
      </c>
      <c r="I1249" s="1" t="s">
        <v>24</v>
      </c>
      <c r="J1249" s="1" t="s">
        <v>26</v>
      </c>
      <c r="K1249" s="1" t="s">
        <v>66</v>
      </c>
      <c r="L1249" s="1" t="s">
        <v>49</v>
      </c>
      <c r="M1249" s="1"/>
      <c r="N1249" s="1" t="s">
        <v>29</v>
      </c>
      <c r="O1249" s="1" t="s">
        <v>998</v>
      </c>
      <c r="P1249" s="1" t="s">
        <v>244</v>
      </c>
      <c r="Q1249" s="1" t="s">
        <v>687</v>
      </c>
      <c r="R1249" s="1"/>
      <c r="S1249" s="1">
        <v>42003</v>
      </c>
      <c r="T1249" s="2">
        <v>42122</v>
      </c>
      <c r="U1249" s="2">
        <v>42122</v>
      </c>
      <c r="V1249" s="1">
        <v>13</v>
      </c>
      <c r="W1249" s="1">
        <v>89279</v>
      </c>
      <c r="X1249" s="1"/>
      <c r="Y1249" s="1"/>
      <c r="Z1249" s="1"/>
      <c r="AA1249" s="1"/>
      <c r="AB1249" s="1"/>
    </row>
    <row r="1250" spans="1:28" x14ac:dyDescent="0.3">
      <c r="A1250" s="1">
        <v>19054</v>
      </c>
      <c r="B1250" s="1" t="s">
        <v>41</v>
      </c>
      <c r="C1250" s="1">
        <v>60.97</v>
      </c>
      <c r="D1250" s="1">
        <v>0.05</v>
      </c>
      <c r="E1250" s="1">
        <v>2256</v>
      </c>
      <c r="G1250" s="1"/>
      <c r="H1250" s="1" t="s">
        <v>995</v>
      </c>
      <c r="I1250" s="1" t="s">
        <v>24</v>
      </c>
      <c r="J1250" s="1" t="s">
        <v>26</v>
      </c>
      <c r="K1250" s="1" t="s">
        <v>131</v>
      </c>
      <c r="L1250" s="1" t="s">
        <v>49</v>
      </c>
      <c r="M1250" s="1"/>
      <c r="N1250" s="1" t="s">
        <v>29</v>
      </c>
      <c r="O1250" s="1" t="s">
        <v>998</v>
      </c>
      <c r="P1250" s="1" t="s">
        <v>150</v>
      </c>
      <c r="Q1250" s="1" t="s">
        <v>671</v>
      </c>
      <c r="R1250" s="1"/>
      <c r="S1250" s="1">
        <v>28560</v>
      </c>
      <c r="T1250" s="2">
        <v>42006</v>
      </c>
      <c r="U1250" s="2">
        <v>42008</v>
      </c>
      <c r="V1250" s="1">
        <v>6</v>
      </c>
      <c r="W1250" s="1">
        <v>87963</v>
      </c>
      <c r="X1250" s="1"/>
      <c r="Y1250" s="1"/>
      <c r="Z1250" s="1"/>
      <c r="AA1250" s="1"/>
      <c r="AB1250" s="1"/>
    </row>
    <row r="1251" spans="1:28" x14ac:dyDescent="0.3">
      <c r="A1251" s="1">
        <v>18652</v>
      </c>
      <c r="B1251" s="1" t="s">
        <v>47</v>
      </c>
      <c r="C1251" s="1">
        <v>70.98</v>
      </c>
      <c r="D1251" s="1">
        <v>0.05</v>
      </c>
      <c r="E1251" s="1">
        <v>2256</v>
      </c>
      <c r="G1251" s="1"/>
      <c r="H1251" s="1" t="s">
        <v>995</v>
      </c>
      <c r="I1251" s="1" t="s">
        <v>24</v>
      </c>
      <c r="J1251" s="1" t="s">
        <v>36</v>
      </c>
      <c r="K1251" s="1" t="s">
        <v>37</v>
      </c>
      <c r="L1251" s="1" t="s">
        <v>38</v>
      </c>
      <c r="M1251" s="1"/>
      <c r="N1251" s="1" t="s">
        <v>29</v>
      </c>
      <c r="O1251" s="1" t="s">
        <v>998</v>
      </c>
      <c r="P1251" s="1" t="s">
        <v>150</v>
      </c>
      <c r="Q1251" s="1" t="s">
        <v>671</v>
      </c>
      <c r="R1251" s="1"/>
      <c r="S1251" s="1">
        <v>28560</v>
      </c>
      <c r="T1251" s="2">
        <v>42087</v>
      </c>
      <c r="U1251" s="2">
        <v>42089</v>
      </c>
      <c r="V1251" s="1">
        <v>20</v>
      </c>
      <c r="W1251" s="1">
        <v>87964</v>
      </c>
      <c r="X1251" s="1"/>
      <c r="Y1251" s="1"/>
      <c r="Z1251" s="1"/>
      <c r="AA1251" s="1"/>
      <c r="AB1251" s="1"/>
    </row>
    <row r="1252" spans="1:28" x14ac:dyDescent="0.3">
      <c r="A1252" s="1">
        <v>21937</v>
      </c>
      <c r="B1252" s="1" t="s">
        <v>23</v>
      </c>
      <c r="C1252" s="1">
        <v>6.68</v>
      </c>
      <c r="D1252" s="1">
        <v>0.05</v>
      </c>
      <c r="E1252" s="1">
        <v>2257</v>
      </c>
      <c r="G1252" s="1"/>
      <c r="H1252" s="1" t="s">
        <v>35</v>
      </c>
      <c r="I1252" s="1" t="s">
        <v>24</v>
      </c>
      <c r="J1252" s="1" t="s">
        <v>26</v>
      </c>
      <c r="K1252" s="1" t="s">
        <v>66</v>
      </c>
      <c r="L1252" s="1" t="s">
        <v>49</v>
      </c>
      <c r="M1252" s="1"/>
      <c r="N1252" s="1" t="s">
        <v>29</v>
      </c>
      <c r="O1252" s="1" t="s">
        <v>998</v>
      </c>
      <c r="P1252" s="1" t="s">
        <v>150</v>
      </c>
      <c r="Q1252" s="1" t="s">
        <v>688</v>
      </c>
      <c r="R1252" s="1"/>
      <c r="S1252" s="1">
        <v>27604</v>
      </c>
      <c r="T1252" s="2">
        <v>42167</v>
      </c>
      <c r="U1252" s="2">
        <v>42168</v>
      </c>
      <c r="V1252" s="1">
        <v>14</v>
      </c>
      <c r="W1252" s="1">
        <v>87965</v>
      </c>
      <c r="X1252" s="2"/>
      <c r="Y1252" s="1"/>
      <c r="Z1252" s="1"/>
      <c r="AA1252" s="1"/>
      <c r="AB1252" s="1"/>
    </row>
    <row r="1253" spans="1:28" x14ac:dyDescent="0.3">
      <c r="A1253" s="1">
        <v>26361</v>
      </c>
      <c r="B1253" s="1" t="s">
        <v>71</v>
      </c>
      <c r="C1253" s="1">
        <v>7.64</v>
      </c>
      <c r="D1253" s="1">
        <v>0.05</v>
      </c>
      <c r="E1253" s="1">
        <v>2258</v>
      </c>
      <c r="G1253" s="1"/>
      <c r="H1253" s="1" t="s">
        <v>995</v>
      </c>
      <c r="I1253" s="1" t="s">
        <v>24</v>
      </c>
      <c r="J1253" s="1" t="s">
        <v>26</v>
      </c>
      <c r="K1253" s="1" t="s">
        <v>54</v>
      </c>
      <c r="L1253" s="1" t="s">
        <v>49</v>
      </c>
      <c r="M1253" s="1"/>
      <c r="N1253" s="1" t="s">
        <v>29</v>
      </c>
      <c r="O1253" s="1" t="s">
        <v>998</v>
      </c>
      <c r="P1253" s="1" t="s">
        <v>150</v>
      </c>
      <c r="Q1253" s="1" t="s">
        <v>689</v>
      </c>
      <c r="R1253" s="1"/>
      <c r="S1253" s="1">
        <v>27801</v>
      </c>
      <c r="T1253" s="2">
        <v>42072</v>
      </c>
      <c r="U1253" s="2">
        <v>42076</v>
      </c>
      <c r="V1253" s="1">
        <v>9</v>
      </c>
      <c r="W1253" s="1">
        <v>87962</v>
      </c>
      <c r="X1253" s="1"/>
      <c r="Y1253" s="1"/>
      <c r="Z1253" s="1"/>
      <c r="AA1253" s="1"/>
      <c r="AB1253" s="1"/>
    </row>
    <row r="1254" spans="1:28" x14ac:dyDescent="0.3">
      <c r="A1254" s="1">
        <v>26362</v>
      </c>
      <c r="B1254" s="1" t="s">
        <v>71</v>
      </c>
      <c r="C1254" s="1">
        <v>400.97</v>
      </c>
      <c r="D1254" s="1">
        <v>0.1</v>
      </c>
      <c r="E1254" s="1">
        <v>2258</v>
      </c>
      <c r="G1254" s="1"/>
      <c r="H1254" s="1" t="s">
        <v>995</v>
      </c>
      <c r="I1254" s="1" t="s">
        <v>24</v>
      </c>
      <c r="J1254" s="1" t="s">
        <v>58</v>
      </c>
      <c r="K1254" s="1" t="s">
        <v>62</v>
      </c>
      <c r="L1254" s="1" t="s">
        <v>77</v>
      </c>
      <c r="M1254" s="1"/>
      <c r="N1254" s="1" t="s">
        <v>29</v>
      </c>
      <c r="O1254" s="1" t="s">
        <v>998</v>
      </c>
      <c r="P1254" s="1" t="s">
        <v>150</v>
      </c>
      <c r="Q1254" s="1" t="s">
        <v>689</v>
      </c>
      <c r="R1254" s="1"/>
      <c r="S1254" s="1">
        <v>27801</v>
      </c>
      <c r="T1254" s="2">
        <v>42072</v>
      </c>
      <c r="U1254" s="2">
        <v>42076</v>
      </c>
      <c r="V1254" s="1">
        <v>8</v>
      </c>
      <c r="W1254" s="1">
        <v>87962</v>
      </c>
      <c r="X1254" s="1"/>
      <c r="Y1254" s="1"/>
      <c r="Z1254" s="1"/>
      <c r="AA1254" s="1"/>
      <c r="AB1254" s="1"/>
    </row>
    <row r="1255" spans="1:28" x14ac:dyDescent="0.3">
      <c r="A1255" s="1">
        <v>20187</v>
      </c>
      <c r="B1255" s="1" t="s">
        <v>41</v>
      </c>
      <c r="C1255" s="1">
        <v>4.9800000000000004</v>
      </c>
      <c r="D1255" s="1">
        <v>0.05</v>
      </c>
      <c r="E1255" s="1">
        <v>2260</v>
      </c>
      <c r="G1255" s="1"/>
      <c r="H1255" s="1" t="s">
        <v>35</v>
      </c>
      <c r="I1255" s="1" t="s">
        <v>24</v>
      </c>
      <c r="J1255" s="1" t="s">
        <v>26</v>
      </c>
      <c r="K1255" s="1" t="s">
        <v>82</v>
      </c>
      <c r="L1255" s="1" t="s">
        <v>49</v>
      </c>
      <c r="M1255" s="1"/>
      <c r="N1255" s="1" t="s">
        <v>29</v>
      </c>
      <c r="O1255" s="1" t="s">
        <v>998</v>
      </c>
      <c r="P1255" s="1" t="s">
        <v>171</v>
      </c>
      <c r="Q1255" s="1" t="s">
        <v>690</v>
      </c>
      <c r="R1255" s="1"/>
      <c r="S1255" s="1">
        <v>30161</v>
      </c>
      <c r="T1255" s="2">
        <v>42050</v>
      </c>
      <c r="U1255" s="2">
        <v>42051</v>
      </c>
      <c r="V1255" s="1">
        <v>17</v>
      </c>
      <c r="W1255" s="1">
        <v>89601</v>
      </c>
      <c r="X1255" s="2"/>
      <c r="Y1255" s="1"/>
      <c r="Z1255" s="1"/>
      <c r="AA1255" s="1"/>
      <c r="AB1255" s="1"/>
    </row>
    <row r="1256" spans="1:28" x14ac:dyDescent="0.3">
      <c r="A1256" s="1">
        <v>20188</v>
      </c>
      <c r="B1256" s="1" t="s">
        <v>41</v>
      </c>
      <c r="C1256" s="1">
        <v>20.99</v>
      </c>
      <c r="D1256" s="1">
        <v>0.05</v>
      </c>
      <c r="E1256" s="1">
        <v>2260</v>
      </c>
      <c r="G1256" s="1"/>
      <c r="H1256" s="1" t="s">
        <v>35</v>
      </c>
      <c r="I1256" s="1" t="s">
        <v>24</v>
      </c>
      <c r="J1256" s="1" t="s">
        <v>58</v>
      </c>
      <c r="K1256" s="1" t="s">
        <v>992</v>
      </c>
      <c r="L1256" s="1" t="s">
        <v>43</v>
      </c>
      <c r="M1256" s="1"/>
      <c r="N1256" s="1" t="s">
        <v>29</v>
      </c>
      <c r="O1256" s="1" t="s">
        <v>998</v>
      </c>
      <c r="P1256" s="1" t="s">
        <v>171</v>
      </c>
      <c r="Q1256" s="1" t="s">
        <v>690</v>
      </c>
      <c r="R1256" s="1"/>
      <c r="S1256" s="1">
        <v>30161</v>
      </c>
      <c r="T1256" s="2">
        <v>42050</v>
      </c>
      <c r="U1256" s="2">
        <v>42051</v>
      </c>
      <c r="V1256" s="1">
        <v>9</v>
      </c>
      <c r="W1256" s="1">
        <v>89601</v>
      </c>
      <c r="X1256" s="1"/>
      <c r="Y1256" s="1"/>
      <c r="Z1256" s="1"/>
      <c r="AA1256" s="1"/>
      <c r="AB1256" s="1"/>
    </row>
    <row r="1257" spans="1:28" x14ac:dyDescent="0.3">
      <c r="A1257" s="1">
        <v>19569</v>
      </c>
      <c r="B1257" s="1" t="s">
        <v>23</v>
      </c>
      <c r="C1257" s="1">
        <v>4.9800000000000004</v>
      </c>
      <c r="D1257" s="1">
        <v>0.05</v>
      </c>
      <c r="E1257" s="1">
        <v>2260</v>
      </c>
      <c r="G1257" s="1"/>
      <c r="H1257" s="1" t="s">
        <v>35</v>
      </c>
      <c r="I1257" s="1" t="s">
        <v>24</v>
      </c>
      <c r="J1257" s="1" t="s">
        <v>26</v>
      </c>
      <c r="K1257" s="1" t="s">
        <v>82</v>
      </c>
      <c r="L1257" s="1" t="s">
        <v>49</v>
      </c>
      <c r="M1257" s="1"/>
      <c r="N1257" s="1" t="s">
        <v>29</v>
      </c>
      <c r="O1257" s="1" t="s">
        <v>998</v>
      </c>
      <c r="P1257" s="1" t="s">
        <v>171</v>
      </c>
      <c r="Q1257" s="1" t="s">
        <v>690</v>
      </c>
      <c r="R1257" s="1"/>
      <c r="S1257" s="1">
        <v>30161</v>
      </c>
      <c r="T1257" s="2">
        <v>42115</v>
      </c>
      <c r="U1257" s="2">
        <v>42116</v>
      </c>
      <c r="V1257" s="1">
        <v>1</v>
      </c>
      <c r="W1257" s="1">
        <v>89602</v>
      </c>
      <c r="X1257" s="1"/>
      <c r="Y1257" s="1"/>
      <c r="Z1257" s="1"/>
      <c r="AA1257" s="1"/>
      <c r="AB1257" s="1"/>
    </row>
    <row r="1258" spans="1:28" x14ac:dyDescent="0.3">
      <c r="A1258" s="1">
        <v>19570</v>
      </c>
      <c r="B1258" s="1" t="s">
        <v>23</v>
      </c>
      <c r="C1258" s="1">
        <v>119.99</v>
      </c>
      <c r="D1258" s="1">
        <v>0.1</v>
      </c>
      <c r="E1258" s="1">
        <v>2260</v>
      </c>
      <c r="G1258" s="1"/>
      <c r="H1258" s="1" t="s">
        <v>995</v>
      </c>
      <c r="I1258" s="1" t="s">
        <v>24</v>
      </c>
      <c r="J1258" s="1" t="s">
        <v>58</v>
      </c>
      <c r="K1258" s="1" t="s">
        <v>62</v>
      </c>
      <c r="L1258" s="1" t="s">
        <v>38</v>
      </c>
      <c r="M1258" s="1"/>
      <c r="N1258" s="1" t="s">
        <v>29</v>
      </c>
      <c r="O1258" s="1" t="s">
        <v>989</v>
      </c>
      <c r="P1258" s="1" t="s">
        <v>171</v>
      </c>
      <c r="Q1258" s="1" t="s">
        <v>690</v>
      </c>
      <c r="R1258" s="1"/>
      <c r="S1258" s="1">
        <v>30161</v>
      </c>
      <c r="T1258" s="2">
        <v>42115</v>
      </c>
      <c r="U1258" s="2">
        <v>42117</v>
      </c>
      <c r="V1258" s="1">
        <v>4</v>
      </c>
      <c r="W1258" s="1">
        <v>89602</v>
      </c>
      <c r="X1258" s="1"/>
      <c r="Y1258" s="1"/>
      <c r="Z1258" s="1"/>
      <c r="AA1258" s="1"/>
      <c r="AB1258" s="1"/>
    </row>
    <row r="1259" spans="1:28" x14ac:dyDescent="0.3">
      <c r="A1259" s="1">
        <v>18142</v>
      </c>
      <c r="B1259" s="1" t="s">
        <v>33</v>
      </c>
      <c r="C1259" s="1">
        <v>207.48</v>
      </c>
      <c r="D1259" s="1">
        <v>0.1</v>
      </c>
      <c r="E1259" s="1">
        <v>2264</v>
      </c>
      <c r="G1259" s="1"/>
      <c r="H1259" s="1" t="s">
        <v>35</v>
      </c>
      <c r="I1259" s="1" t="s">
        <v>24</v>
      </c>
      <c r="J1259" s="1" t="s">
        <v>26</v>
      </c>
      <c r="K1259" s="1" t="s">
        <v>131</v>
      </c>
      <c r="L1259" s="1" t="s">
        <v>49</v>
      </c>
      <c r="M1259" s="1"/>
      <c r="N1259" s="1" t="s">
        <v>29</v>
      </c>
      <c r="O1259" s="1" t="s">
        <v>989</v>
      </c>
      <c r="P1259" s="1" t="s">
        <v>210</v>
      </c>
      <c r="Q1259" s="1" t="s">
        <v>691</v>
      </c>
      <c r="R1259" s="1"/>
      <c r="S1259" s="1">
        <v>64804</v>
      </c>
      <c r="T1259" s="2">
        <v>42030</v>
      </c>
      <c r="U1259" s="2">
        <v>42033</v>
      </c>
      <c r="V1259" s="1">
        <v>3</v>
      </c>
      <c r="W1259" s="1">
        <v>86611</v>
      </c>
      <c r="X1259" s="1"/>
      <c r="Y1259" s="1"/>
      <c r="Z1259" s="1"/>
      <c r="AA1259" s="1"/>
      <c r="AB1259" s="1"/>
    </row>
    <row r="1260" spans="1:28" x14ac:dyDescent="0.3">
      <c r="A1260" s="1">
        <v>19171</v>
      </c>
      <c r="B1260" s="1" t="s">
        <v>41</v>
      </c>
      <c r="C1260" s="1">
        <v>7.45</v>
      </c>
      <c r="D1260" s="1">
        <v>0.05</v>
      </c>
      <c r="E1260" s="1">
        <v>2265</v>
      </c>
      <c r="G1260" s="1"/>
      <c r="H1260" s="1" t="s">
        <v>35</v>
      </c>
      <c r="I1260" s="1" t="s">
        <v>24</v>
      </c>
      <c r="J1260" s="1" t="s">
        <v>26</v>
      </c>
      <c r="K1260" s="1" t="s">
        <v>996</v>
      </c>
      <c r="L1260" s="1" t="s">
        <v>49</v>
      </c>
      <c r="M1260" s="1"/>
      <c r="N1260" s="1" t="s">
        <v>29</v>
      </c>
      <c r="O1260" s="1" t="s">
        <v>989</v>
      </c>
      <c r="P1260" s="1" t="s">
        <v>210</v>
      </c>
      <c r="Q1260" s="1" t="s">
        <v>692</v>
      </c>
      <c r="R1260" s="1"/>
      <c r="S1260" s="1">
        <v>64130</v>
      </c>
      <c r="T1260" s="2">
        <v>42033</v>
      </c>
      <c r="U1260" s="2">
        <v>42036</v>
      </c>
      <c r="V1260" s="1">
        <v>8</v>
      </c>
      <c r="W1260" s="1">
        <v>86612</v>
      </c>
      <c r="X1260" s="1"/>
      <c r="Y1260" s="1"/>
      <c r="Z1260" s="1"/>
      <c r="AA1260" s="1"/>
      <c r="AB1260" s="1"/>
    </row>
    <row r="1261" spans="1:28" x14ac:dyDescent="0.3">
      <c r="A1261" s="1">
        <v>19172</v>
      </c>
      <c r="B1261" s="1" t="s">
        <v>41</v>
      </c>
      <c r="C1261" s="1">
        <v>6.48</v>
      </c>
      <c r="D1261" s="1">
        <v>0.05</v>
      </c>
      <c r="E1261" s="1">
        <v>2265</v>
      </c>
      <c r="G1261" s="1"/>
      <c r="H1261" s="1" t="s">
        <v>35</v>
      </c>
      <c r="I1261" s="1" t="s">
        <v>24</v>
      </c>
      <c r="J1261" s="1" t="s">
        <v>26</v>
      </c>
      <c r="K1261" s="1" t="s">
        <v>66</v>
      </c>
      <c r="L1261" s="1" t="s">
        <v>49</v>
      </c>
      <c r="M1261" s="1"/>
      <c r="N1261" s="1" t="s">
        <v>29</v>
      </c>
      <c r="O1261" s="1" t="s">
        <v>989</v>
      </c>
      <c r="P1261" s="1" t="s">
        <v>210</v>
      </c>
      <c r="Q1261" s="1" t="s">
        <v>692</v>
      </c>
      <c r="R1261" s="1"/>
      <c r="S1261" s="1">
        <v>64130</v>
      </c>
      <c r="T1261" s="2">
        <v>42033</v>
      </c>
      <c r="U1261" s="2">
        <v>42035</v>
      </c>
      <c r="V1261" s="1">
        <v>10</v>
      </c>
      <c r="W1261" s="1">
        <v>86612</v>
      </c>
      <c r="X1261" s="1"/>
      <c r="Y1261" s="1"/>
      <c r="Z1261" s="1"/>
      <c r="AA1261" s="1"/>
      <c r="AB1261" s="1"/>
    </row>
    <row r="1262" spans="1:28" x14ac:dyDescent="0.3">
      <c r="A1262" s="1">
        <v>25996</v>
      </c>
      <c r="B1262" s="1" t="s">
        <v>41</v>
      </c>
      <c r="C1262" s="1">
        <v>11.33</v>
      </c>
      <c r="D1262" s="1">
        <v>0.05</v>
      </c>
      <c r="E1262" s="1">
        <v>2266</v>
      </c>
      <c r="G1262" s="1"/>
      <c r="H1262" s="1" t="s">
        <v>35</v>
      </c>
      <c r="I1262" s="1" t="s">
        <v>24</v>
      </c>
      <c r="J1262" s="1" t="s">
        <v>26</v>
      </c>
      <c r="K1262" s="1" t="s">
        <v>131</v>
      </c>
      <c r="L1262" s="1" t="s">
        <v>63</v>
      </c>
      <c r="M1262" s="1"/>
      <c r="N1262" s="1" t="s">
        <v>29</v>
      </c>
      <c r="O1262" s="1" t="s">
        <v>989</v>
      </c>
      <c r="P1262" s="1" t="s">
        <v>210</v>
      </c>
      <c r="Q1262" s="1" t="s">
        <v>693</v>
      </c>
      <c r="R1262" s="1"/>
      <c r="S1262" s="1">
        <v>63122</v>
      </c>
      <c r="T1262" s="2">
        <v>42150</v>
      </c>
      <c r="U1262" s="2">
        <v>42152</v>
      </c>
      <c r="V1262" s="1">
        <v>3</v>
      </c>
      <c r="W1262" s="1">
        <v>86610</v>
      </c>
      <c r="X1262" s="1"/>
      <c r="Y1262" s="1"/>
      <c r="Z1262" s="1"/>
      <c r="AA1262" s="1"/>
      <c r="AB1262" s="1"/>
    </row>
    <row r="1263" spans="1:28" x14ac:dyDescent="0.3">
      <c r="A1263" s="1">
        <v>25997</v>
      </c>
      <c r="B1263" s="1" t="s">
        <v>41</v>
      </c>
      <c r="C1263" s="1">
        <v>15.67</v>
      </c>
      <c r="D1263" s="1">
        <v>0.05</v>
      </c>
      <c r="E1263" s="1">
        <v>2266</v>
      </c>
      <c r="G1263" s="1"/>
      <c r="H1263" s="1" t="s">
        <v>35</v>
      </c>
      <c r="I1263" s="1" t="s">
        <v>24</v>
      </c>
      <c r="J1263" s="1" t="s">
        <v>26</v>
      </c>
      <c r="K1263" s="1" t="s">
        <v>54</v>
      </c>
      <c r="L1263" s="1" t="s">
        <v>49</v>
      </c>
      <c r="M1263" s="1"/>
      <c r="N1263" s="1" t="s">
        <v>29</v>
      </c>
      <c r="O1263" s="1" t="s">
        <v>998</v>
      </c>
      <c r="P1263" s="1" t="s">
        <v>210</v>
      </c>
      <c r="Q1263" s="1" t="s">
        <v>693</v>
      </c>
      <c r="R1263" s="1"/>
      <c r="S1263" s="1">
        <v>63122</v>
      </c>
      <c r="T1263" s="2">
        <v>42150</v>
      </c>
      <c r="U1263" s="2">
        <v>42151</v>
      </c>
      <c r="V1263" s="1">
        <v>16</v>
      </c>
      <c r="W1263" s="1">
        <v>86610</v>
      </c>
      <c r="X1263" s="1"/>
      <c r="Y1263" s="1"/>
      <c r="Z1263" s="1"/>
      <c r="AA1263" s="1"/>
      <c r="AB1263" s="1"/>
    </row>
    <row r="1264" spans="1:28" x14ac:dyDescent="0.3">
      <c r="A1264" s="1">
        <v>19072</v>
      </c>
      <c r="B1264" s="1" t="s">
        <v>71</v>
      </c>
      <c r="C1264" s="1">
        <v>259.70999999999998</v>
      </c>
      <c r="D1264" s="1">
        <v>0.1</v>
      </c>
      <c r="E1264" s="1">
        <v>2268</v>
      </c>
      <c r="G1264" s="1"/>
      <c r="H1264" s="1" t="s">
        <v>995</v>
      </c>
      <c r="I1264" s="1" t="s">
        <v>48</v>
      </c>
      <c r="J1264" s="1" t="s">
        <v>36</v>
      </c>
      <c r="K1264" s="1" t="s">
        <v>89</v>
      </c>
      <c r="L1264" s="1" t="s">
        <v>77</v>
      </c>
      <c r="M1264" s="1"/>
      <c r="N1264" s="1" t="s">
        <v>29</v>
      </c>
      <c r="O1264" s="1" t="s">
        <v>998</v>
      </c>
      <c r="P1264" s="1" t="s">
        <v>162</v>
      </c>
      <c r="Q1264" s="1" t="s">
        <v>694</v>
      </c>
      <c r="R1264" s="1"/>
      <c r="S1264" s="1">
        <v>34639</v>
      </c>
      <c r="T1264" s="2">
        <v>42158</v>
      </c>
      <c r="U1264" s="2">
        <v>42162</v>
      </c>
      <c r="V1264" s="1">
        <v>17</v>
      </c>
      <c r="W1264" s="1">
        <v>89571</v>
      </c>
      <c r="X1264" s="1"/>
      <c r="Y1264" s="1"/>
      <c r="Z1264" s="1"/>
      <c r="AA1264" s="1"/>
      <c r="AB1264" s="1"/>
    </row>
    <row r="1265" spans="1:28" x14ac:dyDescent="0.3">
      <c r="A1265" s="1">
        <v>23963</v>
      </c>
      <c r="B1265" s="1" t="s">
        <v>71</v>
      </c>
      <c r="C1265" s="1">
        <v>20.48</v>
      </c>
      <c r="D1265" s="1">
        <v>0.05</v>
      </c>
      <c r="E1265" s="1">
        <v>2270</v>
      </c>
      <c r="G1265" s="1"/>
      <c r="H1265" s="1" t="s">
        <v>35</v>
      </c>
      <c r="I1265" s="1" t="s">
        <v>48</v>
      </c>
      <c r="J1265" s="1" t="s">
        <v>26</v>
      </c>
      <c r="K1265" s="1" t="s">
        <v>131</v>
      </c>
      <c r="L1265" s="1" t="s">
        <v>49</v>
      </c>
      <c r="M1265" s="1"/>
      <c r="N1265" s="1" t="s">
        <v>29</v>
      </c>
      <c r="O1265" s="1" t="s">
        <v>998</v>
      </c>
      <c r="P1265" s="1" t="s">
        <v>331</v>
      </c>
      <c r="Q1265" s="1" t="s">
        <v>695</v>
      </c>
      <c r="R1265" s="1"/>
      <c r="S1265" s="1">
        <v>29662</v>
      </c>
      <c r="T1265" s="2">
        <v>42041</v>
      </c>
      <c r="U1265" s="2">
        <v>42043</v>
      </c>
      <c r="V1265" s="1">
        <v>18</v>
      </c>
      <c r="W1265" s="1">
        <v>89572</v>
      </c>
      <c r="X1265" s="2"/>
      <c r="Y1265" s="1"/>
      <c r="Z1265" s="1"/>
      <c r="AA1265" s="1"/>
      <c r="AB1265" s="1"/>
    </row>
    <row r="1266" spans="1:28" x14ac:dyDescent="0.3">
      <c r="A1266" s="1">
        <v>23964</v>
      </c>
      <c r="B1266" s="1" t="s">
        <v>71</v>
      </c>
      <c r="C1266" s="1">
        <v>1.86</v>
      </c>
      <c r="D1266" s="1">
        <v>0.05</v>
      </c>
      <c r="E1266" s="1">
        <v>2270</v>
      </c>
      <c r="G1266" s="1"/>
      <c r="H1266" s="1" t="s">
        <v>35</v>
      </c>
      <c r="I1266" s="1" t="s">
        <v>48</v>
      </c>
      <c r="J1266" s="1" t="s">
        <v>26</v>
      </c>
      <c r="K1266" s="1" t="s">
        <v>53</v>
      </c>
      <c r="L1266" s="1" t="s">
        <v>28</v>
      </c>
      <c r="M1266" s="1"/>
      <c r="N1266" s="1" t="s">
        <v>29</v>
      </c>
      <c r="O1266" s="1" t="s">
        <v>998</v>
      </c>
      <c r="P1266" s="1" t="s">
        <v>331</v>
      </c>
      <c r="Q1266" s="1" t="s">
        <v>695</v>
      </c>
      <c r="R1266" s="1"/>
      <c r="S1266" s="1">
        <v>29662</v>
      </c>
      <c r="T1266" s="2">
        <v>42041</v>
      </c>
      <c r="U1266" s="2">
        <v>42046</v>
      </c>
      <c r="V1266" s="1">
        <v>12</v>
      </c>
      <c r="W1266" s="1">
        <v>89572</v>
      </c>
      <c r="X1266" s="1"/>
      <c r="Y1266" s="1"/>
      <c r="Z1266" s="1"/>
      <c r="AA1266" s="1"/>
      <c r="AB1266" s="1"/>
    </row>
    <row r="1267" spans="1:28" x14ac:dyDescent="0.3">
      <c r="A1267" s="1">
        <v>23965</v>
      </c>
      <c r="B1267" s="1" t="s">
        <v>71</v>
      </c>
      <c r="C1267" s="1">
        <v>205.99</v>
      </c>
      <c r="D1267" s="1">
        <v>0.1</v>
      </c>
      <c r="E1267" s="1">
        <v>2270</v>
      </c>
      <c r="G1267" s="1"/>
      <c r="H1267" s="1" t="s">
        <v>35</v>
      </c>
      <c r="I1267" s="1" t="s">
        <v>48</v>
      </c>
      <c r="J1267" s="1" t="s">
        <v>58</v>
      </c>
      <c r="K1267" s="1" t="s">
        <v>992</v>
      </c>
      <c r="L1267" s="1" t="s">
        <v>49</v>
      </c>
      <c r="M1267" s="1"/>
      <c r="N1267" s="1" t="s">
        <v>29</v>
      </c>
      <c r="O1267" s="1" t="s">
        <v>989</v>
      </c>
      <c r="P1267" s="1" t="s">
        <v>331</v>
      </c>
      <c r="Q1267" s="1" t="s">
        <v>695</v>
      </c>
      <c r="R1267" s="1"/>
      <c r="S1267" s="1">
        <v>29662</v>
      </c>
      <c r="T1267" s="2">
        <v>42041</v>
      </c>
      <c r="U1267" s="2">
        <v>42046</v>
      </c>
      <c r="V1267" s="1">
        <v>17</v>
      </c>
      <c r="W1267" s="1">
        <v>89572</v>
      </c>
      <c r="X1267" s="1"/>
      <c r="Y1267" s="1"/>
      <c r="Z1267" s="1"/>
      <c r="AA1267" s="1"/>
      <c r="AB1267" s="1"/>
    </row>
    <row r="1268" spans="1:28" x14ac:dyDescent="0.3">
      <c r="A1268" s="1">
        <v>19438</v>
      </c>
      <c r="B1268" s="1" t="s">
        <v>23</v>
      </c>
      <c r="C1268" s="1">
        <v>15.73</v>
      </c>
      <c r="D1268" s="1">
        <v>0.05</v>
      </c>
      <c r="E1268" s="1">
        <v>2272</v>
      </c>
      <c r="G1268" s="1"/>
      <c r="H1268" s="1" t="s">
        <v>995</v>
      </c>
      <c r="I1268" s="1" t="s">
        <v>24</v>
      </c>
      <c r="J1268" s="1" t="s">
        <v>26</v>
      </c>
      <c r="K1268" s="1" t="s">
        <v>999</v>
      </c>
      <c r="L1268" s="1" t="s">
        <v>43</v>
      </c>
      <c r="M1268" s="1"/>
      <c r="N1268" s="1" t="s">
        <v>29</v>
      </c>
      <c r="O1268" s="1" t="s">
        <v>989</v>
      </c>
      <c r="P1268" s="1" t="s">
        <v>79</v>
      </c>
      <c r="Q1268" s="1" t="s">
        <v>696</v>
      </c>
      <c r="R1268" s="1"/>
      <c r="S1268" s="1">
        <v>76543</v>
      </c>
      <c r="T1268" s="2">
        <v>42079</v>
      </c>
      <c r="U1268" s="2">
        <v>42081</v>
      </c>
      <c r="V1268" s="1">
        <v>5</v>
      </c>
      <c r="W1268" s="1">
        <v>90110</v>
      </c>
      <c r="X1268" s="1"/>
      <c r="Y1268" s="1"/>
      <c r="Z1268" s="1"/>
      <c r="AA1268" s="1"/>
      <c r="AB1268" s="1"/>
    </row>
    <row r="1269" spans="1:28" x14ac:dyDescent="0.3">
      <c r="A1269" s="1">
        <v>23416</v>
      </c>
      <c r="B1269" s="1" t="s">
        <v>71</v>
      </c>
      <c r="C1269" s="1">
        <v>120.98</v>
      </c>
      <c r="D1269" s="1">
        <v>0.1</v>
      </c>
      <c r="E1269" s="1">
        <v>2273</v>
      </c>
      <c r="G1269" s="1"/>
      <c r="H1269" s="1" t="s">
        <v>35</v>
      </c>
      <c r="I1269" s="1" t="s">
        <v>24</v>
      </c>
      <c r="J1269" s="1" t="s">
        <v>26</v>
      </c>
      <c r="K1269" s="1" t="s">
        <v>131</v>
      </c>
      <c r="L1269" s="1" t="s">
        <v>49</v>
      </c>
      <c r="M1269" s="1"/>
      <c r="N1269" s="1" t="s">
        <v>29</v>
      </c>
      <c r="O1269" s="1" t="s">
        <v>989</v>
      </c>
      <c r="P1269" s="1" t="s">
        <v>79</v>
      </c>
      <c r="Q1269" s="1" t="s">
        <v>697</v>
      </c>
      <c r="R1269" s="1"/>
      <c r="S1269" s="1">
        <v>78550</v>
      </c>
      <c r="T1269" s="2">
        <v>42129</v>
      </c>
      <c r="U1269" s="2">
        <v>42129</v>
      </c>
      <c r="V1269" s="1">
        <v>17</v>
      </c>
      <c r="W1269" s="1">
        <v>90109</v>
      </c>
      <c r="X1269" s="2"/>
      <c r="Y1269" s="1"/>
      <c r="Z1269" s="1"/>
      <c r="AA1269" s="1"/>
      <c r="AB1269" s="1"/>
    </row>
    <row r="1270" spans="1:28" x14ac:dyDescent="0.3">
      <c r="A1270" s="1">
        <v>23417</v>
      </c>
      <c r="B1270" s="1" t="s">
        <v>71</v>
      </c>
      <c r="C1270" s="1">
        <v>55.99</v>
      </c>
      <c r="D1270" s="1">
        <v>0.05</v>
      </c>
      <c r="E1270" s="1">
        <v>2273</v>
      </c>
      <c r="G1270" s="1"/>
      <c r="H1270" s="1" t="s">
        <v>35</v>
      </c>
      <c r="I1270" s="1" t="s">
        <v>24</v>
      </c>
      <c r="J1270" s="1" t="s">
        <v>58</v>
      </c>
      <c r="K1270" s="1" t="s">
        <v>992</v>
      </c>
      <c r="L1270" s="1" t="s">
        <v>43</v>
      </c>
      <c r="M1270" s="1"/>
      <c r="N1270" s="1" t="s">
        <v>29</v>
      </c>
      <c r="O1270" s="1" t="s">
        <v>989</v>
      </c>
      <c r="P1270" s="1" t="s">
        <v>79</v>
      </c>
      <c r="Q1270" s="1" t="s">
        <v>697</v>
      </c>
      <c r="R1270" s="1"/>
      <c r="S1270" s="1">
        <v>78550</v>
      </c>
      <c r="T1270" s="2">
        <v>42129</v>
      </c>
      <c r="U1270" s="2">
        <v>42129</v>
      </c>
      <c r="V1270" s="1">
        <v>4</v>
      </c>
      <c r="W1270" s="1">
        <v>90109</v>
      </c>
      <c r="X1270" s="2"/>
      <c r="Y1270" s="1"/>
      <c r="Z1270" s="1"/>
      <c r="AA1270" s="1"/>
      <c r="AB1270" s="1"/>
    </row>
    <row r="1271" spans="1:28" x14ac:dyDescent="0.3">
      <c r="A1271" s="1">
        <v>23418</v>
      </c>
      <c r="B1271" s="1" t="s">
        <v>71</v>
      </c>
      <c r="C1271" s="1">
        <v>23.99</v>
      </c>
      <c r="D1271" s="1">
        <v>0.05</v>
      </c>
      <c r="E1271" s="1">
        <v>2274</v>
      </c>
      <c r="G1271" s="1"/>
      <c r="H1271" s="1" t="s">
        <v>995</v>
      </c>
      <c r="I1271" s="1" t="s">
        <v>24</v>
      </c>
      <c r="J1271" s="1" t="s">
        <v>36</v>
      </c>
      <c r="K1271" s="1" t="s">
        <v>42</v>
      </c>
      <c r="L1271" s="1" t="s">
        <v>38</v>
      </c>
      <c r="M1271" s="1"/>
      <c r="N1271" s="1" t="s">
        <v>29</v>
      </c>
      <c r="O1271" s="1" t="s">
        <v>988</v>
      </c>
      <c r="P1271" s="1" t="s">
        <v>79</v>
      </c>
      <c r="Q1271" s="1" t="s">
        <v>698</v>
      </c>
      <c r="R1271" s="1"/>
      <c r="S1271" s="1">
        <v>77036</v>
      </c>
      <c r="T1271" s="2">
        <v>42129</v>
      </c>
      <c r="U1271" s="2">
        <v>42133</v>
      </c>
      <c r="V1271" s="1">
        <v>12</v>
      </c>
      <c r="W1271" s="1">
        <v>90109</v>
      </c>
      <c r="X1271" s="2"/>
      <c r="Y1271" s="1"/>
      <c r="Z1271" s="1"/>
      <c r="AA1271" s="1"/>
      <c r="AB1271" s="1"/>
    </row>
    <row r="1272" spans="1:28" x14ac:dyDescent="0.3">
      <c r="A1272" s="1">
        <v>24552</v>
      </c>
      <c r="B1272" s="1" t="s">
        <v>33</v>
      </c>
      <c r="C1272" s="1">
        <v>195.99</v>
      </c>
      <c r="D1272" s="1">
        <v>0.1</v>
      </c>
      <c r="E1272" s="1">
        <v>2276</v>
      </c>
      <c r="G1272" s="1"/>
      <c r="H1272" s="1" t="s">
        <v>35</v>
      </c>
      <c r="I1272" s="1" t="s">
        <v>74</v>
      </c>
      <c r="J1272" s="1" t="s">
        <v>58</v>
      </c>
      <c r="K1272" s="1" t="s">
        <v>992</v>
      </c>
      <c r="L1272" s="1" t="s">
        <v>49</v>
      </c>
      <c r="M1272" s="1"/>
      <c r="N1272" s="1" t="s">
        <v>29</v>
      </c>
      <c r="O1272" s="1" t="s">
        <v>988</v>
      </c>
      <c r="P1272" s="1" t="s">
        <v>55</v>
      </c>
      <c r="Q1272" s="1" t="s">
        <v>699</v>
      </c>
      <c r="R1272" s="1"/>
      <c r="S1272" s="1">
        <v>14304</v>
      </c>
      <c r="T1272" s="2">
        <v>42185</v>
      </c>
      <c r="U1272" s="2">
        <v>42185</v>
      </c>
      <c r="V1272" s="1">
        <v>22</v>
      </c>
      <c r="W1272" s="1">
        <v>91502</v>
      </c>
      <c r="X1272" s="2"/>
      <c r="Y1272" s="1"/>
      <c r="Z1272" s="1"/>
      <c r="AA1272" s="1"/>
      <c r="AB1272" s="1"/>
    </row>
    <row r="1273" spans="1:28" x14ac:dyDescent="0.3">
      <c r="A1273" s="1">
        <v>23572</v>
      </c>
      <c r="B1273" s="1" t="s">
        <v>71</v>
      </c>
      <c r="C1273" s="1">
        <v>4.4800000000000004</v>
      </c>
      <c r="D1273" s="1">
        <v>0.05</v>
      </c>
      <c r="E1273" s="1">
        <v>2279</v>
      </c>
      <c r="G1273" s="1"/>
      <c r="H1273" s="1" t="s">
        <v>995</v>
      </c>
      <c r="I1273" s="1" t="s">
        <v>34</v>
      </c>
      <c r="J1273" s="1" t="s">
        <v>26</v>
      </c>
      <c r="K1273" s="1" t="s">
        <v>54</v>
      </c>
      <c r="L1273" s="1" t="s">
        <v>49</v>
      </c>
      <c r="M1273" s="1"/>
      <c r="N1273" s="1" t="s">
        <v>29</v>
      </c>
      <c r="O1273" s="1" t="s">
        <v>989</v>
      </c>
      <c r="P1273" s="1" t="s">
        <v>122</v>
      </c>
      <c r="Q1273" s="1" t="s">
        <v>700</v>
      </c>
      <c r="R1273" s="1"/>
      <c r="S1273" s="1">
        <v>15601</v>
      </c>
      <c r="T1273" s="2">
        <v>42177</v>
      </c>
      <c r="U1273" s="2">
        <v>42181</v>
      </c>
      <c r="V1273" s="1">
        <v>7</v>
      </c>
      <c r="W1273" s="1">
        <v>85949</v>
      </c>
      <c r="X1273" s="1"/>
      <c r="Y1273" s="1"/>
      <c r="Z1273" s="1"/>
      <c r="AA1273" s="1"/>
      <c r="AB1273" s="1"/>
    </row>
    <row r="1274" spans="1:28" x14ac:dyDescent="0.3">
      <c r="A1274" s="1">
        <v>19615</v>
      </c>
      <c r="B1274" s="1" t="s">
        <v>33</v>
      </c>
      <c r="C1274" s="1">
        <v>205.99</v>
      </c>
      <c r="D1274" s="1">
        <v>0.1</v>
      </c>
      <c r="E1274" s="1">
        <v>2281</v>
      </c>
      <c r="G1274" s="1"/>
      <c r="H1274" s="1" t="s">
        <v>35</v>
      </c>
      <c r="I1274" s="1" t="s">
        <v>34</v>
      </c>
      <c r="J1274" s="1" t="s">
        <v>58</v>
      </c>
      <c r="K1274" s="1" t="s">
        <v>992</v>
      </c>
      <c r="L1274" s="1" t="s">
        <v>49</v>
      </c>
      <c r="M1274" s="1"/>
      <c r="N1274" s="1" t="s">
        <v>29</v>
      </c>
      <c r="O1274" s="1" t="s">
        <v>989</v>
      </c>
      <c r="P1274" s="1" t="s">
        <v>602</v>
      </c>
      <c r="Q1274" s="1" t="s">
        <v>701</v>
      </c>
      <c r="R1274" s="1"/>
      <c r="S1274" s="1">
        <v>54703</v>
      </c>
      <c r="T1274" s="2">
        <v>42031</v>
      </c>
      <c r="U1274" s="2">
        <v>42032</v>
      </c>
      <c r="V1274" s="1">
        <v>10</v>
      </c>
      <c r="W1274" s="1">
        <v>85948</v>
      </c>
      <c r="X1274" s="2"/>
      <c r="Y1274" s="1"/>
      <c r="Z1274" s="1"/>
      <c r="AA1274" s="1"/>
      <c r="AB1274" s="1"/>
    </row>
    <row r="1275" spans="1:28" x14ac:dyDescent="0.3">
      <c r="A1275" s="1">
        <v>21260</v>
      </c>
      <c r="B1275" s="1" t="s">
        <v>47</v>
      </c>
      <c r="C1275" s="1">
        <v>5.98</v>
      </c>
      <c r="D1275" s="1">
        <v>0.05</v>
      </c>
      <c r="E1275" s="1">
        <v>2282</v>
      </c>
      <c r="G1275" s="1"/>
      <c r="H1275" s="1" t="s">
        <v>35</v>
      </c>
      <c r="I1275" s="1" t="s">
        <v>34</v>
      </c>
      <c r="J1275" s="1" t="s">
        <v>26</v>
      </c>
      <c r="K1275" s="1" t="s">
        <v>66</v>
      </c>
      <c r="L1275" s="1" t="s">
        <v>49</v>
      </c>
      <c r="M1275" s="1"/>
      <c r="N1275" s="1" t="s">
        <v>29</v>
      </c>
      <c r="O1275" s="1" t="s">
        <v>989</v>
      </c>
      <c r="P1275" s="1" t="s">
        <v>602</v>
      </c>
      <c r="Q1275" s="1" t="s">
        <v>702</v>
      </c>
      <c r="R1275" s="1"/>
      <c r="S1275" s="1">
        <v>53713</v>
      </c>
      <c r="T1275" s="2">
        <v>42040</v>
      </c>
      <c r="U1275" s="2">
        <v>42042</v>
      </c>
      <c r="V1275" s="1">
        <v>14</v>
      </c>
      <c r="W1275" s="1">
        <v>85950</v>
      </c>
      <c r="X1275" s="2"/>
      <c r="Y1275" s="1"/>
      <c r="Z1275" s="1"/>
      <c r="AA1275" s="1"/>
      <c r="AB1275" s="1"/>
    </row>
    <row r="1276" spans="1:28" x14ac:dyDescent="0.3">
      <c r="A1276" s="1">
        <v>26148</v>
      </c>
      <c r="B1276" s="1" t="s">
        <v>47</v>
      </c>
      <c r="C1276" s="1">
        <v>11.7</v>
      </c>
      <c r="D1276" s="1">
        <v>0.05</v>
      </c>
      <c r="E1276" s="1">
        <v>2283</v>
      </c>
      <c r="G1276" s="1"/>
      <c r="H1276" s="1" t="s">
        <v>35</v>
      </c>
      <c r="I1276" s="1" t="s">
        <v>34</v>
      </c>
      <c r="J1276" s="1" t="s">
        <v>26</v>
      </c>
      <c r="K1276" s="1" t="s">
        <v>131</v>
      </c>
      <c r="L1276" s="1" t="s">
        <v>63</v>
      </c>
      <c r="M1276" s="1"/>
      <c r="N1276" s="1" t="s">
        <v>29</v>
      </c>
      <c r="O1276" s="1" t="s">
        <v>998</v>
      </c>
      <c r="P1276" s="1" t="s">
        <v>602</v>
      </c>
      <c r="Q1276" s="1" t="s">
        <v>703</v>
      </c>
      <c r="R1276" s="1"/>
      <c r="S1276" s="1">
        <v>53132</v>
      </c>
      <c r="T1276" s="2">
        <v>42028</v>
      </c>
      <c r="U1276" s="2">
        <v>42030</v>
      </c>
      <c r="V1276" s="1">
        <v>6</v>
      </c>
      <c r="W1276" s="1">
        <v>85947</v>
      </c>
      <c r="X1276" s="2"/>
      <c r="Y1276" s="1"/>
      <c r="Z1276" s="1"/>
      <c r="AA1276" s="1"/>
      <c r="AB1276" s="1"/>
    </row>
    <row r="1277" spans="1:28" x14ac:dyDescent="0.3">
      <c r="A1277" s="1">
        <v>19460</v>
      </c>
      <c r="B1277" s="1" t="s">
        <v>47</v>
      </c>
      <c r="C1277" s="1">
        <v>17.7</v>
      </c>
      <c r="D1277" s="1">
        <v>0.05</v>
      </c>
      <c r="E1277" s="1">
        <v>2285</v>
      </c>
      <c r="G1277" s="1"/>
      <c r="H1277" s="1" t="s">
        <v>995</v>
      </c>
      <c r="I1277" s="1" t="s">
        <v>24</v>
      </c>
      <c r="J1277" s="1" t="s">
        <v>26</v>
      </c>
      <c r="K1277" s="1" t="s">
        <v>85</v>
      </c>
      <c r="L1277" s="1" t="s">
        <v>49</v>
      </c>
      <c r="M1277" s="1"/>
      <c r="N1277" s="1" t="s">
        <v>29</v>
      </c>
      <c r="O1277" s="1" t="s">
        <v>998</v>
      </c>
      <c r="P1277" s="1" t="s">
        <v>331</v>
      </c>
      <c r="Q1277" s="1" t="s">
        <v>704</v>
      </c>
      <c r="R1277" s="1"/>
      <c r="S1277" s="1">
        <v>29730</v>
      </c>
      <c r="T1277" s="2">
        <v>42076</v>
      </c>
      <c r="U1277" s="2">
        <v>42078</v>
      </c>
      <c r="V1277" s="1">
        <v>21</v>
      </c>
      <c r="W1277" s="1">
        <v>90148</v>
      </c>
      <c r="X1277" s="1"/>
      <c r="Y1277" s="1"/>
      <c r="Z1277" s="1"/>
      <c r="AA1277" s="1"/>
      <c r="AB1277" s="1"/>
    </row>
    <row r="1278" spans="1:28" x14ac:dyDescent="0.3">
      <c r="A1278" s="1">
        <v>21529</v>
      </c>
      <c r="B1278" s="1" t="s">
        <v>47</v>
      </c>
      <c r="C1278" s="1">
        <v>4.91</v>
      </c>
      <c r="D1278" s="1">
        <v>0.05</v>
      </c>
      <c r="E1278" s="1">
        <v>2286</v>
      </c>
      <c r="G1278" s="1"/>
      <c r="H1278" s="1" t="s">
        <v>35</v>
      </c>
      <c r="I1278" s="1" t="s">
        <v>24</v>
      </c>
      <c r="J1278" s="1" t="s">
        <v>26</v>
      </c>
      <c r="K1278" s="1" t="s">
        <v>82</v>
      </c>
      <c r="L1278" s="1" t="s">
        <v>49</v>
      </c>
      <c r="M1278" s="1"/>
      <c r="N1278" s="1" t="s">
        <v>29</v>
      </c>
      <c r="O1278" s="1" t="s">
        <v>998</v>
      </c>
      <c r="P1278" s="1" t="s">
        <v>331</v>
      </c>
      <c r="Q1278" s="1" t="s">
        <v>705</v>
      </c>
      <c r="R1278" s="1"/>
      <c r="S1278" s="1">
        <v>29301</v>
      </c>
      <c r="T1278" s="2">
        <v>42039</v>
      </c>
      <c r="U1278" s="2">
        <v>42041</v>
      </c>
      <c r="V1278" s="1">
        <v>12</v>
      </c>
      <c r="W1278" s="1">
        <v>90145</v>
      </c>
      <c r="X1278" s="1"/>
      <c r="Y1278" s="1"/>
      <c r="Z1278" s="1"/>
      <c r="AA1278" s="1"/>
      <c r="AB1278" s="1"/>
    </row>
    <row r="1279" spans="1:28" x14ac:dyDescent="0.3">
      <c r="A1279" s="1">
        <v>21530</v>
      </c>
      <c r="B1279" s="1" t="s">
        <v>47</v>
      </c>
      <c r="C1279" s="1">
        <v>7.28</v>
      </c>
      <c r="D1279" s="1">
        <v>0.05</v>
      </c>
      <c r="E1279" s="1">
        <v>2286</v>
      </c>
      <c r="G1279" s="1"/>
      <c r="H1279" s="1" t="s">
        <v>35</v>
      </c>
      <c r="I1279" s="1" t="s">
        <v>24</v>
      </c>
      <c r="J1279" s="1" t="s">
        <v>26</v>
      </c>
      <c r="K1279" s="1" t="s">
        <v>66</v>
      </c>
      <c r="L1279" s="1" t="s">
        <v>49</v>
      </c>
      <c r="M1279" s="1"/>
      <c r="N1279" s="1" t="s">
        <v>29</v>
      </c>
      <c r="O1279" s="1" t="s">
        <v>998</v>
      </c>
      <c r="P1279" s="1" t="s">
        <v>331</v>
      </c>
      <c r="Q1279" s="1" t="s">
        <v>705</v>
      </c>
      <c r="R1279" s="1"/>
      <c r="S1279" s="1">
        <v>29301</v>
      </c>
      <c r="T1279" s="2">
        <v>42039</v>
      </c>
      <c r="U1279" s="2">
        <v>42040</v>
      </c>
      <c r="V1279" s="1">
        <v>6</v>
      </c>
      <c r="W1279" s="1">
        <v>90145</v>
      </c>
      <c r="X1279" s="1"/>
      <c r="Y1279" s="1"/>
      <c r="Z1279" s="1"/>
      <c r="AA1279" s="1"/>
      <c r="AB1279" s="1"/>
    </row>
    <row r="1280" spans="1:28" x14ac:dyDescent="0.3">
      <c r="A1280" s="1">
        <v>21531</v>
      </c>
      <c r="B1280" s="1" t="s">
        <v>47</v>
      </c>
      <c r="C1280" s="1">
        <v>6.68</v>
      </c>
      <c r="D1280" s="1">
        <v>0.05</v>
      </c>
      <c r="E1280" s="1">
        <v>2286</v>
      </c>
      <c r="G1280" s="1"/>
      <c r="H1280" s="1" t="s">
        <v>35</v>
      </c>
      <c r="I1280" s="1" t="s">
        <v>24</v>
      </c>
      <c r="J1280" s="1" t="s">
        <v>26</v>
      </c>
      <c r="K1280" s="1" t="s">
        <v>66</v>
      </c>
      <c r="L1280" s="1" t="s">
        <v>49</v>
      </c>
      <c r="M1280" s="1"/>
      <c r="N1280" s="1" t="s">
        <v>29</v>
      </c>
      <c r="O1280" s="1" t="s">
        <v>998</v>
      </c>
      <c r="P1280" s="1" t="s">
        <v>331</v>
      </c>
      <c r="Q1280" s="1" t="s">
        <v>705</v>
      </c>
      <c r="R1280" s="1"/>
      <c r="S1280" s="1">
        <v>29301</v>
      </c>
      <c r="T1280" s="2">
        <v>42039</v>
      </c>
      <c r="U1280" s="2">
        <v>42042</v>
      </c>
      <c r="V1280" s="1">
        <v>3</v>
      </c>
      <c r="W1280" s="1">
        <v>90145</v>
      </c>
      <c r="X1280" s="2"/>
      <c r="Y1280" s="1"/>
      <c r="Z1280" s="1"/>
      <c r="AA1280" s="1"/>
      <c r="AB1280" s="1"/>
    </row>
    <row r="1281" spans="1:28" x14ac:dyDescent="0.3">
      <c r="A1281" s="1">
        <v>25183</v>
      </c>
      <c r="B1281" s="1" t="s">
        <v>33</v>
      </c>
      <c r="C1281" s="1">
        <v>18.97</v>
      </c>
      <c r="D1281" s="1">
        <v>0.05</v>
      </c>
      <c r="E1281" s="1">
        <v>2287</v>
      </c>
      <c r="G1281" s="1"/>
      <c r="H1281" s="1" t="s">
        <v>35</v>
      </c>
      <c r="I1281" s="1" t="s">
        <v>24</v>
      </c>
      <c r="J1281" s="1" t="s">
        <v>26</v>
      </c>
      <c r="K1281" s="1" t="s">
        <v>66</v>
      </c>
      <c r="L1281" s="1" t="s">
        <v>49</v>
      </c>
      <c r="M1281" s="1"/>
      <c r="N1281" s="1" t="s">
        <v>29</v>
      </c>
      <c r="O1281" s="1" t="s">
        <v>998</v>
      </c>
      <c r="P1281" s="1" t="s">
        <v>331</v>
      </c>
      <c r="Q1281" s="1" t="s">
        <v>706</v>
      </c>
      <c r="R1281" s="1"/>
      <c r="S1281" s="1">
        <v>29483</v>
      </c>
      <c r="T1281" s="2">
        <v>42088</v>
      </c>
      <c r="U1281" s="2">
        <v>42088</v>
      </c>
      <c r="V1281" s="1">
        <v>8</v>
      </c>
      <c r="W1281" s="1">
        <v>90146</v>
      </c>
      <c r="X1281" s="1"/>
      <c r="Y1281" s="1"/>
      <c r="Z1281" s="1"/>
      <c r="AA1281" s="1"/>
      <c r="AB1281" s="1"/>
    </row>
    <row r="1282" spans="1:28" x14ac:dyDescent="0.3">
      <c r="A1282" s="1">
        <v>25184</v>
      </c>
      <c r="B1282" s="1" t="s">
        <v>33</v>
      </c>
      <c r="C1282" s="1">
        <v>12.28</v>
      </c>
      <c r="D1282" s="1">
        <v>0.05</v>
      </c>
      <c r="E1282" s="1">
        <v>2287</v>
      </c>
      <c r="G1282" s="1"/>
      <c r="H1282" s="1" t="s">
        <v>35</v>
      </c>
      <c r="I1282" s="1" t="s">
        <v>24</v>
      </c>
      <c r="J1282" s="1" t="s">
        <v>26</v>
      </c>
      <c r="K1282" s="1" t="s">
        <v>66</v>
      </c>
      <c r="L1282" s="1" t="s">
        <v>49</v>
      </c>
      <c r="M1282" s="1"/>
      <c r="N1282" s="1" t="s">
        <v>29</v>
      </c>
      <c r="O1282" s="1" t="s">
        <v>998</v>
      </c>
      <c r="P1282" s="1" t="s">
        <v>331</v>
      </c>
      <c r="Q1282" s="1" t="s">
        <v>706</v>
      </c>
      <c r="R1282" s="1"/>
      <c r="S1282" s="1">
        <v>29483</v>
      </c>
      <c r="T1282" s="2">
        <v>42088</v>
      </c>
      <c r="U1282" s="2">
        <v>42089</v>
      </c>
      <c r="V1282" s="1">
        <v>6</v>
      </c>
      <c r="W1282" s="1">
        <v>90146</v>
      </c>
      <c r="X1282" s="1"/>
      <c r="Y1282" s="1"/>
      <c r="Z1282" s="1"/>
      <c r="AA1282" s="1"/>
      <c r="AB1282" s="1"/>
    </row>
    <row r="1283" spans="1:28" x14ac:dyDescent="0.3">
      <c r="A1283" s="1">
        <v>25185</v>
      </c>
      <c r="B1283" s="1" t="s">
        <v>33</v>
      </c>
      <c r="C1283" s="1">
        <v>34.99</v>
      </c>
      <c r="D1283" s="1">
        <v>0.05</v>
      </c>
      <c r="E1283" s="1">
        <v>2287</v>
      </c>
      <c r="G1283" s="1"/>
      <c r="H1283" s="1" t="s">
        <v>995</v>
      </c>
      <c r="I1283" s="1" t="s">
        <v>24</v>
      </c>
      <c r="J1283" s="1" t="s">
        <v>26</v>
      </c>
      <c r="K1283" s="1" t="s">
        <v>27</v>
      </c>
      <c r="L1283" s="1" t="s">
        <v>49</v>
      </c>
      <c r="M1283" s="1"/>
      <c r="N1283" s="1" t="s">
        <v>29</v>
      </c>
      <c r="O1283" s="1" t="s">
        <v>998</v>
      </c>
      <c r="P1283" s="1" t="s">
        <v>331</v>
      </c>
      <c r="Q1283" s="1" t="s">
        <v>706</v>
      </c>
      <c r="R1283" s="1"/>
      <c r="S1283" s="1">
        <v>29483</v>
      </c>
      <c r="T1283" s="2">
        <v>42088</v>
      </c>
      <c r="U1283" s="2">
        <v>42090</v>
      </c>
      <c r="V1283" s="1">
        <v>12</v>
      </c>
      <c r="W1283" s="1">
        <v>90146</v>
      </c>
      <c r="X1283" s="2"/>
      <c r="Y1283" s="1"/>
      <c r="Z1283" s="1"/>
      <c r="AA1283" s="1"/>
      <c r="AB1283" s="1"/>
    </row>
    <row r="1284" spans="1:28" x14ac:dyDescent="0.3">
      <c r="A1284" s="1">
        <v>24396</v>
      </c>
      <c r="B1284" s="1" t="s">
        <v>71</v>
      </c>
      <c r="C1284" s="1">
        <v>54.1</v>
      </c>
      <c r="D1284" s="1">
        <v>0.05</v>
      </c>
      <c r="E1284" s="1">
        <v>2287</v>
      </c>
      <c r="G1284" s="1"/>
      <c r="H1284" s="1" t="s">
        <v>35</v>
      </c>
      <c r="I1284" s="1" t="s">
        <v>24</v>
      </c>
      <c r="J1284" s="1" t="s">
        <v>26</v>
      </c>
      <c r="K1284" s="1" t="s">
        <v>85</v>
      </c>
      <c r="L1284" s="1" t="s">
        <v>49</v>
      </c>
      <c r="M1284" s="1"/>
      <c r="N1284" s="1" t="s">
        <v>29</v>
      </c>
      <c r="O1284" s="1" t="s">
        <v>989</v>
      </c>
      <c r="P1284" s="1" t="s">
        <v>331</v>
      </c>
      <c r="Q1284" s="1" t="s">
        <v>706</v>
      </c>
      <c r="R1284" s="1"/>
      <c r="S1284" s="1">
        <v>29483</v>
      </c>
      <c r="T1284" s="2">
        <v>42054</v>
      </c>
      <c r="U1284" s="2">
        <v>42059</v>
      </c>
      <c r="V1284" s="1">
        <v>9</v>
      </c>
      <c r="W1284" s="1">
        <v>90147</v>
      </c>
      <c r="X1284" s="2"/>
      <c r="Y1284" s="1"/>
      <c r="Z1284" s="1"/>
      <c r="AA1284" s="1"/>
      <c r="AB1284" s="1"/>
    </row>
    <row r="1285" spans="1:28" x14ac:dyDescent="0.3">
      <c r="A1285" s="1">
        <v>19243</v>
      </c>
      <c r="B1285" s="1" t="s">
        <v>41</v>
      </c>
      <c r="C1285" s="1">
        <v>7.59</v>
      </c>
      <c r="D1285" s="1">
        <v>0.05</v>
      </c>
      <c r="E1285" s="1">
        <v>2289</v>
      </c>
      <c r="G1285" s="1"/>
      <c r="H1285" s="1" t="s">
        <v>35</v>
      </c>
      <c r="I1285" s="1" t="s">
        <v>34</v>
      </c>
      <c r="J1285" s="1" t="s">
        <v>36</v>
      </c>
      <c r="K1285" s="1" t="s">
        <v>42</v>
      </c>
      <c r="L1285" s="1" t="s">
        <v>28</v>
      </c>
      <c r="M1285" s="1"/>
      <c r="N1285" s="1" t="s">
        <v>29</v>
      </c>
      <c r="O1285" s="1" t="s">
        <v>989</v>
      </c>
      <c r="P1285" s="1" t="s">
        <v>51</v>
      </c>
      <c r="Q1285" s="1" t="s">
        <v>676</v>
      </c>
      <c r="R1285" s="1"/>
      <c r="S1285" s="1">
        <v>55337</v>
      </c>
      <c r="T1285" s="2">
        <v>42128</v>
      </c>
      <c r="U1285" s="2">
        <v>42128</v>
      </c>
      <c r="V1285" s="1">
        <v>17</v>
      </c>
      <c r="W1285" s="1">
        <v>88165</v>
      </c>
      <c r="X1285" s="2"/>
      <c r="Y1285" s="1"/>
      <c r="Z1285" s="1"/>
      <c r="AA1285" s="1"/>
      <c r="AB1285" s="1"/>
    </row>
    <row r="1286" spans="1:28" x14ac:dyDescent="0.3">
      <c r="A1286" s="1">
        <v>21334</v>
      </c>
      <c r="B1286" s="1" t="s">
        <v>33</v>
      </c>
      <c r="C1286" s="1">
        <v>42.98</v>
      </c>
      <c r="D1286" s="1">
        <v>0.05</v>
      </c>
      <c r="E1286" s="1">
        <v>2290</v>
      </c>
      <c r="G1286" s="1"/>
      <c r="H1286" s="1" t="s">
        <v>35</v>
      </c>
      <c r="I1286" s="1" t="s">
        <v>34</v>
      </c>
      <c r="J1286" s="1" t="s">
        <v>26</v>
      </c>
      <c r="K1286" s="1" t="s">
        <v>131</v>
      </c>
      <c r="L1286" s="1" t="s">
        <v>49</v>
      </c>
      <c r="M1286" s="1"/>
      <c r="N1286" s="1" t="s">
        <v>29</v>
      </c>
      <c r="O1286" s="1" t="s">
        <v>989</v>
      </c>
      <c r="P1286" s="1" t="s">
        <v>51</v>
      </c>
      <c r="Q1286" s="1" t="s">
        <v>707</v>
      </c>
      <c r="R1286" s="1"/>
      <c r="S1286" s="1">
        <v>55433</v>
      </c>
      <c r="T1286" s="2">
        <v>42010</v>
      </c>
      <c r="U1286" s="2">
        <v>42012</v>
      </c>
      <c r="V1286" s="1">
        <v>12</v>
      </c>
      <c r="W1286" s="1">
        <v>88163</v>
      </c>
      <c r="X1286" s="1"/>
      <c r="Y1286" s="1"/>
      <c r="Z1286" s="1"/>
      <c r="AA1286" s="1"/>
      <c r="AB1286" s="1"/>
    </row>
    <row r="1287" spans="1:28" x14ac:dyDescent="0.3">
      <c r="A1287" s="1">
        <v>21335</v>
      </c>
      <c r="B1287" s="1" t="s">
        <v>33</v>
      </c>
      <c r="C1287" s="1">
        <v>21.78</v>
      </c>
      <c r="D1287" s="1">
        <v>0.05</v>
      </c>
      <c r="E1287" s="1">
        <v>2290</v>
      </c>
      <c r="G1287" s="1"/>
      <c r="H1287" s="1" t="s">
        <v>35</v>
      </c>
      <c r="I1287" s="1" t="s">
        <v>34</v>
      </c>
      <c r="J1287" s="1" t="s">
        <v>26</v>
      </c>
      <c r="K1287" s="1" t="s">
        <v>131</v>
      </c>
      <c r="L1287" s="1" t="s">
        <v>63</v>
      </c>
      <c r="M1287" s="1"/>
      <c r="N1287" s="1" t="s">
        <v>29</v>
      </c>
      <c r="O1287" s="1" t="s">
        <v>989</v>
      </c>
      <c r="P1287" s="1" t="s">
        <v>51</v>
      </c>
      <c r="Q1287" s="1" t="s">
        <v>707</v>
      </c>
      <c r="R1287" s="1"/>
      <c r="S1287" s="1">
        <v>55433</v>
      </c>
      <c r="T1287" s="2">
        <v>42010</v>
      </c>
      <c r="U1287" s="2">
        <v>42012</v>
      </c>
      <c r="V1287" s="1">
        <v>13</v>
      </c>
      <c r="W1287" s="1">
        <v>88163</v>
      </c>
      <c r="X1287" s="1"/>
      <c r="Y1287" s="1"/>
      <c r="Z1287" s="1"/>
      <c r="AA1287" s="1"/>
      <c r="AB1287" s="1"/>
    </row>
    <row r="1288" spans="1:28" x14ac:dyDescent="0.3">
      <c r="A1288" s="1">
        <v>19723</v>
      </c>
      <c r="B1288" s="1" t="s">
        <v>47</v>
      </c>
      <c r="C1288" s="1">
        <v>80.98</v>
      </c>
      <c r="D1288" s="1">
        <v>0.05</v>
      </c>
      <c r="E1288" s="1">
        <v>2290</v>
      </c>
      <c r="G1288" s="1"/>
      <c r="H1288" s="1" t="s">
        <v>35</v>
      </c>
      <c r="I1288" s="1" t="s">
        <v>24</v>
      </c>
      <c r="J1288" s="1" t="s">
        <v>58</v>
      </c>
      <c r="K1288" s="1" t="s">
        <v>100</v>
      </c>
      <c r="L1288" s="1" t="s">
        <v>49</v>
      </c>
      <c r="M1288" s="1"/>
      <c r="N1288" s="1" t="s">
        <v>29</v>
      </c>
      <c r="O1288" s="1" t="s">
        <v>998</v>
      </c>
      <c r="P1288" s="1" t="s">
        <v>51</v>
      </c>
      <c r="Q1288" s="1" t="s">
        <v>707</v>
      </c>
      <c r="R1288" s="1"/>
      <c r="S1288" s="1">
        <v>55433</v>
      </c>
      <c r="T1288" s="2">
        <v>42039</v>
      </c>
      <c r="U1288" s="2">
        <v>42041</v>
      </c>
      <c r="V1288" s="1">
        <v>15</v>
      </c>
      <c r="W1288" s="1">
        <v>88164</v>
      </c>
      <c r="X1288" s="1"/>
      <c r="Y1288" s="1"/>
      <c r="Z1288" s="1"/>
      <c r="AA1288" s="1"/>
      <c r="AB1288" s="1"/>
    </row>
    <row r="1289" spans="1:28" x14ac:dyDescent="0.3">
      <c r="A1289" s="1">
        <v>24673</v>
      </c>
      <c r="B1289" s="1" t="s">
        <v>41</v>
      </c>
      <c r="C1289" s="1">
        <v>270.98</v>
      </c>
      <c r="D1289" s="1">
        <v>0.1</v>
      </c>
      <c r="E1289" s="1">
        <v>2302</v>
      </c>
      <c r="G1289" s="1"/>
      <c r="H1289" s="1" t="s">
        <v>995</v>
      </c>
      <c r="I1289" s="1" t="s">
        <v>24</v>
      </c>
      <c r="J1289" s="1" t="s">
        <v>36</v>
      </c>
      <c r="K1289" s="1" t="s">
        <v>37</v>
      </c>
      <c r="L1289" s="1" t="s">
        <v>38</v>
      </c>
      <c r="M1289" s="1"/>
      <c r="N1289" s="1" t="s">
        <v>29</v>
      </c>
      <c r="O1289" s="1" t="s">
        <v>998</v>
      </c>
      <c r="P1289" s="1" t="s">
        <v>162</v>
      </c>
      <c r="Q1289" s="1" t="s">
        <v>708</v>
      </c>
      <c r="R1289" s="1"/>
      <c r="S1289" s="1">
        <v>32404</v>
      </c>
      <c r="T1289" s="2">
        <v>42046</v>
      </c>
      <c r="U1289" s="2">
        <v>42048</v>
      </c>
      <c r="V1289" s="1">
        <v>9</v>
      </c>
      <c r="W1289" s="1">
        <v>87695</v>
      </c>
      <c r="X1289" s="1"/>
      <c r="Y1289" s="1"/>
      <c r="Z1289" s="1"/>
      <c r="AA1289" s="1"/>
      <c r="AB1289" s="1"/>
    </row>
    <row r="1290" spans="1:28" x14ac:dyDescent="0.3">
      <c r="A1290" s="1">
        <v>23344</v>
      </c>
      <c r="B1290" s="1" t="s">
        <v>23</v>
      </c>
      <c r="C1290" s="1">
        <v>12.53</v>
      </c>
      <c r="D1290" s="1">
        <v>0.05</v>
      </c>
      <c r="E1290" s="1">
        <v>2302</v>
      </c>
      <c r="G1290" s="1"/>
      <c r="H1290" s="1" t="s">
        <v>35</v>
      </c>
      <c r="I1290" s="1" t="s">
        <v>24</v>
      </c>
      <c r="J1290" s="1" t="s">
        <v>26</v>
      </c>
      <c r="K1290" s="1" t="s">
        <v>82</v>
      </c>
      <c r="L1290" s="1" t="s">
        <v>49</v>
      </c>
      <c r="M1290" s="1"/>
      <c r="N1290" s="1" t="s">
        <v>29</v>
      </c>
      <c r="O1290" s="1" t="s">
        <v>998</v>
      </c>
      <c r="P1290" s="1" t="s">
        <v>162</v>
      </c>
      <c r="Q1290" s="1" t="s">
        <v>708</v>
      </c>
      <c r="R1290" s="1"/>
      <c r="S1290" s="1">
        <v>32404</v>
      </c>
      <c r="T1290" s="2">
        <v>42007</v>
      </c>
      <c r="U1290" s="2">
        <v>42008</v>
      </c>
      <c r="V1290" s="1">
        <v>8</v>
      </c>
      <c r="W1290" s="1">
        <v>87696</v>
      </c>
      <c r="X1290" s="2"/>
      <c r="Y1290" s="1"/>
      <c r="Z1290" s="1"/>
      <c r="AA1290" s="1"/>
      <c r="AB1290" s="1"/>
    </row>
    <row r="1291" spans="1:28" x14ac:dyDescent="0.3">
      <c r="A1291" s="1">
        <v>23345</v>
      </c>
      <c r="B1291" s="1" t="s">
        <v>23</v>
      </c>
      <c r="C1291" s="1">
        <v>146.34</v>
      </c>
      <c r="D1291" s="1">
        <v>0.1</v>
      </c>
      <c r="E1291" s="1">
        <v>2302</v>
      </c>
      <c r="G1291" s="1"/>
      <c r="H1291" s="1" t="s">
        <v>995</v>
      </c>
      <c r="I1291" s="1" t="s">
        <v>24</v>
      </c>
      <c r="J1291" s="1" t="s">
        <v>36</v>
      </c>
      <c r="K1291" s="1" t="s">
        <v>89</v>
      </c>
      <c r="L1291" s="1" t="s">
        <v>77</v>
      </c>
      <c r="M1291" s="1"/>
      <c r="N1291" s="1" t="s">
        <v>29</v>
      </c>
      <c r="O1291" s="1" t="s">
        <v>988</v>
      </c>
      <c r="P1291" s="1" t="s">
        <v>162</v>
      </c>
      <c r="Q1291" s="1" t="s">
        <v>708</v>
      </c>
      <c r="R1291" s="1"/>
      <c r="S1291" s="1">
        <v>32404</v>
      </c>
      <c r="T1291" s="2">
        <v>42007</v>
      </c>
      <c r="U1291" s="2">
        <v>42008</v>
      </c>
      <c r="V1291" s="1">
        <v>2</v>
      </c>
      <c r="W1291" s="1">
        <v>87696</v>
      </c>
      <c r="X1291" s="2"/>
      <c r="Y1291" s="1"/>
      <c r="Z1291" s="1"/>
      <c r="AA1291" s="1"/>
      <c r="AB1291" s="1"/>
    </row>
    <row r="1292" spans="1:28" x14ac:dyDescent="0.3">
      <c r="A1292" s="1">
        <v>6673</v>
      </c>
      <c r="B1292" s="1" t="s">
        <v>41</v>
      </c>
      <c r="C1292" s="1">
        <v>270.98</v>
      </c>
      <c r="D1292" s="1">
        <v>0.1</v>
      </c>
      <c r="E1292" s="1">
        <v>2303</v>
      </c>
      <c r="G1292" s="1"/>
      <c r="H1292" s="1" t="s">
        <v>995</v>
      </c>
      <c r="I1292" s="1" t="s">
        <v>24</v>
      </c>
      <c r="J1292" s="1" t="s">
        <v>36</v>
      </c>
      <c r="K1292" s="1" t="s">
        <v>37</v>
      </c>
      <c r="L1292" s="1" t="s">
        <v>38</v>
      </c>
      <c r="M1292" s="1"/>
      <c r="N1292" s="1" t="s">
        <v>29</v>
      </c>
      <c r="O1292" s="1" t="s">
        <v>988</v>
      </c>
      <c r="P1292" s="1" t="s">
        <v>55</v>
      </c>
      <c r="Q1292" s="1" t="s">
        <v>65</v>
      </c>
      <c r="R1292" s="1"/>
      <c r="S1292" s="1">
        <v>10011</v>
      </c>
      <c r="T1292" s="2">
        <v>42046</v>
      </c>
      <c r="U1292" s="2">
        <v>42048</v>
      </c>
      <c r="V1292" s="1">
        <v>36</v>
      </c>
      <c r="W1292" s="1">
        <v>47493</v>
      </c>
      <c r="X1292" s="2"/>
      <c r="Y1292" s="1"/>
      <c r="Z1292" s="1"/>
      <c r="AA1292" s="1"/>
      <c r="AB1292" s="1"/>
    </row>
    <row r="1293" spans="1:28" x14ac:dyDescent="0.3">
      <c r="A1293" s="1">
        <v>5345</v>
      </c>
      <c r="B1293" s="1" t="s">
        <v>23</v>
      </c>
      <c r="C1293" s="1">
        <v>146.34</v>
      </c>
      <c r="D1293" s="1">
        <v>0.1</v>
      </c>
      <c r="E1293" s="1">
        <v>2303</v>
      </c>
      <c r="G1293" s="1"/>
      <c r="H1293" s="1" t="s">
        <v>995</v>
      </c>
      <c r="I1293" s="1" t="s">
        <v>24</v>
      </c>
      <c r="J1293" s="1" t="s">
        <v>36</v>
      </c>
      <c r="K1293" s="1" t="s">
        <v>89</v>
      </c>
      <c r="L1293" s="1" t="s">
        <v>77</v>
      </c>
      <c r="M1293" s="1"/>
      <c r="N1293" s="1" t="s">
        <v>29</v>
      </c>
      <c r="O1293" s="1" t="s">
        <v>989</v>
      </c>
      <c r="P1293" s="1" t="s">
        <v>55</v>
      </c>
      <c r="Q1293" s="1" t="s">
        <v>65</v>
      </c>
      <c r="R1293" s="1"/>
      <c r="S1293" s="1">
        <v>10011</v>
      </c>
      <c r="T1293" s="2">
        <v>42007</v>
      </c>
      <c r="U1293" s="2">
        <v>42008</v>
      </c>
      <c r="V1293" s="1">
        <v>6</v>
      </c>
      <c r="W1293" s="1">
        <v>37987</v>
      </c>
      <c r="X1293" s="2"/>
      <c r="Y1293" s="1"/>
      <c r="Z1293" s="1"/>
      <c r="AA1293" s="1"/>
      <c r="AB1293" s="1"/>
    </row>
    <row r="1294" spans="1:28" x14ac:dyDescent="0.3">
      <c r="A1294" s="1">
        <v>19934</v>
      </c>
      <c r="B1294" s="1" t="s">
        <v>23</v>
      </c>
      <c r="C1294" s="1">
        <v>90.48</v>
      </c>
      <c r="D1294" s="1">
        <v>0.05</v>
      </c>
      <c r="E1294" s="1">
        <v>2305</v>
      </c>
      <c r="G1294" s="1"/>
      <c r="H1294" s="1" t="s">
        <v>35</v>
      </c>
      <c r="I1294" s="1" t="s">
        <v>48</v>
      </c>
      <c r="J1294" s="1" t="s">
        <v>26</v>
      </c>
      <c r="K1294" s="1" t="s">
        <v>54</v>
      </c>
      <c r="L1294" s="1" t="s">
        <v>49</v>
      </c>
      <c r="M1294" s="1"/>
      <c r="N1294" s="1" t="s">
        <v>29</v>
      </c>
      <c r="O1294" s="1" t="s">
        <v>998</v>
      </c>
      <c r="P1294" s="1" t="s">
        <v>709</v>
      </c>
      <c r="Q1294" s="1" t="s">
        <v>194</v>
      </c>
      <c r="R1294" s="1"/>
      <c r="S1294" s="1">
        <v>57201</v>
      </c>
      <c r="T1294" s="2">
        <v>42176</v>
      </c>
      <c r="U1294" s="2">
        <v>42179</v>
      </c>
      <c r="V1294" s="1">
        <v>12</v>
      </c>
      <c r="W1294" s="1">
        <v>89869</v>
      </c>
      <c r="X1294" s="1"/>
      <c r="Y1294" s="1"/>
      <c r="Z1294" s="1"/>
      <c r="AA1294" s="1"/>
      <c r="AB1294" s="1"/>
    </row>
    <row r="1295" spans="1:28" x14ac:dyDescent="0.3">
      <c r="A1295" s="1">
        <v>23313</v>
      </c>
      <c r="B1295" s="1" t="s">
        <v>71</v>
      </c>
      <c r="C1295" s="1">
        <v>9.48</v>
      </c>
      <c r="D1295" s="1">
        <v>0.05</v>
      </c>
      <c r="E1295" s="1">
        <v>2308</v>
      </c>
      <c r="G1295" s="1"/>
      <c r="H1295" s="1" t="s">
        <v>35</v>
      </c>
      <c r="I1295" s="1" t="s">
        <v>48</v>
      </c>
      <c r="J1295" s="1" t="s">
        <v>36</v>
      </c>
      <c r="K1295" s="1" t="s">
        <v>42</v>
      </c>
      <c r="L1295" s="1" t="s">
        <v>43</v>
      </c>
      <c r="M1295" s="1"/>
      <c r="N1295" s="1" t="s">
        <v>29</v>
      </c>
      <c r="O1295" s="1" t="s">
        <v>998</v>
      </c>
      <c r="P1295" s="1" t="s">
        <v>162</v>
      </c>
      <c r="Q1295" s="1" t="s">
        <v>710</v>
      </c>
      <c r="R1295" s="1"/>
      <c r="S1295" s="1">
        <v>33971</v>
      </c>
      <c r="T1295" s="2">
        <v>42087</v>
      </c>
      <c r="U1295" s="2">
        <v>42089</v>
      </c>
      <c r="V1295" s="1">
        <v>2</v>
      </c>
      <c r="W1295" s="1">
        <v>90557</v>
      </c>
      <c r="X1295" s="2"/>
      <c r="Y1295" s="1"/>
      <c r="Z1295" s="1"/>
      <c r="AA1295" s="1"/>
      <c r="AB1295" s="1"/>
    </row>
    <row r="1296" spans="1:28" x14ac:dyDescent="0.3">
      <c r="A1296" s="1">
        <v>23314</v>
      </c>
      <c r="B1296" s="1" t="s">
        <v>71</v>
      </c>
      <c r="C1296" s="1">
        <v>193.17</v>
      </c>
      <c r="D1296" s="1">
        <v>0.1</v>
      </c>
      <c r="E1296" s="1">
        <v>2308</v>
      </c>
      <c r="G1296" s="1"/>
      <c r="H1296" s="1" t="s">
        <v>35</v>
      </c>
      <c r="I1296" s="1" t="s">
        <v>48</v>
      </c>
      <c r="J1296" s="1" t="s">
        <v>26</v>
      </c>
      <c r="K1296" s="1" t="s">
        <v>85</v>
      </c>
      <c r="L1296" s="1" t="s">
        <v>49</v>
      </c>
      <c r="M1296" s="1"/>
      <c r="N1296" s="1" t="s">
        <v>29</v>
      </c>
      <c r="O1296" s="1" t="s">
        <v>984</v>
      </c>
      <c r="P1296" s="1" t="s">
        <v>162</v>
      </c>
      <c r="Q1296" s="1" t="s">
        <v>710</v>
      </c>
      <c r="R1296" s="1"/>
      <c r="S1296" s="1">
        <v>33971</v>
      </c>
      <c r="T1296" s="2">
        <v>42087</v>
      </c>
      <c r="U1296" s="2">
        <v>42091</v>
      </c>
      <c r="V1296" s="1">
        <v>8</v>
      </c>
      <c r="W1296" s="1">
        <v>90557</v>
      </c>
      <c r="X1296" s="2"/>
      <c r="Y1296" s="1"/>
      <c r="Z1296" s="1"/>
      <c r="AA1296" s="1"/>
      <c r="AB1296" s="1"/>
    </row>
    <row r="1297" spans="1:28" x14ac:dyDescent="0.3">
      <c r="A1297" s="1">
        <v>26048</v>
      </c>
      <c r="B1297" s="1" t="s">
        <v>23</v>
      </c>
      <c r="C1297" s="1">
        <v>68.81</v>
      </c>
      <c r="D1297" s="1">
        <v>0.05</v>
      </c>
      <c r="E1297" s="1">
        <v>2323</v>
      </c>
      <c r="G1297" s="1"/>
      <c r="H1297" s="1" t="s">
        <v>995</v>
      </c>
      <c r="I1297" s="1" t="s">
        <v>48</v>
      </c>
      <c r="J1297" s="1" t="s">
        <v>26</v>
      </c>
      <c r="K1297" s="1" t="s">
        <v>131</v>
      </c>
      <c r="L1297" s="1" t="s">
        <v>38</v>
      </c>
      <c r="M1297" s="1"/>
      <c r="N1297" s="1" t="s">
        <v>29</v>
      </c>
      <c r="O1297" s="1" t="s">
        <v>984</v>
      </c>
      <c r="P1297" s="1" t="s">
        <v>39</v>
      </c>
      <c r="Q1297" s="1" t="s">
        <v>711</v>
      </c>
      <c r="R1297" s="1"/>
      <c r="S1297" s="1">
        <v>92236</v>
      </c>
      <c r="T1297" s="2">
        <v>42079</v>
      </c>
      <c r="U1297" s="2">
        <v>42080</v>
      </c>
      <c r="V1297" s="1">
        <v>5</v>
      </c>
      <c r="W1297" s="1">
        <v>88721</v>
      </c>
      <c r="X1297" s="1"/>
      <c r="Y1297" s="1"/>
      <c r="Z1297" s="1"/>
      <c r="AA1297" s="1"/>
      <c r="AB1297" s="1"/>
    </row>
    <row r="1298" spans="1:28" x14ac:dyDescent="0.3">
      <c r="A1298" s="1">
        <v>26049</v>
      </c>
      <c r="B1298" s="1" t="s">
        <v>23</v>
      </c>
      <c r="C1298" s="1">
        <v>21.38</v>
      </c>
      <c r="D1298" s="1">
        <v>0.05</v>
      </c>
      <c r="E1298" s="1">
        <v>2323</v>
      </c>
      <c r="G1298" s="1"/>
      <c r="H1298" s="1" t="s">
        <v>35</v>
      </c>
      <c r="I1298" s="1" t="s">
        <v>48</v>
      </c>
      <c r="J1298" s="1" t="s">
        <v>26</v>
      </c>
      <c r="K1298" s="1" t="s">
        <v>27</v>
      </c>
      <c r="L1298" s="1" t="s">
        <v>43</v>
      </c>
      <c r="M1298" s="1"/>
      <c r="N1298" s="1" t="s">
        <v>29</v>
      </c>
      <c r="O1298" s="1" t="s">
        <v>984</v>
      </c>
      <c r="P1298" s="1" t="s">
        <v>39</v>
      </c>
      <c r="Q1298" s="1" t="s">
        <v>711</v>
      </c>
      <c r="R1298" s="1"/>
      <c r="S1298" s="1">
        <v>92236</v>
      </c>
      <c r="T1298" s="2">
        <v>42079</v>
      </c>
      <c r="U1298" s="2">
        <v>42081</v>
      </c>
      <c r="V1298" s="1">
        <v>4</v>
      </c>
      <c r="W1298" s="1">
        <v>88721</v>
      </c>
      <c r="X1298" s="2"/>
      <c r="Y1298" s="1"/>
      <c r="Z1298" s="1"/>
      <c r="AA1298" s="1"/>
      <c r="AB1298" s="1"/>
    </row>
    <row r="1299" spans="1:28" x14ac:dyDescent="0.3">
      <c r="A1299" s="1">
        <v>23053</v>
      </c>
      <c r="B1299" s="1" t="s">
        <v>33</v>
      </c>
      <c r="C1299" s="1">
        <v>4.9800000000000004</v>
      </c>
      <c r="D1299" s="1">
        <v>0.05</v>
      </c>
      <c r="E1299" s="1">
        <v>2323</v>
      </c>
      <c r="G1299" s="1"/>
      <c r="H1299" s="1" t="s">
        <v>995</v>
      </c>
      <c r="I1299" s="1" t="s">
        <v>48</v>
      </c>
      <c r="J1299" s="1" t="s">
        <v>58</v>
      </c>
      <c r="K1299" s="1" t="s">
        <v>100</v>
      </c>
      <c r="L1299" s="1" t="s">
        <v>43</v>
      </c>
      <c r="M1299" s="1"/>
      <c r="N1299" s="1" t="s">
        <v>29</v>
      </c>
      <c r="O1299" s="1" t="s">
        <v>989</v>
      </c>
      <c r="P1299" s="1" t="s">
        <v>39</v>
      </c>
      <c r="Q1299" s="1" t="s">
        <v>711</v>
      </c>
      <c r="R1299" s="1"/>
      <c r="S1299" s="1">
        <v>92236</v>
      </c>
      <c r="T1299" s="2">
        <v>42174</v>
      </c>
      <c r="U1299" s="2">
        <v>42174</v>
      </c>
      <c r="V1299" s="1">
        <v>7</v>
      </c>
      <c r="W1299" s="1">
        <v>88722</v>
      </c>
      <c r="X1299" s="1"/>
      <c r="Y1299" s="1"/>
      <c r="Z1299" s="1"/>
      <c r="AA1299" s="1"/>
      <c r="AB1299" s="1"/>
    </row>
    <row r="1300" spans="1:28" x14ac:dyDescent="0.3">
      <c r="A1300" s="1">
        <v>25456</v>
      </c>
      <c r="B1300" s="1" t="s">
        <v>47</v>
      </c>
      <c r="C1300" s="1">
        <v>28.53</v>
      </c>
      <c r="D1300" s="1">
        <v>0.05</v>
      </c>
      <c r="E1300" s="1">
        <v>2330</v>
      </c>
      <c r="G1300" s="1"/>
      <c r="H1300" s="1" t="s">
        <v>35</v>
      </c>
      <c r="I1300" s="1" t="s">
        <v>34</v>
      </c>
      <c r="J1300" s="1" t="s">
        <v>26</v>
      </c>
      <c r="K1300" s="1" t="s">
        <v>996</v>
      </c>
      <c r="L1300" s="1" t="s">
        <v>49</v>
      </c>
      <c r="M1300" s="1"/>
      <c r="N1300" s="1" t="s">
        <v>29</v>
      </c>
      <c r="O1300" s="1" t="s">
        <v>989</v>
      </c>
      <c r="P1300" s="1" t="s">
        <v>153</v>
      </c>
      <c r="Q1300" s="1" t="s">
        <v>712</v>
      </c>
      <c r="R1300" s="1"/>
      <c r="S1300" s="1">
        <v>52302</v>
      </c>
      <c r="T1300" s="2">
        <v>42087</v>
      </c>
      <c r="U1300" s="2">
        <v>42090</v>
      </c>
      <c r="V1300" s="1">
        <v>5</v>
      </c>
      <c r="W1300" s="1">
        <v>90964</v>
      </c>
      <c r="X1300" s="1"/>
      <c r="Y1300" s="1"/>
      <c r="Z1300" s="1"/>
      <c r="AA1300" s="1"/>
      <c r="AB1300" s="1"/>
    </row>
    <row r="1301" spans="1:28" x14ac:dyDescent="0.3">
      <c r="A1301" s="1">
        <v>19441</v>
      </c>
      <c r="B1301" s="1" t="s">
        <v>23</v>
      </c>
      <c r="C1301" s="1">
        <v>180.98</v>
      </c>
      <c r="D1301" s="1">
        <v>0.1</v>
      </c>
      <c r="E1301" s="1">
        <v>2333</v>
      </c>
      <c r="G1301" s="1"/>
      <c r="H1301" s="1" t="s">
        <v>995</v>
      </c>
      <c r="I1301" s="1" t="s">
        <v>48</v>
      </c>
      <c r="J1301" s="1" t="s">
        <v>36</v>
      </c>
      <c r="K1301" s="1" t="s">
        <v>37</v>
      </c>
      <c r="L1301" s="1" t="s">
        <v>38</v>
      </c>
      <c r="M1301" s="1"/>
      <c r="N1301" s="1" t="s">
        <v>29</v>
      </c>
      <c r="O1301" s="1" t="s">
        <v>989</v>
      </c>
      <c r="P1301" s="1" t="s">
        <v>602</v>
      </c>
      <c r="Q1301" s="1" t="s">
        <v>713</v>
      </c>
      <c r="R1301" s="1"/>
      <c r="S1301" s="1">
        <v>54302</v>
      </c>
      <c r="T1301" s="2">
        <v>42178</v>
      </c>
      <c r="U1301" s="2">
        <v>42179</v>
      </c>
      <c r="V1301" s="1">
        <v>1</v>
      </c>
      <c r="W1301" s="1">
        <v>89611</v>
      </c>
      <c r="X1301" s="1"/>
      <c r="Y1301" s="1"/>
      <c r="Z1301" s="1"/>
      <c r="AA1301" s="1"/>
      <c r="AB1301" s="1"/>
    </row>
    <row r="1302" spans="1:28" x14ac:dyDescent="0.3">
      <c r="A1302" s="1">
        <v>23721</v>
      </c>
      <c r="B1302" s="1" t="s">
        <v>71</v>
      </c>
      <c r="C1302" s="1">
        <v>60.65</v>
      </c>
      <c r="D1302" s="1">
        <v>0.05</v>
      </c>
      <c r="E1302" s="1">
        <v>2334</v>
      </c>
      <c r="G1302" s="1"/>
      <c r="H1302" s="1" t="s">
        <v>35</v>
      </c>
      <c r="I1302" s="1" t="s">
        <v>74</v>
      </c>
      <c r="J1302" s="1" t="s">
        <v>36</v>
      </c>
      <c r="K1302" s="1" t="s">
        <v>42</v>
      </c>
      <c r="L1302" s="1" t="s">
        <v>63</v>
      </c>
      <c r="M1302" s="1"/>
      <c r="N1302" s="1" t="s">
        <v>29</v>
      </c>
      <c r="O1302" s="1" t="s">
        <v>989</v>
      </c>
      <c r="P1302" s="1" t="s">
        <v>602</v>
      </c>
      <c r="Q1302" s="1" t="s">
        <v>714</v>
      </c>
      <c r="R1302" s="1"/>
      <c r="S1302" s="1">
        <v>53220</v>
      </c>
      <c r="T1302" s="2">
        <v>42100</v>
      </c>
      <c r="U1302" s="2">
        <v>42102</v>
      </c>
      <c r="V1302" s="1">
        <v>10</v>
      </c>
      <c r="W1302" s="1">
        <v>89608</v>
      </c>
      <c r="X1302" s="1"/>
      <c r="Y1302" s="1"/>
      <c r="Z1302" s="1"/>
      <c r="AA1302" s="1"/>
      <c r="AB1302" s="1"/>
    </row>
    <row r="1303" spans="1:28" x14ac:dyDescent="0.3">
      <c r="A1303" s="1">
        <v>23693</v>
      </c>
      <c r="B1303" s="1" t="s">
        <v>33</v>
      </c>
      <c r="C1303" s="1">
        <v>14.81</v>
      </c>
      <c r="D1303" s="1">
        <v>0.05</v>
      </c>
      <c r="E1303" s="1">
        <v>2334</v>
      </c>
      <c r="G1303" s="1"/>
      <c r="H1303" s="1" t="s">
        <v>35</v>
      </c>
      <c r="I1303" s="1" t="s">
        <v>48</v>
      </c>
      <c r="J1303" s="1" t="s">
        <v>26</v>
      </c>
      <c r="K1303" s="1" t="s">
        <v>131</v>
      </c>
      <c r="L1303" s="1" t="s">
        <v>49</v>
      </c>
      <c r="M1303" s="1"/>
      <c r="N1303" s="1" t="s">
        <v>29</v>
      </c>
      <c r="O1303" s="1" t="s">
        <v>989</v>
      </c>
      <c r="P1303" s="1" t="s">
        <v>602</v>
      </c>
      <c r="Q1303" s="1" t="s">
        <v>714</v>
      </c>
      <c r="R1303" s="1"/>
      <c r="S1303" s="1">
        <v>53220</v>
      </c>
      <c r="T1303" s="2">
        <v>42103</v>
      </c>
      <c r="U1303" s="2">
        <v>42105</v>
      </c>
      <c r="V1303" s="1">
        <v>8</v>
      </c>
      <c r="W1303" s="1">
        <v>89609</v>
      </c>
      <c r="X1303" s="1"/>
      <c r="Y1303" s="1"/>
      <c r="Z1303" s="1"/>
      <c r="AA1303" s="1"/>
      <c r="AB1303" s="1"/>
    </row>
    <row r="1304" spans="1:28" x14ac:dyDescent="0.3">
      <c r="A1304" s="1">
        <v>23694</v>
      </c>
      <c r="B1304" s="1" t="s">
        <v>33</v>
      </c>
      <c r="C1304" s="1">
        <v>2.78</v>
      </c>
      <c r="D1304" s="1">
        <v>0.05</v>
      </c>
      <c r="E1304" s="1">
        <v>2334</v>
      </c>
      <c r="G1304" s="1"/>
      <c r="H1304" s="1" t="s">
        <v>35</v>
      </c>
      <c r="I1304" s="1" t="s">
        <v>48</v>
      </c>
      <c r="J1304" s="1" t="s">
        <v>26</v>
      </c>
      <c r="K1304" s="1" t="s">
        <v>27</v>
      </c>
      <c r="L1304" s="1" t="s">
        <v>28</v>
      </c>
      <c r="M1304" s="1"/>
      <c r="N1304" s="1" t="s">
        <v>29</v>
      </c>
      <c r="O1304" s="1" t="s">
        <v>989</v>
      </c>
      <c r="P1304" s="1" t="s">
        <v>602</v>
      </c>
      <c r="Q1304" s="1" t="s">
        <v>714</v>
      </c>
      <c r="R1304" s="1"/>
      <c r="S1304" s="1">
        <v>53220</v>
      </c>
      <c r="T1304" s="2">
        <v>42103</v>
      </c>
      <c r="U1304" s="2">
        <v>42104</v>
      </c>
      <c r="V1304" s="1">
        <v>7</v>
      </c>
      <c r="W1304" s="1">
        <v>89609</v>
      </c>
      <c r="X1304" s="1"/>
      <c r="Y1304" s="1"/>
      <c r="Z1304" s="1"/>
      <c r="AA1304" s="1"/>
      <c r="AB1304" s="1"/>
    </row>
    <row r="1305" spans="1:28" x14ac:dyDescent="0.3">
      <c r="A1305" s="1">
        <v>24952</v>
      </c>
      <c r="B1305" s="1" t="s">
        <v>71</v>
      </c>
      <c r="C1305" s="1">
        <v>3.74</v>
      </c>
      <c r="D1305" s="1">
        <v>0.05</v>
      </c>
      <c r="E1305" s="1">
        <v>2334</v>
      </c>
      <c r="G1305" s="1"/>
      <c r="H1305" s="1" t="s">
        <v>35</v>
      </c>
      <c r="I1305" s="1" t="s">
        <v>34</v>
      </c>
      <c r="J1305" s="1" t="s">
        <v>26</v>
      </c>
      <c r="K1305" s="1" t="s">
        <v>53</v>
      </c>
      <c r="L1305" s="1" t="s">
        <v>28</v>
      </c>
      <c r="M1305" s="1"/>
      <c r="N1305" s="1" t="s">
        <v>29</v>
      </c>
      <c r="O1305" s="1" t="s">
        <v>988</v>
      </c>
      <c r="P1305" s="1" t="s">
        <v>602</v>
      </c>
      <c r="Q1305" s="1" t="s">
        <v>714</v>
      </c>
      <c r="R1305" s="1"/>
      <c r="S1305" s="1">
        <v>53220</v>
      </c>
      <c r="T1305" s="2">
        <v>42157</v>
      </c>
      <c r="U1305" s="2">
        <v>42164</v>
      </c>
      <c r="V1305" s="1">
        <v>12</v>
      </c>
      <c r="W1305" s="1">
        <v>89610</v>
      </c>
      <c r="X1305" s="1"/>
      <c r="Y1305" s="1"/>
      <c r="Z1305" s="1"/>
      <c r="AA1305" s="1"/>
      <c r="AB1305" s="1"/>
    </row>
    <row r="1306" spans="1:28" x14ac:dyDescent="0.3">
      <c r="A1306" s="1">
        <v>25241</v>
      </c>
      <c r="B1306" s="1" t="s">
        <v>41</v>
      </c>
      <c r="C1306" s="1">
        <v>2.08</v>
      </c>
      <c r="D1306" s="1">
        <v>0.05</v>
      </c>
      <c r="E1306" s="1">
        <v>2338</v>
      </c>
      <c r="G1306" s="1"/>
      <c r="H1306" s="1" t="s">
        <v>35</v>
      </c>
      <c r="I1306" s="1" t="s">
        <v>34</v>
      </c>
      <c r="J1306" s="1" t="s">
        <v>36</v>
      </c>
      <c r="K1306" s="1" t="s">
        <v>42</v>
      </c>
      <c r="L1306" s="1" t="s">
        <v>49</v>
      </c>
      <c r="M1306" s="1"/>
      <c r="N1306" s="1" t="s">
        <v>29</v>
      </c>
      <c r="O1306" s="1" t="s">
        <v>988</v>
      </c>
      <c r="P1306" s="1" t="s">
        <v>181</v>
      </c>
      <c r="Q1306" s="1" t="s">
        <v>678</v>
      </c>
      <c r="R1306" s="1"/>
      <c r="S1306" s="1">
        <v>20740</v>
      </c>
      <c r="T1306" s="2">
        <v>42017</v>
      </c>
      <c r="U1306" s="2">
        <v>42017</v>
      </c>
      <c r="V1306" s="1">
        <v>4</v>
      </c>
      <c r="W1306" s="1">
        <v>91480</v>
      </c>
      <c r="X1306" s="1"/>
      <c r="Y1306" s="1"/>
      <c r="Z1306" s="1"/>
      <c r="AA1306" s="1"/>
      <c r="AB1306" s="1"/>
    </row>
    <row r="1307" spans="1:28" x14ac:dyDescent="0.3">
      <c r="A1307" s="1">
        <v>26137</v>
      </c>
      <c r="B1307" s="1" t="s">
        <v>23</v>
      </c>
      <c r="C1307" s="1">
        <v>6.75</v>
      </c>
      <c r="D1307" s="1">
        <v>0.05</v>
      </c>
      <c r="E1307" s="1">
        <v>2338</v>
      </c>
      <c r="G1307" s="1"/>
      <c r="H1307" s="1" t="s">
        <v>35</v>
      </c>
      <c r="I1307" s="1" t="s">
        <v>34</v>
      </c>
      <c r="J1307" s="1" t="s">
        <v>26</v>
      </c>
      <c r="K1307" s="1" t="s">
        <v>996</v>
      </c>
      <c r="L1307" s="1" t="s">
        <v>49</v>
      </c>
      <c r="M1307" s="1"/>
      <c r="N1307" s="1" t="s">
        <v>29</v>
      </c>
      <c r="O1307" s="1" t="s">
        <v>989</v>
      </c>
      <c r="P1307" s="1" t="s">
        <v>181</v>
      </c>
      <c r="Q1307" s="1" t="s">
        <v>678</v>
      </c>
      <c r="R1307" s="1"/>
      <c r="S1307" s="1">
        <v>20740</v>
      </c>
      <c r="T1307" s="2">
        <v>42092</v>
      </c>
      <c r="U1307" s="2">
        <v>42092</v>
      </c>
      <c r="V1307" s="1">
        <v>15</v>
      </c>
      <c r="W1307" s="1">
        <v>91481</v>
      </c>
      <c r="X1307" s="2"/>
      <c r="Y1307" s="1"/>
      <c r="Z1307" s="1"/>
      <c r="AA1307" s="1"/>
      <c r="AB1307" s="1"/>
    </row>
    <row r="1308" spans="1:28" x14ac:dyDescent="0.3">
      <c r="A1308" s="1">
        <v>22526</v>
      </c>
      <c r="B1308" s="1" t="s">
        <v>47</v>
      </c>
      <c r="C1308" s="1">
        <v>11.58</v>
      </c>
      <c r="D1308" s="1">
        <v>0.05</v>
      </c>
      <c r="E1308" s="1">
        <v>2339</v>
      </c>
      <c r="G1308" s="1"/>
      <c r="H1308" s="1" t="s">
        <v>35</v>
      </c>
      <c r="I1308" s="1" t="s">
        <v>34</v>
      </c>
      <c r="J1308" s="1" t="s">
        <v>26</v>
      </c>
      <c r="K1308" s="1" t="s">
        <v>54</v>
      </c>
      <c r="L1308" s="1" t="s">
        <v>49</v>
      </c>
      <c r="M1308" s="1"/>
      <c r="N1308" s="1" t="s">
        <v>29</v>
      </c>
      <c r="O1308" s="1" t="s">
        <v>998</v>
      </c>
      <c r="P1308" s="1" t="s">
        <v>79</v>
      </c>
      <c r="Q1308" s="1" t="s">
        <v>715</v>
      </c>
      <c r="R1308" s="1"/>
      <c r="S1308" s="1">
        <v>77015</v>
      </c>
      <c r="T1308" s="2">
        <v>42149</v>
      </c>
      <c r="U1308" s="2">
        <v>42152</v>
      </c>
      <c r="V1308" s="1">
        <v>6</v>
      </c>
      <c r="W1308" s="1">
        <v>91482</v>
      </c>
      <c r="X1308" s="2"/>
      <c r="Y1308" s="1"/>
      <c r="Z1308" s="1"/>
      <c r="AA1308" s="1"/>
      <c r="AB1308" s="1"/>
    </row>
    <row r="1309" spans="1:28" x14ac:dyDescent="0.3">
      <c r="A1309" s="1">
        <v>19052</v>
      </c>
      <c r="B1309" s="1" t="s">
        <v>47</v>
      </c>
      <c r="C1309" s="1">
        <v>200.98</v>
      </c>
      <c r="D1309" s="1">
        <v>0.1</v>
      </c>
      <c r="E1309" s="1">
        <v>2345</v>
      </c>
      <c r="G1309" s="1"/>
      <c r="H1309" s="1" t="s">
        <v>995</v>
      </c>
      <c r="I1309" s="1" t="s">
        <v>24</v>
      </c>
      <c r="J1309" s="1" t="s">
        <v>36</v>
      </c>
      <c r="K1309" s="1" t="s">
        <v>37</v>
      </c>
      <c r="L1309" s="1" t="s">
        <v>38</v>
      </c>
      <c r="M1309" s="1"/>
      <c r="N1309" s="1" t="s">
        <v>29</v>
      </c>
      <c r="O1309" s="1" t="s">
        <v>998</v>
      </c>
      <c r="P1309" s="1" t="s">
        <v>244</v>
      </c>
      <c r="Q1309" s="1" t="s">
        <v>687</v>
      </c>
      <c r="R1309" s="1"/>
      <c r="S1309" s="1">
        <v>42003</v>
      </c>
      <c r="T1309" s="2">
        <v>42077</v>
      </c>
      <c r="U1309" s="2">
        <v>42078</v>
      </c>
      <c r="V1309" s="1">
        <v>9</v>
      </c>
      <c r="W1309" s="1">
        <v>89504</v>
      </c>
      <c r="X1309" s="2"/>
      <c r="Y1309" s="1"/>
      <c r="Z1309" s="1"/>
      <c r="AA1309" s="1"/>
      <c r="AB1309" s="1"/>
    </row>
    <row r="1310" spans="1:28" x14ac:dyDescent="0.3">
      <c r="A1310" s="1">
        <v>19053</v>
      </c>
      <c r="B1310" s="1" t="s">
        <v>47</v>
      </c>
      <c r="C1310" s="1">
        <v>179.29</v>
      </c>
      <c r="D1310" s="1">
        <v>0.1</v>
      </c>
      <c r="E1310" s="1">
        <v>2345</v>
      </c>
      <c r="G1310" s="1"/>
      <c r="H1310" s="1" t="s">
        <v>995</v>
      </c>
      <c r="I1310" s="1" t="s">
        <v>24</v>
      </c>
      <c r="J1310" s="1" t="s">
        <v>36</v>
      </c>
      <c r="K1310" s="1" t="s">
        <v>89</v>
      </c>
      <c r="L1310" s="1" t="s">
        <v>77</v>
      </c>
      <c r="M1310" s="1"/>
      <c r="N1310" s="1" t="s">
        <v>29</v>
      </c>
      <c r="O1310" s="1" t="s">
        <v>998</v>
      </c>
      <c r="P1310" s="1" t="s">
        <v>244</v>
      </c>
      <c r="Q1310" s="1" t="s">
        <v>687</v>
      </c>
      <c r="R1310" s="1"/>
      <c r="S1310" s="1">
        <v>42003</v>
      </c>
      <c r="T1310" s="2">
        <v>42077</v>
      </c>
      <c r="U1310" s="2">
        <v>42077</v>
      </c>
      <c r="V1310" s="1">
        <v>2</v>
      </c>
      <c r="W1310" s="1">
        <v>89504</v>
      </c>
      <c r="X1310" s="2"/>
      <c r="Y1310" s="1"/>
      <c r="Z1310" s="1"/>
      <c r="AA1310" s="1"/>
      <c r="AB1310" s="1"/>
    </row>
    <row r="1311" spans="1:28" x14ac:dyDescent="0.3">
      <c r="A1311" s="1">
        <v>20776</v>
      </c>
      <c r="B1311" s="1" t="s">
        <v>71</v>
      </c>
      <c r="C1311" s="1">
        <v>297.64</v>
      </c>
      <c r="D1311" s="1">
        <v>0.1</v>
      </c>
      <c r="E1311" s="1">
        <v>2346</v>
      </c>
      <c r="G1311" s="1"/>
      <c r="H1311" s="1" t="s">
        <v>995</v>
      </c>
      <c r="I1311" s="1" t="s">
        <v>24</v>
      </c>
      <c r="J1311" s="1" t="s">
        <v>58</v>
      </c>
      <c r="K1311" s="1" t="s">
        <v>62</v>
      </c>
      <c r="L1311" s="1" t="s">
        <v>38</v>
      </c>
      <c r="M1311" s="1"/>
      <c r="N1311" s="1" t="s">
        <v>29</v>
      </c>
      <c r="O1311" s="1" t="s">
        <v>998</v>
      </c>
      <c r="P1311" s="1" t="s">
        <v>244</v>
      </c>
      <c r="Q1311" s="1" t="s">
        <v>716</v>
      </c>
      <c r="R1311" s="1"/>
      <c r="S1311" s="1">
        <v>40258</v>
      </c>
      <c r="T1311" s="2">
        <v>42014</v>
      </c>
      <c r="U1311" s="2">
        <v>42019</v>
      </c>
      <c r="V1311" s="1">
        <v>12</v>
      </c>
      <c r="W1311" s="1">
        <v>89503</v>
      </c>
      <c r="X1311" s="1"/>
      <c r="Y1311" s="1"/>
      <c r="Z1311" s="1"/>
      <c r="AA1311" s="1"/>
      <c r="AB1311" s="1"/>
    </row>
    <row r="1312" spans="1:28" x14ac:dyDescent="0.3">
      <c r="A1312" s="1">
        <v>21627</v>
      </c>
      <c r="B1312" s="1" t="s">
        <v>23</v>
      </c>
      <c r="C1312" s="1">
        <v>218.75</v>
      </c>
      <c r="D1312" s="1">
        <v>0.1</v>
      </c>
      <c r="E1312" s="1">
        <v>2346</v>
      </c>
      <c r="G1312" s="1"/>
      <c r="H1312" s="1" t="s">
        <v>995</v>
      </c>
      <c r="I1312" s="1" t="s">
        <v>24</v>
      </c>
      <c r="J1312" s="1" t="s">
        <v>36</v>
      </c>
      <c r="K1312" s="1" t="s">
        <v>89</v>
      </c>
      <c r="L1312" s="1" t="s">
        <v>77</v>
      </c>
      <c r="M1312" s="1"/>
      <c r="N1312" s="1" t="s">
        <v>29</v>
      </c>
      <c r="O1312" s="1" t="s">
        <v>988</v>
      </c>
      <c r="P1312" s="1" t="s">
        <v>244</v>
      </c>
      <c r="Q1312" s="1" t="s">
        <v>716</v>
      </c>
      <c r="R1312" s="1"/>
      <c r="S1312" s="1">
        <v>40258</v>
      </c>
      <c r="T1312" s="2">
        <v>42144</v>
      </c>
      <c r="U1312" s="2">
        <v>42145</v>
      </c>
      <c r="V1312" s="1">
        <v>17</v>
      </c>
      <c r="W1312" s="1">
        <v>89505</v>
      </c>
      <c r="X1312" s="1"/>
      <c r="Y1312" s="1"/>
      <c r="Z1312" s="1"/>
      <c r="AA1312" s="1"/>
      <c r="AB1312" s="1"/>
    </row>
    <row r="1313" spans="1:28" x14ac:dyDescent="0.3">
      <c r="A1313" s="1">
        <v>18675</v>
      </c>
      <c r="B1313" s="1" t="s">
        <v>41</v>
      </c>
      <c r="C1313" s="1">
        <v>6.48</v>
      </c>
      <c r="D1313" s="1">
        <v>0.05</v>
      </c>
      <c r="E1313" s="1">
        <v>2351</v>
      </c>
      <c r="G1313" s="1"/>
      <c r="H1313" s="1" t="s">
        <v>35</v>
      </c>
      <c r="I1313" s="1" t="s">
        <v>24</v>
      </c>
      <c r="J1313" s="1" t="s">
        <v>26</v>
      </c>
      <c r="K1313" s="1" t="s">
        <v>66</v>
      </c>
      <c r="L1313" s="1" t="s">
        <v>49</v>
      </c>
      <c r="M1313" s="1"/>
      <c r="N1313" s="1" t="s">
        <v>29</v>
      </c>
      <c r="O1313" s="1" t="s">
        <v>988</v>
      </c>
      <c r="P1313" s="1" t="s">
        <v>181</v>
      </c>
      <c r="Q1313" s="1" t="s">
        <v>717</v>
      </c>
      <c r="R1313" s="1"/>
      <c r="S1313" s="1">
        <v>21114</v>
      </c>
      <c r="T1313" s="2">
        <v>42093</v>
      </c>
      <c r="U1313" s="2">
        <v>42096</v>
      </c>
      <c r="V1313" s="1">
        <v>13</v>
      </c>
      <c r="W1313" s="1">
        <v>86163</v>
      </c>
      <c r="X1313" s="1"/>
      <c r="Y1313" s="1"/>
      <c r="Z1313" s="1"/>
      <c r="AA1313" s="1"/>
      <c r="AB1313" s="1"/>
    </row>
    <row r="1314" spans="1:28" x14ac:dyDescent="0.3">
      <c r="A1314" s="1">
        <v>20904</v>
      </c>
      <c r="B1314" s="1" t="s">
        <v>41</v>
      </c>
      <c r="C1314" s="1">
        <v>59.76</v>
      </c>
      <c r="D1314" s="1">
        <v>0.05</v>
      </c>
      <c r="E1314" s="1">
        <v>2352</v>
      </c>
      <c r="G1314" s="1"/>
      <c r="H1314" s="1" t="s">
        <v>35</v>
      </c>
      <c r="I1314" s="1" t="s">
        <v>74</v>
      </c>
      <c r="J1314" s="1" t="s">
        <v>26</v>
      </c>
      <c r="K1314" s="1" t="s">
        <v>85</v>
      </c>
      <c r="L1314" s="1" t="s">
        <v>49</v>
      </c>
      <c r="M1314" s="1"/>
      <c r="N1314" s="1" t="s">
        <v>29</v>
      </c>
      <c r="O1314" s="1" t="s">
        <v>988</v>
      </c>
      <c r="P1314" s="1" t="s">
        <v>181</v>
      </c>
      <c r="Q1314" s="1" t="s">
        <v>718</v>
      </c>
      <c r="R1314" s="1"/>
      <c r="S1314" s="1">
        <v>21501</v>
      </c>
      <c r="T1314" s="2">
        <v>42175</v>
      </c>
      <c r="U1314" s="2">
        <v>42178</v>
      </c>
      <c r="V1314" s="1">
        <v>18</v>
      </c>
      <c r="W1314" s="1">
        <v>86165</v>
      </c>
      <c r="X1314" s="1"/>
      <c r="Y1314" s="1"/>
      <c r="Z1314" s="1"/>
      <c r="AA1314" s="1"/>
      <c r="AB1314" s="1"/>
    </row>
    <row r="1315" spans="1:28" x14ac:dyDescent="0.3">
      <c r="A1315" s="1">
        <v>20905</v>
      </c>
      <c r="B1315" s="1" t="s">
        <v>41</v>
      </c>
      <c r="C1315" s="1">
        <v>195.99</v>
      </c>
      <c r="D1315" s="1">
        <v>0.1</v>
      </c>
      <c r="E1315" s="1">
        <v>2352</v>
      </c>
      <c r="G1315" s="1"/>
      <c r="H1315" s="1" t="s">
        <v>35</v>
      </c>
      <c r="I1315" s="1" t="s">
        <v>74</v>
      </c>
      <c r="J1315" s="1" t="s">
        <v>58</v>
      </c>
      <c r="K1315" s="1" t="s">
        <v>992</v>
      </c>
      <c r="L1315" s="1" t="s">
        <v>49</v>
      </c>
      <c r="M1315" s="1"/>
      <c r="N1315" s="1" t="s">
        <v>29</v>
      </c>
      <c r="O1315" s="1" t="s">
        <v>988</v>
      </c>
      <c r="P1315" s="1" t="s">
        <v>181</v>
      </c>
      <c r="Q1315" s="1" t="s">
        <v>718</v>
      </c>
      <c r="R1315" s="1"/>
      <c r="S1315" s="1">
        <v>21501</v>
      </c>
      <c r="T1315" s="2">
        <v>42175</v>
      </c>
      <c r="U1315" s="2">
        <v>42178</v>
      </c>
      <c r="V1315" s="1">
        <v>4</v>
      </c>
      <c r="W1315" s="1">
        <v>86165</v>
      </c>
      <c r="X1315" s="1"/>
      <c r="Y1315" s="1"/>
      <c r="Z1315" s="1"/>
      <c r="AA1315" s="1"/>
      <c r="AB1315" s="1"/>
    </row>
    <row r="1316" spans="1:28" x14ac:dyDescent="0.3">
      <c r="A1316" s="1">
        <v>19270</v>
      </c>
      <c r="B1316" s="1" t="s">
        <v>33</v>
      </c>
      <c r="C1316" s="1">
        <v>71.37</v>
      </c>
      <c r="D1316" s="1">
        <v>0.05</v>
      </c>
      <c r="E1316" s="1">
        <v>2352</v>
      </c>
      <c r="G1316" s="1"/>
      <c r="H1316" s="1" t="s">
        <v>35</v>
      </c>
      <c r="I1316" s="1" t="s">
        <v>34</v>
      </c>
      <c r="J1316" s="1" t="s">
        <v>36</v>
      </c>
      <c r="K1316" s="1" t="s">
        <v>89</v>
      </c>
      <c r="L1316" s="1" t="s">
        <v>124</v>
      </c>
      <c r="M1316" s="1"/>
      <c r="N1316" s="1" t="s">
        <v>29</v>
      </c>
      <c r="O1316" s="1" t="s">
        <v>988</v>
      </c>
      <c r="P1316" s="1" t="s">
        <v>181</v>
      </c>
      <c r="Q1316" s="1" t="s">
        <v>718</v>
      </c>
      <c r="R1316" s="1"/>
      <c r="S1316" s="1">
        <v>21501</v>
      </c>
      <c r="T1316" s="2">
        <v>42178</v>
      </c>
      <c r="U1316" s="2">
        <v>42179</v>
      </c>
      <c r="V1316" s="1">
        <v>19</v>
      </c>
      <c r="W1316" s="1">
        <v>86166</v>
      </c>
      <c r="X1316" s="1"/>
      <c r="Y1316" s="1"/>
      <c r="Z1316" s="1"/>
      <c r="AA1316" s="1"/>
      <c r="AB1316" s="1"/>
    </row>
    <row r="1317" spans="1:28" x14ac:dyDescent="0.3">
      <c r="A1317" s="1">
        <v>25338</v>
      </c>
      <c r="B1317" s="1" t="s">
        <v>41</v>
      </c>
      <c r="C1317" s="1">
        <v>5.98</v>
      </c>
      <c r="D1317" s="1">
        <v>0.05</v>
      </c>
      <c r="E1317" s="1">
        <v>2353</v>
      </c>
      <c r="G1317" s="1"/>
      <c r="H1317" s="1" t="s">
        <v>35</v>
      </c>
      <c r="I1317" s="1" t="s">
        <v>24</v>
      </c>
      <c r="J1317" s="1" t="s">
        <v>26</v>
      </c>
      <c r="K1317" s="1" t="s">
        <v>27</v>
      </c>
      <c r="L1317" s="1" t="s">
        <v>28</v>
      </c>
      <c r="M1317" s="1"/>
      <c r="N1317" s="1" t="s">
        <v>29</v>
      </c>
      <c r="O1317" s="1" t="s">
        <v>988</v>
      </c>
      <c r="P1317" s="1" t="s">
        <v>181</v>
      </c>
      <c r="Q1317" s="1" t="s">
        <v>719</v>
      </c>
      <c r="R1317" s="1"/>
      <c r="S1317" s="1">
        <v>21040</v>
      </c>
      <c r="T1317" s="2">
        <v>42123</v>
      </c>
      <c r="U1317" s="2">
        <v>42124</v>
      </c>
      <c r="V1317" s="1">
        <v>22</v>
      </c>
      <c r="W1317" s="1">
        <v>86164</v>
      </c>
      <c r="X1317" s="1"/>
      <c r="Y1317" s="1"/>
      <c r="Z1317" s="1"/>
      <c r="AA1317" s="1"/>
      <c r="AB1317" s="1"/>
    </row>
    <row r="1318" spans="1:28" x14ac:dyDescent="0.3">
      <c r="A1318" s="1">
        <v>25339</v>
      </c>
      <c r="B1318" s="1" t="s">
        <v>41</v>
      </c>
      <c r="C1318" s="1">
        <v>20.99</v>
      </c>
      <c r="D1318" s="1">
        <v>0.05</v>
      </c>
      <c r="E1318" s="1">
        <v>2353</v>
      </c>
      <c r="G1318" s="1"/>
      <c r="H1318" s="1" t="s">
        <v>35</v>
      </c>
      <c r="I1318" s="1" t="s">
        <v>24</v>
      </c>
      <c r="J1318" s="1" t="s">
        <v>58</v>
      </c>
      <c r="K1318" s="1" t="s">
        <v>992</v>
      </c>
      <c r="L1318" s="1" t="s">
        <v>28</v>
      </c>
      <c r="M1318" s="1"/>
      <c r="N1318" s="1" t="s">
        <v>29</v>
      </c>
      <c r="O1318" s="1" t="s">
        <v>984</v>
      </c>
      <c r="P1318" s="1" t="s">
        <v>181</v>
      </c>
      <c r="Q1318" s="1" t="s">
        <v>719</v>
      </c>
      <c r="R1318" s="1"/>
      <c r="S1318" s="1">
        <v>21040</v>
      </c>
      <c r="T1318" s="2">
        <v>42123</v>
      </c>
      <c r="U1318" s="2">
        <v>42124</v>
      </c>
      <c r="V1318" s="1">
        <v>2</v>
      </c>
      <c r="W1318" s="1">
        <v>86164</v>
      </c>
      <c r="X1318" s="2"/>
      <c r="Y1318" s="1"/>
      <c r="Z1318" s="1"/>
      <c r="AA1318" s="1"/>
      <c r="AB1318" s="1"/>
    </row>
    <row r="1319" spans="1:28" x14ac:dyDescent="0.3">
      <c r="A1319" s="1">
        <v>22649</v>
      </c>
      <c r="B1319" s="1" t="s">
        <v>33</v>
      </c>
      <c r="C1319" s="1">
        <v>78.69</v>
      </c>
      <c r="D1319" s="1">
        <v>0.05</v>
      </c>
      <c r="E1319" s="1">
        <v>2355</v>
      </c>
      <c r="G1319" s="1"/>
      <c r="H1319" s="1" t="s">
        <v>35</v>
      </c>
      <c r="I1319" s="1" t="s">
        <v>74</v>
      </c>
      <c r="J1319" s="1" t="s">
        <v>36</v>
      </c>
      <c r="K1319" s="1" t="s">
        <v>42</v>
      </c>
      <c r="L1319" s="1" t="s">
        <v>49</v>
      </c>
      <c r="M1319" s="1"/>
      <c r="N1319" s="1" t="s">
        <v>29</v>
      </c>
      <c r="O1319" s="1" t="s">
        <v>984</v>
      </c>
      <c r="P1319" s="1" t="s">
        <v>39</v>
      </c>
      <c r="Q1319" s="1" t="s">
        <v>711</v>
      </c>
      <c r="R1319" s="1"/>
      <c r="S1319" s="1">
        <v>92236</v>
      </c>
      <c r="T1319" s="2">
        <v>42050</v>
      </c>
      <c r="U1319" s="2">
        <v>42051</v>
      </c>
      <c r="V1319" s="1">
        <v>9</v>
      </c>
      <c r="W1319" s="1">
        <v>91304</v>
      </c>
      <c r="X1319" s="1"/>
      <c r="Y1319" s="1"/>
      <c r="Z1319" s="1"/>
      <c r="AA1319" s="1"/>
      <c r="AB1319" s="1"/>
    </row>
    <row r="1320" spans="1:28" x14ac:dyDescent="0.3">
      <c r="A1320" s="1">
        <v>21511</v>
      </c>
      <c r="B1320" s="1" t="s">
        <v>47</v>
      </c>
      <c r="C1320" s="1">
        <v>146.34</v>
      </c>
      <c r="D1320" s="1">
        <v>0.1</v>
      </c>
      <c r="E1320" s="1">
        <v>2355</v>
      </c>
      <c r="G1320" s="1"/>
      <c r="H1320" s="1" t="s">
        <v>995</v>
      </c>
      <c r="I1320" s="1" t="s">
        <v>74</v>
      </c>
      <c r="J1320" s="1" t="s">
        <v>36</v>
      </c>
      <c r="K1320" s="1" t="s">
        <v>89</v>
      </c>
      <c r="L1320" s="1" t="s">
        <v>77</v>
      </c>
      <c r="M1320" s="1"/>
      <c r="N1320" s="1" t="s">
        <v>29</v>
      </c>
      <c r="O1320" s="1" t="s">
        <v>984</v>
      </c>
      <c r="P1320" s="1" t="s">
        <v>39</v>
      </c>
      <c r="Q1320" s="1" t="s">
        <v>711</v>
      </c>
      <c r="R1320" s="1"/>
      <c r="S1320" s="1">
        <v>92236</v>
      </c>
      <c r="T1320" s="2">
        <v>42171</v>
      </c>
      <c r="U1320" s="2">
        <v>42173</v>
      </c>
      <c r="V1320" s="1">
        <v>12</v>
      </c>
      <c r="W1320" s="1">
        <v>91306</v>
      </c>
      <c r="X1320" s="1"/>
      <c r="Y1320" s="1"/>
      <c r="Z1320" s="1"/>
      <c r="AA1320" s="1"/>
      <c r="AB1320" s="1"/>
    </row>
    <row r="1321" spans="1:28" x14ac:dyDescent="0.3">
      <c r="A1321" s="1">
        <v>24526</v>
      </c>
      <c r="B1321" s="1" t="s">
        <v>47</v>
      </c>
      <c r="C1321" s="1">
        <v>29.34</v>
      </c>
      <c r="D1321" s="1">
        <v>0.05</v>
      </c>
      <c r="E1321" s="1">
        <v>2356</v>
      </c>
      <c r="G1321" s="1"/>
      <c r="H1321" s="1" t="s">
        <v>35</v>
      </c>
      <c r="I1321" s="1" t="s">
        <v>74</v>
      </c>
      <c r="J1321" s="1" t="s">
        <v>36</v>
      </c>
      <c r="K1321" s="1" t="s">
        <v>42</v>
      </c>
      <c r="L1321" s="1" t="s">
        <v>49</v>
      </c>
      <c r="M1321" s="1"/>
      <c r="N1321" s="1" t="s">
        <v>29</v>
      </c>
      <c r="O1321" s="1" t="s">
        <v>998</v>
      </c>
      <c r="P1321" s="1" t="s">
        <v>720</v>
      </c>
      <c r="Q1321" s="1" t="s">
        <v>721</v>
      </c>
      <c r="R1321" s="1"/>
      <c r="S1321" s="1">
        <v>82901</v>
      </c>
      <c r="T1321" s="2">
        <v>42078</v>
      </c>
      <c r="U1321" s="2">
        <v>42080</v>
      </c>
      <c r="V1321" s="1">
        <v>22</v>
      </c>
      <c r="W1321" s="1">
        <v>91305</v>
      </c>
      <c r="X1321" s="1"/>
      <c r="Y1321" s="1"/>
      <c r="Z1321" s="1"/>
      <c r="AA1321" s="1"/>
      <c r="AB1321" s="1"/>
    </row>
    <row r="1322" spans="1:28" x14ac:dyDescent="0.3">
      <c r="A1322" s="1">
        <v>20798</v>
      </c>
      <c r="B1322" s="1" t="s">
        <v>71</v>
      </c>
      <c r="C1322" s="1">
        <v>205.99</v>
      </c>
      <c r="D1322" s="1">
        <v>0.1</v>
      </c>
      <c r="E1322" s="1">
        <v>2358</v>
      </c>
      <c r="G1322" s="1"/>
      <c r="H1322" s="1" t="s">
        <v>35</v>
      </c>
      <c r="I1322" s="1" t="s">
        <v>24</v>
      </c>
      <c r="J1322" s="1" t="s">
        <v>58</v>
      </c>
      <c r="K1322" s="1" t="s">
        <v>992</v>
      </c>
      <c r="L1322" s="1" t="s">
        <v>49</v>
      </c>
      <c r="M1322" s="1"/>
      <c r="N1322" s="1" t="s">
        <v>29</v>
      </c>
      <c r="O1322" s="1" t="s">
        <v>998</v>
      </c>
      <c r="P1322" s="1" t="s">
        <v>162</v>
      </c>
      <c r="Q1322" s="1" t="s">
        <v>662</v>
      </c>
      <c r="R1322" s="1"/>
      <c r="S1322" s="1">
        <v>33311</v>
      </c>
      <c r="T1322" s="2">
        <v>42067</v>
      </c>
      <c r="U1322" s="2">
        <v>42071</v>
      </c>
      <c r="V1322" s="1">
        <v>2</v>
      </c>
      <c r="W1322" s="1">
        <v>88267</v>
      </c>
      <c r="X1322" s="1"/>
      <c r="Y1322" s="1"/>
      <c r="Z1322" s="1"/>
      <c r="AA1322" s="1"/>
      <c r="AB1322" s="1"/>
    </row>
    <row r="1323" spans="1:28" x14ac:dyDescent="0.3">
      <c r="A1323" s="1">
        <v>18892</v>
      </c>
      <c r="B1323" s="1" t="s">
        <v>41</v>
      </c>
      <c r="C1323" s="1">
        <v>2.08</v>
      </c>
      <c r="D1323" s="1">
        <v>0.05</v>
      </c>
      <c r="E1323" s="1">
        <v>2358</v>
      </c>
      <c r="G1323" s="1"/>
      <c r="H1323" s="1" t="s">
        <v>35</v>
      </c>
      <c r="I1323" s="1" t="s">
        <v>34</v>
      </c>
      <c r="J1323" s="1" t="s">
        <v>26</v>
      </c>
      <c r="K1323" s="1" t="s">
        <v>999</v>
      </c>
      <c r="L1323" s="1" t="s">
        <v>43</v>
      </c>
      <c r="M1323" s="1"/>
      <c r="N1323" s="1" t="s">
        <v>29</v>
      </c>
      <c r="O1323" s="1" t="s">
        <v>998</v>
      </c>
      <c r="P1323" s="1" t="s">
        <v>162</v>
      </c>
      <c r="Q1323" s="1" t="s">
        <v>662</v>
      </c>
      <c r="R1323" s="1"/>
      <c r="S1323" s="1">
        <v>33311</v>
      </c>
      <c r="T1323" s="2">
        <v>42049</v>
      </c>
      <c r="U1323" s="2">
        <v>42051</v>
      </c>
      <c r="V1323" s="1">
        <v>19</v>
      </c>
      <c r="W1323" s="1">
        <v>88268</v>
      </c>
      <c r="X1323" s="1"/>
      <c r="Y1323" s="1"/>
      <c r="Z1323" s="1"/>
      <c r="AA1323" s="1"/>
      <c r="AB1323" s="1"/>
    </row>
    <row r="1324" spans="1:28" x14ac:dyDescent="0.3">
      <c r="A1324" s="1">
        <v>21772</v>
      </c>
      <c r="B1324" s="1" t="s">
        <v>41</v>
      </c>
      <c r="C1324" s="1">
        <v>7.28</v>
      </c>
      <c r="D1324" s="1">
        <v>0.05</v>
      </c>
      <c r="E1324" s="1">
        <v>2359</v>
      </c>
      <c r="G1324" s="1"/>
      <c r="H1324" s="1" t="s">
        <v>35</v>
      </c>
      <c r="I1324" s="1" t="s">
        <v>34</v>
      </c>
      <c r="J1324" s="1" t="s">
        <v>26</v>
      </c>
      <c r="K1324" s="1" t="s">
        <v>66</v>
      </c>
      <c r="L1324" s="1" t="s">
        <v>28</v>
      </c>
      <c r="M1324" s="1"/>
      <c r="N1324" s="1" t="s">
        <v>29</v>
      </c>
      <c r="O1324" s="1" t="s">
        <v>998</v>
      </c>
      <c r="P1324" s="1" t="s">
        <v>162</v>
      </c>
      <c r="Q1324" s="1" t="s">
        <v>722</v>
      </c>
      <c r="R1324" s="1"/>
      <c r="S1324" s="1">
        <v>33917</v>
      </c>
      <c r="T1324" s="2">
        <v>42040</v>
      </c>
      <c r="U1324" s="2">
        <v>42040</v>
      </c>
      <c r="V1324" s="1">
        <v>7</v>
      </c>
      <c r="W1324" s="1">
        <v>88265</v>
      </c>
      <c r="X1324" s="1"/>
      <c r="Y1324" s="1"/>
      <c r="Z1324" s="1"/>
      <c r="AA1324" s="1"/>
      <c r="AB1324" s="1"/>
    </row>
    <row r="1325" spans="1:28" x14ac:dyDescent="0.3">
      <c r="A1325" s="1">
        <v>24890</v>
      </c>
      <c r="B1325" s="1" t="s">
        <v>23</v>
      </c>
      <c r="C1325" s="1">
        <v>8.33</v>
      </c>
      <c r="D1325" s="1">
        <v>0.05</v>
      </c>
      <c r="E1325" s="1">
        <v>2361</v>
      </c>
      <c r="G1325" s="1"/>
      <c r="H1325" s="1" t="s">
        <v>35</v>
      </c>
      <c r="I1325" s="1" t="s">
        <v>24</v>
      </c>
      <c r="J1325" s="1" t="s">
        <v>58</v>
      </c>
      <c r="K1325" s="1" t="s">
        <v>100</v>
      </c>
      <c r="L1325" s="1" t="s">
        <v>43</v>
      </c>
      <c r="M1325" s="1"/>
      <c r="N1325" s="1" t="s">
        <v>29</v>
      </c>
      <c r="O1325" s="1" t="s">
        <v>988</v>
      </c>
      <c r="P1325" s="1" t="s">
        <v>162</v>
      </c>
      <c r="Q1325" s="1" t="s">
        <v>723</v>
      </c>
      <c r="R1325" s="1"/>
      <c r="S1325" s="1">
        <v>32259</v>
      </c>
      <c r="T1325" s="2">
        <v>42060</v>
      </c>
      <c r="U1325" s="2">
        <v>42061</v>
      </c>
      <c r="V1325" s="1">
        <v>1</v>
      </c>
      <c r="W1325" s="1">
        <v>88266</v>
      </c>
      <c r="X1325" s="1"/>
      <c r="Y1325" s="1"/>
      <c r="Z1325" s="1"/>
      <c r="AA1325" s="1"/>
      <c r="AB1325" s="1"/>
    </row>
    <row r="1326" spans="1:28" x14ac:dyDescent="0.3">
      <c r="A1326" s="1">
        <v>19369</v>
      </c>
      <c r="B1326" s="1" t="s">
        <v>23</v>
      </c>
      <c r="C1326" s="1">
        <v>5.77</v>
      </c>
      <c r="D1326" s="1">
        <v>0.05</v>
      </c>
      <c r="E1326" s="1">
        <v>2363</v>
      </c>
      <c r="G1326" s="1"/>
      <c r="H1326" s="1" t="s">
        <v>35</v>
      </c>
      <c r="I1326" s="1" t="s">
        <v>34</v>
      </c>
      <c r="J1326" s="1" t="s">
        <v>36</v>
      </c>
      <c r="K1326" s="1" t="s">
        <v>42</v>
      </c>
      <c r="L1326" s="1" t="s">
        <v>63</v>
      </c>
      <c r="M1326" s="1"/>
      <c r="N1326" s="1" t="s">
        <v>29</v>
      </c>
      <c r="O1326" s="1" t="s">
        <v>998</v>
      </c>
      <c r="P1326" s="1" t="s">
        <v>90</v>
      </c>
      <c r="Q1326" s="1" t="s">
        <v>682</v>
      </c>
      <c r="R1326" s="1"/>
      <c r="S1326" s="1">
        <v>44256</v>
      </c>
      <c r="T1326" s="2">
        <v>42105</v>
      </c>
      <c r="U1326" s="2">
        <v>42107</v>
      </c>
      <c r="V1326" s="1">
        <v>11</v>
      </c>
      <c r="W1326" s="1">
        <v>90040</v>
      </c>
      <c r="X1326" s="1"/>
      <c r="Y1326" s="1"/>
      <c r="Z1326" s="1"/>
      <c r="AA1326" s="1"/>
      <c r="AB1326" s="1"/>
    </row>
    <row r="1327" spans="1:28" x14ac:dyDescent="0.3">
      <c r="A1327" s="1">
        <v>21582</v>
      </c>
      <c r="B1327" s="1" t="s">
        <v>71</v>
      </c>
      <c r="C1327" s="1">
        <v>5.98</v>
      </c>
      <c r="D1327" s="1">
        <v>0.05</v>
      </c>
      <c r="E1327" s="1">
        <v>2369</v>
      </c>
      <c r="G1327" s="1"/>
      <c r="H1327" s="1" t="s">
        <v>35</v>
      </c>
      <c r="I1327" s="1" t="s">
        <v>74</v>
      </c>
      <c r="J1327" s="1" t="s">
        <v>26</v>
      </c>
      <c r="K1327" s="1" t="s">
        <v>66</v>
      </c>
      <c r="L1327" s="1" t="s">
        <v>49</v>
      </c>
      <c r="M1327" s="1"/>
      <c r="N1327" s="1" t="s">
        <v>29</v>
      </c>
      <c r="O1327" s="1" t="s">
        <v>989</v>
      </c>
      <c r="P1327" s="1" t="s">
        <v>162</v>
      </c>
      <c r="Q1327" s="1" t="s">
        <v>724</v>
      </c>
      <c r="R1327" s="1"/>
      <c r="S1327" s="1">
        <v>33024</v>
      </c>
      <c r="T1327" s="2">
        <v>42017</v>
      </c>
      <c r="U1327" s="2">
        <v>42019</v>
      </c>
      <c r="V1327" s="1">
        <v>13</v>
      </c>
      <c r="W1327" s="1">
        <v>90408</v>
      </c>
      <c r="X1327" s="2"/>
      <c r="Y1327" s="1"/>
      <c r="Z1327" s="1"/>
      <c r="AA1327" s="1"/>
      <c r="AB1327" s="1"/>
    </row>
    <row r="1328" spans="1:28" x14ac:dyDescent="0.3">
      <c r="A1328" s="1">
        <v>21988</v>
      </c>
      <c r="B1328" s="1" t="s">
        <v>47</v>
      </c>
      <c r="C1328" s="1">
        <v>1.76</v>
      </c>
      <c r="D1328" s="1">
        <v>0.05</v>
      </c>
      <c r="E1328" s="1">
        <v>2372</v>
      </c>
      <c r="G1328" s="1"/>
      <c r="H1328" s="1" t="s">
        <v>35</v>
      </c>
      <c r="I1328" s="1" t="s">
        <v>24</v>
      </c>
      <c r="J1328" s="1" t="s">
        <v>26</v>
      </c>
      <c r="K1328" s="1" t="s">
        <v>27</v>
      </c>
      <c r="L1328" s="1" t="s">
        <v>28</v>
      </c>
      <c r="M1328" s="1"/>
      <c r="N1328" s="1" t="s">
        <v>29</v>
      </c>
      <c r="O1328" s="1" t="s">
        <v>984</v>
      </c>
      <c r="P1328" s="1" t="s">
        <v>51</v>
      </c>
      <c r="Q1328" s="1" t="s">
        <v>725</v>
      </c>
      <c r="R1328" s="1"/>
      <c r="S1328" s="1">
        <v>55803</v>
      </c>
      <c r="T1328" s="2">
        <v>42078</v>
      </c>
      <c r="U1328" s="2">
        <v>42079</v>
      </c>
      <c r="V1328" s="1">
        <v>4</v>
      </c>
      <c r="W1328" s="1">
        <v>90714</v>
      </c>
      <c r="X1328" s="1"/>
      <c r="Y1328" s="1"/>
      <c r="Z1328" s="1"/>
      <c r="AA1328" s="1"/>
      <c r="AB1328" s="1"/>
    </row>
    <row r="1329" spans="1:28" x14ac:dyDescent="0.3">
      <c r="A1329" s="1">
        <v>22827</v>
      </c>
      <c r="B1329" s="1" t="s">
        <v>23</v>
      </c>
      <c r="C1329" s="1">
        <v>3.28</v>
      </c>
      <c r="D1329" s="1">
        <v>0.05</v>
      </c>
      <c r="E1329" s="1">
        <v>2376</v>
      </c>
      <c r="G1329" s="1"/>
      <c r="H1329" s="1" t="s">
        <v>35</v>
      </c>
      <c r="I1329" s="1" t="s">
        <v>24</v>
      </c>
      <c r="J1329" s="1" t="s">
        <v>26</v>
      </c>
      <c r="K1329" s="1" t="s">
        <v>27</v>
      </c>
      <c r="L1329" s="1" t="s">
        <v>28</v>
      </c>
      <c r="M1329" s="1"/>
      <c r="N1329" s="1" t="s">
        <v>29</v>
      </c>
      <c r="O1329" s="1" t="s">
        <v>984</v>
      </c>
      <c r="P1329" s="1" t="s">
        <v>566</v>
      </c>
      <c r="Q1329" s="1" t="s">
        <v>567</v>
      </c>
      <c r="R1329" s="1"/>
      <c r="S1329" s="1">
        <v>83843</v>
      </c>
      <c r="T1329" s="2">
        <v>42068</v>
      </c>
      <c r="U1329" s="2">
        <v>42069</v>
      </c>
      <c r="V1329" s="1">
        <v>18</v>
      </c>
      <c r="W1329" s="1">
        <v>91321</v>
      </c>
      <c r="X1329" s="2"/>
      <c r="Y1329" s="1"/>
      <c r="Z1329" s="1"/>
      <c r="AA1329" s="1"/>
      <c r="AB1329" s="1"/>
    </row>
    <row r="1330" spans="1:28" x14ac:dyDescent="0.3">
      <c r="A1330" s="1">
        <v>22828</v>
      </c>
      <c r="B1330" s="1" t="s">
        <v>23</v>
      </c>
      <c r="C1330" s="1">
        <v>6.98</v>
      </c>
      <c r="D1330" s="1">
        <v>0.05</v>
      </c>
      <c r="E1330" s="1">
        <v>2376</v>
      </c>
      <c r="G1330" s="1"/>
      <c r="H1330" s="1" t="s">
        <v>35</v>
      </c>
      <c r="I1330" s="1" t="s">
        <v>24</v>
      </c>
      <c r="J1330" s="1" t="s">
        <v>26</v>
      </c>
      <c r="K1330" s="1" t="s">
        <v>85</v>
      </c>
      <c r="L1330" s="1" t="s">
        <v>49</v>
      </c>
      <c r="M1330" s="1"/>
      <c r="N1330" s="1" t="s">
        <v>29</v>
      </c>
      <c r="O1330" s="1" t="s">
        <v>989</v>
      </c>
      <c r="P1330" s="1" t="s">
        <v>566</v>
      </c>
      <c r="Q1330" s="1" t="s">
        <v>567</v>
      </c>
      <c r="R1330" s="1"/>
      <c r="S1330" s="1">
        <v>83843</v>
      </c>
      <c r="T1330" s="2">
        <v>42068</v>
      </c>
      <c r="U1330" s="2">
        <v>42070</v>
      </c>
      <c r="V1330" s="1">
        <v>15</v>
      </c>
      <c r="W1330" s="1">
        <v>91321</v>
      </c>
      <c r="X1330" s="1"/>
      <c r="Y1330" s="1"/>
      <c r="Z1330" s="1"/>
      <c r="AA1330" s="1"/>
      <c r="AB1330" s="1"/>
    </row>
    <row r="1331" spans="1:28" x14ac:dyDescent="0.3">
      <c r="A1331" s="1">
        <v>18151</v>
      </c>
      <c r="B1331" s="1" t="s">
        <v>71</v>
      </c>
      <c r="C1331" s="1">
        <v>122.99</v>
      </c>
      <c r="D1331" s="1">
        <v>0.1</v>
      </c>
      <c r="E1331" s="1">
        <v>2379</v>
      </c>
      <c r="G1331" s="1"/>
      <c r="H1331" s="1" t="s">
        <v>35</v>
      </c>
      <c r="I1331" s="1" t="s">
        <v>48</v>
      </c>
      <c r="J1331" s="1" t="s">
        <v>26</v>
      </c>
      <c r="K1331" s="1" t="s">
        <v>996</v>
      </c>
      <c r="L1331" s="1" t="s">
        <v>49</v>
      </c>
      <c r="M1331" s="1"/>
      <c r="N1331" s="1" t="s">
        <v>29</v>
      </c>
      <c r="O1331" s="1" t="s">
        <v>989</v>
      </c>
      <c r="P1331" s="1" t="s">
        <v>143</v>
      </c>
      <c r="Q1331" s="1" t="s">
        <v>646</v>
      </c>
      <c r="R1331" s="1"/>
      <c r="S1331" s="1">
        <v>48135</v>
      </c>
      <c r="T1331" s="2">
        <v>42129</v>
      </c>
      <c r="U1331" s="2">
        <v>42131</v>
      </c>
      <c r="V1331" s="1">
        <v>12</v>
      </c>
      <c r="W1331" s="1">
        <v>86655</v>
      </c>
      <c r="X1331" s="1"/>
      <c r="Y1331" s="1"/>
      <c r="Z1331" s="1"/>
      <c r="AA1331" s="1"/>
      <c r="AB1331" s="1"/>
    </row>
    <row r="1332" spans="1:28" x14ac:dyDescent="0.3">
      <c r="A1332" s="1">
        <v>19898</v>
      </c>
      <c r="B1332" s="1" t="s">
        <v>33</v>
      </c>
      <c r="C1332" s="1">
        <v>3.38</v>
      </c>
      <c r="D1332" s="1">
        <v>0.05</v>
      </c>
      <c r="E1332" s="1">
        <v>2380</v>
      </c>
      <c r="G1332" s="1"/>
      <c r="H1332" s="1" t="s">
        <v>35</v>
      </c>
      <c r="I1332" s="1" t="s">
        <v>48</v>
      </c>
      <c r="J1332" s="1" t="s">
        <v>26</v>
      </c>
      <c r="K1332" s="1" t="s">
        <v>27</v>
      </c>
      <c r="L1332" s="1" t="s">
        <v>28</v>
      </c>
      <c r="M1332" s="1"/>
      <c r="N1332" s="1" t="s">
        <v>29</v>
      </c>
      <c r="O1332" s="1" t="s">
        <v>989</v>
      </c>
      <c r="P1332" s="1" t="s">
        <v>143</v>
      </c>
      <c r="Q1332" s="1" t="s">
        <v>726</v>
      </c>
      <c r="R1332" s="1"/>
      <c r="S1332" s="1">
        <v>49505</v>
      </c>
      <c r="T1332" s="2">
        <v>42120</v>
      </c>
      <c r="U1332" s="2">
        <v>42122</v>
      </c>
      <c r="V1332" s="1">
        <v>9</v>
      </c>
      <c r="W1332" s="1">
        <v>86654</v>
      </c>
      <c r="X1332" s="1"/>
      <c r="Y1332" s="1"/>
      <c r="Z1332" s="1"/>
      <c r="AA1332" s="1"/>
      <c r="AB1332" s="1"/>
    </row>
    <row r="1333" spans="1:28" x14ac:dyDescent="0.3">
      <c r="A1333" s="1">
        <v>18152</v>
      </c>
      <c r="B1333" s="1" t="s">
        <v>71</v>
      </c>
      <c r="C1333" s="1">
        <v>68.81</v>
      </c>
      <c r="D1333" s="1">
        <v>0.05</v>
      </c>
      <c r="E1333" s="1">
        <v>2380</v>
      </c>
      <c r="G1333" s="1"/>
      <c r="H1333" s="1" t="s">
        <v>995</v>
      </c>
      <c r="I1333" s="1" t="s">
        <v>48</v>
      </c>
      <c r="J1333" s="1" t="s">
        <v>26</v>
      </c>
      <c r="K1333" s="1" t="s">
        <v>131</v>
      </c>
      <c r="L1333" s="1" t="s">
        <v>38</v>
      </c>
      <c r="M1333" s="1"/>
      <c r="N1333" s="1" t="s">
        <v>29</v>
      </c>
      <c r="O1333" s="1" t="s">
        <v>988</v>
      </c>
      <c r="P1333" s="1" t="s">
        <v>143</v>
      </c>
      <c r="Q1333" s="1" t="s">
        <v>726</v>
      </c>
      <c r="R1333" s="1"/>
      <c r="S1333" s="1">
        <v>49505</v>
      </c>
      <c r="T1333" s="2">
        <v>42129</v>
      </c>
      <c r="U1333" s="2">
        <v>42131</v>
      </c>
      <c r="V1333" s="1">
        <v>17</v>
      </c>
      <c r="W1333" s="1">
        <v>86655</v>
      </c>
      <c r="X1333" s="1"/>
      <c r="Y1333" s="1"/>
      <c r="Z1333" s="1"/>
      <c r="AA1333" s="1"/>
      <c r="AB1333" s="1"/>
    </row>
    <row r="1334" spans="1:28" x14ac:dyDescent="0.3">
      <c r="A1334" s="1">
        <v>1898</v>
      </c>
      <c r="B1334" s="1" t="s">
        <v>33</v>
      </c>
      <c r="C1334" s="1">
        <v>3.38</v>
      </c>
      <c r="D1334" s="1">
        <v>0.05</v>
      </c>
      <c r="E1334" s="1">
        <v>2382</v>
      </c>
      <c r="G1334" s="1"/>
      <c r="H1334" s="1" t="s">
        <v>35</v>
      </c>
      <c r="I1334" s="1" t="s">
        <v>48</v>
      </c>
      <c r="J1334" s="1" t="s">
        <v>26</v>
      </c>
      <c r="K1334" s="1" t="s">
        <v>27</v>
      </c>
      <c r="L1334" s="1" t="s">
        <v>28</v>
      </c>
      <c r="M1334" s="1"/>
      <c r="N1334" s="1" t="s">
        <v>29</v>
      </c>
      <c r="O1334" s="1" t="s">
        <v>988</v>
      </c>
      <c r="P1334" s="1" t="s">
        <v>55</v>
      </c>
      <c r="Q1334" s="1" t="s">
        <v>65</v>
      </c>
      <c r="R1334" s="1"/>
      <c r="S1334" s="1">
        <v>10024</v>
      </c>
      <c r="T1334" s="2">
        <v>42120</v>
      </c>
      <c r="U1334" s="2">
        <v>42122</v>
      </c>
      <c r="V1334" s="1">
        <v>34</v>
      </c>
      <c r="W1334" s="1">
        <v>13606</v>
      </c>
      <c r="X1334" s="2"/>
      <c r="Y1334" s="1"/>
      <c r="Z1334" s="1"/>
      <c r="AA1334" s="1"/>
      <c r="AB1334" s="1"/>
    </row>
    <row r="1335" spans="1:28" x14ac:dyDescent="0.3">
      <c r="A1335" s="1">
        <v>151</v>
      </c>
      <c r="B1335" s="1" t="s">
        <v>71</v>
      </c>
      <c r="C1335" s="1">
        <v>122.99</v>
      </c>
      <c r="D1335" s="1">
        <v>0.1</v>
      </c>
      <c r="E1335" s="1">
        <v>2382</v>
      </c>
      <c r="G1335" s="1"/>
      <c r="H1335" s="1" t="s">
        <v>35</v>
      </c>
      <c r="I1335" s="1" t="s">
        <v>48</v>
      </c>
      <c r="J1335" s="1" t="s">
        <v>26</v>
      </c>
      <c r="K1335" s="1" t="s">
        <v>996</v>
      </c>
      <c r="L1335" s="1" t="s">
        <v>49</v>
      </c>
      <c r="M1335" s="1"/>
      <c r="N1335" s="1" t="s">
        <v>29</v>
      </c>
      <c r="O1335" s="1" t="s">
        <v>988</v>
      </c>
      <c r="P1335" s="1" t="s">
        <v>55</v>
      </c>
      <c r="Q1335" s="1" t="s">
        <v>65</v>
      </c>
      <c r="R1335" s="1"/>
      <c r="S1335" s="1">
        <v>10024</v>
      </c>
      <c r="T1335" s="2">
        <v>42129</v>
      </c>
      <c r="U1335" s="2">
        <v>42131</v>
      </c>
      <c r="V1335" s="1">
        <v>48</v>
      </c>
      <c r="W1335" s="1">
        <v>962</v>
      </c>
      <c r="X1335" s="2"/>
      <c r="Y1335" s="1"/>
      <c r="Z1335" s="1"/>
      <c r="AA1335" s="1"/>
      <c r="AB1335" s="1"/>
    </row>
    <row r="1336" spans="1:28" x14ac:dyDescent="0.3">
      <c r="A1336" s="1">
        <v>152</v>
      </c>
      <c r="B1336" s="1" t="s">
        <v>71</v>
      </c>
      <c r="C1336" s="1">
        <v>68.81</v>
      </c>
      <c r="D1336" s="1">
        <v>0.05</v>
      </c>
      <c r="E1336" s="1">
        <v>2382</v>
      </c>
      <c r="G1336" s="1"/>
      <c r="H1336" s="1" t="s">
        <v>995</v>
      </c>
      <c r="I1336" s="1" t="s">
        <v>48</v>
      </c>
      <c r="J1336" s="1" t="s">
        <v>26</v>
      </c>
      <c r="K1336" s="1" t="s">
        <v>131</v>
      </c>
      <c r="L1336" s="1" t="s">
        <v>38</v>
      </c>
      <c r="M1336" s="1"/>
      <c r="N1336" s="1" t="s">
        <v>29</v>
      </c>
      <c r="O1336" s="1" t="s">
        <v>984</v>
      </c>
      <c r="P1336" s="1" t="s">
        <v>55</v>
      </c>
      <c r="Q1336" s="1" t="s">
        <v>65</v>
      </c>
      <c r="R1336" s="1"/>
      <c r="S1336" s="1">
        <v>10024</v>
      </c>
      <c r="T1336" s="2">
        <v>42129</v>
      </c>
      <c r="U1336" s="2">
        <v>42131</v>
      </c>
      <c r="V1336" s="1">
        <v>68</v>
      </c>
      <c r="W1336" s="1">
        <v>962</v>
      </c>
      <c r="X1336" s="2"/>
      <c r="Y1336" s="1"/>
      <c r="Z1336" s="1"/>
      <c r="AA1336" s="1"/>
      <c r="AB1336" s="1"/>
    </row>
    <row r="1337" spans="1:28" x14ac:dyDescent="0.3">
      <c r="A1337" s="1">
        <v>21171</v>
      </c>
      <c r="B1337" s="1" t="s">
        <v>41</v>
      </c>
      <c r="C1337" s="1">
        <v>130.97999999999999</v>
      </c>
      <c r="D1337" s="1">
        <v>0.1</v>
      </c>
      <c r="E1337" s="1">
        <v>2385</v>
      </c>
      <c r="G1337" s="1"/>
      <c r="H1337" s="1" t="s">
        <v>995</v>
      </c>
      <c r="I1337" s="1" t="s">
        <v>48</v>
      </c>
      <c r="J1337" s="1" t="s">
        <v>36</v>
      </c>
      <c r="K1337" s="1" t="s">
        <v>37</v>
      </c>
      <c r="L1337" s="1" t="s">
        <v>38</v>
      </c>
      <c r="M1337" s="1"/>
      <c r="N1337" s="1" t="s">
        <v>29</v>
      </c>
      <c r="O1337" s="1" t="s">
        <v>988</v>
      </c>
      <c r="P1337" s="1" t="s">
        <v>164</v>
      </c>
      <c r="Q1337" s="1" t="s">
        <v>727</v>
      </c>
      <c r="R1337" s="1"/>
      <c r="S1337" s="1">
        <v>88001</v>
      </c>
      <c r="T1337" s="2">
        <v>42146</v>
      </c>
      <c r="U1337" s="2">
        <v>42148</v>
      </c>
      <c r="V1337" s="1">
        <v>18</v>
      </c>
      <c r="W1337" s="1">
        <v>89184</v>
      </c>
      <c r="X1337" s="1"/>
      <c r="Y1337" s="1"/>
      <c r="Z1337" s="1"/>
      <c r="AA1337" s="1"/>
      <c r="AB1337" s="1"/>
    </row>
    <row r="1338" spans="1:28" x14ac:dyDescent="0.3">
      <c r="A1338" s="1">
        <v>23557</v>
      </c>
      <c r="B1338" s="1" t="s">
        <v>33</v>
      </c>
      <c r="C1338" s="1">
        <v>4.7699999999999996</v>
      </c>
      <c r="D1338" s="1">
        <v>0.05</v>
      </c>
      <c r="E1338" s="1">
        <v>2391</v>
      </c>
      <c r="G1338" s="1"/>
      <c r="H1338" s="1" t="s">
        <v>35</v>
      </c>
      <c r="I1338" s="1" t="s">
        <v>24</v>
      </c>
      <c r="J1338" s="1" t="s">
        <v>58</v>
      </c>
      <c r="K1338" s="1" t="s">
        <v>100</v>
      </c>
      <c r="L1338" s="1" t="s">
        <v>43</v>
      </c>
      <c r="M1338" s="1"/>
      <c r="N1338" s="1" t="s">
        <v>29</v>
      </c>
      <c r="O1338" s="1" t="s">
        <v>988</v>
      </c>
      <c r="P1338" s="1" t="s">
        <v>55</v>
      </c>
      <c r="Q1338" s="1" t="s">
        <v>728</v>
      </c>
      <c r="R1338" s="1"/>
      <c r="S1338" s="1">
        <v>11572</v>
      </c>
      <c r="T1338" s="2">
        <v>42149</v>
      </c>
      <c r="U1338" s="2">
        <v>42150</v>
      </c>
      <c r="V1338" s="1">
        <v>9</v>
      </c>
      <c r="W1338" s="1">
        <v>91122</v>
      </c>
      <c r="X1338" s="2"/>
      <c r="Y1338" s="1"/>
      <c r="Z1338" s="1"/>
      <c r="AA1338" s="1"/>
      <c r="AB1338" s="1"/>
    </row>
    <row r="1339" spans="1:28" x14ac:dyDescent="0.3">
      <c r="A1339" s="1">
        <v>23558</v>
      </c>
      <c r="B1339" s="1" t="s">
        <v>33</v>
      </c>
      <c r="C1339" s="1">
        <v>27.18</v>
      </c>
      <c r="D1339" s="1">
        <v>0.05</v>
      </c>
      <c r="E1339" s="1">
        <v>2391</v>
      </c>
      <c r="G1339" s="1"/>
      <c r="H1339" s="1" t="s">
        <v>35</v>
      </c>
      <c r="I1339" s="1" t="s">
        <v>24</v>
      </c>
      <c r="J1339" s="1" t="s">
        <v>26</v>
      </c>
      <c r="K1339" s="1" t="s">
        <v>54</v>
      </c>
      <c r="L1339" s="1" t="s">
        <v>49</v>
      </c>
      <c r="M1339" s="1"/>
      <c r="N1339" s="1" t="s">
        <v>29</v>
      </c>
      <c r="O1339" s="1" t="s">
        <v>988</v>
      </c>
      <c r="P1339" s="1" t="s">
        <v>55</v>
      </c>
      <c r="Q1339" s="1" t="s">
        <v>728</v>
      </c>
      <c r="R1339" s="1"/>
      <c r="S1339" s="1">
        <v>11572</v>
      </c>
      <c r="T1339" s="2">
        <v>42149</v>
      </c>
      <c r="U1339" s="2">
        <v>42151</v>
      </c>
      <c r="V1339" s="1">
        <v>12</v>
      </c>
      <c r="W1339" s="1">
        <v>91122</v>
      </c>
      <c r="X1339" s="1"/>
      <c r="Y1339" s="1"/>
      <c r="Z1339" s="1"/>
      <c r="AA1339" s="1"/>
      <c r="AB1339" s="1"/>
    </row>
    <row r="1340" spans="1:28" x14ac:dyDescent="0.3">
      <c r="A1340" s="1">
        <v>21462</v>
      </c>
      <c r="B1340" s="1" t="s">
        <v>33</v>
      </c>
      <c r="C1340" s="1">
        <v>999.99</v>
      </c>
      <c r="D1340" s="1">
        <v>0.1</v>
      </c>
      <c r="E1340" s="1">
        <v>2391</v>
      </c>
      <c r="G1340" s="1"/>
      <c r="H1340" s="1" t="s">
        <v>35</v>
      </c>
      <c r="I1340" s="1" t="s">
        <v>24</v>
      </c>
      <c r="J1340" s="1" t="s">
        <v>58</v>
      </c>
      <c r="K1340" s="1" t="s">
        <v>62</v>
      </c>
      <c r="L1340" s="1" t="s">
        <v>63</v>
      </c>
      <c r="M1340" s="1"/>
      <c r="N1340" s="1" t="s">
        <v>29</v>
      </c>
      <c r="O1340" s="1" t="s">
        <v>988</v>
      </c>
      <c r="P1340" s="1" t="s">
        <v>55</v>
      </c>
      <c r="Q1340" s="1" t="s">
        <v>728</v>
      </c>
      <c r="R1340" s="1"/>
      <c r="S1340" s="1">
        <v>11572</v>
      </c>
      <c r="T1340" s="2">
        <v>42159</v>
      </c>
      <c r="U1340" s="2">
        <v>42161</v>
      </c>
      <c r="V1340" s="1">
        <v>1</v>
      </c>
      <c r="W1340" s="1">
        <v>91123</v>
      </c>
      <c r="X1340" s="2"/>
      <c r="Y1340" s="1"/>
      <c r="Z1340" s="1"/>
      <c r="AA1340" s="1"/>
      <c r="AB1340" s="1"/>
    </row>
    <row r="1341" spans="1:28" x14ac:dyDescent="0.3">
      <c r="A1341" s="1">
        <v>21463</v>
      </c>
      <c r="B1341" s="1" t="s">
        <v>33</v>
      </c>
      <c r="C1341" s="1">
        <v>6.48</v>
      </c>
      <c r="D1341" s="1">
        <v>0.05</v>
      </c>
      <c r="E1341" s="1">
        <v>2391</v>
      </c>
      <c r="G1341" s="1"/>
      <c r="H1341" s="1" t="s">
        <v>995</v>
      </c>
      <c r="I1341" s="1" t="s">
        <v>24</v>
      </c>
      <c r="J1341" s="1" t="s">
        <v>26</v>
      </c>
      <c r="K1341" s="1" t="s">
        <v>66</v>
      </c>
      <c r="L1341" s="1" t="s">
        <v>49</v>
      </c>
      <c r="M1341" s="1"/>
      <c r="N1341" s="1" t="s">
        <v>29</v>
      </c>
      <c r="O1341" s="1" t="s">
        <v>998</v>
      </c>
      <c r="P1341" s="1" t="s">
        <v>55</v>
      </c>
      <c r="Q1341" s="1" t="s">
        <v>728</v>
      </c>
      <c r="R1341" s="1"/>
      <c r="S1341" s="1">
        <v>11572</v>
      </c>
      <c r="T1341" s="2">
        <v>42159</v>
      </c>
      <c r="U1341" s="2">
        <v>42160</v>
      </c>
      <c r="V1341" s="1">
        <v>13</v>
      </c>
      <c r="W1341" s="1">
        <v>91123</v>
      </c>
      <c r="X1341" s="2"/>
      <c r="Y1341" s="1"/>
      <c r="Z1341" s="1"/>
      <c r="AA1341" s="1"/>
      <c r="AB1341" s="1"/>
    </row>
    <row r="1342" spans="1:28" x14ac:dyDescent="0.3">
      <c r="A1342" s="1">
        <v>18277</v>
      </c>
      <c r="B1342" s="1" t="s">
        <v>47</v>
      </c>
      <c r="C1342" s="1">
        <v>6.48</v>
      </c>
      <c r="D1342" s="1">
        <v>0.05</v>
      </c>
      <c r="E1342" s="1">
        <v>2393</v>
      </c>
      <c r="G1342" s="1"/>
      <c r="H1342" s="1" t="s">
        <v>35</v>
      </c>
      <c r="I1342" s="1" t="s">
        <v>24</v>
      </c>
      <c r="J1342" s="1" t="s">
        <v>26</v>
      </c>
      <c r="K1342" s="1" t="s">
        <v>66</v>
      </c>
      <c r="L1342" s="1" t="s">
        <v>49</v>
      </c>
      <c r="M1342" s="1"/>
      <c r="N1342" s="1" t="s">
        <v>29</v>
      </c>
      <c r="O1342" s="1" t="s">
        <v>998</v>
      </c>
      <c r="P1342" s="1" t="s">
        <v>171</v>
      </c>
      <c r="Q1342" s="1" t="s">
        <v>254</v>
      </c>
      <c r="R1342" s="1"/>
      <c r="S1342" s="1">
        <v>30076</v>
      </c>
      <c r="T1342" s="2">
        <v>42153</v>
      </c>
      <c r="U1342" s="2">
        <v>42155</v>
      </c>
      <c r="V1342" s="1">
        <v>2</v>
      </c>
      <c r="W1342" s="1">
        <v>86950</v>
      </c>
      <c r="X1342" s="1"/>
      <c r="Y1342" s="1"/>
      <c r="Z1342" s="1"/>
      <c r="AA1342" s="1"/>
      <c r="AB1342" s="1"/>
    </row>
    <row r="1343" spans="1:28" x14ac:dyDescent="0.3">
      <c r="A1343" s="1">
        <v>18197</v>
      </c>
      <c r="B1343" s="1" t="s">
        <v>23</v>
      </c>
      <c r="C1343" s="1">
        <v>105.29</v>
      </c>
      <c r="D1343" s="1">
        <v>0.1</v>
      </c>
      <c r="E1343" s="1">
        <v>2393</v>
      </c>
      <c r="G1343" s="1"/>
      <c r="H1343" s="1" t="s">
        <v>35</v>
      </c>
      <c r="I1343" s="1" t="s">
        <v>24</v>
      </c>
      <c r="J1343" s="1" t="s">
        <v>36</v>
      </c>
      <c r="K1343" s="1" t="s">
        <v>42</v>
      </c>
      <c r="L1343" s="1" t="s">
        <v>124</v>
      </c>
      <c r="M1343" s="1"/>
      <c r="N1343" s="1" t="s">
        <v>29</v>
      </c>
      <c r="O1343" s="1" t="s">
        <v>998</v>
      </c>
      <c r="P1343" s="1" t="s">
        <v>171</v>
      </c>
      <c r="Q1343" s="1" t="s">
        <v>254</v>
      </c>
      <c r="R1343" s="1"/>
      <c r="S1343" s="1">
        <v>30076</v>
      </c>
      <c r="T1343" s="2">
        <v>42008</v>
      </c>
      <c r="U1343" s="2">
        <v>42010</v>
      </c>
      <c r="V1343" s="1">
        <v>12</v>
      </c>
      <c r="W1343" s="1">
        <v>86951</v>
      </c>
      <c r="X1343" s="1"/>
      <c r="Y1343" s="1"/>
      <c r="Z1343" s="1"/>
      <c r="AA1343" s="1"/>
      <c r="AB1343" s="1"/>
    </row>
    <row r="1344" spans="1:28" x14ac:dyDescent="0.3">
      <c r="A1344" s="1">
        <v>20197</v>
      </c>
      <c r="B1344" s="1" t="s">
        <v>41</v>
      </c>
      <c r="C1344" s="1">
        <v>11.7</v>
      </c>
      <c r="D1344" s="1">
        <v>0.05</v>
      </c>
      <c r="E1344" s="1">
        <v>2394</v>
      </c>
      <c r="G1344" s="1"/>
      <c r="H1344" s="1" t="s">
        <v>35</v>
      </c>
      <c r="I1344" s="1" t="s">
        <v>24</v>
      </c>
      <c r="J1344" s="1" t="s">
        <v>26</v>
      </c>
      <c r="K1344" s="1" t="s">
        <v>996</v>
      </c>
      <c r="L1344" s="1" t="s">
        <v>49</v>
      </c>
      <c r="M1344" s="1"/>
      <c r="N1344" s="1" t="s">
        <v>29</v>
      </c>
      <c r="O1344" s="1" t="s">
        <v>998</v>
      </c>
      <c r="P1344" s="1" t="s">
        <v>171</v>
      </c>
      <c r="Q1344" s="1" t="s">
        <v>729</v>
      </c>
      <c r="R1344" s="1"/>
      <c r="S1344" s="1">
        <v>30328</v>
      </c>
      <c r="T1344" s="2">
        <v>42125</v>
      </c>
      <c r="U1344" s="2">
        <v>42127</v>
      </c>
      <c r="V1344" s="1">
        <v>16</v>
      </c>
      <c r="W1344" s="1">
        <v>86949</v>
      </c>
      <c r="X1344" s="1"/>
      <c r="Y1344" s="1"/>
      <c r="Z1344" s="1"/>
      <c r="AA1344" s="1"/>
      <c r="AB1344" s="1"/>
    </row>
    <row r="1345" spans="1:28" x14ac:dyDescent="0.3">
      <c r="A1345" s="1">
        <v>20198</v>
      </c>
      <c r="B1345" s="1" t="s">
        <v>41</v>
      </c>
      <c r="C1345" s="1">
        <v>4.55</v>
      </c>
      <c r="D1345" s="1">
        <v>0.05</v>
      </c>
      <c r="E1345" s="1">
        <v>2394</v>
      </c>
      <c r="G1345" s="1"/>
      <c r="H1345" s="1" t="s">
        <v>35</v>
      </c>
      <c r="I1345" s="1" t="s">
        <v>24</v>
      </c>
      <c r="J1345" s="1" t="s">
        <v>26</v>
      </c>
      <c r="K1345" s="1" t="s">
        <v>996</v>
      </c>
      <c r="L1345" s="1" t="s">
        <v>49</v>
      </c>
      <c r="M1345" s="1"/>
      <c r="N1345" s="1" t="s">
        <v>29</v>
      </c>
      <c r="O1345" s="1" t="s">
        <v>998</v>
      </c>
      <c r="P1345" s="1" t="s">
        <v>171</v>
      </c>
      <c r="Q1345" s="1" t="s">
        <v>729</v>
      </c>
      <c r="R1345" s="1"/>
      <c r="S1345" s="1">
        <v>30328</v>
      </c>
      <c r="T1345" s="2">
        <v>42125</v>
      </c>
      <c r="U1345" s="2">
        <v>42125</v>
      </c>
      <c r="V1345" s="1">
        <v>9</v>
      </c>
      <c r="W1345" s="1">
        <v>86949</v>
      </c>
      <c r="X1345" s="2"/>
      <c r="Y1345" s="1"/>
      <c r="Z1345" s="1"/>
      <c r="AA1345" s="1"/>
      <c r="AB1345" s="1"/>
    </row>
    <row r="1346" spans="1:28" x14ac:dyDescent="0.3">
      <c r="A1346" s="1">
        <v>24954</v>
      </c>
      <c r="B1346" s="1" t="s">
        <v>33</v>
      </c>
      <c r="C1346" s="1">
        <v>60.97</v>
      </c>
      <c r="D1346" s="1">
        <v>0.05</v>
      </c>
      <c r="E1346" s="1">
        <v>2395</v>
      </c>
      <c r="G1346" s="1"/>
      <c r="H1346" s="1" t="s">
        <v>35</v>
      </c>
      <c r="I1346" s="1" t="s">
        <v>24</v>
      </c>
      <c r="J1346" s="1" t="s">
        <v>26</v>
      </c>
      <c r="K1346" s="1" t="s">
        <v>131</v>
      </c>
      <c r="L1346" s="1" t="s">
        <v>49</v>
      </c>
      <c r="M1346" s="1"/>
      <c r="N1346" s="1" t="s">
        <v>29</v>
      </c>
      <c r="O1346" s="1" t="s">
        <v>989</v>
      </c>
      <c r="P1346" s="1" t="s">
        <v>171</v>
      </c>
      <c r="Q1346" s="1" t="s">
        <v>730</v>
      </c>
      <c r="R1346" s="1"/>
      <c r="S1346" s="1">
        <v>31401</v>
      </c>
      <c r="T1346" s="2">
        <v>42086</v>
      </c>
      <c r="U1346" s="2">
        <v>42087</v>
      </c>
      <c r="V1346" s="1">
        <v>15</v>
      </c>
      <c r="W1346" s="1">
        <v>86952</v>
      </c>
      <c r="X1346" s="2"/>
      <c r="Y1346" s="1"/>
      <c r="Z1346" s="1"/>
      <c r="AA1346" s="1"/>
      <c r="AB1346" s="1"/>
    </row>
    <row r="1347" spans="1:28" x14ac:dyDescent="0.3">
      <c r="A1347" s="1">
        <v>22369</v>
      </c>
      <c r="B1347" s="1" t="s">
        <v>33</v>
      </c>
      <c r="C1347" s="1">
        <v>7.64</v>
      </c>
      <c r="D1347" s="1">
        <v>0.05</v>
      </c>
      <c r="E1347" s="1">
        <v>2398</v>
      </c>
      <c r="G1347" s="1"/>
      <c r="H1347" s="1" t="s">
        <v>35</v>
      </c>
      <c r="I1347" s="1" t="s">
        <v>24</v>
      </c>
      <c r="J1347" s="1" t="s">
        <v>26</v>
      </c>
      <c r="K1347" s="1" t="s">
        <v>66</v>
      </c>
      <c r="L1347" s="1" t="s">
        <v>28</v>
      </c>
      <c r="M1347" s="1"/>
      <c r="N1347" s="1" t="s">
        <v>29</v>
      </c>
      <c r="O1347" s="1" t="s">
        <v>998</v>
      </c>
      <c r="P1347" s="1" t="s">
        <v>98</v>
      </c>
      <c r="Q1347" s="1" t="s">
        <v>731</v>
      </c>
      <c r="R1347" s="1"/>
      <c r="S1347" s="1">
        <v>60103</v>
      </c>
      <c r="T1347" s="2">
        <v>42059</v>
      </c>
      <c r="U1347" s="2">
        <v>42061</v>
      </c>
      <c r="V1347" s="1">
        <v>12</v>
      </c>
      <c r="W1347" s="1">
        <v>86373</v>
      </c>
      <c r="X1347" s="1"/>
      <c r="Y1347" s="1"/>
      <c r="Z1347" s="1"/>
      <c r="AA1347" s="1"/>
      <c r="AB1347" s="1"/>
    </row>
    <row r="1348" spans="1:28" x14ac:dyDescent="0.3">
      <c r="A1348" s="1">
        <v>19001</v>
      </c>
      <c r="B1348" s="1" t="s">
        <v>47</v>
      </c>
      <c r="C1348" s="1">
        <v>65.989999999999995</v>
      </c>
      <c r="D1348" s="1">
        <v>0.05</v>
      </c>
      <c r="E1348" s="1">
        <v>2417</v>
      </c>
      <c r="G1348" s="1"/>
      <c r="H1348" s="1" t="s">
        <v>35</v>
      </c>
      <c r="I1348" s="1" t="s">
        <v>74</v>
      </c>
      <c r="J1348" s="1" t="s">
        <v>58</v>
      </c>
      <c r="K1348" s="1" t="s">
        <v>992</v>
      </c>
      <c r="L1348" s="1" t="s">
        <v>49</v>
      </c>
      <c r="M1348" s="1"/>
      <c r="N1348" s="1" t="s">
        <v>29</v>
      </c>
      <c r="O1348" s="1" t="s">
        <v>998</v>
      </c>
      <c r="P1348" s="1" t="s">
        <v>83</v>
      </c>
      <c r="Q1348" s="1" t="s">
        <v>653</v>
      </c>
      <c r="R1348" s="1"/>
      <c r="S1348" s="1">
        <v>22124</v>
      </c>
      <c r="T1348" s="2">
        <v>42077</v>
      </c>
      <c r="U1348" s="2">
        <v>42078</v>
      </c>
      <c r="V1348" s="1">
        <v>13</v>
      </c>
      <c r="W1348" s="1">
        <v>86754</v>
      </c>
      <c r="X1348" s="2"/>
      <c r="Y1348" s="1"/>
      <c r="Z1348" s="1"/>
      <c r="AA1348" s="1"/>
      <c r="AB1348" s="1"/>
    </row>
    <row r="1349" spans="1:28" x14ac:dyDescent="0.3">
      <c r="A1349" s="1">
        <v>20325</v>
      </c>
      <c r="B1349" s="1" t="s">
        <v>41</v>
      </c>
      <c r="C1349" s="1">
        <v>2.1</v>
      </c>
      <c r="D1349" s="1">
        <v>0.05</v>
      </c>
      <c r="E1349" s="1">
        <v>2418</v>
      </c>
      <c r="G1349" s="1"/>
      <c r="H1349" s="1" t="s">
        <v>35</v>
      </c>
      <c r="I1349" s="1" t="s">
        <v>74</v>
      </c>
      <c r="J1349" s="1" t="s">
        <v>26</v>
      </c>
      <c r="K1349" s="1" t="s">
        <v>27</v>
      </c>
      <c r="L1349" s="1" t="s">
        <v>28</v>
      </c>
      <c r="M1349" s="1"/>
      <c r="N1349" s="1" t="s">
        <v>29</v>
      </c>
      <c r="O1349" s="1" t="s">
        <v>998</v>
      </c>
      <c r="P1349" s="1" t="s">
        <v>83</v>
      </c>
      <c r="Q1349" s="1" t="s">
        <v>732</v>
      </c>
      <c r="R1349" s="1"/>
      <c r="S1349" s="1">
        <v>23805</v>
      </c>
      <c r="T1349" s="2">
        <v>42010</v>
      </c>
      <c r="U1349" s="2">
        <v>42011</v>
      </c>
      <c r="V1349" s="1">
        <v>4</v>
      </c>
      <c r="W1349" s="1">
        <v>86750</v>
      </c>
      <c r="X1349" s="2"/>
      <c r="Y1349" s="1"/>
      <c r="Z1349" s="1"/>
      <c r="AA1349" s="1"/>
      <c r="AB1349" s="1"/>
    </row>
    <row r="1350" spans="1:28" x14ac:dyDescent="0.3">
      <c r="A1350" s="1">
        <v>21724</v>
      </c>
      <c r="B1350" s="1" t="s">
        <v>23</v>
      </c>
      <c r="C1350" s="1">
        <v>599.99</v>
      </c>
      <c r="D1350" s="1">
        <v>0.1</v>
      </c>
      <c r="E1350" s="1">
        <v>2418</v>
      </c>
      <c r="G1350" s="1"/>
      <c r="H1350" s="1" t="s">
        <v>35</v>
      </c>
      <c r="I1350" s="1" t="s">
        <v>74</v>
      </c>
      <c r="J1350" s="1" t="s">
        <v>58</v>
      </c>
      <c r="K1350" s="1" t="s">
        <v>1000</v>
      </c>
      <c r="L1350" s="1" t="s">
        <v>124</v>
      </c>
      <c r="M1350" s="1"/>
      <c r="N1350" s="1" t="s">
        <v>29</v>
      </c>
      <c r="O1350" s="1" t="s">
        <v>998</v>
      </c>
      <c r="P1350" s="1" t="s">
        <v>83</v>
      </c>
      <c r="Q1350" s="1" t="s">
        <v>732</v>
      </c>
      <c r="R1350" s="1"/>
      <c r="S1350" s="1">
        <v>23805</v>
      </c>
      <c r="T1350" s="2">
        <v>42014</v>
      </c>
      <c r="U1350" s="2">
        <v>42015</v>
      </c>
      <c r="V1350" s="1">
        <v>11</v>
      </c>
      <c r="W1350" s="1">
        <v>86753</v>
      </c>
      <c r="X1350" s="2"/>
      <c r="Y1350" s="1"/>
      <c r="Z1350" s="1"/>
      <c r="AA1350" s="1"/>
      <c r="AB1350" s="1"/>
    </row>
    <row r="1351" spans="1:28" x14ac:dyDescent="0.3">
      <c r="A1351" s="1">
        <v>21725</v>
      </c>
      <c r="B1351" s="1" t="s">
        <v>23</v>
      </c>
      <c r="C1351" s="1">
        <v>2.78</v>
      </c>
      <c r="D1351" s="1">
        <v>0.05</v>
      </c>
      <c r="E1351" s="1">
        <v>2418</v>
      </c>
      <c r="G1351" s="1"/>
      <c r="H1351" s="1" t="s">
        <v>35</v>
      </c>
      <c r="I1351" s="1" t="s">
        <v>74</v>
      </c>
      <c r="J1351" s="1" t="s">
        <v>26</v>
      </c>
      <c r="K1351" s="1" t="s">
        <v>27</v>
      </c>
      <c r="L1351" s="1" t="s">
        <v>28</v>
      </c>
      <c r="M1351" s="1"/>
      <c r="N1351" s="1" t="s">
        <v>29</v>
      </c>
      <c r="O1351" s="1" t="s">
        <v>998</v>
      </c>
      <c r="P1351" s="1" t="s">
        <v>83</v>
      </c>
      <c r="Q1351" s="1" t="s">
        <v>732</v>
      </c>
      <c r="R1351" s="1"/>
      <c r="S1351" s="1">
        <v>23805</v>
      </c>
      <c r="T1351" s="2">
        <v>42014</v>
      </c>
      <c r="U1351" s="2">
        <v>42016</v>
      </c>
      <c r="V1351" s="1">
        <v>10</v>
      </c>
      <c r="W1351" s="1">
        <v>86753</v>
      </c>
      <c r="X1351" s="1"/>
      <c r="Y1351" s="1"/>
      <c r="Z1351" s="1"/>
      <c r="AA1351" s="1"/>
      <c r="AB1351" s="1"/>
    </row>
    <row r="1352" spans="1:28" x14ac:dyDescent="0.3">
      <c r="A1352" s="1">
        <v>22376</v>
      </c>
      <c r="B1352" s="1" t="s">
        <v>33</v>
      </c>
      <c r="C1352" s="1">
        <v>225.04</v>
      </c>
      <c r="D1352" s="1">
        <v>0.1</v>
      </c>
      <c r="E1352" s="1">
        <v>2419</v>
      </c>
      <c r="G1352" s="1"/>
      <c r="H1352" s="1" t="s">
        <v>35</v>
      </c>
      <c r="I1352" s="1" t="s">
        <v>74</v>
      </c>
      <c r="J1352" s="1" t="s">
        <v>26</v>
      </c>
      <c r="K1352" s="1" t="s">
        <v>131</v>
      </c>
      <c r="L1352" s="1" t="s">
        <v>63</v>
      </c>
      <c r="M1352" s="1"/>
      <c r="N1352" s="1" t="s">
        <v>29</v>
      </c>
      <c r="O1352" s="1" t="s">
        <v>998</v>
      </c>
      <c r="P1352" s="1" t="s">
        <v>83</v>
      </c>
      <c r="Q1352" s="1" t="s">
        <v>476</v>
      </c>
      <c r="R1352" s="1"/>
      <c r="S1352" s="1">
        <v>23701</v>
      </c>
      <c r="T1352" s="2">
        <v>42089</v>
      </c>
      <c r="U1352" s="2">
        <v>42089</v>
      </c>
      <c r="V1352" s="1">
        <v>5</v>
      </c>
      <c r="W1352" s="1">
        <v>86751</v>
      </c>
      <c r="X1352" s="1"/>
      <c r="Y1352" s="1"/>
      <c r="Z1352" s="1"/>
      <c r="AA1352" s="1"/>
      <c r="AB1352" s="1"/>
    </row>
    <row r="1353" spans="1:28" x14ac:dyDescent="0.3">
      <c r="A1353" s="1">
        <v>22377</v>
      </c>
      <c r="B1353" s="1" t="s">
        <v>33</v>
      </c>
      <c r="C1353" s="1">
        <v>7.84</v>
      </c>
      <c r="D1353" s="1">
        <v>0.05</v>
      </c>
      <c r="E1353" s="1">
        <v>2419</v>
      </c>
      <c r="G1353" s="1"/>
      <c r="H1353" s="1" t="s">
        <v>35</v>
      </c>
      <c r="I1353" s="1" t="s">
        <v>74</v>
      </c>
      <c r="J1353" s="1" t="s">
        <v>26</v>
      </c>
      <c r="K1353" s="1" t="s">
        <v>996</v>
      </c>
      <c r="L1353" s="1" t="s">
        <v>49</v>
      </c>
      <c r="M1353" s="1"/>
      <c r="N1353" s="1" t="s">
        <v>29</v>
      </c>
      <c r="O1353" s="1" t="s">
        <v>998</v>
      </c>
      <c r="P1353" s="1" t="s">
        <v>83</v>
      </c>
      <c r="Q1353" s="1" t="s">
        <v>476</v>
      </c>
      <c r="R1353" s="1"/>
      <c r="S1353" s="1">
        <v>23701</v>
      </c>
      <c r="T1353" s="2">
        <v>42089</v>
      </c>
      <c r="U1353" s="2">
        <v>42092</v>
      </c>
      <c r="V1353" s="1">
        <v>7</v>
      </c>
      <c r="W1353" s="1">
        <v>86751</v>
      </c>
      <c r="X1353" s="1"/>
      <c r="Y1353" s="1"/>
      <c r="Z1353" s="1"/>
      <c r="AA1353" s="1"/>
      <c r="AB1353" s="1"/>
    </row>
    <row r="1354" spans="1:28" x14ac:dyDescent="0.3">
      <c r="A1354" s="1">
        <v>25271</v>
      </c>
      <c r="B1354" s="1" t="s">
        <v>23</v>
      </c>
      <c r="C1354" s="1">
        <v>9.11</v>
      </c>
      <c r="D1354" s="1">
        <v>0.05</v>
      </c>
      <c r="E1354" s="1">
        <v>2420</v>
      </c>
      <c r="G1354" s="1"/>
      <c r="H1354" s="1" t="s">
        <v>35</v>
      </c>
      <c r="I1354" s="1" t="s">
        <v>74</v>
      </c>
      <c r="J1354" s="1" t="s">
        <v>26</v>
      </c>
      <c r="K1354" s="1" t="s">
        <v>66</v>
      </c>
      <c r="L1354" s="1" t="s">
        <v>28</v>
      </c>
      <c r="M1354" s="1"/>
      <c r="N1354" s="1" t="s">
        <v>29</v>
      </c>
      <c r="O1354" s="1" t="s">
        <v>989</v>
      </c>
      <c r="P1354" s="1" t="s">
        <v>83</v>
      </c>
      <c r="Q1354" s="1" t="s">
        <v>512</v>
      </c>
      <c r="R1354" s="1"/>
      <c r="S1354" s="1">
        <v>23223</v>
      </c>
      <c r="T1354" s="2">
        <v>42130</v>
      </c>
      <c r="U1354" s="2">
        <v>42130</v>
      </c>
      <c r="V1354" s="1">
        <v>11</v>
      </c>
      <c r="W1354" s="1">
        <v>86752</v>
      </c>
      <c r="X1354" s="2"/>
      <c r="Y1354" s="1"/>
      <c r="Z1354" s="1"/>
      <c r="AA1354" s="1"/>
      <c r="AB1354" s="1"/>
    </row>
    <row r="1355" spans="1:28" x14ac:dyDescent="0.3">
      <c r="A1355" s="1">
        <v>18802</v>
      </c>
      <c r="B1355" s="1" t="s">
        <v>33</v>
      </c>
      <c r="C1355" s="1">
        <v>150.97999999999999</v>
      </c>
      <c r="D1355" s="1">
        <v>0.1</v>
      </c>
      <c r="E1355" s="1">
        <v>2422</v>
      </c>
      <c r="G1355" s="1"/>
      <c r="H1355" s="1" t="s">
        <v>995</v>
      </c>
      <c r="I1355" s="1" t="s">
        <v>34</v>
      </c>
      <c r="J1355" s="1" t="s">
        <v>36</v>
      </c>
      <c r="K1355" s="1" t="s">
        <v>37</v>
      </c>
      <c r="L1355" s="1" t="s">
        <v>38</v>
      </c>
      <c r="M1355" s="1"/>
      <c r="N1355" s="1" t="s">
        <v>29</v>
      </c>
      <c r="O1355" s="1" t="s">
        <v>989</v>
      </c>
      <c r="P1355" s="1" t="s">
        <v>79</v>
      </c>
      <c r="Q1355" s="1" t="s">
        <v>733</v>
      </c>
      <c r="R1355" s="1"/>
      <c r="S1355" s="1">
        <v>77340</v>
      </c>
      <c r="T1355" s="2">
        <v>42148</v>
      </c>
      <c r="U1355" s="2">
        <v>42149</v>
      </c>
      <c r="V1355" s="1">
        <v>12</v>
      </c>
      <c r="W1355" s="1">
        <v>89053</v>
      </c>
      <c r="X1355" s="2"/>
      <c r="Y1355" s="1"/>
      <c r="Z1355" s="1"/>
      <c r="AA1355" s="1"/>
      <c r="AB1355" s="1"/>
    </row>
    <row r="1356" spans="1:28" x14ac:dyDescent="0.3">
      <c r="A1356" s="1">
        <v>19817</v>
      </c>
      <c r="B1356" s="1" t="s">
        <v>47</v>
      </c>
      <c r="C1356" s="1">
        <v>3.89</v>
      </c>
      <c r="D1356" s="1">
        <v>0.05</v>
      </c>
      <c r="E1356" s="1">
        <v>2422</v>
      </c>
      <c r="G1356" s="1"/>
      <c r="H1356" s="1" t="s">
        <v>995</v>
      </c>
      <c r="I1356" s="1" t="s">
        <v>34</v>
      </c>
      <c r="J1356" s="1" t="s">
        <v>26</v>
      </c>
      <c r="K1356" s="1" t="s">
        <v>996</v>
      </c>
      <c r="L1356" s="1" t="s">
        <v>49</v>
      </c>
      <c r="M1356" s="1"/>
      <c r="N1356" s="1" t="s">
        <v>29</v>
      </c>
      <c r="O1356" s="1" t="s">
        <v>989</v>
      </c>
      <c r="P1356" s="1" t="s">
        <v>79</v>
      </c>
      <c r="Q1356" s="1" t="s">
        <v>733</v>
      </c>
      <c r="R1356" s="1"/>
      <c r="S1356" s="1">
        <v>77340</v>
      </c>
      <c r="T1356" s="2">
        <v>42026</v>
      </c>
      <c r="U1356" s="2">
        <v>42028</v>
      </c>
      <c r="V1356" s="1">
        <v>10</v>
      </c>
      <c r="W1356" s="1">
        <v>89055</v>
      </c>
      <c r="X1356" s="2"/>
      <c r="Y1356" s="1"/>
      <c r="Z1356" s="1"/>
      <c r="AA1356" s="1"/>
      <c r="AB1356" s="1"/>
    </row>
    <row r="1357" spans="1:28" x14ac:dyDescent="0.3">
      <c r="A1357" s="1">
        <v>25126</v>
      </c>
      <c r="B1357" s="1" t="s">
        <v>71</v>
      </c>
      <c r="C1357" s="1">
        <v>100.98</v>
      </c>
      <c r="D1357" s="1">
        <v>0.1</v>
      </c>
      <c r="E1357" s="1">
        <v>2423</v>
      </c>
      <c r="G1357" s="1"/>
      <c r="H1357" s="1" t="s">
        <v>35</v>
      </c>
      <c r="I1357" s="1" t="s">
        <v>34</v>
      </c>
      <c r="J1357" s="1" t="s">
        <v>58</v>
      </c>
      <c r="K1357" s="1" t="s">
        <v>100</v>
      </c>
      <c r="L1357" s="1" t="s">
        <v>49</v>
      </c>
      <c r="M1357" s="1"/>
      <c r="N1357" s="1" t="s">
        <v>29</v>
      </c>
      <c r="O1357" s="1" t="s">
        <v>989</v>
      </c>
      <c r="P1357" s="1" t="s">
        <v>79</v>
      </c>
      <c r="Q1357" s="1" t="s">
        <v>734</v>
      </c>
      <c r="R1357" s="1"/>
      <c r="S1357" s="1">
        <v>76053</v>
      </c>
      <c r="T1357" s="2">
        <v>42025</v>
      </c>
      <c r="U1357" s="2">
        <v>42030</v>
      </c>
      <c r="V1357" s="1">
        <v>4</v>
      </c>
      <c r="W1357" s="1">
        <v>89054</v>
      </c>
      <c r="X1357" s="1"/>
      <c r="Y1357" s="1"/>
      <c r="Z1357" s="1"/>
      <c r="AA1357" s="1"/>
      <c r="AB1357" s="1"/>
    </row>
    <row r="1358" spans="1:28" x14ac:dyDescent="0.3">
      <c r="A1358" s="1">
        <v>21761</v>
      </c>
      <c r="B1358" s="1" t="s">
        <v>23</v>
      </c>
      <c r="C1358" s="1">
        <v>30.93</v>
      </c>
      <c r="D1358" s="1">
        <v>0.05</v>
      </c>
      <c r="E1358" s="1">
        <v>2426</v>
      </c>
      <c r="G1358" s="1"/>
      <c r="H1358" s="1" t="s">
        <v>35</v>
      </c>
      <c r="I1358" s="1" t="s">
        <v>48</v>
      </c>
      <c r="J1358" s="1" t="s">
        <v>36</v>
      </c>
      <c r="K1358" s="1" t="s">
        <v>42</v>
      </c>
      <c r="L1358" s="1" t="s">
        <v>43</v>
      </c>
      <c r="M1358" s="1"/>
      <c r="N1358" s="1" t="s">
        <v>29</v>
      </c>
      <c r="O1358" s="1" t="s">
        <v>989</v>
      </c>
      <c r="P1358" s="1" t="s">
        <v>79</v>
      </c>
      <c r="Q1358" s="1" t="s">
        <v>735</v>
      </c>
      <c r="R1358" s="1"/>
      <c r="S1358" s="1">
        <v>75061</v>
      </c>
      <c r="T1358" s="2">
        <v>42078</v>
      </c>
      <c r="U1358" s="2">
        <v>42079</v>
      </c>
      <c r="V1358" s="1">
        <v>3</v>
      </c>
      <c r="W1358" s="1">
        <v>90859</v>
      </c>
      <c r="X1358" s="1"/>
      <c r="Y1358" s="1"/>
      <c r="Z1358" s="1"/>
      <c r="AA1358" s="1"/>
      <c r="AB1358" s="1"/>
    </row>
    <row r="1359" spans="1:28" x14ac:dyDescent="0.3">
      <c r="A1359" s="1">
        <v>20496</v>
      </c>
      <c r="B1359" s="1" t="s">
        <v>71</v>
      </c>
      <c r="C1359" s="1">
        <v>4.4800000000000004</v>
      </c>
      <c r="D1359" s="1">
        <v>0.05</v>
      </c>
      <c r="E1359" s="1">
        <v>2426</v>
      </c>
      <c r="G1359" s="1"/>
      <c r="H1359" s="1" t="s">
        <v>35</v>
      </c>
      <c r="I1359" s="1" t="s">
        <v>48</v>
      </c>
      <c r="J1359" s="1" t="s">
        <v>26</v>
      </c>
      <c r="K1359" s="1" t="s">
        <v>131</v>
      </c>
      <c r="L1359" s="1" t="s">
        <v>124</v>
      </c>
      <c r="M1359" s="1"/>
      <c r="N1359" s="1" t="s">
        <v>29</v>
      </c>
      <c r="O1359" s="1" t="s">
        <v>989</v>
      </c>
      <c r="P1359" s="1" t="s">
        <v>79</v>
      </c>
      <c r="Q1359" s="1" t="s">
        <v>735</v>
      </c>
      <c r="R1359" s="1"/>
      <c r="S1359" s="1">
        <v>75061</v>
      </c>
      <c r="T1359" s="2">
        <v>42126</v>
      </c>
      <c r="U1359" s="2">
        <v>42126</v>
      </c>
      <c r="V1359" s="1">
        <v>37</v>
      </c>
      <c r="W1359" s="1">
        <v>90861</v>
      </c>
      <c r="X1359" s="2"/>
      <c r="Y1359" s="1"/>
      <c r="Z1359" s="1"/>
      <c r="AA1359" s="1"/>
      <c r="AB1359" s="1"/>
    </row>
    <row r="1360" spans="1:28" x14ac:dyDescent="0.3">
      <c r="A1360" s="1">
        <v>20497</v>
      </c>
      <c r="B1360" s="1" t="s">
        <v>71</v>
      </c>
      <c r="C1360" s="1">
        <v>17.670000000000002</v>
      </c>
      <c r="D1360" s="1">
        <v>0.05</v>
      </c>
      <c r="E1360" s="1">
        <v>2426</v>
      </c>
      <c r="G1360" s="1"/>
      <c r="H1360" s="1" t="s">
        <v>35</v>
      </c>
      <c r="I1360" s="1" t="s">
        <v>48</v>
      </c>
      <c r="J1360" s="1" t="s">
        <v>36</v>
      </c>
      <c r="K1360" s="1" t="s">
        <v>42</v>
      </c>
      <c r="L1360" s="1" t="s">
        <v>43</v>
      </c>
      <c r="M1360" s="1"/>
      <c r="N1360" s="1" t="s">
        <v>29</v>
      </c>
      <c r="O1360" s="1" t="s">
        <v>989</v>
      </c>
      <c r="P1360" s="1" t="s">
        <v>79</v>
      </c>
      <c r="Q1360" s="1" t="s">
        <v>735</v>
      </c>
      <c r="R1360" s="1"/>
      <c r="S1360" s="1">
        <v>75061</v>
      </c>
      <c r="T1360" s="2">
        <v>42126</v>
      </c>
      <c r="U1360" s="2">
        <v>42133</v>
      </c>
      <c r="V1360" s="1">
        <v>9</v>
      </c>
      <c r="W1360" s="1">
        <v>90861</v>
      </c>
      <c r="X1360" s="1"/>
      <c r="Y1360" s="1"/>
      <c r="Z1360" s="1"/>
      <c r="AA1360" s="1"/>
      <c r="AB1360" s="1"/>
    </row>
    <row r="1361" spans="1:28" x14ac:dyDescent="0.3">
      <c r="A1361" s="1">
        <v>23729</v>
      </c>
      <c r="B1361" s="1" t="s">
        <v>23</v>
      </c>
      <c r="C1361" s="1">
        <v>40.99</v>
      </c>
      <c r="D1361" s="1">
        <v>0.05</v>
      </c>
      <c r="E1361" s="1">
        <v>2427</v>
      </c>
      <c r="G1361" s="1"/>
      <c r="H1361" s="1" t="s">
        <v>35</v>
      </c>
      <c r="I1361" s="1" t="s">
        <v>24</v>
      </c>
      <c r="J1361" s="1" t="s">
        <v>26</v>
      </c>
      <c r="K1361" s="1" t="s">
        <v>66</v>
      </c>
      <c r="L1361" s="1" t="s">
        <v>49</v>
      </c>
      <c r="M1361" s="1"/>
      <c r="N1361" s="1" t="s">
        <v>29</v>
      </c>
      <c r="O1361" s="1" t="s">
        <v>989</v>
      </c>
      <c r="P1361" s="1" t="s">
        <v>79</v>
      </c>
      <c r="Q1361" s="1" t="s">
        <v>736</v>
      </c>
      <c r="R1361" s="1"/>
      <c r="S1361" s="1">
        <v>76248</v>
      </c>
      <c r="T1361" s="2">
        <v>42052</v>
      </c>
      <c r="U1361" s="2">
        <v>42053</v>
      </c>
      <c r="V1361" s="1">
        <v>21</v>
      </c>
      <c r="W1361" s="1">
        <v>90860</v>
      </c>
      <c r="X1361" s="1"/>
      <c r="Y1361" s="1"/>
      <c r="Z1361" s="1"/>
      <c r="AA1361" s="1"/>
      <c r="AB1361" s="1"/>
    </row>
    <row r="1362" spans="1:28" x14ac:dyDescent="0.3">
      <c r="A1362" s="1">
        <v>22562</v>
      </c>
      <c r="B1362" s="1" t="s">
        <v>33</v>
      </c>
      <c r="C1362" s="1">
        <v>14.28</v>
      </c>
      <c r="D1362" s="1">
        <v>0.05</v>
      </c>
      <c r="E1362" s="1">
        <v>2430</v>
      </c>
      <c r="G1362" s="1"/>
      <c r="H1362" s="1" t="s">
        <v>35</v>
      </c>
      <c r="I1362" s="1" t="s">
        <v>34</v>
      </c>
      <c r="J1362" s="1" t="s">
        <v>26</v>
      </c>
      <c r="K1362" s="1" t="s">
        <v>996</v>
      </c>
      <c r="L1362" s="1" t="s">
        <v>49</v>
      </c>
      <c r="M1362" s="1"/>
      <c r="N1362" s="1" t="s">
        <v>29</v>
      </c>
      <c r="O1362" s="1" t="s">
        <v>989</v>
      </c>
      <c r="P1362" s="1" t="s">
        <v>79</v>
      </c>
      <c r="Q1362" s="1" t="s">
        <v>737</v>
      </c>
      <c r="R1362" s="1"/>
      <c r="S1362" s="1">
        <v>76541</v>
      </c>
      <c r="T1362" s="2">
        <v>42087</v>
      </c>
      <c r="U1362" s="2">
        <v>42088</v>
      </c>
      <c r="V1362" s="1">
        <v>11</v>
      </c>
      <c r="W1362" s="1">
        <v>91108</v>
      </c>
      <c r="X1362" s="1"/>
      <c r="Y1362" s="1"/>
      <c r="Z1362" s="1"/>
      <c r="AA1362" s="1"/>
      <c r="AB1362" s="1"/>
    </row>
    <row r="1363" spans="1:28" x14ac:dyDescent="0.3">
      <c r="A1363" s="1">
        <v>22105</v>
      </c>
      <c r="B1363" s="1" t="s">
        <v>33</v>
      </c>
      <c r="C1363" s="1">
        <v>7.08</v>
      </c>
      <c r="D1363" s="1">
        <v>0.05</v>
      </c>
      <c r="E1363" s="1">
        <v>2430</v>
      </c>
      <c r="G1363" s="1"/>
      <c r="H1363" s="1" t="s">
        <v>35</v>
      </c>
      <c r="I1363" s="1" t="s">
        <v>34</v>
      </c>
      <c r="J1363" s="1" t="s">
        <v>26</v>
      </c>
      <c r="K1363" s="1" t="s">
        <v>27</v>
      </c>
      <c r="L1363" s="1" t="s">
        <v>28</v>
      </c>
      <c r="M1363" s="1"/>
      <c r="N1363" s="1" t="s">
        <v>29</v>
      </c>
      <c r="O1363" s="1" t="s">
        <v>989</v>
      </c>
      <c r="P1363" s="1" t="s">
        <v>79</v>
      </c>
      <c r="Q1363" s="1" t="s">
        <v>737</v>
      </c>
      <c r="R1363" s="1"/>
      <c r="S1363" s="1">
        <v>76541</v>
      </c>
      <c r="T1363" s="2">
        <v>42104</v>
      </c>
      <c r="U1363" s="2">
        <v>42105</v>
      </c>
      <c r="V1363" s="1">
        <v>7</v>
      </c>
      <c r="W1363" s="1">
        <v>91109</v>
      </c>
      <c r="X1363" s="1"/>
      <c r="Y1363" s="1"/>
      <c r="Z1363" s="1"/>
      <c r="AA1363" s="1"/>
      <c r="AB1363" s="1"/>
    </row>
    <row r="1364" spans="1:28" x14ac:dyDescent="0.3">
      <c r="A1364" s="1">
        <v>20731</v>
      </c>
      <c r="B1364" s="1" t="s">
        <v>71</v>
      </c>
      <c r="C1364" s="1">
        <v>140.99</v>
      </c>
      <c r="D1364" s="1">
        <v>0.1</v>
      </c>
      <c r="E1364" s="1">
        <v>2430</v>
      </c>
      <c r="G1364" s="1"/>
      <c r="H1364" s="1" t="s">
        <v>35</v>
      </c>
      <c r="I1364" s="1" t="s">
        <v>34</v>
      </c>
      <c r="J1364" s="1" t="s">
        <v>58</v>
      </c>
      <c r="K1364" s="1" t="s">
        <v>992</v>
      </c>
      <c r="L1364" s="1" t="s">
        <v>49</v>
      </c>
      <c r="M1364" s="1"/>
      <c r="N1364" s="1" t="s">
        <v>29</v>
      </c>
      <c r="O1364" s="1" t="s">
        <v>984</v>
      </c>
      <c r="P1364" s="1" t="s">
        <v>79</v>
      </c>
      <c r="Q1364" s="1" t="s">
        <v>737</v>
      </c>
      <c r="R1364" s="1"/>
      <c r="S1364" s="1">
        <v>76541</v>
      </c>
      <c r="T1364" s="2">
        <v>42092</v>
      </c>
      <c r="U1364" s="2">
        <v>42100</v>
      </c>
      <c r="V1364" s="1">
        <v>2</v>
      </c>
      <c r="W1364" s="1">
        <v>91110</v>
      </c>
      <c r="X1364" s="2"/>
      <c r="Y1364" s="1"/>
      <c r="Z1364" s="1"/>
      <c r="AA1364" s="1"/>
      <c r="AB1364" s="1"/>
    </row>
    <row r="1365" spans="1:28" x14ac:dyDescent="0.3">
      <c r="A1365" s="1">
        <v>3490</v>
      </c>
      <c r="B1365" s="1" t="s">
        <v>33</v>
      </c>
      <c r="C1365" s="1">
        <v>8.85</v>
      </c>
      <c r="D1365" s="1">
        <v>0.05</v>
      </c>
      <c r="E1365" s="1">
        <v>2431</v>
      </c>
      <c r="G1365" s="1"/>
      <c r="H1365" s="1" t="s">
        <v>35</v>
      </c>
      <c r="I1365" s="1" t="s">
        <v>74</v>
      </c>
      <c r="J1365" s="1" t="s">
        <v>26</v>
      </c>
      <c r="K1365" s="1" t="s">
        <v>996</v>
      </c>
      <c r="L1365" s="1" t="s">
        <v>49</v>
      </c>
      <c r="M1365" s="1"/>
      <c r="N1365" s="1" t="s">
        <v>29</v>
      </c>
      <c r="O1365" s="1" t="s">
        <v>984</v>
      </c>
      <c r="P1365" s="1" t="s">
        <v>39</v>
      </c>
      <c r="Q1365" s="1" t="s">
        <v>257</v>
      </c>
      <c r="R1365" s="1"/>
      <c r="S1365" s="1">
        <v>90004</v>
      </c>
      <c r="T1365" s="2">
        <v>42165</v>
      </c>
      <c r="U1365" s="2">
        <v>42166</v>
      </c>
      <c r="V1365" s="1">
        <v>21</v>
      </c>
      <c r="W1365" s="1">
        <v>24869</v>
      </c>
      <c r="X1365" s="2"/>
      <c r="Y1365" s="1"/>
      <c r="Z1365" s="1"/>
      <c r="AA1365" s="1"/>
      <c r="AB1365" s="1"/>
    </row>
    <row r="1366" spans="1:28" x14ac:dyDescent="0.3">
      <c r="A1366" s="1">
        <v>819</v>
      </c>
      <c r="B1366" s="1" t="s">
        <v>23</v>
      </c>
      <c r="C1366" s="1">
        <v>155.06</v>
      </c>
      <c r="D1366" s="1">
        <v>0.1</v>
      </c>
      <c r="E1366" s="1">
        <v>2431</v>
      </c>
      <c r="G1366" s="1"/>
      <c r="H1366" s="1" t="s">
        <v>35</v>
      </c>
      <c r="I1366" s="1" t="s">
        <v>74</v>
      </c>
      <c r="J1366" s="1" t="s">
        <v>26</v>
      </c>
      <c r="K1366" s="1" t="s">
        <v>85</v>
      </c>
      <c r="L1366" s="1" t="s">
        <v>49</v>
      </c>
      <c r="M1366" s="1"/>
      <c r="N1366" s="1" t="s">
        <v>29</v>
      </c>
      <c r="O1366" s="1" t="s">
        <v>989</v>
      </c>
      <c r="P1366" s="1" t="s">
        <v>39</v>
      </c>
      <c r="Q1366" s="1" t="s">
        <v>257</v>
      </c>
      <c r="R1366" s="1"/>
      <c r="S1366" s="1">
        <v>90004</v>
      </c>
      <c r="T1366" s="2">
        <v>42143</v>
      </c>
      <c r="U1366" s="2">
        <v>42143</v>
      </c>
      <c r="V1366" s="1">
        <v>14</v>
      </c>
      <c r="W1366" s="1">
        <v>5920</v>
      </c>
      <c r="X1366" s="1"/>
      <c r="Y1366" s="1"/>
      <c r="Z1366" s="1"/>
      <c r="AA1366" s="1"/>
      <c r="AB1366" s="1"/>
    </row>
    <row r="1367" spans="1:28" x14ac:dyDescent="0.3">
      <c r="A1367" s="1">
        <v>18819</v>
      </c>
      <c r="B1367" s="1" t="s">
        <v>23</v>
      </c>
      <c r="C1367" s="1">
        <v>155.06</v>
      </c>
      <c r="D1367" s="1">
        <v>0.1</v>
      </c>
      <c r="E1367" s="1">
        <v>2432</v>
      </c>
      <c r="G1367" s="1"/>
      <c r="H1367" s="1" t="s">
        <v>35</v>
      </c>
      <c r="I1367" s="1" t="s">
        <v>74</v>
      </c>
      <c r="J1367" s="1" t="s">
        <v>26</v>
      </c>
      <c r="K1367" s="1" t="s">
        <v>85</v>
      </c>
      <c r="L1367" s="1" t="s">
        <v>49</v>
      </c>
      <c r="M1367" s="1"/>
      <c r="N1367" s="1" t="s">
        <v>29</v>
      </c>
      <c r="O1367" s="1" t="s">
        <v>989</v>
      </c>
      <c r="P1367" s="1" t="s">
        <v>145</v>
      </c>
      <c r="Q1367" s="1" t="s">
        <v>738</v>
      </c>
      <c r="R1367" s="1"/>
      <c r="S1367" s="1">
        <v>73110</v>
      </c>
      <c r="T1367" s="2">
        <v>42143</v>
      </c>
      <c r="U1367" s="2">
        <v>42143</v>
      </c>
      <c r="V1367" s="1">
        <v>3</v>
      </c>
      <c r="W1367" s="1">
        <v>89096</v>
      </c>
      <c r="X1367" s="1"/>
      <c r="Y1367" s="1"/>
      <c r="Z1367" s="1"/>
      <c r="AA1367" s="1"/>
      <c r="AB1367" s="1"/>
    </row>
    <row r="1368" spans="1:28" x14ac:dyDescent="0.3">
      <c r="A1368" s="1">
        <v>20286</v>
      </c>
      <c r="B1368" s="1" t="s">
        <v>33</v>
      </c>
      <c r="C1368" s="1">
        <v>5.4</v>
      </c>
      <c r="D1368" s="1">
        <v>0.05</v>
      </c>
      <c r="E1368" s="1">
        <v>2432</v>
      </c>
      <c r="G1368" s="1"/>
      <c r="H1368" s="1" t="s">
        <v>995</v>
      </c>
      <c r="I1368" s="1" t="s">
        <v>74</v>
      </c>
      <c r="J1368" s="1" t="s">
        <v>26</v>
      </c>
      <c r="K1368" s="1" t="s">
        <v>996</v>
      </c>
      <c r="L1368" s="1" t="s">
        <v>49</v>
      </c>
      <c r="M1368" s="1"/>
      <c r="N1368" s="1" t="s">
        <v>29</v>
      </c>
      <c r="O1368" s="1" t="s">
        <v>989</v>
      </c>
      <c r="P1368" s="1" t="s">
        <v>145</v>
      </c>
      <c r="Q1368" s="1" t="s">
        <v>738</v>
      </c>
      <c r="R1368" s="1"/>
      <c r="S1368" s="1">
        <v>73110</v>
      </c>
      <c r="T1368" s="2">
        <v>42161</v>
      </c>
      <c r="U1368" s="2">
        <v>42163</v>
      </c>
      <c r="V1368" s="1">
        <v>6</v>
      </c>
      <c r="W1368" s="1">
        <v>89097</v>
      </c>
      <c r="X1368" s="2"/>
      <c r="Y1368" s="1"/>
      <c r="Z1368" s="1"/>
      <c r="AA1368" s="1"/>
      <c r="AB1368" s="1"/>
    </row>
    <row r="1369" spans="1:28" x14ac:dyDescent="0.3">
      <c r="A1369" s="1">
        <v>21490</v>
      </c>
      <c r="B1369" s="1" t="s">
        <v>33</v>
      </c>
      <c r="C1369" s="1">
        <v>8.85</v>
      </c>
      <c r="D1369" s="1">
        <v>0.05</v>
      </c>
      <c r="E1369" s="1">
        <v>2433</v>
      </c>
      <c r="G1369" s="1"/>
      <c r="H1369" s="1" t="s">
        <v>35</v>
      </c>
      <c r="I1369" s="1" t="s">
        <v>74</v>
      </c>
      <c r="J1369" s="1" t="s">
        <v>26</v>
      </c>
      <c r="K1369" s="1" t="s">
        <v>996</v>
      </c>
      <c r="L1369" s="1" t="s">
        <v>49</v>
      </c>
      <c r="M1369" s="1"/>
      <c r="N1369" s="1" t="s">
        <v>29</v>
      </c>
      <c r="O1369" s="1" t="s">
        <v>989</v>
      </c>
      <c r="P1369" s="1" t="s">
        <v>145</v>
      </c>
      <c r="Q1369" s="1" t="s">
        <v>739</v>
      </c>
      <c r="R1369" s="1"/>
      <c r="S1369" s="1">
        <v>73160</v>
      </c>
      <c r="T1369" s="2">
        <v>42165</v>
      </c>
      <c r="U1369" s="2">
        <v>42166</v>
      </c>
      <c r="V1369" s="1">
        <v>5</v>
      </c>
      <c r="W1369" s="1">
        <v>89095</v>
      </c>
      <c r="X1369" s="2"/>
      <c r="Y1369" s="1"/>
      <c r="Z1369" s="1"/>
      <c r="AA1369" s="1"/>
      <c r="AB1369" s="1"/>
    </row>
    <row r="1370" spans="1:28" x14ac:dyDescent="0.3">
      <c r="A1370" s="1">
        <v>19566</v>
      </c>
      <c r="B1370" s="1" t="s">
        <v>71</v>
      </c>
      <c r="C1370" s="1">
        <v>90.97</v>
      </c>
      <c r="D1370" s="1">
        <v>0.05</v>
      </c>
      <c r="E1370" s="1">
        <v>2437</v>
      </c>
      <c r="G1370" s="1"/>
      <c r="H1370" s="1" t="s">
        <v>995</v>
      </c>
      <c r="I1370" s="1" t="s">
        <v>34</v>
      </c>
      <c r="J1370" s="1" t="s">
        <v>58</v>
      </c>
      <c r="K1370" s="1" t="s">
        <v>62</v>
      </c>
      <c r="L1370" s="1" t="s">
        <v>38</v>
      </c>
      <c r="M1370" s="1"/>
      <c r="N1370" s="1" t="s">
        <v>29</v>
      </c>
      <c r="O1370" s="1" t="s">
        <v>998</v>
      </c>
      <c r="P1370" s="1" t="s">
        <v>602</v>
      </c>
      <c r="Q1370" s="1" t="s">
        <v>740</v>
      </c>
      <c r="R1370" s="1"/>
      <c r="S1370" s="1">
        <v>53150</v>
      </c>
      <c r="T1370" s="2">
        <v>42064</v>
      </c>
      <c r="U1370" s="2">
        <v>42066</v>
      </c>
      <c r="V1370" s="1">
        <v>3</v>
      </c>
      <c r="W1370" s="1">
        <v>90301</v>
      </c>
      <c r="X1370" s="2"/>
      <c r="Y1370" s="1"/>
      <c r="Z1370" s="1"/>
      <c r="AA1370" s="1"/>
      <c r="AB1370" s="1"/>
    </row>
    <row r="1371" spans="1:28" x14ac:dyDescent="0.3">
      <c r="A1371" s="1">
        <v>20157</v>
      </c>
      <c r="B1371" s="1" t="s">
        <v>47</v>
      </c>
      <c r="C1371" s="1">
        <v>63.94</v>
      </c>
      <c r="D1371" s="1">
        <v>0.05</v>
      </c>
      <c r="E1371" s="1">
        <v>2441</v>
      </c>
      <c r="G1371" s="1"/>
      <c r="H1371" s="1" t="s">
        <v>35</v>
      </c>
      <c r="I1371" s="1" t="s">
        <v>74</v>
      </c>
      <c r="J1371" s="1" t="s">
        <v>36</v>
      </c>
      <c r="K1371" s="1" t="s">
        <v>42</v>
      </c>
      <c r="L1371" s="1" t="s">
        <v>49</v>
      </c>
      <c r="M1371" s="1"/>
      <c r="N1371" s="1" t="s">
        <v>29</v>
      </c>
      <c r="O1371" s="1" t="s">
        <v>998</v>
      </c>
      <c r="P1371" s="1" t="s">
        <v>162</v>
      </c>
      <c r="Q1371" s="1" t="s">
        <v>741</v>
      </c>
      <c r="R1371" s="1"/>
      <c r="S1371" s="1">
        <v>32935</v>
      </c>
      <c r="T1371" s="2">
        <v>42098</v>
      </c>
      <c r="U1371" s="2">
        <v>42098</v>
      </c>
      <c r="V1371" s="1">
        <v>11</v>
      </c>
      <c r="W1371" s="1">
        <v>89300</v>
      </c>
      <c r="X1371" s="1"/>
      <c r="Y1371" s="1"/>
      <c r="Z1371" s="1"/>
      <c r="AA1371" s="1"/>
      <c r="AB1371" s="1"/>
    </row>
    <row r="1372" spans="1:28" x14ac:dyDescent="0.3">
      <c r="A1372" s="1">
        <v>20158</v>
      </c>
      <c r="B1372" s="1" t="s">
        <v>47</v>
      </c>
      <c r="C1372" s="1">
        <v>5.0199999999999996</v>
      </c>
      <c r="D1372" s="1">
        <v>0.05</v>
      </c>
      <c r="E1372" s="1">
        <v>2442</v>
      </c>
      <c r="G1372" s="1"/>
      <c r="H1372" s="1" t="s">
        <v>35</v>
      </c>
      <c r="I1372" s="1" t="s">
        <v>74</v>
      </c>
      <c r="J1372" s="1" t="s">
        <v>58</v>
      </c>
      <c r="K1372" s="1" t="s">
        <v>100</v>
      </c>
      <c r="L1372" s="1" t="s">
        <v>43</v>
      </c>
      <c r="M1372" s="1"/>
      <c r="N1372" s="1" t="s">
        <v>29</v>
      </c>
      <c r="O1372" s="1" t="s">
        <v>998</v>
      </c>
      <c r="P1372" s="1" t="s">
        <v>162</v>
      </c>
      <c r="Q1372" s="1" t="s">
        <v>742</v>
      </c>
      <c r="R1372" s="1"/>
      <c r="S1372" s="1">
        <v>32953</v>
      </c>
      <c r="T1372" s="2">
        <v>42098</v>
      </c>
      <c r="U1372" s="2">
        <v>42100</v>
      </c>
      <c r="V1372" s="1">
        <v>5</v>
      </c>
      <c r="W1372" s="1">
        <v>89300</v>
      </c>
      <c r="X1372" s="1"/>
      <c r="Y1372" s="1"/>
      <c r="Z1372" s="1"/>
      <c r="AA1372" s="1"/>
      <c r="AB1372" s="1"/>
    </row>
    <row r="1373" spans="1:28" x14ac:dyDescent="0.3">
      <c r="A1373" s="1">
        <v>21084</v>
      </c>
      <c r="B1373" s="1" t="s">
        <v>23</v>
      </c>
      <c r="C1373" s="1">
        <v>58.1</v>
      </c>
      <c r="D1373" s="1">
        <v>0.05</v>
      </c>
      <c r="E1373" s="1">
        <v>2443</v>
      </c>
      <c r="G1373" s="1"/>
      <c r="H1373" s="1" t="s">
        <v>35</v>
      </c>
      <c r="I1373" s="1" t="s">
        <v>24</v>
      </c>
      <c r="J1373" s="1" t="s">
        <v>26</v>
      </c>
      <c r="K1373" s="1" t="s">
        <v>996</v>
      </c>
      <c r="L1373" s="1" t="s">
        <v>49</v>
      </c>
      <c r="M1373" s="1"/>
      <c r="N1373" s="1" t="s">
        <v>29</v>
      </c>
      <c r="O1373" s="1" t="s">
        <v>998</v>
      </c>
      <c r="P1373" s="1" t="s">
        <v>162</v>
      </c>
      <c r="Q1373" s="1" t="s">
        <v>191</v>
      </c>
      <c r="R1373" s="1"/>
      <c r="S1373" s="1">
        <v>33142</v>
      </c>
      <c r="T1373" s="2">
        <v>42022</v>
      </c>
      <c r="U1373" s="2">
        <v>42022</v>
      </c>
      <c r="V1373" s="1">
        <v>13</v>
      </c>
      <c r="W1373" s="1">
        <v>89299</v>
      </c>
      <c r="X1373" s="2"/>
      <c r="Y1373" s="1"/>
      <c r="Z1373" s="1"/>
      <c r="AA1373" s="1"/>
      <c r="AB1373" s="1"/>
    </row>
    <row r="1374" spans="1:28" x14ac:dyDescent="0.3">
      <c r="A1374" s="1">
        <v>25304</v>
      </c>
      <c r="B1374" s="1" t="s">
        <v>33</v>
      </c>
      <c r="C1374" s="1">
        <v>2.2799999999999998</v>
      </c>
      <c r="D1374" s="1">
        <v>0.05</v>
      </c>
      <c r="E1374" s="1">
        <v>2443</v>
      </c>
      <c r="G1374" s="1"/>
      <c r="H1374" s="1" t="s">
        <v>35</v>
      </c>
      <c r="I1374" s="1" t="s">
        <v>24</v>
      </c>
      <c r="J1374" s="1" t="s">
        <v>26</v>
      </c>
      <c r="K1374" s="1" t="s">
        <v>27</v>
      </c>
      <c r="L1374" s="1" t="s">
        <v>28</v>
      </c>
      <c r="M1374" s="1"/>
      <c r="N1374" s="1" t="s">
        <v>29</v>
      </c>
      <c r="O1374" s="1" t="s">
        <v>989</v>
      </c>
      <c r="P1374" s="1" t="s">
        <v>162</v>
      </c>
      <c r="Q1374" s="1" t="s">
        <v>191</v>
      </c>
      <c r="R1374" s="1"/>
      <c r="S1374" s="1">
        <v>33142</v>
      </c>
      <c r="T1374" s="2">
        <v>42156</v>
      </c>
      <c r="U1374" s="2">
        <v>42158</v>
      </c>
      <c r="V1374" s="1">
        <v>13</v>
      </c>
      <c r="W1374" s="1">
        <v>89301</v>
      </c>
      <c r="X1374" s="2"/>
      <c r="Y1374" s="1"/>
      <c r="Z1374" s="1"/>
      <c r="AA1374" s="1"/>
      <c r="AB1374" s="1"/>
    </row>
    <row r="1375" spans="1:28" x14ac:dyDescent="0.3">
      <c r="A1375" s="1">
        <v>25742</v>
      </c>
      <c r="B1375" s="1" t="s">
        <v>23</v>
      </c>
      <c r="C1375" s="1">
        <v>6.48</v>
      </c>
      <c r="D1375" s="1">
        <v>0.05</v>
      </c>
      <c r="E1375" s="1">
        <v>2448</v>
      </c>
      <c r="G1375" s="1"/>
      <c r="H1375" s="1" t="s">
        <v>35</v>
      </c>
      <c r="I1375" s="1" t="s">
        <v>74</v>
      </c>
      <c r="J1375" s="1" t="s">
        <v>26</v>
      </c>
      <c r="K1375" s="1" t="s">
        <v>66</v>
      </c>
      <c r="L1375" s="1" t="s">
        <v>49</v>
      </c>
      <c r="M1375" s="1"/>
      <c r="N1375" s="1" t="s">
        <v>29</v>
      </c>
      <c r="O1375" s="1" t="s">
        <v>989</v>
      </c>
      <c r="P1375" s="1" t="s">
        <v>51</v>
      </c>
      <c r="Q1375" s="1" t="s">
        <v>743</v>
      </c>
      <c r="R1375" s="1"/>
      <c r="S1375" s="1">
        <v>55410</v>
      </c>
      <c r="T1375" s="2">
        <v>42184</v>
      </c>
      <c r="U1375" s="2">
        <v>42186</v>
      </c>
      <c r="V1375" s="1">
        <v>16</v>
      </c>
      <c r="W1375" s="1">
        <v>87790</v>
      </c>
      <c r="X1375" s="2"/>
      <c r="Y1375" s="1"/>
      <c r="Z1375" s="1"/>
      <c r="AA1375" s="1"/>
      <c r="AB1375" s="1"/>
    </row>
    <row r="1376" spans="1:28" x14ac:dyDescent="0.3">
      <c r="A1376" s="1">
        <v>20687</v>
      </c>
      <c r="B1376" s="1" t="s">
        <v>33</v>
      </c>
      <c r="C1376" s="1">
        <v>4.13</v>
      </c>
      <c r="D1376" s="1">
        <v>0.05</v>
      </c>
      <c r="E1376" s="1">
        <v>2450</v>
      </c>
      <c r="G1376" s="1"/>
      <c r="H1376" s="1" t="s">
        <v>35</v>
      </c>
      <c r="I1376" s="1" t="s">
        <v>34</v>
      </c>
      <c r="J1376" s="1" t="s">
        <v>26</v>
      </c>
      <c r="K1376" s="1" t="s">
        <v>27</v>
      </c>
      <c r="L1376" s="1" t="s">
        <v>28</v>
      </c>
      <c r="M1376" s="1"/>
      <c r="N1376" s="1" t="s">
        <v>29</v>
      </c>
      <c r="O1376" s="1" t="s">
        <v>998</v>
      </c>
      <c r="P1376" s="1" t="s">
        <v>602</v>
      </c>
      <c r="Q1376" s="1" t="s">
        <v>744</v>
      </c>
      <c r="R1376" s="1"/>
      <c r="S1376" s="1">
        <v>53545</v>
      </c>
      <c r="T1376" s="2">
        <v>42147</v>
      </c>
      <c r="U1376" s="2">
        <v>42149</v>
      </c>
      <c r="V1376" s="1">
        <v>1</v>
      </c>
      <c r="W1376" s="1">
        <v>90322</v>
      </c>
      <c r="X1376" s="2"/>
      <c r="Y1376" s="1"/>
      <c r="Z1376" s="1"/>
      <c r="AA1376" s="1"/>
      <c r="AB1376" s="1"/>
    </row>
    <row r="1377" spans="1:28" x14ac:dyDescent="0.3">
      <c r="A1377" s="1">
        <v>21198</v>
      </c>
      <c r="B1377" s="1" t="s">
        <v>47</v>
      </c>
      <c r="C1377" s="1">
        <v>3499.99</v>
      </c>
      <c r="D1377" s="1">
        <v>0.15</v>
      </c>
      <c r="E1377" s="1">
        <v>2454</v>
      </c>
      <c r="G1377" s="1"/>
      <c r="H1377" s="1" t="s">
        <v>995</v>
      </c>
      <c r="I1377" s="1" t="s">
        <v>24</v>
      </c>
      <c r="J1377" s="1" t="s">
        <v>58</v>
      </c>
      <c r="K1377" s="1" t="s">
        <v>1000</v>
      </c>
      <c r="L1377" s="1" t="s">
        <v>124</v>
      </c>
      <c r="M1377" s="1"/>
      <c r="N1377" s="1" t="s">
        <v>29</v>
      </c>
      <c r="O1377" s="1" t="s">
        <v>998</v>
      </c>
      <c r="P1377" s="1" t="s">
        <v>427</v>
      </c>
      <c r="Q1377" s="1" t="s">
        <v>745</v>
      </c>
      <c r="R1377" s="1"/>
      <c r="S1377" s="1">
        <v>35244</v>
      </c>
      <c r="T1377" s="2">
        <v>42064</v>
      </c>
      <c r="U1377" s="2">
        <v>42067</v>
      </c>
      <c r="V1377" s="1">
        <v>1</v>
      </c>
      <c r="W1377" s="1">
        <v>89219</v>
      </c>
      <c r="X1377" s="2"/>
      <c r="Y1377" s="1"/>
      <c r="Z1377" s="1"/>
      <c r="AA1377" s="1"/>
      <c r="AB1377" s="1"/>
    </row>
    <row r="1378" spans="1:28" x14ac:dyDescent="0.3">
      <c r="A1378" s="1">
        <v>25536</v>
      </c>
      <c r="B1378" s="1" t="s">
        <v>23</v>
      </c>
      <c r="C1378" s="1">
        <v>179.99</v>
      </c>
      <c r="D1378" s="1">
        <v>0.1</v>
      </c>
      <c r="E1378" s="1">
        <v>2456</v>
      </c>
      <c r="G1378" s="1"/>
      <c r="H1378" s="1" t="s">
        <v>35</v>
      </c>
      <c r="I1378" s="1" t="s">
        <v>34</v>
      </c>
      <c r="J1378" s="1" t="s">
        <v>58</v>
      </c>
      <c r="K1378" s="1" t="s">
        <v>100</v>
      </c>
      <c r="L1378" s="1" t="s">
        <v>49</v>
      </c>
      <c r="M1378" s="1"/>
      <c r="N1378" s="1" t="s">
        <v>29</v>
      </c>
      <c r="O1378" s="1" t="s">
        <v>998</v>
      </c>
      <c r="P1378" s="1" t="s">
        <v>427</v>
      </c>
      <c r="Q1378" s="1" t="s">
        <v>746</v>
      </c>
      <c r="R1378" s="1"/>
      <c r="S1378" s="1">
        <v>36608</v>
      </c>
      <c r="T1378" s="2">
        <v>42026</v>
      </c>
      <c r="U1378" s="2">
        <v>42027</v>
      </c>
      <c r="V1378" s="1">
        <v>7</v>
      </c>
      <c r="W1378" s="1">
        <v>89218</v>
      </c>
      <c r="X1378" s="1"/>
      <c r="Y1378" s="1"/>
      <c r="Z1378" s="1"/>
      <c r="AA1378" s="1"/>
      <c r="AB1378" s="1"/>
    </row>
    <row r="1379" spans="1:28" x14ac:dyDescent="0.3">
      <c r="A1379" s="1">
        <v>25537</v>
      </c>
      <c r="B1379" s="1" t="s">
        <v>23</v>
      </c>
      <c r="C1379" s="1">
        <v>92.23</v>
      </c>
      <c r="D1379" s="1">
        <v>0.05</v>
      </c>
      <c r="E1379" s="1">
        <v>2456</v>
      </c>
      <c r="G1379" s="1"/>
      <c r="H1379" s="1" t="s">
        <v>995</v>
      </c>
      <c r="I1379" s="1" t="s">
        <v>34</v>
      </c>
      <c r="J1379" s="1" t="s">
        <v>36</v>
      </c>
      <c r="K1379" s="1" t="s">
        <v>42</v>
      </c>
      <c r="L1379" s="1" t="s">
        <v>63</v>
      </c>
      <c r="M1379" s="1"/>
      <c r="N1379" s="1" t="s">
        <v>29</v>
      </c>
      <c r="O1379" s="1" t="s">
        <v>989</v>
      </c>
      <c r="P1379" s="1" t="s">
        <v>427</v>
      </c>
      <c r="Q1379" s="1" t="s">
        <v>746</v>
      </c>
      <c r="R1379" s="1"/>
      <c r="S1379" s="1">
        <v>36608</v>
      </c>
      <c r="T1379" s="2">
        <v>42026</v>
      </c>
      <c r="U1379" s="2">
        <v>42027</v>
      </c>
      <c r="V1379" s="1">
        <v>11</v>
      </c>
      <c r="W1379" s="1">
        <v>89218</v>
      </c>
      <c r="X1379" s="2"/>
      <c r="Y1379" s="1"/>
      <c r="Z1379" s="1"/>
      <c r="AA1379" s="1"/>
      <c r="AB1379" s="1"/>
    </row>
    <row r="1380" spans="1:28" x14ac:dyDescent="0.3">
      <c r="A1380" s="1">
        <v>25535</v>
      </c>
      <c r="B1380" s="1" t="s">
        <v>23</v>
      </c>
      <c r="C1380" s="1">
        <v>15.22</v>
      </c>
      <c r="D1380" s="1">
        <v>0.05</v>
      </c>
      <c r="E1380" s="1">
        <v>2457</v>
      </c>
      <c r="G1380" s="1"/>
      <c r="H1380" s="1" t="s">
        <v>35</v>
      </c>
      <c r="I1380" s="1" t="s">
        <v>34</v>
      </c>
      <c r="J1380" s="1" t="s">
        <v>26</v>
      </c>
      <c r="K1380" s="1" t="s">
        <v>996</v>
      </c>
      <c r="L1380" s="1" t="s">
        <v>49</v>
      </c>
      <c r="M1380" s="1"/>
      <c r="N1380" s="1" t="s">
        <v>29</v>
      </c>
      <c r="O1380" s="1" t="s">
        <v>989</v>
      </c>
      <c r="P1380" s="1" t="s">
        <v>51</v>
      </c>
      <c r="Q1380" s="1" t="s">
        <v>747</v>
      </c>
      <c r="R1380" s="1"/>
      <c r="S1380" s="1">
        <v>55014</v>
      </c>
      <c r="T1380" s="2">
        <v>42026</v>
      </c>
      <c r="U1380" s="2">
        <v>42026</v>
      </c>
      <c r="V1380" s="1">
        <v>9</v>
      </c>
      <c r="W1380" s="1">
        <v>89218</v>
      </c>
      <c r="X1380" s="2"/>
      <c r="Y1380" s="1"/>
      <c r="Z1380" s="1"/>
      <c r="AA1380" s="1"/>
      <c r="AB1380" s="1"/>
    </row>
    <row r="1381" spans="1:28" x14ac:dyDescent="0.3">
      <c r="A1381" s="1">
        <v>22321</v>
      </c>
      <c r="B1381" s="1" t="s">
        <v>23</v>
      </c>
      <c r="C1381" s="1">
        <v>6.48</v>
      </c>
      <c r="D1381" s="1">
        <v>0.05</v>
      </c>
      <c r="E1381" s="1">
        <v>2458</v>
      </c>
      <c r="G1381" s="1"/>
      <c r="H1381" s="1" t="s">
        <v>35</v>
      </c>
      <c r="I1381" s="1" t="s">
        <v>34</v>
      </c>
      <c r="J1381" s="1" t="s">
        <v>26</v>
      </c>
      <c r="K1381" s="1" t="s">
        <v>66</v>
      </c>
      <c r="L1381" s="1" t="s">
        <v>49</v>
      </c>
      <c r="M1381" s="1"/>
      <c r="N1381" s="1" t="s">
        <v>29</v>
      </c>
      <c r="O1381" s="1" t="s">
        <v>989</v>
      </c>
      <c r="P1381" s="1" t="s">
        <v>51</v>
      </c>
      <c r="Q1381" s="1" t="s">
        <v>743</v>
      </c>
      <c r="R1381" s="1"/>
      <c r="S1381" s="1">
        <v>55410</v>
      </c>
      <c r="T1381" s="2">
        <v>42007</v>
      </c>
      <c r="U1381" s="2">
        <v>42009</v>
      </c>
      <c r="V1381" s="1">
        <v>2</v>
      </c>
      <c r="W1381" s="1">
        <v>91285</v>
      </c>
      <c r="X1381" s="1"/>
      <c r="Y1381" s="1"/>
      <c r="Z1381" s="1"/>
      <c r="AA1381" s="1"/>
      <c r="AB1381" s="1"/>
    </row>
    <row r="1382" spans="1:28" x14ac:dyDescent="0.3">
      <c r="A1382" s="1">
        <v>21190</v>
      </c>
      <c r="B1382" s="1" t="s">
        <v>47</v>
      </c>
      <c r="C1382" s="1">
        <v>12.88</v>
      </c>
      <c r="D1382" s="1">
        <v>0.05</v>
      </c>
      <c r="E1382" s="1">
        <v>2458</v>
      </c>
      <c r="G1382" s="1"/>
      <c r="H1382" s="1" t="s">
        <v>35</v>
      </c>
      <c r="I1382" s="1" t="s">
        <v>34</v>
      </c>
      <c r="J1382" s="1" t="s">
        <v>26</v>
      </c>
      <c r="K1382" s="1" t="s">
        <v>999</v>
      </c>
      <c r="L1382" s="1" t="s">
        <v>28</v>
      </c>
      <c r="M1382" s="1"/>
      <c r="N1382" s="1" t="s">
        <v>29</v>
      </c>
      <c r="O1382" s="1" t="s">
        <v>988</v>
      </c>
      <c r="P1382" s="1" t="s">
        <v>51</v>
      </c>
      <c r="Q1382" s="1" t="s">
        <v>743</v>
      </c>
      <c r="R1382" s="1"/>
      <c r="S1382" s="1">
        <v>55410</v>
      </c>
      <c r="T1382" s="2">
        <v>42147</v>
      </c>
      <c r="U1382" s="2">
        <v>42149</v>
      </c>
      <c r="V1382" s="1">
        <v>3</v>
      </c>
      <c r="W1382" s="1">
        <v>91286</v>
      </c>
      <c r="X1382" s="2"/>
      <c r="Y1382" s="1"/>
      <c r="Z1382" s="1"/>
      <c r="AA1382" s="1"/>
      <c r="AB1382" s="1"/>
    </row>
    <row r="1383" spans="1:28" x14ac:dyDescent="0.3">
      <c r="A1383" s="1">
        <v>4321</v>
      </c>
      <c r="B1383" s="1" t="s">
        <v>23</v>
      </c>
      <c r="C1383" s="1">
        <v>6.48</v>
      </c>
      <c r="D1383" s="1">
        <v>0.05</v>
      </c>
      <c r="E1383" s="1">
        <v>2460</v>
      </c>
      <c r="G1383" s="1"/>
      <c r="H1383" s="1" t="s">
        <v>35</v>
      </c>
      <c r="I1383" s="1" t="s">
        <v>34</v>
      </c>
      <c r="J1383" s="1" t="s">
        <v>26</v>
      </c>
      <c r="K1383" s="1" t="s">
        <v>66</v>
      </c>
      <c r="L1383" s="1" t="s">
        <v>49</v>
      </c>
      <c r="M1383" s="1"/>
      <c r="N1383" s="1" t="s">
        <v>29</v>
      </c>
      <c r="O1383" s="1" t="s">
        <v>988</v>
      </c>
      <c r="P1383" s="1" t="s">
        <v>55</v>
      </c>
      <c r="Q1383" s="1" t="s">
        <v>65</v>
      </c>
      <c r="R1383" s="1"/>
      <c r="S1383" s="1">
        <v>10035</v>
      </c>
      <c r="T1383" s="2">
        <v>42007</v>
      </c>
      <c r="U1383" s="2">
        <v>42009</v>
      </c>
      <c r="V1383" s="1">
        <v>8</v>
      </c>
      <c r="W1383" s="1">
        <v>30785</v>
      </c>
      <c r="X1383" s="1"/>
      <c r="Y1383" s="1"/>
      <c r="Z1383" s="1"/>
      <c r="AA1383" s="1"/>
      <c r="AB1383" s="1"/>
    </row>
    <row r="1384" spans="1:28" x14ac:dyDescent="0.3">
      <c r="A1384" s="1">
        <v>4322</v>
      </c>
      <c r="B1384" s="1" t="s">
        <v>23</v>
      </c>
      <c r="C1384" s="1">
        <v>9.93</v>
      </c>
      <c r="D1384" s="1">
        <v>0.05</v>
      </c>
      <c r="E1384" s="1">
        <v>2460</v>
      </c>
      <c r="G1384" s="1"/>
      <c r="H1384" s="1" t="s">
        <v>35</v>
      </c>
      <c r="I1384" s="1" t="s">
        <v>34</v>
      </c>
      <c r="J1384" s="1" t="s">
        <v>26</v>
      </c>
      <c r="K1384" s="1" t="s">
        <v>27</v>
      </c>
      <c r="L1384" s="1" t="s">
        <v>28</v>
      </c>
      <c r="M1384" s="1"/>
      <c r="N1384" s="1" t="s">
        <v>29</v>
      </c>
      <c r="O1384" s="1" t="s">
        <v>998</v>
      </c>
      <c r="P1384" s="1" t="s">
        <v>55</v>
      </c>
      <c r="Q1384" s="1" t="s">
        <v>65</v>
      </c>
      <c r="R1384" s="1"/>
      <c r="S1384" s="1">
        <v>10035</v>
      </c>
      <c r="T1384" s="2">
        <v>42007</v>
      </c>
      <c r="U1384" s="2">
        <v>42010</v>
      </c>
      <c r="V1384" s="1">
        <v>46</v>
      </c>
      <c r="W1384" s="1">
        <v>30785</v>
      </c>
      <c r="X1384" s="1"/>
      <c r="Y1384" s="1"/>
      <c r="Z1384" s="1"/>
      <c r="AA1384" s="1"/>
      <c r="AB1384" s="1"/>
    </row>
    <row r="1385" spans="1:28" x14ac:dyDescent="0.3">
      <c r="A1385" s="1">
        <v>25859</v>
      </c>
      <c r="B1385" s="1" t="s">
        <v>23</v>
      </c>
      <c r="C1385" s="1">
        <v>1.74</v>
      </c>
      <c r="D1385" s="1">
        <v>0.05</v>
      </c>
      <c r="E1385" s="1">
        <v>2464</v>
      </c>
      <c r="G1385" s="1"/>
      <c r="H1385" s="1" t="s">
        <v>995</v>
      </c>
      <c r="I1385" s="1" t="s">
        <v>74</v>
      </c>
      <c r="J1385" s="1" t="s">
        <v>36</v>
      </c>
      <c r="K1385" s="1" t="s">
        <v>42</v>
      </c>
      <c r="L1385" s="1" t="s">
        <v>43</v>
      </c>
      <c r="M1385" s="1"/>
      <c r="N1385" s="1" t="s">
        <v>29</v>
      </c>
      <c r="O1385" s="1" t="s">
        <v>998</v>
      </c>
      <c r="P1385" s="1" t="s">
        <v>95</v>
      </c>
      <c r="Q1385" s="1" t="s">
        <v>748</v>
      </c>
      <c r="R1385" s="1"/>
      <c r="S1385" s="1">
        <v>71111</v>
      </c>
      <c r="T1385" s="2">
        <v>42135</v>
      </c>
      <c r="U1385" s="2">
        <v>42137</v>
      </c>
      <c r="V1385" s="1">
        <v>4</v>
      </c>
      <c r="W1385" s="1">
        <v>88713</v>
      </c>
      <c r="X1385" s="1"/>
      <c r="Y1385" s="1"/>
      <c r="Z1385" s="1"/>
      <c r="AA1385" s="1"/>
      <c r="AB1385" s="1"/>
    </row>
    <row r="1386" spans="1:28" x14ac:dyDescent="0.3">
      <c r="A1386" s="1">
        <v>25860</v>
      </c>
      <c r="B1386" s="1" t="s">
        <v>23</v>
      </c>
      <c r="C1386" s="1">
        <v>227.55</v>
      </c>
      <c r="D1386" s="1">
        <v>0.1</v>
      </c>
      <c r="E1386" s="1">
        <v>2464</v>
      </c>
      <c r="G1386" s="1"/>
      <c r="H1386" s="1" t="s">
        <v>995</v>
      </c>
      <c r="I1386" s="1" t="s">
        <v>74</v>
      </c>
      <c r="J1386" s="1" t="s">
        <v>36</v>
      </c>
      <c r="K1386" s="1" t="s">
        <v>89</v>
      </c>
      <c r="L1386" s="1" t="s">
        <v>77</v>
      </c>
      <c r="M1386" s="1"/>
      <c r="N1386" s="1" t="s">
        <v>29</v>
      </c>
      <c r="O1386" s="1" t="s">
        <v>998</v>
      </c>
      <c r="P1386" s="1" t="s">
        <v>95</v>
      </c>
      <c r="Q1386" s="1" t="s">
        <v>748</v>
      </c>
      <c r="R1386" s="1"/>
      <c r="S1386" s="1">
        <v>71111</v>
      </c>
      <c r="T1386" s="2">
        <v>42135</v>
      </c>
      <c r="U1386" s="2">
        <v>42135</v>
      </c>
      <c r="V1386" s="1">
        <v>16</v>
      </c>
      <c r="W1386" s="1">
        <v>88713</v>
      </c>
      <c r="X1386" s="2"/>
      <c r="Y1386" s="1"/>
      <c r="Z1386" s="1"/>
      <c r="AA1386" s="1"/>
      <c r="AB1386" s="1"/>
    </row>
    <row r="1387" spans="1:28" x14ac:dyDescent="0.3">
      <c r="A1387" s="1">
        <v>25807</v>
      </c>
      <c r="B1387" s="1" t="s">
        <v>33</v>
      </c>
      <c r="C1387" s="1">
        <v>6.28</v>
      </c>
      <c r="D1387" s="1">
        <v>0.05</v>
      </c>
      <c r="E1387" s="1">
        <v>2464</v>
      </c>
      <c r="G1387" s="1"/>
      <c r="H1387" s="1" t="s">
        <v>35</v>
      </c>
      <c r="I1387" s="1" t="s">
        <v>74</v>
      </c>
      <c r="J1387" s="1" t="s">
        <v>26</v>
      </c>
      <c r="K1387" s="1" t="s">
        <v>996</v>
      </c>
      <c r="L1387" s="1" t="s">
        <v>49</v>
      </c>
      <c r="M1387" s="1"/>
      <c r="N1387" s="1" t="s">
        <v>29</v>
      </c>
      <c r="O1387" s="1" t="s">
        <v>998</v>
      </c>
      <c r="P1387" s="1" t="s">
        <v>95</v>
      </c>
      <c r="Q1387" s="1" t="s">
        <v>748</v>
      </c>
      <c r="R1387" s="1"/>
      <c r="S1387" s="1">
        <v>71111</v>
      </c>
      <c r="T1387" s="2">
        <v>42024</v>
      </c>
      <c r="U1387" s="2">
        <v>42027</v>
      </c>
      <c r="V1387" s="1">
        <v>6</v>
      </c>
      <c r="W1387" s="1">
        <v>88714</v>
      </c>
      <c r="X1387" s="1"/>
      <c r="Y1387" s="1"/>
      <c r="Z1387" s="1"/>
      <c r="AA1387" s="1"/>
      <c r="AB1387" s="1"/>
    </row>
    <row r="1388" spans="1:28" x14ac:dyDescent="0.3">
      <c r="A1388" s="1">
        <v>25808</v>
      </c>
      <c r="B1388" s="1" t="s">
        <v>33</v>
      </c>
      <c r="C1388" s="1">
        <v>3.08</v>
      </c>
      <c r="D1388" s="1">
        <v>0.05</v>
      </c>
      <c r="E1388" s="1">
        <v>2464</v>
      </c>
      <c r="G1388" s="1"/>
      <c r="H1388" s="1" t="s">
        <v>35</v>
      </c>
      <c r="I1388" s="1" t="s">
        <v>74</v>
      </c>
      <c r="J1388" s="1" t="s">
        <v>26</v>
      </c>
      <c r="K1388" s="1" t="s">
        <v>82</v>
      </c>
      <c r="L1388" s="1" t="s">
        <v>49</v>
      </c>
      <c r="M1388" s="1"/>
      <c r="N1388" s="1" t="s">
        <v>29</v>
      </c>
      <c r="O1388" s="1" t="s">
        <v>989</v>
      </c>
      <c r="P1388" s="1" t="s">
        <v>95</v>
      </c>
      <c r="Q1388" s="1" t="s">
        <v>748</v>
      </c>
      <c r="R1388" s="1"/>
      <c r="S1388" s="1">
        <v>71111</v>
      </c>
      <c r="T1388" s="2">
        <v>42024</v>
      </c>
      <c r="U1388" s="2">
        <v>42025</v>
      </c>
      <c r="V1388" s="1">
        <v>14</v>
      </c>
      <c r="W1388" s="1">
        <v>88714</v>
      </c>
      <c r="X1388" s="2"/>
      <c r="Y1388" s="1"/>
      <c r="Z1388" s="1"/>
      <c r="AA1388" s="1"/>
      <c r="AB1388" s="1"/>
    </row>
    <row r="1389" spans="1:28" x14ac:dyDescent="0.3">
      <c r="A1389" s="1">
        <v>22580</v>
      </c>
      <c r="B1389" s="1" t="s">
        <v>47</v>
      </c>
      <c r="C1389" s="1">
        <v>2.08</v>
      </c>
      <c r="D1389" s="1">
        <v>0.05</v>
      </c>
      <c r="E1389" s="1">
        <v>2466</v>
      </c>
      <c r="G1389" s="1"/>
      <c r="H1389" s="1" t="s">
        <v>35</v>
      </c>
      <c r="I1389" s="1" t="s">
        <v>24</v>
      </c>
      <c r="J1389" s="1" t="s">
        <v>26</v>
      </c>
      <c r="K1389" s="1" t="s">
        <v>996</v>
      </c>
      <c r="L1389" s="1" t="s">
        <v>49</v>
      </c>
      <c r="M1389" s="1"/>
      <c r="N1389" s="1" t="s">
        <v>29</v>
      </c>
      <c r="O1389" s="1" t="s">
        <v>989</v>
      </c>
      <c r="P1389" s="1" t="s">
        <v>143</v>
      </c>
      <c r="Q1389" s="1" t="s">
        <v>749</v>
      </c>
      <c r="R1389" s="1"/>
      <c r="S1389" s="1">
        <v>49783</v>
      </c>
      <c r="T1389" s="2">
        <v>42062</v>
      </c>
      <c r="U1389" s="2">
        <v>42063</v>
      </c>
      <c r="V1389" s="1">
        <v>7</v>
      </c>
      <c r="W1389" s="1">
        <v>88136</v>
      </c>
      <c r="X1389" s="2"/>
      <c r="Y1389" s="1"/>
      <c r="Z1389" s="1"/>
      <c r="AA1389" s="1"/>
      <c r="AB1389" s="1"/>
    </row>
    <row r="1390" spans="1:28" x14ac:dyDescent="0.3">
      <c r="A1390" s="1">
        <v>22582</v>
      </c>
      <c r="B1390" s="1" t="s">
        <v>47</v>
      </c>
      <c r="C1390" s="1">
        <v>53.98</v>
      </c>
      <c r="D1390" s="1">
        <v>0.05</v>
      </c>
      <c r="E1390" s="1">
        <v>2466</v>
      </c>
      <c r="G1390" s="1"/>
      <c r="H1390" s="1" t="s">
        <v>995</v>
      </c>
      <c r="I1390" s="1" t="s">
        <v>24</v>
      </c>
      <c r="J1390" s="1" t="s">
        <v>58</v>
      </c>
      <c r="K1390" s="1" t="s">
        <v>100</v>
      </c>
      <c r="L1390" s="1" t="s">
        <v>49</v>
      </c>
      <c r="M1390" s="1"/>
      <c r="N1390" s="1" t="s">
        <v>29</v>
      </c>
      <c r="O1390" s="1" t="s">
        <v>989</v>
      </c>
      <c r="P1390" s="1" t="s">
        <v>143</v>
      </c>
      <c r="Q1390" s="1" t="s">
        <v>749</v>
      </c>
      <c r="R1390" s="1"/>
      <c r="S1390" s="1">
        <v>49783</v>
      </c>
      <c r="T1390" s="2">
        <v>42062</v>
      </c>
      <c r="U1390" s="2">
        <v>42063</v>
      </c>
      <c r="V1390" s="1">
        <v>8</v>
      </c>
      <c r="W1390" s="1">
        <v>88136</v>
      </c>
      <c r="X1390" s="1"/>
      <c r="Y1390" s="1"/>
      <c r="Z1390" s="1"/>
      <c r="AA1390" s="1"/>
      <c r="AB1390" s="1"/>
    </row>
    <row r="1391" spans="1:28" x14ac:dyDescent="0.3">
      <c r="A1391" s="1">
        <v>22583</v>
      </c>
      <c r="B1391" s="1" t="s">
        <v>47</v>
      </c>
      <c r="C1391" s="1">
        <v>4.9800000000000004</v>
      </c>
      <c r="D1391" s="1">
        <v>0.05</v>
      </c>
      <c r="E1391" s="1">
        <v>2466</v>
      </c>
      <c r="G1391" s="1"/>
      <c r="H1391" s="1" t="s">
        <v>35</v>
      </c>
      <c r="I1391" s="1" t="s">
        <v>24</v>
      </c>
      <c r="J1391" s="1" t="s">
        <v>26</v>
      </c>
      <c r="K1391" s="1" t="s">
        <v>66</v>
      </c>
      <c r="L1391" s="1" t="s">
        <v>49</v>
      </c>
      <c r="M1391" s="1"/>
      <c r="N1391" s="1" t="s">
        <v>29</v>
      </c>
      <c r="O1391" s="1" t="s">
        <v>998</v>
      </c>
      <c r="P1391" s="1" t="s">
        <v>143</v>
      </c>
      <c r="Q1391" s="1" t="s">
        <v>749</v>
      </c>
      <c r="R1391" s="1"/>
      <c r="S1391" s="1">
        <v>49783</v>
      </c>
      <c r="T1391" s="2">
        <v>42062</v>
      </c>
      <c r="U1391" s="2">
        <v>42062</v>
      </c>
      <c r="V1391" s="1">
        <v>7</v>
      </c>
      <c r="W1391" s="1">
        <v>88136</v>
      </c>
      <c r="X1391" s="2"/>
      <c r="Y1391" s="1"/>
      <c r="Z1391" s="1"/>
      <c r="AA1391" s="1"/>
      <c r="AB1391" s="1"/>
    </row>
    <row r="1392" spans="1:28" x14ac:dyDescent="0.3">
      <c r="A1392" s="1">
        <v>19766</v>
      </c>
      <c r="B1392" s="1" t="s">
        <v>41</v>
      </c>
      <c r="C1392" s="1">
        <v>58.1</v>
      </c>
      <c r="D1392" s="1">
        <v>0.05</v>
      </c>
      <c r="E1392" s="1">
        <v>2468</v>
      </c>
      <c r="G1392" s="1"/>
      <c r="H1392" s="1" t="s">
        <v>995</v>
      </c>
      <c r="I1392" s="1" t="s">
        <v>34</v>
      </c>
      <c r="J1392" s="1" t="s">
        <v>26</v>
      </c>
      <c r="K1392" s="1" t="s">
        <v>996</v>
      </c>
      <c r="L1392" s="1" t="s">
        <v>49</v>
      </c>
      <c r="M1392" s="1"/>
      <c r="N1392" s="1" t="s">
        <v>29</v>
      </c>
      <c r="O1392" s="1" t="s">
        <v>998</v>
      </c>
      <c r="P1392" s="1" t="s">
        <v>150</v>
      </c>
      <c r="Q1392" s="1" t="s">
        <v>750</v>
      </c>
      <c r="R1392" s="1"/>
      <c r="S1392" s="1">
        <v>28144</v>
      </c>
      <c r="T1392" s="2">
        <v>42121</v>
      </c>
      <c r="U1392" s="2">
        <v>42123</v>
      </c>
      <c r="V1392" s="1">
        <v>3</v>
      </c>
      <c r="W1392" s="1">
        <v>88135</v>
      </c>
      <c r="X1392" s="1"/>
      <c r="Y1392" s="1"/>
      <c r="Z1392" s="1"/>
      <c r="AA1392" s="1"/>
      <c r="AB1392" s="1"/>
    </row>
    <row r="1393" spans="1:28" x14ac:dyDescent="0.3">
      <c r="A1393" s="1">
        <v>18684</v>
      </c>
      <c r="B1393" s="1" t="s">
        <v>41</v>
      </c>
      <c r="C1393" s="1">
        <v>65.989999999999995</v>
      </c>
      <c r="D1393" s="1">
        <v>0.05</v>
      </c>
      <c r="E1393" s="1">
        <v>2468</v>
      </c>
      <c r="G1393" s="1"/>
      <c r="H1393" s="1" t="s">
        <v>35</v>
      </c>
      <c r="I1393" s="1" t="s">
        <v>24</v>
      </c>
      <c r="J1393" s="1" t="s">
        <v>58</v>
      </c>
      <c r="K1393" s="1" t="s">
        <v>992</v>
      </c>
      <c r="L1393" s="1" t="s">
        <v>49</v>
      </c>
      <c r="M1393" s="1"/>
      <c r="N1393" s="1" t="s">
        <v>29</v>
      </c>
      <c r="O1393" s="1" t="s">
        <v>989</v>
      </c>
      <c r="P1393" s="1" t="s">
        <v>150</v>
      </c>
      <c r="Q1393" s="1" t="s">
        <v>750</v>
      </c>
      <c r="R1393" s="1"/>
      <c r="S1393" s="1">
        <v>28144</v>
      </c>
      <c r="T1393" s="2">
        <v>42076</v>
      </c>
      <c r="U1393" s="2">
        <v>42077</v>
      </c>
      <c r="V1393" s="1">
        <v>13</v>
      </c>
      <c r="W1393" s="1">
        <v>88137</v>
      </c>
      <c r="X1393" s="1"/>
      <c r="Y1393" s="1"/>
      <c r="Z1393" s="1"/>
      <c r="AA1393" s="1"/>
      <c r="AB1393" s="1"/>
    </row>
    <row r="1394" spans="1:28" x14ac:dyDescent="0.3">
      <c r="A1394" s="1">
        <v>26057</v>
      </c>
      <c r="B1394" s="1" t="s">
        <v>71</v>
      </c>
      <c r="C1394" s="1">
        <v>4.91</v>
      </c>
      <c r="D1394" s="1">
        <v>0.05</v>
      </c>
      <c r="E1394" s="1">
        <v>2472</v>
      </c>
      <c r="G1394" s="1"/>
      <c r="H1394" s="1" t="s">
        <v>995</v>
      </c>
      <c r="I1394" s="1" t="s">
        <v>34</v>
      </c>
      <c r="J1394" s="1" t="s">
        <v>26</v>
      </c>
      <c r="K1394" s="1" t="s">
        <v>82</v>
      </c>
      <c r="L1394" s="1" t="s">
        <v>49</v>
      </c>
      <c r="M1394" s="1"/>
      <c r="N1394" s="1" t="s">
        <v>29</v>
      </c>
      <c r="O1394" s="1" t="s">
        <v>998</v>
      </c>
      <c r="P1394" s="1" t="s">
        <v>98</v>
      </c>
      <c r="Q1394" s="1" t="s">
        <v>751</v>
      </c>
      <c r="R1394" s="1"/>
      <c r="S1394" s="1">
        <v>60432</v>
      </c>
      <c r="T1394" s="2">
        <v>42056</v>
      </c>
      <c r="U1394" s="2">
        <v>42056</v>
      </c>
      <c r="V1394" s="1">
        <v>10</v>
      </c>
      <c r="W1394" s="1">
        <v>86514</v>
      </c>
      <c r="X1394" s="1"/>
      <c r="Y1394" s="1"/>
      <c r="Z1394" s="1"/>
      <c r="AA1394" s="1"/>
      <c r="AB1394" s="1"/>
    </row>
    <row r="1395" spans="1:28" x14ac:dyDescent="0.3">
      <c r="A1395" s="1">
        <v>24584</v>
      </c>
      <c r="B1395" s="1" t="s">
        <v>41</v>
      </c>
      <c r="C1395" s="1">
        <v>5.18</v>
      </c>
      <c r="D1395" s="1">
        <v>0.05</v>
      </c>
      <c r="E1395" s="1">
        <v>2481</v>
      </c>
      <c r="G1395" s="1"/>
      <c r="H1395" s="1" t="s">
        <v>995</v>
      </c>
      <c r="I1395" s="1" t="s">
        <v>24</v>
      </c>
      <c r="J1395" s="1" t="s">
        <v>26</v>
      </c>
      <c r="K1395" s="1" t="s">
        <v>996</v>
      </c>
      <c r="L1395" s="1" t="s">
        <v>49</v>
      </c>
      <c r="M1395" s="1"/>
      <c r="N1395" s="1" t="s">
        <v>29</v>
      </c>
      <c r="O1395" s="1" t="s">
        <v>998</v>
      </c>
      <c r="P1395" s="1" t="s">
        <v>95</v>
      </c>
      <c r="Q1395" s="1" t="s">
        <v>485</v>
      </c>
      <c r="R1395" s="1"/>
      <c r="S1395" s="1">
        <v>70506</v>
      </c>
      <c r="T1395" s="2">
        <v>42100</v>
      </c>
      <c r="U1395" s="2">
        <v>42102</v>
      </c>
      <c r="V1395" s="1">
        <v>14</v>
      </c>
      <c r="W1395" s="1">
        <v>91000</v>
      </c>
      <c r="X1395" s="1"/>
      <c r="Y1395" s="1"/>
      <c r="Z1395" s="1"/>
      <c r="AA1395" s="1"/>
      <c r="AB1395" s="1"/>
    </row>
    <row r="1396" spans="1:28" x14ac:dyDescent="0.3">
      <c r="A1396" s="1">
        <v>24568</v>
      </c>
      <c r="B1396" s="1" t="s">
        <v>47</v>
      </c>
      <c r="C1396" s="1">
        <v>6.48</v>
      </c>
      <c r="D1396" s="1">
        <v>0.05</v>
      </c>
      <c r="E1396" s="1">
        <v>2484</v>
      </c>
      <c r="G1396" s="1"/>
      <c r="H1396" s="1" t="s">
        <v>35</v>
      </c>
      <c r="I1396" s="1" t="s">
        <v>24</v>
      </c>
      <c r="J1396" s="1" t="s">
        <v>26</v>
      </c>
      <c r="K1396" s="1" t="s">
        <v>66</v>
      </c>
      <c r="L1396" s="1" t="s">
        <v>49</v>
      </c>
      <c r="M1396" s="1"/>
      <c r="N1396" s="1" t="s">
        <v>29</v>
      </c>
      <c r="O1396" s="1" t="s">
        <v>998</v>
      </c>
      <c r="P1396" s="1" t="s">
        <v>162</v>
      </c>
      <c r="Q1396" s="1" t="s">
        <v>752</v>
      </c>
      <c r="R1396" s="1"/>
      <c r="S1396" s="1">
        <v>33881</v>
      </c>
      <c r="T1396" s="2">
        <v>42076</v>
      </c>
      <c r="U1396" s="2">
        <v>42077</v>
      </c>
      <c r="V1396" s="1">
        <v>16</v>
      </c>
      <c r="W1396" s="1">
        <v>88998</v>
      </c>
      <c r="X1396" s="1"/>
      <c r="Y1396" s="1"/>
      <c r="Z1396" s="1"/>
      <c r="AA1396" s="1"/>
      <c r="AB1396" s="1"/>
    </row>
    <row r="1397" spans="1:28" x14ac:dyDescent="0.3">
      <c r="A1397" s="1">
        <v>24569</v>
      </c>
      <c r="B1397" s="1" t="s">
        <v>47</v>
      </c>
      <c r="C1397" s="1">
        <v>111.03</v>
      </c>
      <c r="D1397" s="1">
        <v>0.1</v>
      </c>
      <c r="E1397" s="1">
        <v>2484</v>
      </c>
      <c r="G1397" s="1"/>
      <c r="H1397" s="1" t="s">
        <v>35</v>
      </c>
      <c r="I1397" s="1" t="s">
        <v>24</v>
      </c>
      <c r="J1397" s="1" t="s">
        <v>26</v>
      </c>
      <c r="K1397" s="1" t="s">
        <v>85</v>
      </c>
      <c r="L1397" s="1" t="s">
        <v>49</v>
      </c>
      <c r="M1397" s="1"/>
      <c r="N1397" s="1" t="s">
        <v>29</v>
      </c>
      <c r="O1397" s="1" t="s">
        <v>998</v>
      </c>
      <c r="P1397" s="1" t="s">
        <v>162</v>
      </c>
      <c r="Q1397" s="1" t="s">
        <v>752</v>
      </c>
      <c r="R1397" s="1"/>
      <c r="S1397" s="1">
        <v>33881</v>
      </c>
      <c r="T1397" s="2">
        <v>42076</v>
      </c>
      <c r="U1397" s="2">
        <v>42077</v>
      </c>
      <c r="V1397" s="1">
        <v>8</v>
      </c>
      <c r="W1397" s="1">
        <v>88998</v>
      </c>
      <c r="X1397" s="1"/>
      <c r="Y1397" s="1"/>
      <c r="Z1397" s="1"/>
      <c r="AA1397" s="1"/>
      <c r="AB1397" s="1"/>
    </row>
    <row r="1398" spans="1:28" x14ac:dyDescent="0.3">
      <c r="A1398" s="1">
        <v>22028</v>
      </c>
      <c r="B1398" s="1" t="s">
        <v>23</v>
      </c>
      <c r="C1398" s="1">
        <v>71.37</v>
      </c>
      <c r="D1398" s="1">
        <v>0.05</v>
      </c>
      <c r="E1398" s="1">
        <v>2486</v>
      </c>
      <c r="G1398" s="1"/>
      <c r="H1398" s="1" t="s">
        <v>35</v>
      </c>
      <c r="I1398" s="1" t="s">
        <v>48</v>
      </c>
      <c r="J1398" s="1" t="s">
        <v>36</v>
      </c>
      <c r="K1398" s="1" t="s">
        <v>89</v>
      </c>
      <c r="L1398" s="1" t="s">
        <v>124</v>
      </c>
      <c r="M1398" s="1"/>
      <c r="N1398" s="1" t="s">
        <v>29</v>
      </c>
      <c r="O1398" s="1" t="s">
        <v>998</v>
      </c>
      <c r="P1398" s="1" t="s">
        <v>171</v>
      </c>
      <c r="Q1398" s="1" t="s">
        <v>753</v>
      </c>
      <c r="R1398" s="1"/>
      <c r="S1398" s="1">
        <v>30458</v>
      </c>
      <c r="T1398" s="2">
        <v>42041</v>
      </c>
      <c r="U1398" s="2">
        <v>42042</v>
      </c>
      <c r="V1398" s="1">
        <v>4</v>
      </c>
      <c r="W1398" s="1">
        <v>91414</v>
      </c>
      <c r="X1398" s="1"/>
      <c r="Y1398" s="1"/>
      <c r="Z1398" s="1"/>
      <c r="AA1398" s="1"/>
      <c r="AB1398" s="1"/>
    </row>
    <row r="1399" spans="1:28" x14ac:dyDescent="0.3">
      <c r="A1399" s="1">
        <v>22029</v>
      </c>
      <c r="B1399" s="1" t="s">
        <v>23</v>
      </c>
      <c r="C1399" s="1">
        <v>205.99</v>
      </c>
      <c r="D1399" s="1">
        <v>0.1</v>
      </c>
      <c r="E1399" s="1">
        <v>2486</v>
      </c>
      <c r="G1399" s="1"/>
      <c r="H1399" s="1" t="s">
        <v>995</v>
      </c>
      <c r="I1399" s="1" t="s">
        <v>48</v>
      </c>
      <c r="J1399" s="1" t="s">
        <v>58</v>
      </c>
      <c r="K1399" s="1" t="s">
        <v>992</v>
      </c>
      <c r="L1399" s="1" t="s">
        <v>49</v>
      </c>
      <c r="M1399" s="1"/>
      <c r="N1399" s="1" t="s">
        <v>29</v>
      </c>
      <c r="O1399" s="1" t="s">
        <v>998</v>
      </c>
      <c r="P1399" s="1" t="s">
        <v>171</v>
      </c>
      <c r="Q1399" s="1" t="s">
        <v>753</v>
      </c>
      <c r="R1399" s="1"/>
      <c r="S1399" s="1">
        <v>30458</v>
      </c>
      <c r="T1399" s="2">
        <v>42041</v>
      </c>
      <c r="U1399" s="2">
        <v>42043</v>
      </c>
      <c r="V1399" s="1">
        <v>1</v>
      </c>
      <c r="W1399" s="1">
        <v>91414</v>
      </c>
      <c r="X1399" s="1"/>
      <c r="Y1399" s="1"/>
      <c r="Z1399" s="1"/>
      <c r="AA1399" s="1"/>
      <c r="AB1399" s="1"/>
    </row>
    <row r="1400" spans="1:28" x14ac:dyDescent="0.3">
      <c r="A1400" s="1">
        <v>23495</v>
      </c>
      <c r="B1400" s="1" t="s">
        <v>71</v>
      </c>
      <c r="C1400" s="1">
        <v>180.98</v>
      </c>
      <c r="D1400" s="1">
        <v>0.1</v>
      </c>
      <c r="E1400" s="1">
        <v>2486</v>
      </c>
      <c r="G1400" s="1"/>
      <c r="H1400" s="1" t="s">
        <v>995</v>
      </c>
      <c r="I1400" s="1" t="s">
        <v>48</v>
      </c>
      <c r="J1400" s="1" t="s">
        <v>36</v>
      </c>
      <c r="K1400" s="1" t="s">
        <v>37</v>
      </c>
      <c r="L1400" s="1" t="s">
        <v>38</v>
      </c>
      <c r="M1400" s="1"/>
      <c r="N1400" s="1" t="s">
        <v>29</v>
      </c>
      <c r="O1400" s="1" t="s">
        <v>998</v>
      </c>
      <c r="P1400" s="1" t="s">
        <v>171</v>
      </c>
      <c r="Q1400" s="1" t="s">
        <v>753</v>
      </c>
      <c r="R1400" s="1"/>
      <c r="S1400" s="1">
        <v>30458</v>
      </c>
      <c r="T1400" s="2">
        <v>42038</v>
      </c>
      <c r="U1400" s="2">
        <v>42040</v>
      </c>
      <c r="V1400" s="1">
        <v>11</v>
      </c>
      <c r="W1400" s="1">
        <v>91416</v>
      </c>
      <c r="X1400" s="2"/>
      <c r="Y1400" s="1"/>
      <c r="Z1400" s="1"/>
      <c r="AA1400" s="1"/>
      <c r="AB1400" s="1"/>
    </row>
    <row r="1401" spans="1:28" x14ac:dyDescent="0.3">
      <c r="A1401" s="1">
        <v>23983</v>
      </c>
      <c r="B1401" s="1" t="s">
        <v>33</v>
      </c>
      <c r="C1401" s="1">
        <v>3.08</v>
      </c>
      <c r="D1401" s="1">
        <v>0.05</v>
      </c>
      <c r="E1401" s="1">
        <v>2487</v>
      </c>
      <c r="G1401" s="1"/>
      <c r="H1401" s="1" t="s">
        <v>35</v>
      </c>
      <c r="I1401" s="1" t="s">
        <v>48</v>
      </c>
      <c r="J1401" s="1" t="s">
        <v>26</v>
      </c>
      <c r="K1401" s="1" t="s">
        <v>82</v>
      </c>
      <c r="L1401" s="1" t="s">
        <v>49</v>
      </c>
      <c r="M1401" s="1"/>
      <c r="N1401" s="1" t="s">
        <v>29</v>
      </c>
      <c r="O1401" s="1" t="s">
        <v>998</v>
      </c>
      <c r="P1401" s="1" t="s">
        <v>171</v>
      </c>
      <c r="Q1401" s="1" t="s">
        <v>754</v>
      </c>
      <c r="R1401" s="1"/>
      <c r="S1401" s="1">
        <v>30084</v>
      </c>
      <c r="T1401" s="2">
        <v>42175</v>
      </c>
      <c r="U1401" s="2">
        <v>42176</v>
      </c>
      <c r="V1401" s="1">
        <v>14</v>
      </c>
      <c r="W1401" s="1">
        <v>91415</v>
      </c>
      <c r="X1401" s="1"/>
      <c r="Y1401" s="1"/>
      <c r="Z1401" s="1"/>
      <c r="AA1401" s="1"/>
      <c r="AB1401" s="1"/>
    </row>
    <row r="1402" spans="1:28" x14ac:dyDescent="0.3">
      <c r="A1402" s="1">
        <v>23984</v>
      </c>
      <c r="B1402" s="1" t="s">
        <v>33</v>
      </c>
      <c r="C1402" s="1">
        <v>2.78</v>
      </c>
      <c r="D1402" s="1">
        <v>0.05</v>
      </c>
      <c r="E1402" s="1">
        <v>2487</v>
      </c>
      <c r="G1402" s="1"/>
      <c r="H1402" s="1" t="s">
        <v>35</v>
      </c>
      <c r="I1402" s="1" t="s">
        <v>48</v>
      </c>
      <c r="J1402" s="1" t="s">
        <v>26</v>
      </c>
      <c r="K1402" s="1" t="s">
        <v>27</v>
      </c>
      <c r="L1402" s="1" t="s">
        <v>28</v>
      </c>
      <c r="M1402" s="1"/>
      <c r="N1402" s="1" t="s">
        <v>29</v>
      </c>
      <c r="O1402" s="1" t="s">
        <v>998</v>
      </c>
      <c r="P1402" s="1" t="s">
        <v>171</v>
      </c>
      <c r="Q1402" s="1" t="s">
        <v>754</v>
      </c>
      <c r="R1402" s="1"/>
      <c r="S1402" s="1">
        <v>30084</v>
      </c>
      <c r="T1402" s="2">
        <v>42175</v>
      </c>
      <c r="U1402" s="2">
        <v>42176</v>
      </c>
      <c r="V1402" s="1">
        <v>18</v>
      </c>
      <c r="W1402" s="1">
        <v>91415</v>
      </c>
      <c r="X1402" s="1"/>
      <c r="Y1402" s="1"/>
      <c r="Z1402" s="1"/>
      <c r="AA1402" s="1"/>
      <c r="AB1402" s="1"/>
    </row>
    <row r="1403" spans="1:28" x14ac:dyDescent="0.3">
      <c r="A1403" s="1">
        <v>24476</v>
      </c>
      <c r="B1403" s="1" t="s">
        <v>33</v>
      </c>
      <c r="C1403" s="1">
        <v>136.97999999999999</v>
      </c>
      <c r="D1403" s="1">
        <v>0.1</v>
      </c>
      <c r="E1403" s="1">
        <v>2487</v>
      </c>
      <c r="G1403" s="1"/>
      <c r="H1403" s="1" t="s">
        <v>995</v>
      </c>
      <c r="I1403" s="1" t="s">
        <v>48</v>
      </c>
      <c r="J1403" s="1" t="s">
        <v>36</v>
      </c>
      <c r="K1403" s="1" t="s">
        <v>42</v>
      </c>
      <c r="L1403" s="1" t="s">
        <v>124</v>
      </c>
      <c r="M1403" s="1"/>
      <c r="N1403" s="1" t="s">
        <v>29</v>
      </c>
      <c r="O1403" s="1" t="s">
        <v>998</v>
      </c>
      <c r="P1403" s="1" t="s">
        <v>171</v>
      </c>
      <c r="Q1403" s="1" t="s">
        <v>754</v>
      </c>
      <c r="R1403" s="1"/>
      <c r="S1403" s="1">
        <v>30084</v>
      </c>
      <c r="T1403" s="2">
        <v>42157</v>
      </c>
      <c r="U1403" s="2">
        <v>42158</v>
      </c>
      <c r="V1403" s="1">
        <v>8</v>
      </c>
      <c r="W1403" s="1">
        <v>91417</v>
      </c>
      <c r="X1403" s="2"/>
      <c r="Y1403" s="1"/>
      <c r="Z1403" s="1"/>
      <c r="AA1403" s="1"/>
      <c r="AB1403" s="1"/>
    </row>
    <row r="1404" spans="1:28" x14ac:dyDescent="0.3">
      <c r="A1404" s="1">
        <v>20065</v>
      </c>
      <c r="B1404" s="1" t="s">
        <v>23</v>
      </c>
      <c r="C1404" s="1">
        <v>4.91</v>
      </c>
      <c r="D1404" s="1">
        <v>0.05</v>
      </c>
      <c r="E1404" s="1">
        <v>2488</v>
      </c>
      <c r="G1404" s="1"/>
      <c r="H1404" s="1" t="s">
        <v>35</v>
      </c>
      <c r="I1404" s="1" t="s">
        <v>74</v>
      </c>
      <c r="J1404" s="1" t="s">
        <v>26</v>
      </c>
      <c r="K1404" s="1" t="s">
        <v>82</v>
      </c>
      <c r="L1404" s="1" t="s">
        <v>49</v>
      </c>
      <c r="M1404" s="1"/>
      <c r="N1404" s="1" t="s">
        <v>29</v>
      </c>
      <c r="O1404" s="1" t="s">
        <v>998</v>
      </c>
      <c r="P1404" s="1" t="s">
        <v>339</v>
      </c>
      <c r="Q1404" s="1" t="s">
        <v>755</v>
      </c>
      <c r="R1404" s="1"/>
      <c r="S1404" s="1">
        <v>72023</v>
      </c>
      <c r="T1404" s="2">
        <v>42103</v>
      </c>
      <c r="U1404" s="2">
        <v>42103</v>
      </c>
      <c r="V1404" s="1">
        <v>9</v>
      </c>
      <c r="W1404" s="1">
        <v>86887</v>
      </c>
      <c r="X1404" s="2"/>
      <c r="Y1404" s="1"/>
      <c r="Z1404" s="1"/>
      <c r="AA1404" s="1"/>
      <c r="AB1404" s="1"/>
    </row>
    <row r="1405" spans="1:28" x14ac:dyDescent="0.3">
      <c r="A1405" s="1">
        <v>20066</v>
      </c>
      <c r="B1405" s="1" t="s">
        <v>23</v>
      </c>
      <c r="C1405" s="1">
        <v>28.15</v>
      </c>
      <c r="D1405" s="1">
        <v>0.05</v>
      </c>
      <c r="E1405" s="1">
        <v>2488</v>
      </c>
      <c r="G1405" s="1"/>
      <c r="H1405" s="1" t="s">
        <v>35</v>
      </c>
      <c r="I1405" s="1" t="s">
        <v>74</v>
      </c>
      <c r="J1405" s="1" t="s">
        <v>26</v>
      </c>
      <c r="K1405" s="1" t="s">
        <v>27</v>
      </c>
      <c r="L1405" s="1" t="s">
        <v>43</v>
      </c>
      <c r="M1405" s="1"/>
      <c r="N1405" s="1" t="s">
        <v>29</v>
      </c>
      <c r="O1405" s="1" t="s">
        <v>984</v>
      </c>
      <c r="P1405" s="1" t="s">
        <v>339</v>
      </c>
      <c r="Q1405" s="1" t="s">
        <v>755</v>
      </c>
      <c r="R1405" s="1"/>
      <c r="S1405" s="1">
        <v>72023</v>
      </c>
      <c r="T1405" s="2">
        <v>42103</v>
      </c>
      <c r="U1405" s="2">
        <v>42104</v>
      </c>
      <c r="V1405" s="1">
        <v>11</v>
      </c>
      <c r="W1405" s="1">
        <v>86887</v>
      </c>
      <c r="X1405" s="2"/>
      <c r="Y1405" s="1"/>
      <c r="Z1405" s="1"/>
      <c r="AA1405" s="1"/>
      <c r="AB1405" s="1"/>
    </row>
    <row r="1406" spans="1:28" x14ac:dyDescent="0.3">
      <c r="A1406" s="1">
        <v>20602</v>
      </c>
      <c r="B1406" s="1" t="s">
        <v>23</v>
      </c>
      <c r="C1406" s="1">
        <v>2036.48</v>
      </c>
      <c r="D1406" s="1">
        <v>0.15</v>
      </c>
      <c r="E1406" s="1">
        <v>2489</v>
      </c>
      <c r="G1406" s="1"/>
      <c r="H1406" s="1" t="s">
        <v>995</v>
      </c>
      <c r="I1406" s="1" t="s">
        <v>74</v>
      </c>
      <c r="J1406" s="1" t="s">
        <v>58</v>
      </c>
      <c r="K1406" s="1" t="s">
        <v>62</v>
      </c>
      <c r="L1406" s="1" t="s">
        <v>38</v>
      </c>
      <c r="M1406" s="1"/>
      <c r="N1406" s="1" t="s">
        <v>29</v>
      </c>
      <c r="O1406" s="1" t="s">
        <v>984</v>
      </c>
      <c r="P1406" s="1" t="s">
        <v>39</v>
      </c>
      <c r="Q1406" s="1" t="s">
        <v>267</v>
      </c>
      <c r="R1406" s="1"/>
      <c r="S1406" s="1">
        <v>94521</v>
      </c>
      <c r="T1406" s="2">
        <v>42046</v>
      </c>
      <c r="U1406" s="2">
        <v>42048</v>
      </c>
      <c r="V1406" s="1">
        <v>2</v>
      </c>
      <c r="W1406" s="1">
        <v>86883</v>
      </c>
      <c r="X1406" s="1"/>
      <c r="Y1406" s="1"/>
      <c r="Z1406" s="1"/>
      <c r="AA1406" s="1"/>
      <c r="AB1406" s="1"/>
    </row>
    <row r="1407" spans="1:28" x14ac:dyDescent="0.3">
      <c r="A1407" s="1">
        <v>21212</v>
      </c>
      <c r="B1407" s="1" t="s">
        <v>47</v>
      </c>
      <c r="C1407" s="1">
        <v>419.19</v>
      </c>
      <c r="D1407" s="1">
        <v>0.1</v>
      </c>
      <c r="E1407" s="1">
        <v>2489</v>
      </c>
      <c r="G1407" s="1"/>
      <c r="H1407" s="1" t="s">
        <v>35</v>
      </c>
      <c r="I1407" s="1" t="s">
        <v>34</v>
      </c>
      <c r="J1407" s="1" t="s">
        <v>26</v>
      </c>
      <c r="K1407" s="1" t="s">
        <v>85</v>
      </c>
      <c r="L1407" s="1" t="s">
        <v>49</v>
      </c>
      <c r="M1407" s="1"/>
      <c r="N1407" s="1" t="s">
        <v>29</v>
      </c>
      <c r="O1407" s="1" t="s">
        <v>984</v>
      </c>
      <c r="P1407" s="1" t="s">
        <v>39</v>
      </c>
      <c r="Q1407" s="1" t="s">
        <v>267</v>
      </c>
      <c r="R1407" s="1"/>
      <c r="S1407" s="1">
        <v>94521</v>
      </c>
      <c r="T1407" s="2">
        <v>42120</v>
      </c>
      <c r="U1407" s="2">
        <v>42121</v>
      </c>
      <c r="V1407" s="1">
        <v>5</v>
      </c>
      <c r="W1407" s="1">
        <v>86885</v>
      </c>
      <c r="X1407" s="1"/>
      <c r="Y1407" s="1"/>
      <c r="Z1407" s="1"/>
      <c r="AA1407" s="1"/>
      <c r="AB1407" s="1"/>
    </row>
    <row r="1408" spans="1:28" x14ac:dyDescent="0.3">
      <c r="A1408" s="1">
        <v>21338</v>
      </c>
      <c r="B1408" s="1" t="s">
        <v>33</v>
      </c>
      <c r="C1408" s="1">
        <v>65.989999999999995</v>
      </c>
      <c r="D1408" s="1">
        <v>0.05</v>
      </c>
      <c r="E1408" s="1">
        <v>2489</v>
      </c>
      <c r="G1408" s="1"/>
      <c r="H1408" s="1" t="s">
        <v>35</v>
      </c>
      <c r="I1408" s="1" t="s">
        <v>34</v>
      </c>
      <c r="J1408" s="1" t="s">
        <v>58</v>
      </c>
      <c r="K1408" s="1" t="s">
        <v>992</v>
      </c>
      <c r="L1408" s="1" t="s">
        <v>49</v>
      </c>
      <c r="M1408" s="1"/>
      <c r="N1408" s="1" t="s">
        <v>29</v>
      </c>
      <c r="O1408" s="1" t="s">
        <v>984</v>
      </c>
      <c r="P1408" s="1" t="s">
        <v>39</v>
      </c>
      <c r="Q1408" s="1" t="s">
        <v>267</v>
      </c>
      <c r="R1408" s="1"/>
      <c r="S1408" s="1">
        <v>94521</v>
      </c>
      <c r="T1408" s="2">
        <v>42016</v>
      </c>
      <c r="U1408" s="2">
        <v>42016</v>
      </c>
      <c r="V1408" s="1">
        <v>9</v>
      </c>
      <c r="W1408" s="1">
        <v>86886</v>
      </c>
      <c r="X1408" s="2"/>
      <c r="Y1408" s="1"/>
      <c r="Z1408" s="1"/>
      <c r="AA1408" s="1"/>
      <c r="AB1408" s="1"/>
    </row>
    <row r="1409" spans="1:28" x14ac:dyDescent="0.3">
      <c r="A1409" s="1">
        <v>24856</v>
      </c>
      <c r="B1409" s="1" t="s">
        <v>41</v>
      </c>
      <c r="C1409" s="1">
        <v>348.21</v>
      </c>
      <c r="D1409" s="1">
        <v>0.1</v>
      </c>
      <c r="E1409" s="1">
        <v>2490</v>
      </c>
      <c r="G1409" s="1"/>
      <c r="H1409" s="1" t="s">
        <v>995</v>
      </c>
      <c r="I1409" s="1" t="s">
        <v>34</v>
      </c>
      <c r="J1409" s="1" t="s">
        <v>36</v>
      </c>
      <c r="K1409" s="1" t="s">
        <v>89</v>
      </c>
      <c r="L1409" s="1" t="s">
        <v>77</v>
      </c>
      <c r="M1409" s="1"/>
      <c r="N1409" s="1" t="s">
        <v>29</v>
      </c>
      <c r="O1409" s="1" t="s">
        <v>984</v>
      </c>
      <c r="P1409" s="1" t="s">
        <v>39</v>
      </c>
      <c r="Q1409" s="1" t="s">
        <v>756</v>
      </c>
      <c r="R1409" s="1"/>
      <c r="S1409" s="1">
        <v>92627</v>
      </c>
      <c r="T1409" s="2">
        <v>42049</v>
      </c>
      <c r="U1409" s="2">
        <v>42051</v>
      </c>
      <c r="V1409" s="1">
        <v>2</v>
      </c>
      <c r="W1409" s="1">
        <v>86884</v>
      </c>
      <c r="X1409" s="2"/>
      <c r="Y1409" s="1"/>
      <c r="Z1409" s="1"/>
      <c r="AA1409" s="1"/>
      <c r="AB1409" s="1"/>
    </row>
    <row r="1410" spans="1:28" x14ac:dyDescent="0.3">
      <c r="A1410" s="1">
        <v>21339</v>
      </c>
      <c r="B1410" s="1" t="s">
        <v>33</v>
      </c>
      <c r="C1410" s="1">
        <v>10.01</v>
      </c>
      <c r="D1410" s="1">
        <v>0.05</v>
      </c>
      <c r="E1410" s="1">
        <v>2490</v>
      </c>
      <c r="G1410" s="1"/>
      <c r="H1410" s="1" t="s">
        <v>995</v>
      </c>
      <c r="I1410" s="1" t="s">
        <v>34</v>
      </c>
      <c r="J1410" s="1" t="s">
        <v>58</v>
      </c>
      <c r="K1410" s="1" t="s">
        <v>100</v>
      </c>
      <c r="L1410" s="1" t="s">
        <v>43</v>
      </c>
      <c r="M1410" s="1"/>
      <c r="N1410" s="1" t="s">
        <v>29</v>
      </c>
      <c r="O1410" s="1" t="s">
        <v>984</v>
      </c>
      <c r="P1410" s="1" t="s">
        <v>39</v>
      </c>
      <c r="Q1410" s="1" t="s">
        <v>756</v>
      </c>
      <c r="R1410" s="1"/>
      <c r="S1410" s="1">
        <v>92627</v>
      </c>
      <c r="T1410" s="2">
        <v>42016</v>
      </c>
      <c r="U1410" s="2">
        <v>42018</v>
      </c>
      <c r="V1410" s="1">
        <v>11</v>
      </c>
      <c r="W1410" s="1">
        <v>86886</v>
      </c>
      <c r="X1410" s="2"/>
      <c r="Y1410" s="1"/>
      <c r="Z1410" s="1"/>
      <c r="AA1410" s="1"/>
      <c r="AB1410" s="1"/>
    </row>
    <row r="1411" spans="1:28" x14ac:dyDescent="0.3">
      <c r="A1411" s="1">
        <v>6856</v>
      </c>
      <c r="B1411" s="1" t="s">
        <v>41</v>
      </c>
      <c r="C1411" s="1">
        <v>348.21</v>
      </c>
      <c r="D1411" s="1">
        <v>0.1</v>
      </c>
      <c r="E1411" s="1">
        <v>2491</v>
      </c>
      <c r="G1411" s="1"/>
      <c r="H1411" s="1" t="s">
        <v>995</v>
      </c>
      <c r="I1411" s="1" t="s">
        <v>34</v>
      </c>
      <c r="J1411" s="1" t="s">
        <v>36</v>
      </c>
      <c r="K1411" s="1" t="s">
        <v>89</v>
      </c>
      <c r="L1411" s="1" t="s">
        <v>77</v>
      </c>
      <c r="M1411" s="1"/>
      <c r="N1411" s="1" t="s">
        <v>29</v>
      </c>
      <c r="O1411" s="1" t="s">
        <v>984</v>
      </c>
      <c r="P1411" s="1" t="s">
        <v>39</v>
      </c>
      <c r="Q1411" s="1" t="s">
        <v>257</v>
      </c>
      <c r="R1411" s="1"/>
      <c r="S1411" s="1">
        <v>90045</v>
      </c>
      <c r="T1411" s="2">
        <v>42049</v>
      </c>
      <c r="U1411" s="2">
        <v>42051</v>
      </c>
      <c r="V1411" s="1">
        <v>8</v>
      </c>
      <c r="W1411" s="1">
        <v>48836</v>
      </c>
      <c r="X1411" s="1"/>
      <c r="Y1411" s="1"/>
      <c r="Z1411" s="1"/>
      <c r="AA1411" s="1"/>
      <c r="AB1411" s="1"/>
    </row>
    <row r="1412" spans="1:28" x14ac:dyDescent="0.3">
      <c r="A1412" s="1">
        <v>1617</v>
      </c>
      <c r="B1412" s="1" t="s">
        <v>71</v>
      </c>
      <c r="C1412" s="1">
        <v>4.28</v>
      </c>
      <c r="D1412" s="1">
        <v>0.05</v>
      </c>
      <c r="E1412" s="1">
        <v>2491</v>
      </c>
      <c r="G1412" s="1"/>
      <c r="H1412" s="1" t="s">
        <v>35</v>
      </c>
      <c r="I1412" s="1" t="s">
        <v>74</v>
      </c>
      <c r="J1412" s="1" t="s">
        <v>26</v>
      </c>
      <c r="K1412" s="1" t="s">
        <v>27</v>
      </c>
      <c r="L1412" s="1" t="s">
        <v>28</v>
      </c>
      <c r="M1412" s="1"/>
      <c r="N1412" s="1" t="s">
        <v>29</v>
      </c>
      <c r="O1412" s="1" t="s">
        <v>984</v>
      </c>
      <c r="P1412" s="1" t="s">
        <v>39</v>
      </c>
      <c r="Q1412" s="1" t="s">
        <v>257</v>
      </c>
      <c r="R1412" s="1"/>
      <c r="S1412" s="1">
        <v>90045</v>
      </c>
      <c r="T1412" s="2">
        <v>42120</v>
      </c>
      <c r="U1412" s="2">
        <v>42122</v>
      </c>
      <c r="V1412" s="1">
        <v>9</v>
      </c>
      <c r="W1412" s="1">
        <v>11712</v>
      </c>
      <c r="X1412" s="1"/>
      <c r="Y1412" s="1"/>
      <c r="Z1412" s="1"/>
      <c r="AA1412" s="1"/>
      <c r="AB1412" s="1"/>
    </row>
    <row r="1413" spans="1:28" x14ac:dyDescent="0.3">
      <c r="A1413" s="1">
        <v>3212</v>
      </c>
      <c r="B1413" s="1" t="s">
        <v>47</v>
      </c>
      <c r="C1413" s="1">
        <v>419.19</v>
      </c>
      <c r="D1413" s="1">
        <v>0.1</v>
      </c>
      <c r="E1413" s="1">
        <v>2491</v>
      </c>
      <c r="G1413" s="1"/>
      <c r="H1413" s="1" t="s">
        <v>35</v>
      </c>
      <c r="I1413" s="1" t="s">
        <v>34</v>
      </c>
      <c r="J1413" s="1" t="s">
        <v>26</v>
      </c>
      <c r="K1413" s="1" t="s">
        <v>85</v>
      </c>
      <c r="L1413" s="1" t="s">
        <v>49</v>
      </c>
      <c r="M1413" s="1"/>
      <c r="N1413" s="1" t="s">
        <v>29</v>
      </c>
      <c r="O1413" s="1" t="s">
        <v>984</v>
      </c>
      <c r="P1413" s="1" t="s">
        <v>39</v>
      </c>
      <c r="Q1413" s="1" t="s">
        <v>257</v>
      </c>
      <c r="R1413" s="1"/>
      <c r="S1413" s="1">
        <v>90045</v>
      </c>
      <c r="T1413" s="2">
        <v>42120</v>
      </c>
      <c r="U1413" s="2">
        <v>42121</v>
      </c>
      <c r="V1413" s="1">
        <v>20</v>
      </c>
      <c r="W1413" s="1">
        <v>23042</v>
      </c>
      <c r="X1413" s="2"/>
      <c r="Y1413" s="1"/>
      <c r="Z1413" s="1"/>
      <c r="AA1413" s="1"/>
      <c r="AB1413" s="1"/>
    </row>
    <row r="1414" spans="1:28" x14ac:dyDescent="0.3">
      <c r="A1414" s="1">
        <v>3338</v>
      </c>
      <c r="B1414" s="1" t="s">
        <v>33</v>
      </c>
      <c r="C1414" s="1">
        <v>65.989999999999995</v>
      </c>
      <c r="D1414" s="1">
        <v>0.05</v>
      </c>
      <c r="E1414" s="1">
        <v>2491</v>
      </c>
      <c r="G1414" s="1"/>
      <c r="H1414" s="1" t="s">
        <v>35</v>
      </c>
      <c r="I1414" s="1" t="s">
        <v>34</v>
      </c>
      <c r="J1414" s="1" t="s">
        <v>58</v>
      </c>
      <c r="K1414" s="1" t="s">
        <v>992</v>
      </c>
      <c r="L1414" s="1" t="s">
        <v>49</v>
      </c>
      <c r="M1414" s="1"/>
      <c r="N1414" s="1" t="s">
        <v>29</v>
      </c>
      <c r="O1414" s="1" t="s">
        <v>984</v>
      </c>
      <c r="P1414" s="1" t="s">
        <v>39</v>
      </c>
      <c r="Q1414" s="1" t="s">
        <v>257</v>
      </c>
      <c r="R1414" s="1"/>
      <c r="S1414" s="1">
        <v>90045</v>
      </c>
      <c r="T1414" s="2">
        <v>42016</v>
      </c>
      <c r="U1414" s="2">
        <v>42016</v>
      </c>
      <c r="V1414" s="1">
        <v>37</v>
      </c>
      <c r="W1414" s="1">
        <v>23877</v>
      </c>
      <c r="X1414" s="1"/>
      <c r="Y1414" s="1"/>
      <c r="Z1414" s="1"/>
      <c r="AA1414" s="1"/>
      <c r="AB1414" s="1"/>
    </row>
    <row r="1415" spans="1:28" x14ac:dyDescent="0.3">
      <c r="A1415" s="1">
        <v>3339</v>
      </c>
      <c r="B1415" s="1" t="s">
        <v>33</v>
      </c>
      <c r="C1415" s="1">
        <v>10.01</v>
      </c>
      <c r="D1415" s="1">
        <v>0.05</v>
      </c>
      <c r="E1415" s="1">
        <v>2491</v>
      </c>
      <c r="G1415" s="1"/>
      <c r="H1415" s="1" t="s">
        <v>995</v>
      </c>
      <c r="I1415" s="1" t="s">
        <v>34</v>
      </c>
      <c r="J1415" s="1" t="s">
        <v>58</v>
      </c>
      <c r="K1415" s="1" t="s">
        <v>100</v>
      </c>
      <c r="L1415" s="1" t="s">
        <v>43</v>
      </c>
      <c r="M1415" s="1"/>
      <c r="N1415" s="1" t="s">
        <v>29</v>
      </c>
      <c r="O1415" s="1" t="s">
        <v>984</v>
      </c>
      <c r="P1415" s="1" t="s">
        <v>39</v>
      </c>
      <c r="Q1415" s="1" t="s">
        <v>257</v>
      </c>
      <c r="R1415" s="1"/>
      <c r="S1415" s="1">
        <v>90045</v>
      </c>
      <c r="T1415" s="2">
        <v>42016</v>
      </c>
      <c r="U1415" s="2">
        <v>42018</v>
      </c>
      <c r="V1415" s="1">
        <v>42</v>
      </c>
      <c r="W1415" s="1">
        <v>23877</v>
      </c>
      <c r="X1415" s="1"/>
      <c r="Y1415" s="1"/>
      <c r="Z1415" s="1"/>
      <c r="AA1415" s="1"/>
      <c r="AB1415" s="1"/>
    </row>
    <row r="1416" spans="1:28" x14ac:dyDescent="0.3">
      <c r="A1416" s="1">
        <v>2065</v>
      </c>
      <c r="B1416" s="1" t="s">
        <v>23</v>
      </c>
      <c r="C1416" s="1">
        <v>4.91</v>
      </c>
      <c r="D1416" s="1">
        <v>0.05</v>
      </c>
      <c r="E1416" s="1">
        <v>2491</v>
      </c>
      <c r="G1416" s="1"/>
      <c r="H1416" s="1" t="s">
        <v>35</v>
      </c>
      <c r="I1416" s="1" t="s">
        <v>74</v>
      </c>
      <c r="J1416" s="1" t="s">
        <v>26</v>
      </c>
      <c r="K1416" s="1" t="s">
        <v>82</v>
      </c>
      <c r="L1416" s="1" t="s">
        <v>49</v>
      </c>
      <c r="M1416" s="1"/>
      <c r="N1416" s="1" t="s">
        <v>29</v>
      </c>
      <c r="O1416" s="1" t="s">
        <v>984</v>
      </c>
      <c r="P1416" s="1" t="s">
        <v>39</v>
      </c>
      <c r="Q1416" s="1" t="s">
        <v>257</v>
      </c>
      <c r="R1416" s="1"/>
      <c r="S1416" s="1">
        <v>90045</v>
      </c>
      <c r="T1416" s="2">
        <v>42103</v>
      </c>
      <c r="U1416" s="2">
        <v>42103</v>
      </c>
      <c r="V1416" s="1">
        <v>36</v>
      </c>
      <c r="W1416" s="1">
        <v>14785</v>
      </c>
      <c r="X1416" s="1"/>
      <c r="Y1416" s="1"/>
      <c r="Z1416" s="1"/>
      <c r="AA1416" s="1"/>
      <c r="AB1416" s="1"/>
    </row>
    <row r="1417" spans="1:28" x14ac:dyDescent="0.3">
      <c r="A1417" s="1">
        <v>2066</v>
      </c>
      <c r="B1417" s="1" t="s">
        <v>23</v>
      </c>
      <c r="C1417" s="1">
        <v>28.15</v>
      </c>
      <c r="D1417" s="1">
        <v>0.05</v>
      </c>
      <c r="E1417" s="1">
        <v>2491</v>
      </c>
      <c r="G1417" s="1"/>
      <c r="H1417" s="1" t="s">
        <v>35</v>
      </c>
      <c r="I1417" s="1" t="s">
        <v>74</v>
      </c>
      <c r="J1417" s="1" t="s">
        <v>26</v>
      </c>
      <c r="K1417" s="1" t="s">
        <v>27</v>
      </c>
      <c r="L1417" s="1" t="s">
        <v>43</v>
      </c>
      <c r="M1417" s="1"/>
      <c r="N1417" s="1" t="s">
        <v>29</v>
      </c>
      <c r="O1417" s="1" t="s">
        <v>984</v>
      </c>
      <c r="P1417" s="1" t="s">
        <v>39</v>
      </c>
      <c r="Q1417" s="1" t="s">
        <v>257</v>
      </c>
      <c r="R1417" s="1"/>
      <c r="S1417" s="1">
        <v>90045</v>
      </c>
      <c r="T1417" s="2">
        <v>42103</v>
      </c>
      <c r="U1417" s="2">
        <v>42104</v>
      </c>
      <c r="V1417" s="1">
        <v>45</v>
      </c>
      <c r="W1417" s="1">
        <v>14785</v>
      </c>
      <c r="X1417" s="1"/>
      <c r="Y1417" s="1"/>
      <c r="Z1417" s="1"/>
      <c r="AA1417" s="1"/>
      <c r="AB1417" s="1"/>
    </row>
    <row r="1418" spans="1:28" x14ac:dyDescent="0.3">
      <c r="A1418" s="1">
        <v>19617</v>
      </c>
      <c r="B1418" s="1" t="s">
        <v>71</v>
      </c>
      <c r="C1418" s="1">
        <v>4.28</v>
      </c>
      <c r="D1418" s="1">
        <v>0.05</v>
      </c>
      <c r="E1418" s="1">
        <v>2495</v>
      </c>
      <c r="G1418" s="1"/>
      <c r="H1418" s="1" t="s">
        <v>35</v>
      </c>
      <c r="I1418" s="1" t="s">
        <v>74</v>
      </c>
      <c r="J1418" s="1" t="s">
        <v>26</v>
      </c>
      <c r="K1418" s="1" t="s">
        <v>27</v>
      </c>
      <c r="L1418" s="1" t="s">
        <v>28</v>
      </c>
      <c r="M1418" s="1"/>
      <c r="N1418" s="1" t="s">
        <v>29</v>
      </c>
      <c r="O1418" s="1" t="s">
        <v>984</v>
      </c>
      <c r="P1418" s="1" t="s">
        <v>720</v>
      </c>
      <c r="Q1418" s="1" t="s">
        <v>721</v>
      </c>
      <c r="R1418" s="1"/>
      <c r="S1418" s="1">
        <v>82901</v>
      </c>
      <c r="T1418" s="2">
        <v>42120</v>
      </c>
      <c r="U1418" s="2">
        <v>42122</v>
      </c>
      <c r="V1418" s="1">
        <v>2</v>
      </c>
      <c r="W1418" s="1">
        <v>86885</v>
      </c>
      <c r="X1418" s="1"/>
      <c r="Y1418" s="1"/>
      <c r="Z1418" s="1"/>
      <c r="AA1418" s="1"/>
      <c r="AB1418" s="1"/>
    </row>
    <row r="1419" spans="1:28" x14ac:dyDescent="0.3">
      <c r="A1419" s="1">
        <v>2296</v>
      </c>
      <c r="B1419" s="1" t="s">
        <v>33</v>
      </c>
      <c r="C1419" s="1">
        <v>355.98</v>
      </c>
      <c r="D1419" s="1">
        <v>0.1</v>
      </c>
      <c r="E1419" s="1">
        <v>2498</v>
      </c>
      <c r="G1419" s="1"/>
      <c r="H1419" s="1" t="s">
        <v>995</v>
      </c>
      <c r="I1419" s="1" t="s">
        <v>24</v>
      </c>
      <c r="J1419" s="1" t="s">
        <v>36</v>
      </c>
      <c r="K1419" s="1" t="s">
        <v>37</v>
      </c>
      <c r="L1419" s="1" t="s">
        <v>38</v>
      </c>
      <c r="M1419" s="1"/>
      <c r="N1419" s="1" t="s">
        <v>29</v>
      </c>
      <c r="O1419" s="1" t="s">
        <v>984</v>
      </c>
      <c r="P1419" s="1" t="s">
        <v>39</v>
      </c>
      <c r="Q1419" s="1" t="s">
        <v>562</v>
      </c>
      <c r="R1419" s="1"/>
      <c r="S1419" s="1">
        <v>92024</v>
      </c>
      <c r="T1419" s="2">
        <v>42053</v>
      </c>
      <c r="U1419" s="2">
        <v>42055</v>
      </c>
      <c r="V1419" s="1">
        <v>30</v>
      </c>
      <c r="W1419" s="1">
        <v>16547</v>
      </c>
      <c r="X1419" s="2"/>
      <c r="Y1419" s="1"/>
      <c r="Z1419" s="1"/>
      <c r="AA1419" s="1"/>
      <c r="AB1419" s="1"/>
    </row>
    <row r="1420" spans="1:28" x14ac:dyDescent="0.3">
      <c r="A1420" s="1">
        <v>2297</v>
      </c>
      <c r="B1420" s="1" t="s">
        <v>33</v>
      </c>
      <c r="C1420" s="1">
        <v>218.75</v>
      </c>
      <c r="D1420" s="1">
        <v>0.1</v>
      </c>
      <c r="E1420" s="1">
        <v>2498</v>
      </c>
      <c r="G1420" s="1"/>
      <c r="H1420" s="1" t="s">
        <v>995</v>
      </c>
      <c r="I1420" s="1" t="s">
        <v>24</v>
      </c>
      <c r="J1420" s="1" t="s">
        <v>36</v>
      </c>
      <c r="K1420" s="1" t="s">
        <v>89</v>
      </c>
      <c r="L1420" s="1" t="s">
        <v>77</v>
      </c>
      <c r="M1420" s="1"/>
      <c r="N1420" s="1" t="s">
        <v>29</v>
      </c>
      <c r="O1420" s="1" t="s">
        <v>984</v>
      </c>
      <c r="P1420" s="1" t="s">
        <v>39</v>
      </c>
      <c r="Q1420" s="1" t="s">
        <v>562</v>
      </c>
      <c r="R1420" s="1"/>
      <c r="S1420" s="1">
        <v>92024</v>
      </c>
      <c r="T1420" s="2">
        <v>42053</v>
      </c>
      <c r="U1420" s="2">
        <v>42053</v>
      </c>
      <c r="V1420" s="1">
        <v>8</v>
      </c>
      <c r="W1420" s="1">
        <v>16547</v>
      </c>
      <c r="X1420" s="1"/>
      <c r="Y1420" s="1"/>
      <c r="Z1420" s="1"/>
      <c r="AA1420" s="1"/>
      <c r="AB1420" s="1"/>
    </row>
    <row r="1421" spans="1:28" x14ac:dyDescent="0.3">
      <c r="A1421" s="1">
        <v>7628</v>
      </c>
      <c r="B1421" s="1" t="s">
        <v>47</v>
      </c>
      <c r="C1421" s="1">
        <v>6.28</v>
      </c>
      <c r="D1421" s="1">
        <v>0.05</v>
      </c>
      <c r="E1421" s="1">
        <v>2498</v>
      </c>
      <c r="G1421" s="1"/>
      <c r="H1421" s="1" t="s">
        <v>35</v>
      </c>
      <c r="I1421" s="1" t="s">
        <v>48</v>
      </c>
      <c r="J1421" s="1" t="s">
        <v>36</v>
      </c>
      <c r="K1421" s="1" t="s">
        <v>42</v>
      </c>
      <c r="L1421" s="1" t="s">
        <v>49</v>
      </c>
      <c r="M1421" s="1"/>
      <c r="N1421" s="1" t="s">
        <v>29</v>
      </c>
      <c r="O1421" s="1" t="s">
        <v>984</v>
      </c>
      <c r="P1421" s="1" t="s">
        <v>39</v>
      </c>
      <c r="Q1421" s="1" t="s">
        <v>562</v>
      </c>
      <c r="R1421" s="1"/>
      <c r="S1421" s="1">
        <v>92024</v>
      </c>
      <c r="T1421" s="2">
        <v>42037</v>
      </c>
      <c r="U1421" s="2">
        <v>42039</v>
      </c>
      <c r="V1421" s="1">
        <v>56</v>
      </c>
      <c r="W1421" s="1">
        <v>54567</v>
      </c>
      <c r="X1421" s="2"/>
      <c r="Y1421" s="1"/>
      <c r="Z1421" s="1"/>
      <c r="AA1421" s="1"/>
      <c r="AB1421" s="1"/>
    </row>
    <row r="1422" spans="1:28" x14ac:dyDescent="0.3">
      <c r="A1422" s="1">
        <v>2768</v>
      </c>
      <c r="B1422" s="1" t="s">
        <v>33</v>
      </c>
      <c r="C1422" s="1">
        <v>1.68</v>
      </c>
      <c r="D1422" s="1">
        <v>0.05</v>
      </c>
      <c r="E1422" s="1">
        <v>2498</v>
      </c>
      <c r="G1422" s="1"/>
      <c r="H1422" s="1" t="s">
        <v>35</v>
      </c>
      <c r="I1422" s="1" t="s">
        <v>48</v>
      </c>
      <c r="J1422" s="1" t="s">
        <v>26</v>
      </c>
      <c r="K1422" s="1" t="s">
        <v>27</v>
      </c>
      <c r="L1422" s="1" t="s">
        <v>28</v>
      </c>
      <c r="M1422" s="1"/>
      <c r="N1422" s="1" t="s">
        <v>29</v>
      </c>
      <c r="O1422" s="1" t="s">
        <v>989</v>
      </c>
      <c r="P1422" s="1" t="s">
        <v>39</v>
      </c>
      <c r="Q1422" s="1" t="s">
        <v>562</v>
      </c>
      <c r="R1422" s="1"/>
      <c r="S1422" s="1">
        <v>92024</v>
      </c>
      <c r="T1422" s="2">
        <v>42040</v>
      </c>
      <c r="U1422" s="2">
        <v>42041</v>
      </c>
      <c r="V1422" s="1">
        <v>88</v>
      </c>
      <c r="W1422" s="1">
        <v>20007</v>
      </c>
      <c r="X1422" s="2"/>
      <c r="Y1422" s="1"/>
      <c r="Z1422" s="1"/>
      <c r="AA1422" s="1"/>
      <c r="AB1422" s="1"/>
    </row>
    <row r="1423" spans="1:28" x14ac:dyDescent="0.3">
      <c r="A1423" s="1">
        <v>20296</v>
      </c>
      <c r="B1423" s="1" t="s">
        <v>33</v>
      </c>
      <c r="C1423" s="1">
        <v>355.98</v>
      </c>
      <c r="D1423" s="1">
        <v>0.1</v>
      </c>
      <c r="E1423" s="1">
        <v>2499</v>
      </c>
      <c r="G1423" s="1"/>
      <c r="H1423" s="1" t="s">
        <v>995</v>
      </c>
      <c r="I1423" s="1" t="s">
        <v>24</v>
      </c>
      <c r="J1423" s="1" t="s">
        <v>36</v>
      </c>
      <c r="K1423" s="1" t="s">
        <v>37</v>
      </c>
      <c r="L1423" s="1" t="s">
        <v>38</v>
      </c>
      <c r="M1423" s="1"/>
      <c r="N1423" s="1" t="s">
        <v>29</v>
      </c>
      <c r="O1423" s="1" t="s">
        <v>989</v>
      </c>
      <c r="P1423" s="1" t="s">
        <v>98</v>
      </c>
      <c r="Q1423" s="1" t="s">
        <v>757</v>
      </c>
      <c r="R1423" s="1"/>
      <c r="S1423" s="1">
        <v>60901</v>
      </c>
      <c r="T1423" s="2">
        <v>42053</v>
      </c>
      <c r="U1423" s="2">
        <v>42055</v>
      </c>
      <c r="V1423" s="1">
        <v>8</v>
      </c>
      <c r="W1423" s="1">
        <v>88319</v>
      </c>
      <c r="X1423" s="1"/>
      <c r="Y1423" s="1"/>
      <c r="Z1423" s="1"/>
      <c r="AA1423" s="1"/>
      <c r="AB1423" s="1"/>
    </row>
    <row r="1424" spans="1:28" x14ac:dyDescent="0.3">
      <c r="A1424" s="1">
        <v>25628</v>
      </c>
      <c r="B1424" s="1" t="s">
        <v>47</v>
      </c>
      <c r="C1424" s="1">
        <v>6.28</v>
      </c>
      <c r="D1424" s="1">
        <v>0.05</v>
      </c>
      <c r="E1424" s="1">
        <v>2500</v>
      </c>
      <c r="G1424" s="1"/>
      <c r="H1424" s="1" t="s">
        <v>35</v>
      </c>
      <c r="I1424" s="1" t="s">
        <v>48</v>
      </c>
      <c r="J1424" s="1" t="s">
        <v>36</v>
      </c>
      <c r="K1424" s="1" t="s">
        <v>42</v>
      </c>
      <c r="L1424" s="1" t="s">
        <v>49</v>
      </c>
      <c r="M1424" s="1"/>
      <c r="N1424" s="1" t="s">
        <v>29</v>
      </c>
      <c r="O1424" s="1" t="s">
        <v>989</v>
      </c>
      <c r="P1424" s="1" t="s">
        <v>98</v>
      </c>
      <c r="Q1424" s="1" t="s">
        <v>758</v>
      </c>
      <c r="R1424" s="1"/>
      <c r="S1424" s="1">
        <v>60102</v>
      </c>
      <c r="T1424" s="2">
        <v>42037</v>
      </c>
      <c r="U1424" s="2">
        <v>42039</v>
      </c>
      <c r="V1424" s="1">
        <v>14</v>
      </c>
      <c r="W1424" s="1">
        <v>88320</v>
      </c>
      <c r="X1424" s="1"/>
      <c r="Y1424" s="1"/>
      <c r="Z1424" s="1"/>
      <c r="AA1424" s="1"/>
      <c r="AB1424" s="1"/>
    </row>
    <row r="1425" spans="1:28" x14ac:dyDescent="0.3">
      <c r="A1425" s="1">
        <v>24899</v>
      </c>
      <c r="B1425" s="1" t="s">
        <v>23</v>
      </c>
      <c r="C1425" s="1">
        <v>24.92</v>
      </c>
      <c r="D1425" s="1">
        <v>0.05</v>
      </c>
      <c r="E1425" s="1">
        <v>2502</v>
      </c>
      <c r="G1425" s="1"/>
      <c r="H1425" s="1" t="s">
        <v>35</v>
      </c>
      <c r="I1425" s="1" t="s">
        <v>34</v>
      </c>
      <c r="J1425" s="1" t="s">
        <v>26</v>
      </c>
      <c r="K1425" s="1" t="s">
        <v>996</v>
      </c>
      <c r="L1425" s="1" t="s">
        <v>49</v>
      </c>
      <c r="M1425" s="1"/>
      <c r="N1425" s="1" t="s">
        <v>29</v>
      </c>
      <c r="O1425" s="1" t="s">
        <v>989</v>
      </c>
      <c r="P1425" s="1" t="s">
        <v>270</v>
      </c>
      <c r="Q1425" s="1" t="s">
        <v>759</v>
      </c>
      <c r="R1425" s="1"/>
      <c r="S1425" s="1">
        <v>46321</v>
      </c>
      <c r="T1425" s="2">
        <v>42082</v>
      </c>
      <c r="U1425" s="2">
        <v>42082</v>
      </c>
      <c r="V1425" s="1">
        <v>3</v>
      </c>
      <c r="W1425" s="1">
        <v>91310</v>
      </c>
      <c r="X1425" s="1"/>
      <c r="Y1425" s="1"/>
      <c r="Z1425" s="1"/>
      <c r="AA1425" s="1"/>
      <c r="AB1425" s="1"/>
    </row>
    <row r="1426" spans="1:28" x14ac:dyDescent="0.3">
      <c r="A1426" s="1">
        <v>24901</v>
      </c>
      <c r="B1426" s="1" t="s">
        <v>23</v>
      </c>
      <c r="C1426" s="1">
        <v>12.28</v>
      </c>
      <c r="D1426" s="1">
        <v>0.05</v>
      </c>
      <c r="E1426" s="1">
        <v>2502</v>
      </c>
      <c r="G1426" s="1"/>
      <c r="H1426" s="1" t="s">
        <v>995</v>
      </c>
      <c r="I1426" s="1" t="s">
        <v>34</v>
      </c>
      <c r="J1426" s="1" t="s">
        <v>26</v>
      </c>
      <c r="K1426" s="1" t="s">
        <v>66</v>
      </c>
      <c r="L1426" s="1" t="s">
        <v>49</v>
      </c>
      <c r="M1426" s="1"/>
      <c r="N1426" s="1" t="s">
        <v>29</v>
      </c>
      <c r="O1426" s="1" t="s">
        <v>988</v>
      </c>
      <c r="P1426" s="1" t="s">
        <v>270</v>
      </c>
      <c r="Q1426" s="1" t="s">
        <v>759</v>
      </c>
      <c r="R1426" s="1"/>
      <c r="S1426" s="1">
        <v>46321</v>
      </c>
      <c r="T1426" s="2">
        <v>42082</v>
      </c>
      <c r="U1426" s="2">
        <v>42083</v>
      </c>
      <c r="V1426" s="1">
        <v>7</v>
      </c>
      <c r="W1426" s="1">
        <v>91310</v>
      </c>
      <c r="X1426" s="2"/>
      <c r="Y1426" s="1"/>
      <c r="Z1426" s="1"/>
      <c r="AA1426" s="1"/>
      <c r="AB1426" s="1"/>
    </row>
    <row r="1427" spans="1:28" x14ac:dyDescent="0.3">
      <c r="A1427" s="1">
        <v>18219</v>
      </c>
      <c r="B1427" s="1" t="s">
        <v>47</v>
      </c>
      <c r="C1427" s="1">
        <v>6.48</v>
      </c>
      <c r="D1427" s="1">
        <v>0.05</v>
      </c>
      <c r="E1427" s="1">
        <v>2506</v>
      </c>
      <c r="G1427" s="1"/>
      <c r="H1427" s="1" t="s">
        <v>35</v>
      </c>
      <c r="I1427" s="1" t="s">
        <v>34</v>
      </c>
      <c r="J1427" s="1" t="s">
        <v>26</v>
      </c>
      <c r="K1427" s="1" t="s">
        <v>66</v>
      </c>
      <c r="L1427" s="1" t="s">
        <v>49</v>
      </c>
      <c r="M1427" s="1"/>
      <c r="N1427" s="1" t="s">
        <v>29</v>
      </c>
      <c r="O1427" s="1" t="s">
        <v>988</v>
      </c>
      <c r="P1427" s="1" t="s">
        <v>119</v>
      </c>
      <c r="Q1427" s="1" t="s">
        <v>760</v>
      </c>
      <c r="R1427" s="1"/>
      <c r="S1427" s="1">
        <v>6408</v>
      </c>
      <c r="T1427" s="2">
        <v>42160</v>
      </c>
      <c r="U1427" s="2">
        <v>42162</v>
      </c>
      <c r="V1427" s="1">
        <v>1</v>
      </c>
      <c r="W1427" s="1">
        <v>87033</v>
      </c>
      <c r="X1427" s="2"/>
      <c r="Y1427" s="1"/>
      <c r="Z1427" s="1"/>
      <c r="AA1427" s="1"/>
      <c r="AB1427" s="1"/>
    </row>
    <row r="1428" spans="1:28" x14ac:dyDescent="0.3">
      <c r="A1428" s="1">
        <v>18217</v>
      </c>
      <c r="B1428" s="1" t="s">
        <v>47</v>
      </c>
      <c r="C1428" s="1">
        <v>699.99</v>
      </c>
      <c r="D1428" s="1">
        <v>0.1</v>
      </c>
      <c r="E1428" s="1">
        <v>2507</v>
      </c>
      <c r="G1428" s="1"/>
      <c r="H1428" s="1" t="s">
        <v>995</v>
      </c>
      <c r="I1428" s="1" t="s">
        <v>34</v>
      </c>
      <c r="J1428" s="1" t="s">
        <v>58</v>
      </c>
      <c r="K1428" s="1" t="s">
        <v>1000</v>
      </c>
      <c r="L1428" s="1" t="s">
        <v>124</v>
      </c>
      <c r="M1428" s="1"/>
      <c r="N1428" s="1" t="s">
        <v>29</v>
      </c>
      <c r="O1428" s="1" t="s">
        <v>988</v>
      </c>
      <c r="P1428" s="1" t="s">
        <v>103</v>
      </c>
      <c r="Q1428" s="1" t="s">
        <v>192</v>
      </c>
      <c r="R1428" s="1"/>
      <c r="S1428" s="1">
        <v>4401</v>
      </c>
      <c r="T1428" s="2">
        <v>42160</v>
      </c>
      <c r="U1428" s="2">
        <v>42162</v>
      </c>
      <c r="V1428" s="1">
        <v>15</v>
      </c>
      <c r="W1428" s="1">
        <v>87033</v>
      </c>
      <c r="X1428" s="1"/>
      <c r="Y1428" s="1"/>
      <c r="Z1428" s="1"/>
      <c r="AA1428" s="1"/>
      <c r="AB1428" s="1"/>
    </row>
    <row r="1429" spans="1:28" x14ac:dyDescent="0.3">
      <c r="A1429" s="1">
        <v>23265</v>
      </c>
      <c r="B1429" s="1" t="s">
        <v>71</v>
      </c>
      <c r="C1429" s="1">
        <v>5.81</v>
      </c>
      <c r="D1429" s="1">
        <v>0.05</v>
      </c>
      <c r="E1429" s="1">
        <v>2508</v>
      </c>
      <c r="G1429" s="1"/>
      <c r="H1429" s="1" t="s">
        <v>35</v>
      </c>
      <c r="I1429" s="1" t="s">
        <v>34</v>
      </c>
      <c r="J1429" s="1" t="s">
        <v>26</v>
      </c>
      <c r="K1429" s="1" t="s">
        <v>996</v>
      </c>
      <c r="L1429" s="1" t="s">
        <v>49</v>
      </c>
      <c r="M1429" s="1"/>
      <c r="N1429" s="1" t="s">
        <v>29</v>
      </c>
      <c r="O1429" s="1" t="s">
        <v>988</v>
      </c>
      <c r="P1429" s="1" t="s">
        <v>103</v>
      </c>
      <c r="Q1429" s="1" t="s">
        <v>187</v>
      </c>
      <c r="R1429" s="1"/>
      <c r="S1429" s="1">
        <v>4073</v>
      </c>
      <c r="T1429" s="2">
        <v>42012</v>
      </c>
      <c r="U1429" s="2">
        <v>42016</v>
      </c>
      <c r="V1429" s="1">
        <v>7</v>
      </c>
      <c r="W1429" s="1">
        <v>87031</v>
      </c>
      <c r="X1429" s="2"/>
      <c r="Y1429" s="1"/>
      <c r="Z1429" s="1"/>
      <c r="AA1429" s="1"/>
      <c r="AB1429" s="1"/>
    </row>
    <row r="1430" spans="1:28" x14ac:dyDescent="0.3">
      <c r="A1430" s="1">
        <v>21918</v>
      </c>
      <c r="B1430" s="1" t="s">
        <v>47</v>
      </c>
      <c r="C1430" s="1">
        <v>30.98</v>
      </c>
      <c r="D1430" s="1">
        <v>0.05</v>
      </c>
      <c r="E1430" s="1">
        <v>2509</v>
      </c>
      <c r="G1430" s="1"/>
      <c r="H1430" s="1" t="s">
        <v>35</v>
      </c>
      <c r="I1430" s="1" t="s">
        <v>34</v>
      </c>
      <c r="J1430" s="1" t="s">
        <v>26</v>
      </c>
      <c r="K1430" s="1" t="s">
        <v>66</v>
      </c>
      <c r="L1430" s="1" t="s">
        <v>49</v>
      </c>
      <c r="M1430" s="1"/>
      <c r="N1430" s="1" t="s">
        <v>29</v>
      </c>
      <c r="O1430" s="1" t="s">
        <v>988</v>
      </c>
      <c r="P1430" s="1" t="s">
        <v>103</v>
      </c>
      <c r="Q1430" s="1" t="s">
        <v>240</v>
      </c>
      <c r="R1430" s="1"/>
      <c r="S1430" s="1">
        <v>4106</v>
      </c>
      <c r="T1430" s="2">
        <v>42129</v>
      </c>
      <c r="U1430" s="2">
        <v>42129</v>
      </c>
      <c r="V1430" s="1">
        <v>15</v>
      </c>
      <c r="W1430" s="1">
        <v>87029</v>
      </c>
      <c r="X1430" s="1"/>
      <c r="Y1430" s="1"/>
      <c r="Z1430" s="1"/>
      <c r="AA1430" s="1"/>
      <c r="AB1430" s="1"/>
    </row>
    <row r="1431" spans="1:28" x14ac:dyDescent="0.3">
      <c r="A1431" s="1">
        <v>21102</v>
      </c>
      <c r="B1431" s="1" t="s">
        <v>33</v>
      </c>
      <c r="C1431" s="1">
        <v>6.48</v>
      </c>
      <c r="D1431" s="1">
        <v>0.05</v>
      </c>
      <c r="E1431" s="1">
        <v>2512</v>
      </c>
      <c r="G1431" s="1"/>
      <c r="H1431" s="1" t="s">
        <v>35</v>
      </c>
      <c r="I1431" s="1" t="s">
        <v>34</v>
      </c>
      <c r="J1431" s="1" t="s">
        <v>26</v>
      </c>
      <c r="K1431" s="1" t="s">
        <v>66</v>
      </c>
      <c r="L1431" s="1" t="s">
        <v>49</v>
      </c>
      <c r="M1431" s="1"/>
      <c r="N1431" s="1" t="s">
        <v>29</v>
      </c>
      <c r="O1431" s="1" t="s">
        <v>988</v>
      </c>
      <c r="P1431" s="1" t="s">
        <v>106</v>
      </c>
      <c r="Q1431" s="1" t="s">
        <v>761</v>
      </c>
      <c r="R1431" s="1"/>
      <c r="S1431" s="1">
        <v>2138</v>
      </c>
      <c r="T1431" s="2">
        <v>42170</v>
      </c>
      <c r="U1431" s="2">
        <v>42172</v>
      </c>
      <c r="V1431" s="1">
        <v>19</v>
      </c>
      <c r="W1431" s="1">
        <v>87030</v>
      </c>
      <c r="X1431" s="1"/>
      <c r="Y1431" s="1"/>
      <c r="Z1431" s="1"/>
      <c r="AA1431" s="1"/>
      <c r="AB1431" s="1"/>
    </row>
    <row r="1432" spans="1:28" x14ac:dyDescent="0.3">
      <c r="A1432" s="1">
        <v>18220</v>
      </c>
      <c r="B1432" s="1" t="s">
        <v>47</v>
      </c>
      <c r="C1432" s="1">
        <v>17.149999999999999</v>
      </c>
      <c r="D1432" s="1">
        <v>0.05</v>
      </c>
      <c r="E1432" s="1">
        <v>2516</v>
      </c>
      <c r="G1432" s="1"/>
      <c r="H1432" s="1" t="s">
        <v>35</v>
      </c>
      <c r="I1432" s="1" t="s">
        <v>34</v>
      </c>
      <c r="J1432" s="1" t="s">
        <v>26</v>
      </c>
      <c r="K1432" s="1" t="s">
        <v>85</v>
      </c>
      <c r="L1432" s="1" t="s">
        <v>49</v>
      </c>
      <c r="M1432" s="1"/>
      <c r="N1432" s="1" t="s">
        <v>29</v>
      </c>
      <c r="O1432" s="1" t="s">
        <v>988</v>
      </c>
      <c r="P1432" s="1" t="s">
        <v>45</v>
      </c>
      <c r="Q1432" s="1" t="s">
        <v>486</v>
      </c>
      <c r="R1432" s="1"/>
      <c r="S1432" s="1">
        <v>7631</v>
      </c>
      <c r="T1432" s="2">
        <v>42160</v>
      </c>
      <c r="U1432" s="2">
        <v>42162</v>
      </c>
      <c r="V1432" s="1">
        <v>11</v>
      </c>
      <c r="W1432" s="1">
        <v>87033</v>
      </c>
      <c r="X1432" s="2"/>
      <c r="Y1432" s="1"/>
      <c r="Z1432" s="1"/>
      <c r="AA1432" s="1"/>
      <c r="AB1432" s="1"/>
    </row>
    <row r="1433" spans="1:28" x14ac:dyDescent="0.3">
      <c r="A1433" s="1">
        <v>18221</v>
      </c>
      <c r="B1433" s="1" t="s">
        <v>47</v>
      </c>
      <c r="C1433" s="1">
        <v>30.98</v>
      </c>
      <c r="D1433" s="1">
        <v>0.05</v>
      </c>
      <c r="E1433" s="1">
        <v>2520</v>
      </c>
      <c r="G1433" s="1"/>
      <c r="H1433" s="1" t="s">
        <v>35</v>
      </c>
      <c r="I1433" s="1" t="s">
        <v>34</v>
      </c>
      <c r="J1433" s="1" t="s">
        <v>26</v>
      </c>
      <c r="K1433" s="1" t="s">
        <v>66</v>
      </c>
      <c r="L1433" s="1" t="s">
        <v>49</v>
      </c>
      <c r="M1433" s="1"/>
      <c r="N1433" s="1" t="s">
        <v>29</v>
      </c>
      <c r="O1433" s="1" t="s">
        <v>989</v>
      </c>
      <c r="P1433" s="1" t="s">
        <v>198</v>
      </c>
      <c r="Q1433" s="1" t="s">
        <v>762</v>
      </c>
      <c r="R1433" s="1"/>
      <c r="S1433" s="1">
        <v>2908</v>
      </c>
      <c r="T1433" s="2">
        <v>42160</v>
      </c>
      <c r="U1433" s="2">
        <v>42161</v>
      </c>
      <c r="V1433" s="1">
        <v>12</v>
      </c>
      <c r="W1433" s="1">
        <v>87033</v>
      </c>
      <c r="X1433" s="2"/>
      <c r="Y1433" s="1"/>
      <c r="Z1433" s="1"/>
      <c r="AA1433" s="1"/>
      <c r="AB1433" s="1"/>
    </row>
    <row r="1434" spans="1:28" x14ac:dyDescent="0.3">
      <c r="A1434" s="1">
        <v>25463</v>
      </c>
      <c r="B1434" s="1" t="s">
        <v>47</v>
      </c>
      <c r="C1434" s="1">
        <v>175.99</v>
      </c>
      <c r="D1434" s="1">
        <v>0.1</v>
      </c>
      <c r="E1434" s="1">
        <v>2521</v>
      </c>
      <c r="G1434" s="1"/>
      <c r="H1434" s="1" t="s">
        <v>35</v>
      </c>
      <c r="I1434" s="1" t="s">
        <v>34</v>
      </c>
      <c r="J1434" s="1" t="s">
        <v>58</v>
      </c>
      <c r="K1434" s="1" t="s">
        <v>992</v>
      </c>
      <c r="L1434" s="1" t="s">
        <v>49</v>
      </c>
      <c r="M1434" s="1"/>
      <c r="N1434" s="1" t="s">
        <v>29</v>
      </c>
      <c r="O1434" s="1" t="s">
        <v>988</v>
      </c>
      <c r="P1434" s="1" t="s">
        <v>79</v>
      </c>
      <c r="Q1434" s="1" t="s">
        <v>763</v>
      </c>
      <c r="R1434" s="1"/>
      <c r="S1434" s="1">
        <v>75109</v>
      </c>
      <c r="T1434" s="2">
        <v>42053</v>
      </c>
      <c r="U1434" s="2">
        <v>42056</v>
      </c>
      <c r="V1434" s="1">
        <v>15</v>
      </c>
      <c r="W1434" s="1">
        <v>87032</v>
      </c>
      <c r="X1434" s="2"/>
      <c r="Y1434" s="1"/>
      <c r="Z1434" s="1"/>
      <c r="AA1434" s="1"/>
      <c r="AB1434" s="1"/>
    </row>
    <row r="1435" spans="1:28" x14ac:dyDescent="0.3">
      <c r="A1435" s="1">
        <v>18218</v>
      </c>
      <c r="B1435" s="1" t="s">
        <v>47</v>
      </c>
      <c r="C1435" s="1">
        <v>1360.14</v>
      </c>
      <c r="D1435" s="1">
        <v>0.15</v>
      </c>
      <c r="E1435" s="1">
        <v>2522</v>
      </c>
      <c r="G1435" s="1"/>
      <c r="H1435" s="1" t="s">
        <v>995</v>
      </c>
      <c r="I1435" s="1" t="s">
        <v>34</v>
      </c>
      <c r="J1435" s="1" t="s">
        <v>58</v>
      </c>
      <c r="K1435" s="1" t="s">
        <v>62</v>
      </c>
      <c r="L1435" s="1" t="s">
        <v>38</v>
      </c>
      <c r="M1435" s="1"/>
      <c r="N1435" s="1" t="s">
        <v>29</v>
      </c>
      <c r="O1435" s="1" t="s">
        <v>998</v>
      </c>
      <c r="P1435" s="1" t="s">
        <v>87</v>
      </c>
      <c r="Q1435" s="1" t="s">
        <v>88</v>
      </c>
      <c r="R1435" s="1"/>
      <c r="S1435" s="1">
        <v>5401</v>
      </c>
      <c r="T1435" s="2">
        <v>42160</v>
      </c>
      <c r="U1435" s="2">
        <v>42163</v>
      </c>
      <c r="V1435" s="1">
        <v>6</v>
      </c>
      <c r="W1435" s="1">
        <v>87033</v>
      </c>
      <c r="X1435" s="2"/>
      <c r="Y1435" s="1"/>
      <c r="Z1435" s="1"/>
      <c r="AA1435" s="1"/>
      <c r="AB1435" s="1"/>
    </row>
    <row r="1436" spans="1:28" x14ac:dyDescent="0.3">
      <c r="A1436" s="1">
        <v>18866</v>
      </c>
      <c r="B1436" s="1" t="s">
        <v>41</v>
      </c>
      <c r="C1436" s="1">
        <v>2.16</v>
      </c>
      <c r="D1436" s="1">
        <v>0.05</v>
      </c>
      <c r="E1436" s="1">
        <v>2526</v>
      </c>
      <c r="G1436" s="1"/>
      <c r="H1436" s="1" t="s">
        <v>35</v>
      </c>
      <c r="I1436" s="1" t="s">
        <v>24</v>
      </c>
      <c r="J1436" s="1" t="s">
        <v>26</v>
      </c>
      <c r="K1436" s="1" t="s">
        <v>996</v>
      </c>
      <c r="L1436" s="1" t="s">
        <v>49</v>
      </c>
      <c r="M1436" s="1"/>
      <c r="N1436" s="1" t="s">
        <v>29</v>
      </c>
      <c r="O1436" s="1" t="s">
        <v>998</v>
      </c>
      <c r="P1436" s="1" t="s">
        <v>95</v>
      </c>
      <c r="Q1436" s="1" t="s">
        <v>485</v>
      </c>
      <c r="R1436" s="1"/>
      <c r="S1436" s="1">
        <v>70506</v>
      </c>
      <c r="T1436" s="2">
        <v>42147</v>
      </c>
      <c r="U1436" s="2">
        <v>42149</v>
      </c>
      <c r="V1436" s="1">
        <v>24</v>
      </c>
      <c r="W1436" s="1">
        <v>87208</v>
      </c>
      <c r="X1436" s="1"/>
      <c r="Y1436" s="1"/>
      <c r="Z1436" s="1"/>
      <c r="AA1436" s="1"/>
      <c r="AB1436" s="1"/>
    </row>
    <row r="1437" spans="1:28" x14ac:dyDescent="0.3">
      <c r="A1437" s="1">
        <v>18867</v>
      </c>
      <c r="B1437" s="1" t="s">
        <v>41</v>
      </c>
      <c r="C1437" s="1">
        <v>21.38</v>
      </c>
      <c r="D1437" s="1">
        <v>0.05</v>
      </c>
      <c r="E1437" s="1">
        <v>2527</v>
      </c>
      <c r="G1437" s="1"/>
      <c r="H1437" s="1" t="s">
        <v>35</v>
      </c>
      <c r="I1437" s="1" t="s">
        <v>24</v>
      </c>
      <c r="J1437" s="1" t="s">
        <v>26</v>
      </c>
      <c r="K1437" s="1" t="s">
        <v>27</v>
      </c>
      <c r="L1437" s="1" t="s">
        <v>43</v>
      </c>
      <c r="M1437" s="1"/>
      <c r="N1437" s="1" t="s">
        <v>29</v>
      </c>
      <c r="O1437" s="1" t="s">
        <v>984</v>
      </c>
      <c r="P1437" s="1" t="s">
        <v>95</v>
      </c>
      <c r="Q1437" s="1" t="s">
        <v>764</v>
      </c>
      <c r="R1437" s="1"/>
      <c r="S1437" s="1">
        <v>70601</v>
      </c>
      <c r="T1437" s="2">
        <v>42147</v>
      </c>
      <c r="U1437" s="2">
        <v>42149</v>
      </c>
      <c r="V1437" s="1">
        <v>3</v>
      </c>
      <c r="W1437" s="1">
        <v>87208</v>
      </c>
      <c r="X1437" s="2"/>
      <c r="Y1437" s="1"/>
      <c r="Z1437" s="1"/>
      <c r="AA1437" s="1"/>
      <c r="AB1437" s="1"/>
    </row>
    <row r="1438" spans="1:28" x14ac:dyDescent="0.3">
      <c r="A1438" s="1">
        <v>20254</v>
      </c>
      <c r="B1438" s="1" t="s">
        <v>23</v>
      </c>
      <c r="C1438" s="1">
        <v>40.98</v>
      </c>
      <c r="D1438" s="1">
        <v>0.05</v>
      </c>
      <c r="E1438" s="1">
        <v>2530</v>
      </c>
      <c r="G1438" s="1"/>
      <c r="H1438" s="1" t="s">
        <v>35</v>
      </c>
      <c r="I1438" s="1" t="s">
        <v>48</v>
      </c>
      <c r="J1438" s="1" t="s">
        <v>58</v>
      </c>
      <c r="K1438" s="1" t="s">
        <v>100</v>
      </c>
      <c r="L1438" s="1" t="s">
        <v>49</v>
      </c>
      <c r="M1438" s="1"/>
      <c r="N1438" s="1" t="s">
        <v>29</v>
      </c>
      <c r="O1438" s="1" t="s">
        <v>984</v>
      </c>
      <c r="P1438" s="1" t="s">
        <v>39</v>
      </c>
      <c r="Q1438" s="1" t="s">
        <v>765</v>
      </c>
      <c r="R1438" s="1"/>
      <c r="S1438" s="1">
        <v>92307</v>
      </c>
      <c r="T1438" s="2">
        <v>42092</v>
      </c>
      <c r="U1438" s="2">
        <v>42093</v>
      </c>
      <c r="V1438" s="1">
        <v>7</v>
      </c>
      <c r="W1438" s="1">
        <v>87451</v>
      </c>
      <c r="X1438" s="2"/>
      <c r="Y1438" s="1"/>
      <c r="Z1438" s="1"/>
      <c r="AA1438" s="1"/>
      <c r="AB1438" s="1"/>
    </row>
    <row r="1439" spans="1:28" x14ac:dyDescent="0.3">
      <c r="A1439" s="1">
        <v>23782</v>
      </c>
      <c r="B1439" s="1" t="s">
        <v>47</v>
      </c>
      <c r="C1439" s="1">
        <v>4</v>
      </c>
      <c r="D1439" s="1">
        <v>0.05</v>
      </c>
      <c r="E1439" s="1">
        <v>2531</v>
      </c>
      <c r="G1439" s="1"/>
      <c r="H1439" s="1" t="s">
        <v>35</v>
      </c>
      <c r="I1439" s="1" t="s">
        <v>48</v>
      </c>
      <c r="J1439" s="1" t="s">
        <v>26</v>
      </c>
      <c r="K1439" s="1" t="s">
        <v>66</v>
      </c>
      <c r="L1439" s="1" t="s">
        <v>28</v>
      </c>
      <c r="M1439" s="1"/>
      <c r="N1439" s="1" t="s">
        <v>29</v>
      </c>
      <c r="O1439" s="1" t="s">
        <v>988</v>
      </c>
      <c r="P1439" s="1" t="s">
        <v>39</v>
      </c>
      <c r="Q1439" s="1" t="s">
        <v>766</v>
      </c>
      <c r="R1439" s="1"/>
      <c r="S1439" s="1">
        <v>93422</v>
      </c>
      <c r="T1439" s="2">
        <v>42126</v>
      </c>
      <c r="U1439" s="2">
        <v>42128</v>
      </c>
      <c r="V1439" s="1">
        <v>14</v>
      </c>
      <c r="W1439" s="1">
        <v>87452</v>
      </c>
      <c r="X1439" s="1"/>
      <c r="Y1439" s="1"/>
      <c r="Z1439" s="1"/>
      <c r="AA1439" s="1"/>
      <c r="AB1439" s="1"/>
    </row>
    <row r="1440" spans="1:28" x14ac:dyDescent="0.3">
      <c r="A1440" s="1">
        <v>20255</v>
      </c>
      <c r="B1440" s="1" t="s">
        <v>23</v>
      </c>
      <c r="C1440" s="1">
        <v>35.99</v>
      </c>
      <c r="D1440" s="1">
        <v>0.05</v>
      </c>
      <c r="E1440" s="1">
        <v>2534</v>
      </c>
      <c r="G1440" s="1"/>
      <c r="H1440" s="1" t="s">
        <v>35</v>
      </c>
      <c r="I1440" s="1" t="s">
        <v>48</v>
      </c>
      <c r="J1440" s="1" t="s">
        <v>58</v>
      </c>
      <c r="K1440" s="1" t="s">
        <v>992</v>
      </c>
      <c r="L1440" s="1" t="s">
        <v>43</v>
      </c>
      <c r="M1440" s="1"/>
      <c r="N1440" s="1" t="s">
        <v>29</v>
      </c>
      <c r="O1440" s="1" t="s">
        <v>998</v>
      </c>
      <c r="P1440" s="1" t="s">
        <v>103</v>
      </c>
      <c r="Q1440" s="1" t="s">
        <v>192</v>
      </c>
      <c r="R1440" s="1"/>
      <c r="S1440" s="1">
        <v>4401</v>
      </c>
      <c r="T1440" s="2">
        <v>42092</v>
      </c>
      <c r="U1440" s="2">
        <v>42094</v>
      </c>
      <c r="V1440" s="1">
        <v>5</v>
      </c>
      <c r="W1440" s="1">
        <v>87451</v>
      </c>
      <c r="X1440" s="2"/>
      <c r="Y1440" s="1"/>
      <c r="Z1440" s="1"/>
      <c r="AA1440" s="1"/>
      <c r="AB1440" s="1"/>
    </row>
    <row r="1441" spans="1:28" x14ac:dyDescent="0.3">
      <c r="A1441" s="1">
        <v>22839</v>
      </c>
      <c r="B1441" s="1" t="s">
        <v>33</v>
      </c>
      <c r="C1441" s="1">
        <v>12.53</v>
      </c>
      <c r="D1441" s="1">
        <v>0.05</v>
      </c>
      <c r="E1441" s="1">
        <v>2539</v>
      </c>
      <c r="G1441" s="1"/>
      <c r="H1441" s="1" t="s">
        <v>35</v>
      </c>
      <c r="I1441" s="1" t="s">
        <v>34</v>
      </c>
      <c r="J1441" s="1" t="s">
        <v>26</v>
      </c>
      <c r="K1441" s="1" t="s">
        <v>82</v>
      </c>
      <c r="L1441" s="1" t="s">
        <v>49</v>
      </c>
      <c r="M1441" s="1"/>
      <c r="N1441" s="1" t="s">
        <v>29</v>
      </c>
      <c r="O1441" s="1" t="s">
        <v>998</v>
      </c>
      <c r="P1441" s="1" t="s">
        <v>162</v>
      </c>
      <c r="Q1441" s="1" t="s">
        <v>767</v>
      </c>
      <c r="R1441" s="1"/>
      <c r="S1441" s="1">
        <v>32789</v>
      </c>
      <c r="T1441" s="2">
        <v>42101</v>
      </c>
      <c r="U1441" s="2">
        <v>42102</v>
      </c>
      <c r="V1441" s="1">
        <v>5</v>
      </c>
      <c r="W1441" s="1">
        <v>91017</v>
      </c>
      <c r="X1441" s="1"/>
      <c r="Y1441" s="1"/>
      <c r="Z1441" s="1"/>
      <c r="AA1441" s="1"/>
      <c r="AB1441" s="1"/>
    </row>
    <row r="1442" spans="1:28" x14ac:dyDescent="0.3">
      <c r="A1442" s="1">
        <v>22840</v>
      </c>
      <c r="B1442" s="1" t="s">
        <v>33</v>
      </c>
      <c r="C1442" s="1">
        <v>178.47</v>
      </c>
      <c r="D1442" s="1">
        <v>0.1</v>
      </c>
      <c r="E1442" s="1">
        <v>2540</v>
      </c>
      <c r="G1442" s="1"/>
      <c r="H1442" s="1" t="s">
        <v>35</v>
      </c>
      <c r="I1442" s="1" t="s">
        <v>34</v>
      </c>
      <c r="J1442" s="1" t="s">
        <v>26</v>
      </c>
      <c r="K1442" s="1" t="s">
        <v>85</v>
      </c>
      <c r="L1442" s="1" t="s">
        <v>49</v>
      </c>
      <c r="M1442" s="1"/>
      <c r="N1442" s="1" t="s">
        <v>29</v>
      </c>
      <c r="O1442" s="1" t="s">
        <v>998</v>
      </c>
      <c r="P1442" s="1" t="s">
        <v>162</v>
      </c>
      <c r="Q1442" s="1" t="s">
        <v>768</v>
      </c>
      <c r="R1442" s="1"/>
      <c r="S1442" s="1">
        <v>32708</v>
      </c>
      <c r="T1442" s="2">
        <v>42101</v>
      </c>
      <c r="U1442" s="2">
        <v>42102</v>
      </c>
      <c r="V1442" s="1">
        <v>1</v>
      </c>
      <c r="W1442" s="1">
        <v>91017</v>
      </c>
      <c r="X1442" s="1"/>
      <c r="Y1442" s="1"/>
      <c r="Z1442" s="1"/>
      <c r="AA1442" s="1"/>
      <c r="AB1442" s="1"/>
    </row>
    <row r="1443" spans="1:28" x14ac:dyDescent="0.3">
      <c r="A1443" s="1">
        <v>19031</v>
      </c>
      <c r="B1443" s="1" t="s">
        <v>47</v>
      </c>
      <c r="C1443" s="1">
        <v>15.68</v>
      </c>
      <c r="D1443" s="1">
        <v>0.05</v>
      </c>
      <c r="E1443" s="1">
        <v>2543</v>
      </c>
      <c r="G1443" s="1"/>
      <c r="H1443" s="1" t="s">
        <v>35</v>
      </c>
      <c r="I1443" s="1" t="s">
        <v>48</v>
      </c>
      <c r="J1443" s="1" t="s">
        <v>36</v>
      </c>
      <c r="K1443" s="1" t="s">
        <v>42</v>
      </c>
      <c r="L1443" s="1" t="s">
        <v>43</v>
      </c>
      <c r="M1443" s="1"/>
      <c r="N1443" s="1" t="s">
        <v>29</v>
      </c>
      <c r="O1443" s="1" t="s">
        <v>998</v>
      </c>
      <c r="P1443" s="1" t="s">
        <v>83</v>
      </c>
      <c r="Q1443" s="1" t="s">
        <v>512</v>
      </c>
      <c r="R1443" s="1"/>
      <c r="S1443" s="1">
        <v>23223</v>
      </c>
      <c r="T1443" s="2">
        <v>42166</v>
      </c>
      <c r="U1443" s="2">
        <v>42167</v>
      </c>
      <c r="V1443" s="1">
        <v>17</v>
      </c>
      <c r="W1443" s="1">
        <v>87917</v>
      </c>
      <c r="X1443" s="1"/>
      <c r="Y1443" s="1"/>
      <c r="Z1443" s="1"/>
      <c r="AA1443" s="1"/>
      <c r="AB1443" s="1"/>
    </row>
    <row r="1444" spans="1:28" x14ac:dyDescent="0.3">
      <c r="A1444" s="1">
        <v>19032</v>
      </c>
      <c r="B1444" s="1" t="s">
        <v>47</v>
      </c>
      <c r="C1444" s="1">
        <v>195.99</v>
      </c>
      <c r="D1444" s="1">
        <v>0.1</v>
      </c>
      <c r="E1444" s="1">
        <v>2543</v>
      </c>
      <c r="G1444" s="1"/>
      <c r="H1444" s="1" t="s">
        <v>35</v>
      </c>
      <c r="I1444" s="1" t="s">
        <v>48</v>
      </c>
      <c r="J1444" s="1" t="s">
        <v>58</v>
      </c>
      <c r="K1444" s="1" t="s">
        <v>992</v>
      </c>
      <c r="L1444" s="1" t="s">
        <v>49</v>
      </c>
      <c r="M1444" s="1"/>
      <c r="N1444" s="1" t="s">
        <v>29</v>
      </c>
      <c r="O1444" s="1" t="s">
        <v>998</v>
      </c>
      <c r="P1444" s="1" t="s">
        <v>83</v>
      </c>
      <c r="Q1444" s="1" t="s">
        <v>512</v>
      </c>
      <c r="R1444" s="1"/>
      <c r="S1444" s="1">
        <v>23223</v>
      </c>
      <c r="T1444" s="2">
        <v>42166</v>
      </c>
      <c r="U1444" s="2">
        <v>42167</v>
      </c>
      <c r="V1444" s="1">
        <v>19</v>
      </c>
      <c r="W1444" s="1">
        <v>87917</v>
      </c>
      <c r="X1444" s="2"/>
      <c r="Y1444" s="1"/>
      <c r="Z1444" s="1"/>
      <c r="AA1444" s="1"/>
      <c r="AB1444" s="1"/>
    </row>
    <row r="1445" spans="1:28" x14ac:dyDescent="0.3">
      <c r="A1445" s="1">
        <v>19902</v>
      </c>
      <c r="B1445" s="1" t="s">
        <v>47</v>
      </c>
      <c r="C1445" s="1">
        <v>99.99</v>
      </c>
      <c r="D1445" s="1">
        <v>0.05</v>
      </c>
      <c r="E1445" s="1">
        <v>2545</v>
      </c>
      <c r="G1445" s="1"/>
      <c r="H1445" s="1" t="s">
        <v>995</v>
      </c>
      <c r="I1445" s="1" t="s">
        <v>34</v>
      </c>
      <c r="J1445" s="1" t="s">
        <v>58</v>
      </c>
      <c r="K1445" s="1" t="s">
        <v>62</v>
      </c>
      <c r="L1445" s="1" t="s">
        <v>49</v>
      </c>
      <c r="M1445" s="1"/>
      <c r="N1445" s="1" t="s">
        <v>29</v>
      </c>
      <c r="O1445" s="1" t="s">
        <v>998</v>
      </c>
      <c r="P1445" s="1" t="s">
        <v>83</v>
      </c>
      <c r="Q1445" s="1" t="s">
        <v>400</v>
      </c>
      <c r="R1445" s="1"/>
      <c r="S1445" s="1">
        <v>22153</v>
      </c>
      <c r="T1445" s="2">
        <v>42073</v>
      </c>
      <c r="U1445" s="2">
        <v>42075</v>
      </c>
      <c r="V1445" s="1">
        <v>2</v>
      </c>
      <c r="W1445" s="1">
        <v>87915</v>
      </c>
      <c r="X1445" s="1"/>
      <c r="Y1445" s="1"/>
      <c r="Z1445" s="1"/>
      <c r="AA1445" s="1"/>
      <c r="AB1445" s="1"/>
    </row>
    <row r="1446" spans="1:28" x14ac:dyDescent="0.3">
      <c r="A1446" s="1">
        <v>25460</v>
      </c>
      <c r="B1446" s="1" t="s">
        <v>71</v>
      </c>
      <c r="C1446" s="1">
        <v>6.48</v>
      </c>
      <c r="D1446" s="1">
        <v>0.05</v>
      </c>
      <c r="E1446" s="1">
        <v>2547</v>
      </c>
      <c r="G1446" s="1"/>
      <c r="H1446" s="1" t="s">
        <v>35</v>
      </c>
      <c r="I1446" s="1" t="s">
        <v>48</v>
      </c>
      <c r="J1446" s="1" t="s">
        <v>26</v>
      </c>
      <c r="K1446" s="1" t="s">
        <v>66</v>
      </c>
      <c r="L1446" s="1" t="s">
        <v>49</v>
      </c>
      <c r="M1446" s="1"/>
      <c r="N1446" s="1" t="s">
        <v>29</v>
      </c>
      <c r="O1446" s="1" t="s">
        <v>984</v>
      </c>
      <c r="P1446" s="1" t="s">
        <v>83</v>
      </c>
      <c r="Q1446" s="1" t="s">
        <v>769</v>
      </c>
      <c r="R1446" s="1"/>
      <c r="S1446" s="1">
        <v>23464</v>
      </c>
      <c r="T1446" s="2">
        <v>42113</v>
      </c>
      <c r="U1446" s="2">
        <v>42113</v>
      </c>
      <c r="V1446" s="1">
        <v>1</v>
      </c>
      <c r="W1446" s="1">
        <v>87916</v>
      </c>
      <c r="X1446" s="2"/>
      <c r="Y1446" s="1"/>
      <c r="Z1446" s="1"/>
      <c r="AA1446" s="1"/>
      <c r="AB1446" s="1"/>
    </row>
    <row r="1447" spans="1:28" x14ac:dyDescent="0.3">
      <c r="A1447" s="1">
        <v>6525</v>
      </c>
      <c r="B1447" s="1" t="s">
        <v>71</v>
      </c>
      <c r="C1447" s="1">
        <v>35.99</v>
      </c>
      <c r="D1447" s="1">
        <v>0.05</v>
      </c>
      <c r="E1447" s="1">
        <v>2548</v>
      </c>
      <c r="G1447" s="1"/>
      <c r="H1447" s="1" t="s">
        <v>35</v>
      </c>
      <c r="I1447" s="1" t="s">
        <v>48</v>
      </c>
      <c r="J1447" s="1" t="s">
        <v>58</v>
      </c>
      <c r="K1447" s="1" t="s">
        <v>992</v>
      </c>
      <c r="L1447" s="1" t="s">
        <v>43</v>
      </c>
      <c r="M1447" s="1"/>
      <c r="N1447" s="1" t="s">
        <v>29</v>
      </c>
      <c r="O1447" s="1" t="s">
        <v>984</v>
      </c>
      <c r="P1447" s="1" t="s">
        <v>39</v>
      </c>
      <c r="Q1447" s="1" t="s">
        <v>257</v>
      </c>
      <c r="R1447" s="1"/>
      <c r="S1447" s="1">
        <v>90068</v>
      </c>
      <c r="T1447" s="2">
        <v>42098</v>
      </c>
      <c r="U1447" s="2">
        <v>42105</v>
      </c>
      <c r="V1447" s="1">
        <v>46</v>
      </c>
      <c r="W1447" s="1">
        <v>46436</v>
      </c>
      <c r="X1447" s="2"/>
      <c r="Y1447" s="1"/>
      <c r="Z1447" s="1"/>
      <c r="AA1447" s="1"/>
      <c r="AB1447" s="1"/>
    </row>
    <row r="1448" spans="1:28" x14ac:dyDescent="0.3">
      <c r="A1448" s="1">
        <v>5777</v>
      </c>
      <c r="B1448" s="1" t="s">
        <v>71</v>
      </c>
      <c r="C1448" s="1">
        <v>30.98</v>
      </c>
      <c r="D1448" s="1">
        <v>0.05</v>
      </c>
      <c r="E1448" s="1">
        <v>2548</v>
      </c>
      <c r="G1448" s="1"/>
      <c r="H1448" s="1" t="s">
        <v>995</v>
      </c>
      <c r="I1448" s="1" t="s">
        <v>48</v>
      </c>
      <c r="J1448" s="1" t="s">
        <v>26</v>
      </c>
      <c r="K1448" s="1" t="s">
        <v>66</v>
      </c>
      <c r="L1448" s="1" t="s">
        <v>49</v>
      </c>
      <c r="M1448" s="1"/>
      <c r="N1448" s="1" t="s">
        <v>29</v>
      </c>
      <c r="O1448" s="1" t="s">
        <v>984</v>
      </c>
      <c r="P1448" s="1" t="s">
        <v>39</v>
      </c>
      <c r="Q1448" s="1" t="s">
        <v>257</v>
      </c>
      <c r="R1448" s="1"/>
      <c r="S1448" s="1">
        <v>90068</v>
      </c>
      <c r="T1448" s="2">
        <v>42115</v>
      </c>
      <c r="U1448" s="2">
        <v>42115</v>
      </c>
      <c r="V1448" s="1">
        <v>12</v>
      </c>
      <c r="W1448" s="1">
        <v>40997</v>
      </c>
      <c r="X1448" s="2"/>
      <c r="Y1448" s="1"/>
      <c r="Z1448" s="1"/>
      <c r="AA1448" s="1"/>
      <c r="AB1448" s="1"/>
    </row>
    <row r="1449" spans="1:28" x14ac:dyDescent="0.3">
      <c r="A1449" s="1">
        <v>5778</v>
      </c>
      <c r="B1449" s="1" t="s">
        <v>71</v>
      </c>
      <c r="C1449" s="1">
        <v>22.99</v>
      </c>
      <c r="D1449" s="1">
        <v>0.05</v>
      </c>
      <c r="E1449" s="1">
        <v>2548</v>
      </c>
      <c r="G1449" s="1"/>
      <c r="H1449" s="1" t="s">
        <v>35</v>
      </c>
      <c r="I1449" s="1" t="s">
        <v>48</v>
      </c>
      <c r="J1449" s="1" t="s">
        <v>26</v>
      </c>
      <c r="K1449" s="1" t="s">
        <v>27</v>
      </c>
      <c r="L1449" s="1" t="s">
        <v>43</v>
      </c>
      <c r="M1449" s="1"/>
      <c r="N1449" s="1" t="s">
        <v>29</v>
      </c>
      <c r="O1449" s="1" t="s">
        <v>984</v>
      </c>
      <c r="P1449" s="1" t="s">
        <v>39</v>
      </c>
      <c r="Q1449" s="1" t="s">
        <v>257</v>
      </c>
      <c r="R1449" s="1"/>
      <c r="S1449" s="1">
        <v>90068</v>
      </c>
      <c r="T1449" s="2">
        <v>42115</v>
      </c>
      <c r="U1449" s="2">
        <v>42122</v>
      </c>
      <c r="V1449" s="1">
        <v>37</v>
      </c>
      <c r="W1449" s="1">
        <v>40997</v>
      </c>
      <c r="X1449" s="2"/>
      <c r="Y1449" s="1"/>
      <c r="Z1449" s="1"/>
      <c r="AA1449" s="1"/>
      <c r="AB1449" s="1"/>
    </row>
    <row r="1450" spans="1:28" x14ac:dyDescent="0.3">
      <c r="A1450" s="1">
        <v>5780</v>
      </c>
      <c r="B1450" s="1" t="s">
        <v>71</v>
      </c>
      <c r="C1450" s="1">
        <v>212.6</v>
      </c>
      <c r="D1450" s="1">
        <v>0.1</v>
      </c>
      <c r="E1450" s="1">
        <v>2548</v>
      </c>
      <c r="G1450" s="1"/>
      <c r="H1450" s="1" t="s">
        <v>995</v>
      </c>
      <c r="I1450" s="1" t="s">
        <v>48</v>
      </c>
      <c r="J1450" s="1" t="s">
        <v>36</v>
      </c>
      <c r="K1450" s="1" t="s">
        <v>89</v>
      </c>
      <c r="L1450" s="1" t="s">
        <v>77</v>
      </c>
      <c r="M1450" s="1"/>
      <c r="N1450" s="1" t="s">
        <v>29</v>
      </c>
      <c r="O1450" s="1" t="s">
        <v>984</v>
      </c>
      <c r="P1450" s="1" t="s">
        <v>39</v>
      </c>
      <c r="Q1450" s="1" t="s">
        <v>257</v>
      </c>
      <c r="R1450" s="1"/>
      <c r="S1450" s="1">
        <v>90068</v>
      </c>
      <c r="T1450" s="2">
        <v>42115</v>
      </c>
      <c r="U1450" s="2">
        <v>42119</v>
      </c>
      <c r="V1450" s="1">
        <v>33</v>
      </c>
      <c r="W1450" s="1">
        <v>40997</v>
      </c>
      <c r="X1450" s="2"/>
      <c r="Y1450" s="1"/>
      <c r="Z1450" s="1"/>
      <c r="AA1450" s="1"/>
      <c r="AB1450" s="1"/>
    </row>
    <row r="1451" spans="1:28" x14ac:dyDescent="0.3">
      <c r="A1451" s="1">
        <v>4204</v>
      </c>
      <c r="B1451" s="1" t="s">
        <v>33</v>
      </c>
      <c r="C1451" s="1">
        <v>5.98</v>
      </c>
      <c r="D1451" s="1">
        <v>0.05</v>
      </c>
      <c r="E1451" s="1">
        <v>2548</v>
      </c>
      <c r="G1451" s="1"/>
      <c r="H1451" s="1" t="s">
        <v>35</v>
      </c>
      <c r="I1451" s="1" t="s">
        <v>48</v>
      </c>
      <c r="J1451" s="1" t="s">
        <v>26</v>
      </c>
      <c r="K1451" s="1" t="s">
        <v>27</v>
      </c>
      <c r="L1451" s="1" t="s">
        <v>28</v>
      </c>
      <c r="M1451" s="1"/>
      <c r="N1451" s="1" t="s">
        <v>29</v>
      </c>
      <c r="O1451" s="1" t="s">
        <v>988</v>
      </c>
      <c r="P1451" s="1" t="s">
        <v>39</v>
      </c>
      <c r="Q1451" s="1" t="s">
        <v>257</v>
      </c>
      <c r="R1451" s="1"/>
      <c r="S1451" s="1">
        <v>90068</v>
      </c>
      <c r="T1451" s="2">
        <v>42159</v>
      </c>
      <c r="U1451" s="2">
        <v>42162</v>
      </c>
      <c r="V1451" s="1">
        <v>81</v>
      </c>
      <c r="W1451" s="1">
        <v>29889</v>
      </c>
      <c r="X1451" s="1"/>
      <c r="Y1451" s="1"/>
      <c r="Z1451" s="1"/>
      <c r="AA1451" s="1"/>
      <c r="AB1451" s="1"/>
    </row>
    <row r="1452" spans="1:28" x14ac:dyDescent="0.3">
      <c r="A1452" s="1">
        <v>23777</v>
      </c>
      <c r="B1452" s="1" t="s">
        <v>71</v>
      </c>
      <c r="C1452" s="1">
        <v>30.98</v>
      </c>
      <c r="D1452" s="1">
        <v>0.05</v>
      </c>
      <c r="E1452" s="1">
        <v>2549</v>
      </c>
      <c r="G1452" s="1"/>
      <c r="H1452" s="1" t="s">
        <v>995</v>
      </c>
      <c r="I1452" s="1" t="s">
        <v>48</v>
      </c>
      <c r="J1452" s="1" t="s">
        <v>26</v>
      </c>
      <c r="K1452" s="1" t="s">
        <v>66</v>
      </c>
      <c r="L1452" s="1" t="s">
        <v>49</v>
      </c>
      <c r="M1452" s="1"/>
      <c r="N1452" s="1" t="s">
        <v>29</v>
      </c>
      <c r="O1452" s="1" t="s">
        <v>988</v>
      </c>
      <c r="P1452" s="1" t="s">
        <v>90</v>
      </c>
      <c r="Q1452" s="1" t="s">
        <v>770</v>
      </c>
      <c r="R1452" s="1"/>
      <c r="S1452" s="1">
        <v>43213</v>
      </c>
      <c r="T1452" s="2">
        <v>42115</v>
      </c>
      <c r="U1452" s="2">
        <v>42115</v>
      </c>
      <c r="V1452" s="1">
        <v>3</v>
      </c>
      <c r="W1452" s="1">
        <v>88657</v>
      </c>
      <c r="X1452" s="2"/>
      <c r="Y1452" s="1"/>
      <c r="Z1452" s="1"/>
      <c r="AA1452" s="1"/>
      <c r="AB1452" s="1"/>
    </row>
    <row r="1453" spans="1:28" x14ac:dyDescent="0.3">
      <c r="A1453" s="1">
        <v>23778</v>
      </c>
      <c r="B1453" s="1" t="s">
        <v>71</v>
      </c>
      <c r="C1453" s="1">
        <v>22.99</v>
      </c>
      <c r="D1453" s="1">
        <v>0.05</v>
      </c>
      <c r="E1453" s="1">
        <v>2549</v>
      </c>
      <c r="G1453" s="1"/>
      <c r="H1453" s="1" t="s">
        <v>35</v>
      </c>
      <c r="I1453" s="1" t="s">
        <v>48</v>
      </c>
      <c r="J1453" s="1" t="s">
        <v>26</v>
      </c>
      <c r="K1453" s="1" t="s">
        <v>27</v>
      </c>
      <c r="L1453" s="1" t="s">
        <v>43</v>
      </c>
      <c r="M1453" s="1"/>
      <c r="N1453" s="1" t="s">
        <v>29</v>
      </c>
      <c r="O1453" s="1" t="s">
        <v>988</v>
      </c>
      <c r="P1453" s="1" t="s">
        <v>90</v>
      </c>
      <c r="Q1453" s="1" t="s">
        <v>770</v>
      </c>
      <c r="R1453" s="1"/>
      <c r="S1453" s="1">
        <v>43213</v>
      </c>
      <c r="T1453" s="2">
        <v>42115</v>
      </c>
      <c r="U1453" s="2">
        <v>42122</v>
      </c>
      <c r="V1453" s="1">
        <v>9</v>
      </c>
      <c r="W1453" s="1">
        <v>88657</v>
      </c>
      <c r="X1453" s="1"/>
      <c r="Y1453" s="1"/>
      <c r="Z1453" s="1"/>
      <c r="AA1453" s="1"/>
      <c r="AB1453" s="1"/>
    </row>
    <row r="1454" spans="1:28" x14ac:dyDescent="0.3">
      <c r="A1454" s="1">
        <v>23780</v>
      </c>
      <c r="B1454" s="1" t="s">
        <v>71</v>
      </c>
      <c r="C1454" s="1">
        <v>212.6</v>
      </c>
      <c r="D1454" s="1">
        <v>0.1</v>
      </c>
      <c r="E1454" s="1">
        <v>2549</v>
      </c>
      <c r="G1454" s="1"/>
      <c r="H1454" s="1" t="s">
        <v>995</v>
      </c>
      <c r="I1454" s="1" t="s">
        <v>48</v>
      </c>
      <c r="J1454" s="1" t="s">
        <v>36</v>
      </c>
      <c r="K1454" s="1" t="s">
        <v>89</v>
      </c>
      <c r="L1454" s="1" t="s">
        <v>77</v>
      </c>
      <c r="M1454" s="1"/>
      <c r="N1454" s="1" t="s">
        <v>29</v>
      </c>
      <c r="O1454" s="1" t="s">
        <v>988</v>
      </c>
      <c r="P1454" s="1" t="s">
        <v>90</v>
      </c>
      <c r="Q1454" s="1" t="s">
        <v>770</v>
      </c>
      <c r="R1454" s="1"/>
      <c r="S1454" s="1">
        <v>43213</v>
      </c>
      <c r="T1454" s="2">
        <v>42115</v>
      </c>
      <c r="U1454" s="2">
        <v>42119</v>
      </c>
      <c r="V1454" s="1">
        <v>8</v>
      </c>
      <c r="W1454" s="1">
        <v>88657</v>
      </c>
      <c r="X1454" s="1"/>
      <c r="Y1454" s="1"/>
      <c r="Z1454" s="1"/>
      <c r="AA1454" s="1"/>
      <c r="AB1454" s="1"/>
    </row>
    <row r="1455" spans="1:28" x14ac:dyDescent="0.3">
      <c r="A1455" s="1">
        <v>22204</v>
      </c>
      <c r="B1455" s="1" t="s">
        <v>33</v>
      </c>
      <c r="C1455" s="1">
        <v>5.98</v>
      </c>
      <c r="D1455" s="1">
        <v>0.05</v>
      </c>
      <c r="E1455" s="1">
        <v>2549</v>
      </c>
      <c r="G1455" s="1"/>
      <c r="H1455" s="1" t="s">
        <v>35</v>
      </c>
      <c r="I1455" s="1" t="s">
        <v>48</v>
      </c>
      <c r="J1455" s="1" t="s">
        <v>26</v>
      </c>
      <c r="K1455" s="1" t="s">
        <v>27</v>
      </c>
      <c r="L1455" s="1" t="s">
        <v>28</v>
      </c>
      <c r="M1455" s="1"/>
      <c r="N1455" s="1" t="s">
        <v>29</v>
      </c>
      <c r="O1455" s="1" t="s">
        <v>988</v>
      </c>
      <c r="P1455" s="1" t="s">
        <v>90</v>
      </c>
      <c r="Q1455" s="1" t="s">
        <v>770</v>
      </c>
      <c r="R1455" s="1"/>
      <c r="S1455" s="1">
        <v>43213</v>
      </c>
      <c r="T1455" s="2">
        <v>42159</v>
      </c>
      <c r="U1455" s="2">
        <v>42162</v>
      </c>
      <c r="V1455" s="1">
        <v>20</v>
      </c>
      <c r="W1455" s="1">
        <v>88658</v>
      </c>
      <c r="X1455" s="1"/>
      <c r="Y1455" s="1"/>
      <c r="Z1455" s="1"/>
      <c r="AA1455" s="1"/>
      <c r="AB1455" s="1"/>
    </row>
    <row r="1456" spans="1:28" x14ac:dyDescent="0.3">
      <c r="A1456" s="1">
        <v>24525</v>
      </c>
      <c r="B1456" s="1" t="s">
        <v>71</v>
      </c>
      <c r="C1456" s="1">
        <v>35.99</v>
      </c>
      <c r="D1456" s="1">
        <v>0.05</v>
      </c>
      <c r="E1456" s="1">
        <v>2551</v>
      </c>
      <c r="G1456" s="1"/>
      <c r="H1456" s="1" t="s">
        <v>35</v>
      </c>
      <c r="I1456" s="1" t="s">
        <v>48</v>
      </c>
      <c r="J1456" s="1" t="s">
        <v>58</v>
      </c>
      <c r="K1456" s="1" t="s">
        <v>992</v>
      </c>
      <c r="L1456" s="1" t="s">
        <v>43</v>
      </c>
      <c r="M1456" s="1"/>
      <c r="N1456" s="1" t="s">
        <v>29</v>
      </c>
      <c r="O1456" s="1" t="s">
        <v>989</v>
      </c>
      <c r="P1456" s="1" t="s">
        <v>122</v>
      </c>
      <c r="Q1456" s="1" t="s">
        <v>771</v>
      </c>
      <c r="R1456" s="1"/>
      <c r="S1456" s="1">
        <v>17403</v>
      </c>
      <c r="T1456" s="2">
        <v>42098</v>
      </c>
      <c r="U1456" s="2">
        <v>42105</v>
      </c>
      <c r="V1456" s="1">
        <v>12</v>
      </c>
      <c r="W1456" s="1">
        <v>88656</v>
      </c>
      <c r="X1456" s="2"/>
      <c r="Y1456" s="1"/>
      <c r="Z1456" s="1"/>
      <c r="AA1456" s="1"/>
      <c r="AB1456" s="1"/>
    </row>
    <row r="1457" spans="1:28" x14ac:dyDescent="0.3">
      <c r="A1457" s="1">
        <v>18130</v>
      </c>
      <c r="B1457" s="1" t="s">
        <v>47</v>
      </c>
      <c r="C1457" s="1">
        <v>12.53</v>
      </c>
      <c r="D1457" s="1">
        <v>0.05</v>
      </c>
      <c r="E1457" s="1">
        <v>2553</v>
      </c>
      <c r="G1457" s="1"/>
      <c r="H1457" s="1" t="s">
        <v>35</v>
      </c>
      <c r="I1457" s="1" t="s">
        <v>34</v>
      </c>
      <c r="J1457" s="1" t="s">
        <v>26</v>
      </c>
      <c r="K1457" s="1" t="s">
        <v>996</v>
      </c>
      <c r="L1457" s="1" t="s">
        <v>49</v>
      </c>
      <c r="M1457" s="1"/>
      <c r="N1457" s="1" t="s">
        <v>29</v>
      </c>
      <c r="O1457" s="1" t="s">
        <v>989</v>
      </c>
      <c r="P1457" s="1" t="s">
        <v>602</v>
      </c>
      <c r="Q1457" s="1" t="s">
        <v>772</v>
      </c>
      <c r="R1457" s="1"/>
      <c r="S1457" s="1">
        <v>53142</v>
      </c>
      <c r="T1457" s="2">
        <v>42047</v>
      </c>
      <c r="U1457" s="2">
        <v>42048</v>
      </c>
      <c r="V1457" s="1">
        <v>1</v>
      </c>
      <c r="W1457" s="1">
        <v>86528</v>
      </c>
      <c r="X1457" s="1"/>
      <c r="Y1457" s="1"/>
      <c r="Z1457" s="1"/>
      <c r="AA1457" s="1"/>
      <c r="AB1457" s="1"/>
    </row>
    <row r="1458" spans="1:28" x14ac:dyDescent="0.3">
      <c r="A1458" s="1">
        <v>23666</v>
      </c>
      <c r="B1458" s="1" t="s">
        <v>71</v>
      </c>
      <c r="C1458" s="1">
        <v>2.6</v>
      </c>
      <c r="D1458" s="1">
        <v>0.05</v>
      </c>
      <c r="E1458" s="1">
        <v>2555</v>
      </c>
      <c r="G1458" s="1"/>
      <c r="H1458" s="1" t="s">
        <v>35</v>
      </c>
      <c r="I1458" s="1" t="s">
        <v>34</v>
      </c>
      <c r="J1458" s="1" t="s">
        <v>26</v>
      </c>
      <c r="K1458" s="1" t="s">
        <v>27</v>
      </c>
      <c r="L1458" s="1" t="s">
        <v>28</v>
      </c>
      <c r="M1458" s="1"/>
      <c r="N1458" s="1" t="s">
        <v>29</v>
      </c>
      <c r="O1458" s="1" t="s">
        <v>989</v>
      </c>
      <c r="P1458" s="1" t="s">
        <v>602</v>
      </c>
      <c r="Q1458" s="1" t="s">
        <v>428</v>
      </c>
      <c r="R1458" s="1"/>
      <c r="S1458" s="1">
        <v>53711</v>
      </c>
      <c r="T1458" s="2">
        <v>42013</v>
      </c>
      <c r="U1458" s="2">
        <v>42018</v>
      </c>
      <c r="V1458" s="1">
        <v>12</v>
      </c>
      <c r="W1458" s="1">
        <v>86527</v>
      </c>
      <c r="X1458" s="1"/>
      <c r="Y1458" s="1"/>
      <c r="Z1458" s="1"/>
      <c r="AA1458" s="1"/>
      <c r="AB1458" s="1"/>
    </row>
    <row r="1459" spans="1:28" x14ac:dyDescent="0.3">
      <c r="A1459" s="1">
        <v>23583</v>
      </c>
      <c r="B1459" s="1" t="s">
        <v>41</v>
      </c>
      <c r="C1459" s="1">
        <v>12.97</v>
      </c>
      <c r="D1459" s="1">
        <v>0.05</v>
      </c>
      <c r="E1459" s="1">
        <v>2555</v>
      </c>
      <c r="G1459" s="1"/>
      <c r="H1459" s="1" t="s">
        <v>35</v>
      </c>
      <c r="I1459" s="1" t="s">
        <v>34</v>
      </c>
      <c r="J1459" s="1" t="s">
        <v>26</v>
      </c>
      <c r="K1459" s="1" t="s">
        <v>996</v>
      </c>
      <c r="L1459" s="1" t="s">
        <v>49</v>
      </c>
      <c r="M1459" s="1"/>
      <c r="N1459" s="1" t="s">
        <v>29</v>
      </c>
      <c r="O1459" s="1" t="s">
        <v>989</v>
      </c>
      <c r="P1459" s="1" t="s">
        <v>602</v>
      </c>
      <c r="Q1459" s="1" t="s">
        <v>428</v>
      </c>
      <c r="R1459" s="1"/>
      <c r="S1459" s="1">
        <v>53711</v>
      </c>
      <c r="T1459" s="2">
        <v>42037</v>
      </c>
      <c r="U1459" s="2">
        <v>42038</v>
      </c>
      <c r="V1459" s="1">
        <v>19</v>
      </c>
      <c r="W1459" s="1">
        <v>86529</v>
      </c>
      <c r="X1459" s="1"/>
      <c r="Y1459" s="1"/>
      <c r="Z1459" s="1"/>
      <c r="AA1459" s="1"/>
      <c r="AB1459" s="1"/>
    </row>
    <row r="1460" spans="1:28" x14ac:dyDescent="0.3">
      <c r="A1460" s="1">
        <v>23584</v>
      </c>
      <c r="B1460" s="1" t="s">
        <v>41</v>
      </c>
      <c r="C1460" s="1">
        <v>4.91</v>
      </c>
      <c r="D1460" s="1">
        <v>0.05</v>
      </c>
      <c r="E1460" s="1">
        <v>2555</v>
      </c>
      <c r="G1460" s="1"/>
      <c r="H1460" s="1" t="s">
        <v>35</v>
      </c>
      <c r="I1460" s="1" t="s">
        <v>34</v>
      </c>
      <c r="J1460" s="1" t="s">
        <v>26</v>
      </c>
      <c r="K1460" s="1" t="s">
        <v>82</v>
      </c>
      <c r="L1460" s="1" t="s">
        <v>49</v>
      </c>
      <c r="M1460" s="1"/>
      <c r="N1460" s="1" t="s">
        <v>29</v>
      </c>
      <c r="O1460" s="1" t="s">
        <v>988</v>
      </c>
      <c r="P1460" s="1" t="s">
        <v>602</v>
      </c>
      <c r="Q1460" s="1" t="s">
        <v>428</v>
      </c>
      <c r="R1460" s="1"/>
      <c r="S1460" s="1">
        <v>53711</v>
      </c>
      <c r="T1460" s="2">
        <v>42037</v>
      </c>
      <c r="U1460" s="2">
        <v>42037</v>
      </c>
      <c r="V1460" s="1">
        <v>9</v>
      </c>
      <c r="W1460" s="1">
        <v>86529</v>
      </c>
      <c r="X1460" s="2"/>
      <c r="Y1460" s="1"/>
      <c r="Z1460" s="1"/>
      <c r="AA1460" s="1"/>
      <c r="AB1460" s="1"/>
    </row>
    <row r="1461" spans="1:28" x14ac:dyDescent="0.3">
      <c r="A1461" s="1">
        <v>19840</v>
      </c>
      <c r="B1461" s="1" t="s">
        <v>33</v>
      </c>
      <c r="C1461" s="1">
        <v>160.97999999999999</v>
      </c>
      <c r="D1461" s="1">
        <v>0.1</v>
      </c>
      <c r="E1461" s="1">
        <v>2561</v>
      </c>
      <c r="G1461" s="1"/>
      <c r="H1461" s="1" t="s">
        <v>995</v>
      </c>
      <c r="I1461" s="1" t="s">
        <v>74</v>
      </c>
      <c r="J1461" s="1" t="s">
        <v>36</v>
      </c>
      <c r="K1461" s="1" t="s">
        <v>37</v>
      </c>
      <c r="L1461" s="1" t="s">
        <v>38</v>
      </c>
      <c r="M1461" s="1"/>
      <c r="N1461" s="1" t="s">
        <v>29</v>
      </c>
      <c r="O1461" s="1" t="s">
        <v>988</v>
      </c>
      <c r="P1461" s="1" t="s">
        <v>55</v>
      </c>
      <c r="Q1461" s="1" t="s">
        <v>773</v>
      </c>
      <c r="R1461" s="1"/>
      <c r="S1461" s="1">
        <v>10562</v>
      </c>
      <c r="T1461" s="2">
        <v>42085</v>
      </c>
      <c r="U1461" s="2">
        <v>42088</v>
      </c>
      <c r="V1461" s="1">
        <v>11</v>
      </c>
      <c r="W1461" s="1">
        <v>86465</v>
      </c>
      <c r="X1461" s="2"/>
      <c r="Y1461" s="1"/>
      <c r="Z1461" s="1"/>
      <c r="AA1461" s="1"/>
      <c r="AB1461" s="1"/>
    </row>
    <row r="1462" spans="1:28" x14ac:dyDescent="0.3">
      <c r="A1462" s="1">
        <v>23161</v>
      </c>
      <c r="B1462" s="1" t="s">
        <v>33</v>
      </c>
      <c r="C1462" s="1">
        <v>3.98</v>
      </c>
      <c r="D1462" s="1">
        <v>0.05</v>
      </c>
      <c r="E1462" s="1">
        <v>2561</v>
      </c>
      <c r="G1462" s="1"/>
      <c r="H1462" s="1" t="s">
        <v>35</v>
      </c>
      <c r="I1462" s="1" t="s">
        <v>74</v>
      </c>
      <c r="J1462" s="1" t="s">
        <v>26</v>
      </c>
      <c r="K1462" s="1" t="s">
        <v>996</v>
      </c>
      <c r="L1462" s="1" t="s">
        <v>49</v>
      </c>
      <c r="M1462" s="1"/>
      <c r="N1462" s="1" t="s">
        <v>29</v>
      </c>
      <c r="O1462" s="1" t="s">
        <v>988</v>
      </c>
      <c r="P1462" s="1" t="s">
        <v>55</v>
      </c>
      <c r="Q1462" s="1" t="s">
        <v>773</v>
      </c>
      <c r="R1462" s="1"/>
      <c r="S1462" s="1">
        <v>10562</v>
      </c>
      <c r="T1462" s="2">
        <v>42102</v>
      </c>
      <c r="U1462" s="2">
        <v>42104</v>
      </c>
      <c r="V1462" s="1">
        <v>7</v>
      </c>
      <c r="W1462" s="1">
        <v>86466</v>
      </c>
      <c r="X1462" s="1"/>
      <c r="Y1462" s="1"/>
      <c r="Z1462" s="1"/>
      <c r="AA1462" s="1"/>
      <c r="AB1462" s="1"/>
    </row>
    <row r="1463" spans="1:28" x14ac:dyDescent="0.3">
      <c r="A1463" s="1">
        <v>23162</v>
      </c>
      <c r="B1463" s="1" t="s">
        <v>33</v>
      </c>
      <c r="C1463" s="1">
        <v>12.22</v>
      </c>
      <c r="D1463" s="1">
        <v>0.05</v>
      </c>
      <c r="E1463" s="1">
        <v>2561</v>
      </c>
      <c r="G1463" s="1"/>
      <c r="H1463" s="1" t="s">
        <v>35</v>
      </c>
      <c r="I1463" s="1" t="s">
        <v>74</v>
      </c>
      <c r="J1463" s="1" t="s">
        <v>36</v>
      </c>
      <c r="K1463" s="1" t="s">
        <v>42</v>
      </c>
      <c r="L1463" s="1" t="s">
        <v>43</v>
      </c>
      <c r="M1463" s="1"/>
      <c r="N1463" s="1" t="s">
        <v>29</v>
      </c>
      <c r="O1463" s="1" t="s">
        <v>989</v>
      </c>
      <c r="P1463" s="1" t="s">
        <v>55</v>
      </c>
      <c r="Q1463" s="1" t="s">
        <v>773</v>
      </c>
      <c r="R1463" s="1"/>
      <c r="S1463" s="1">
        <v>10562</v>
      </c>
      <c r="T1463" s="2">
        <v>42102</v>
      </c>
      <c r="U1463" s="2">
        <v>42102</v>
      </c>
      <c r="V1463" s="1">
        <v>12</v>
      </c>
      <c r="W1463" s="1">
        <v>86466</v>
      </c>
      <c r="X1463" s="1"/>
      <c r="Y1463" s="1"/>
      <c r="Z1463" s="1"/>
      <c r="AA1463" s="1"/>
      <c r="AB1463" s="1"/>
    </row>
    <row r="1464" spans="1:28" x14ac:dyDescent="0.3">
      <c r="A1464" s="1">
        <v>22374</v>
      </c>
      <c r="B1464" s="1" t="s">
        <v>33</v>
      </c>
      <c r="C1464" s="1">
        <v>4.55</v>
      </c>
      <c r="D1464" s="1">
        <v>0.05</v>
      </c>
      <c r="E1464" s="1">
        <v>2563</v>
      </c>
      <c r="G1464" s="1"/>
      <c r="H1464" s="1" t="s">
        <v>35</v>
      </c>
      <c r="I1464" s="1" t="s">
        <v>34</v>
      </c>
      <c r="J1464" s="1" t="s">
        <v>26</v>
      </c>
      <c r="K1464" s="1" t="s">
        <v>996</v>
      </c>
      <c r="L1464" s="1" t="s">
        <v>49</v>
      </c>
      <c r="M1464" s="1"/>
      <c r="N1464" s="1" t="s">
        <v>29</v>
      </c>
      <c r="O1464" s="1" t="s">
        <v>984</v>
      </c>
      <c r="P1464" s="1" t="s">
        <v>51</v>
      </c>
      <c r="Q1464" s="1" t="s">
        <v>774</v>
      </c>
      <c r="R1464" s="1"/>
      <c r="S1464" s="1">
        <v>55432</v>
      </c>
      <c r="T1464" s="2">
        <v>42102</v>
      </c>
      <c r="U1464" s="2">
        <v>42103</v>
      </c>
      <c r="V1464" s="1">
        <v>9</v>
      </c>
      <c r="W1464" s="1">
        <v>91447</v>
      </c>
      <c r="X1464" s="2"/>
      <c r="Y1464" s="1"/>
      <c r="Z1464" s="1"/>
      <c r="AA1464" s="1"/>
      <c r="AB1464" s="1"/>
    </row>
    <row r="1465" spans="1:28" x14ac:dyDescent="0.3">
      <c r="A1465" s="1">
        <v>25095</v>
      </c>
      <c r="B1465" s="1" t="s">
        <v>41</v>
      </c>
      <c r="C1465" s="1">
        <v>4.37</v>
      </c>
      <c r="D1465" s="1">
        <v>0.05</v>
      </c>
      <c r="E1465" s="1">
        <v>2570</v>
      </c>
      <c r="G1465" s="1"/>
      <c r="H1465" s="1" t="s">
        <v>35</v>
      </c>
      <c r="I1465" s="1" t="s">
        <v>74</v>
      </c>
      <c r="J1465" s="1" t="s">
        <v>26</v>
      </c>
      <c r="K1465" s="1" t="s">
        <v>131</v>
      </c>
      <c r="L1465" s="1" t="s">
        <v>49</v>
      </c>
      <c r="M1465" s="1"/>
      <c r="N1465" s="1" t="s">
        <v>29</v>
      </c>
      <c r="O1465" s="1" t="s">
        <v>984</v>
      </c>
      <c r="P1465" s="1" t="s">
        <v>39</v>
      </c>
      <c r="Q1465" s="1" t="s">
        <v>775</v>
      </c>
      <c r="R1465" s="1"/>
      <c r="S1465" s="1">
        <v>95616</v>
      </c>
      <c r="T1465" s="2">
        <v>42119</v>
      </c>
      <c r="U1465" s="2">
        <v>42121</v>
      </c>
      <c r="V1465" s="1">
        <v>19</v>
      </c>
      <c r="W1465" s="1">
        <v>90327</v>
      </c>
      <c r="X1465" s="2"/>
      <c r="Y1465" s="1"/>
      <c r="Z1465" s="1"/>
      <c r="AA1465" s="1"/>
      <c r="AB1465" s="1"/>
    </row>
    <row r="1466" spans="1:28" x14ac:dyDescent="0.3">
      <c r="A1466" s="1">
        <v>25096</v>
      </c>
      <c r="B1466" s="1" t="s">
        <v>41</v>
      </c>
      <c r="C1466" s="1">
        <v>500.98</v>
      </c>
      <c r="D1466" s="1">
        <v>0.1</v>
      </c>
      <c r="E1466" s="1">
        <v>2570</v>
      </c>
      <c r="G1466" s="1"/>
      <c r="H1466" s="1" t="s">
        <v>995</v>
      </c>
      <c r="I1466" s="1" t="s">
        <v>74</v>
      </c>
      <c r="J1466" s="1" t="s">
        <v>36</v>
      </c>
      <c r="K1466" s="1" t="s">
        <v>37</v>
      </c>
      <c r="L1466" s="1" t="s">
        <v>38</v>
      </c>
      <c r="M1466" s="1"/>
      <c r="N1466" s="1" t="s">
        <v>29</v>
      </c>
      <c r="O1466" s="1" t="s">
        <v>984</v>
      </c>
      <c r="P1466" s="1" t="s">
        <v>39</v>
      </c>
      <c r="Q1466" s="1" t="s">
        <v>775</v>
      </c>
      <c r="R1466" s="1"/>
      <c r="S1466" s="1">
        <v>95616</v>
      </c>
      <c r="T1466" s="2">
        <v>42119</v>
      </c>
      <c r="U1466" s="2">
        <v>42120</v>
      </c>
      <c r="V1466" s="1">
        <v>14</v>
      </c>
      <c r="W1466" s="1">
        <v>90327</v>
      </c>
      <c r="X1466" s="1"/>
      <c r="Y1466" s="1"/>
      <c r="Z1466" s="1"/>
      <c r="AA1466" s="1"/>
      <c r="AB1466" s="1"/>
    </row>
    <row r="1467" spans="1:28" x14ac:dyDescent="0.3">
      <c r="A1467" s="1">
        <v>25097</v>
      </c>
      <c r="B1467" s="1" t="s">
        <v>41</v>
      </c>
      <c r="C1467" s="1">
        <v>12.58</v>
      </c>
      <c r="D1467" s="1">
        <v>0.05</v>
      </c>
      <c r="E1467" s="1">
        <v>2570</v>
      </c>
      <c r="G1467" s="1"/>
      <c r="H1467" s="1" t="s">
        <v>35</v>
      </c>
      <c r="I1467" s="1" t="s">
        <v>74</v>
      </c>
      <c r="J1467" s="1" t="s">
        <v>36</v>
      </c>
      <c r="K1467" s="1" t="s">
        <v>42</v>
      </c>
      <c r="L1467" s="1" t="s">
        <v>49</v>
      </c>
      <c r="M1467" s="1"/>
      <c r="N1467" s="1" t="s">
        <v>29</v>
      </c>
      <c r="O1467" s="1" t="s">
        <v>984</v>
      </c>
      <c r="P1467" s="1" t="s">
        <v>39</v>
      </c>
      <c r="Q1467" s="1" t="s">
        <v>775</v>
      </c>
      <c r="R1467" s="1"/>
      <c r="S1467" s="1">
        <v>95616</v>
      </c>
      <c r="T1467" s="2">
        <v>42119</v>
      </c>
      <c r="U1467" s="2">
        <v>42119</v>
      </c>
      <c r="V1467" s="1">
        <v>18</v>
      </c>
      <c r="W1467" s="1">
        <v>90327</v>
      </c>
      <c r="X1467" s="2"/>
      <c r="Y1467" s="1"/>
      <c r="Z1467" s="1"/>
      <c r="AA1467" s="1"/>
      <c r="AB1467" s="1"/>
    </row>
    <row r="1468" spans="1:28" x14ac:dyDescent="0.3">
      <c r="A1468" s="1">
        <v>25098</v>
      </c>
      <c r="B1468" s="1" t="s">
        <v>41</v>
      </c>
      <c r="C1468" s="1">
        <v>7.7</v>
      </c>
      <c r="D1468" s="1">
        <v>0.05</v>
      </c>
      <c r="E1468" s="1">
        <v>2570</v>
      </c>
      <c r="G1468" s="1"/>
      <c r="H1468" s="1" t="s">
        <v>35</v>
      </c>
      <c r="I1468" s="1" t="s">
        <v>74</v>
      </c>
      <c r="J1468" s="1" t="s">
        <v>36</v>
      </c>
      <c r="K1468" s="1" t="s">
        <v>42</v>
      </c>
      <c r="L1468" s="1" t="s">
        <v>28</v>
      </c>
      <c r="M1468" s="1"/>
      <c r="N1468" s="1" t="s">
        <v>29</v>
      </c>
      <c r="O1468" s="1" t="s">
        <v>988</v>
      </c>
      <c r="P1468" s="1" t="s">
        <v>39</v>
      </c>
      <c r="Q1468" s="1" t="s">
        <v>775</v>
      </c>
      <c r="R1468" s="1"/>
      <c r="S1468" s="1">
        <v>95616</v>
      </c>
      <c r="T1468" s="2">
        <v>42119</v>
      </c>
      <c r="U1468" s="2">
        <v>42120</v>
      </c>
      <c r="V1468" s="1">
        <v>7</v>
      </c>
      <c r="W1468" s="1">
        <v>90327</v>
      </c>
      <c r="X1468" s="2"/>
      <c r="Y1468" s="1"/>
      <c r="Z1468" s="1"/>
      <c r="AA1468" s="1"/>
      <c r="AB1468" s="1"/>
    </row>
    <row r="1469" spans="1:28" x14ac:dyDescent="0.3">
      <c r="A1469" s="1">
        <v>7096</v>
      </c>
      <c r="B1469" s="1" t="s">
        <v>41</v>
      </c>
      <c r="C1469" s="1">
        <v>500.98</v>
      </c>
      <c r="D1469" s="1">
        <v>0.1</v>
      </c>
      <c r="E1469" s="1">
        <v>2571</v>
      </c>
      <c r="G1469" s="1"/>
      <c r="H1469" s="1" t="s">
        <v>995</v>
      </c>
      <c r="I1469" s="1" t="s">
        <v>74</v>
      </c>
      <c r="J1469" s="1" t="s">
        <v>36</v>
      </c>
      <c r="K1469" s="1" t="s">
        <v>37</v>
      </c>
      <c r="L1469" s="1" t="s">
        <v>38</v>
      </c>
      <c r="M1469" s="1"/>
      <c r="N1469" s="1" t="s">
        <v>29</v>
      </c>
      <c r="O1469" s="1" t="s">
        <v>988</v>
      </c>
      <c r="P1469" s="1" t="s">
        <v>55</v>
      </c>
      <c r="Q1469" s="1" t="s">
        <v>65</v>
      </c>
      <c r="R1469" s="1"/>
      <c r="S1469" s="1">
        <v>10165</v>
      </c>
      <c r="T1469" s="2">
        <v>42119</v>
      </c>
      <c r="U1469" s="2">
        <v>42120</v>
      </c>
      <c r="V1469" s="1">
        <v>56</v>
      </c>
      <c r="W1469" s="1">
        <v>50656</v>
      </c>
      <c r="X1469" s="2"/>
      <c r="Y1469" s="1"/>
      <c r="Z1469" s="1"/>
      <c r="AA1469" s="1"/>
      <c r="AB1469" s="1"/>
    </row>
    <row r="1470" spans="1:28" x14ac:dyDescent="0.3">
      <c r="A1470" s="1">
        <v>7098</v>
      </c>
      <c r="B1470" s="1" t="s">
        <v>41</v>
      </c>
      <c r="C1470" s="1">
        <v>7.7</v>
      </c>
      <c r="D1470" s="1">
        <v>0.05</v>
      </c>
      <c r="E1470" s="1">
        <v>2571</v>
      </c>
      <c r="G1470" s="1"/>
      <c r="H1470" s="1" t="s">
        <v>35</v>
      </c>
      <c r="I1470" s="1" t="s">
        <v>74</v>
      </c>
      <c r="J1470" s="1" t="s">
        <v>36</v>
      </c>
      <c r="K1470" s="1" t="s">
        <v>42</v>
      </c>
      <c r="L1470" s="1" t="s">
        <v>28</v>
      </c>
      <c r="M1470" s="1"/>
      <c r="N1470" s="1" t="s">
        <v>29</v>
      </c>
      <c r="O1470" s="1" t="s">
        <v>998</v>
      </c>
      <c r="P1470" s="1" t="s">
        <v>55</v>
      </c>
      <c r="Q1470" s="1" t="s">
        <v>65</v>
      </c>
      <c r="R1470" s="1"/>
      <c r="S1470" s="1">
        <v>10165</v>
      </c>
      <c r="T1470" s="2">
        <v>42119</v>
      </c>
      <c r="U1470" s="2">
        <v>42120</v>
      </c>
      <c r="V1470" s="1">
        <v>27</v>
      </c>
      <c r="W1470" s="1">
        <v>50656</v>
      </c>
      <c r="X1470" s="1"/>
      <c r="Y1470" s="1"/>
      <c r="Z1470" s="1"/>
      <c r="AA1470" s="1"/>
      <c r="AB1470" s="1"/>
    </row>
    <row r="1471" spans="1:28" x14ac:dyDescent="0.3">
      <c r="A1471" s="1">
        <v>20938</v>
      </c>
      <c r="B1471" s="1" t="s">
        <v>71</v>
      </c>
      <c r="C1471" s="1">
        <v>8.6</v>
      </c>
      <c r="D1471" s="1">
        <v>0.05</v>
      </c>
      <c r="E1471" s="1">
        <v>2578</v>
      </c>
      <c r="G1471" s="1"/>
      <c r="H1471" s="1" t="s">
        <v>35</v>
      </c>
      <c r="I1471" s="1" t="s">
        <v>34</v>
      </c>
      <c r="J1471" s="1" t="s">
        <v>26</v>
      </c>
      <c r="K1471" s="1" t="s">
        <v>996</v>
      </c>
      <c r="L1471" s="1" t="s">
        <v>49</v>
      </c>
      <c r="M1471" s="1"/>
      <c r="N1471" s="1" t="s">
        <v>29</v>
      </c>
      <c r="O1471" s="1" t="s">
        <v>998</v>
      </c>
      <c r="P1471" s="1" t="s">
        <v>427</v>
      </c>
      <c r="Q1471" s="1" t="s">
        <v>776</v>
      </c>
      <c r="R1471" s="1"/>
      <c r="S1471" s="1">
        <v>36801</v>
      </c>
      <c r="T1471" s="2">
        <v>42126</v>
      </c>
      <c r="U1471" s="2">
        <v>42128</v>
      </c>
      <c r="V1471" s="1">
        <v>5</v>
      </c>
      <c r="W1471" s="1">
        <v>88298</v>
      </c>
      <c r="X1471" s="1"/>
      <c r="Y1471" s="1"/>
      <c r="Z1471" s="1"/>
      <c r="AA1471" s="1"/>
      <c r="AB1471" s="1"/>
    </row>
    <row r="1472" spans="1:28" x14ac:dyDescent="0.3">
      <c r="A1472" s="1">
        <v>20939</v>
      </c>
      <c r="B1472" s="1" t="s">
        <v>71</v>
      </c>
      <c r="C1472" s="1">
        <v>3.58</v>
      </c>
      <c r="D1472" s="1">
        <v>0.05</v>
      </c>
      <c r="E1472" s="1">
        <v>2578</v>
      </c>
      <c r="G1472" s="1"/>
      <c r="H1472" s="1" t="s">
        <v>35</v>
      </c>
      <c r="I1472" s="1" t="s">
        <v>34</v>
      </c>
      <c r="J1472" s="1" t="s">
        <v>26</v>
      </c>
      <c r="K1472" s="1" t="s">
        <v>53</v>
      </c>
      <c r="L1472" s="1" t="s">
        <v>28</v>
      </c>
      <c r="M1472" s="1"/>
      <c r="N1472" s="1" t="s">
        <v>29</v>
      </c>
      <c r="O1472" s="1" t="s">
        <v>998</v>
      </c>
      <c r="P1472" s="1" t="s">
        <v>427</v>
      </c>
      <c r="Q1472" s="1" t="s">
        <v>776</v>
      </c>
      <c r="R1472" s="1"/>
      <c r="S1472" s="1">
        <v>36801</v>
      </c>
      <c r="T1472" s="2">
        <v>42126</v>
      </c>
      <c r="U1472" s="2">
        <v>42130</v>
      </c>
      <c r="V1472" s="1">
        <v>26</v>
      </c>
      <c r="W1472" s="1">
        <v>88298</v>
      </c>
      <c r="X1472" s="1"/>
      <c r="Y1472" s="1"/>
      <c r="Z1472" s="1"/>
      <c r="AA1472" s="1"/>
      <c r="AB1472" s="1"/>
    </row>
    <row r="1473" spans="1:28" x14ac:dyDescent="0.3">
      <c r="A1473" s="1">
        <v>20940</v>
      </c>
      <c r="B1473" s="1" t="s">
        <v>71</v>
      </c>
      <c r="C1473" s="1">
        <v>105.49</v>
      </c>
      <c r="D1473" s="1">
        <v>0.1</v>
      </c>
      <c r="E1473" s="1">
        <v>2578</v>
      </c>
      <c r="G1473" s="1"/>
      <c r="H1473" s="1" t="s">
        <v>995</v>
      </c>
      <c r="I1473" s="1" t="s">
        <v>34</v>
      </c>
      <c r="J1473" s="1" t="s">
        <v>36</v>
      </c>
      <c r="K1473" s="1" t="s">
        <v>89</v>
      </c>
      <c r="L1473" s="1" t="s">
        <v>77</v>
      </c>
      <c r="M1473" s="1"/>
      <c r="N1473" s="1" t="s">
        <v>29</v>
      </c>
      <c r="O1473" s="1" t="s">
        <v>998</v>
      </c>
      <c r="P1473" s="1" t="s">
        <v>427</v>
      </c>
      <c r="Q1473" s="1" t="s">
        <v>776</v>
      </c>
      <c r="R1473" s="1"/>
      <c r="S1473" s="1">
        <v>36801</v>
      </c>
      <c r="T1473" s="2">
        <v>42126</v>
      </c>
      <c r="U1473" s="2">
        <v>42133</v>
      </c>
      <c r="V1473" s="1">
        <v>34</v>
      </c>
      <c r="W1473" s="1">
        <v>88298</v>
      </c>
      <c r="X1473" s="1"/>
      <c r="Y1473" s="1"/>
      <c r="Z1473" s="1"/>
      <c r="AA1473" s="1"/>
      <c r="AB1473" s="1"/>
    </row>
    <row r="1474" spans="1:28" x14ac:dyDescent="0.3">
      <c r="A1474" s="1">
        <v>23705</v>
      </c>
      <c r="B1474" s="1" t="s">
        <v>23</v>
      </c>
      <c r="C1474" s="1">
        <v>212.6</v>
      </c>
      <c r="D1474" s="1">
        <v>0.1</v>
      </c>
      <c r="E1474" s="1">
        <v>2579</v>
      </c>
      <c r="G1474" s="1"/>
      <c r="H1474" s="1" t="s">
        <v>995</v>
      </c>
      <c r="I1474" s="1" t="s">
        <v>34</v>
      </c>
      <c r="J1474" s="1" t="s">
        <v>36</v>
      </c>
      <c r="K1474" s="1" t="s">
        <v>89</v>
      </c>
      <c r="L1474" s="1" t="s">
        <v>77</v>
      </c>
      <c r="M1474" s="1"/>
      <c r="N1474" s="1" t="s">
        <v>29</v>
      </c>
      <c r="O1474" s="1" t="s">
        <v>998</v>
      </c>
      <c r="P1474" s="1" t="s">
        <v>427</v>
      </c>
      <c r="Q1474" s="1" t="s">
        <v>777</v>
      </c>
      <c r="R1474" s="1"/>
      <c r="S1474" s="1">
        <v>36869</v>
      </c>
      <c r="T1474" s="2">
        <v>42007</v>
      </c>
      <c r="U1474" s="2">
        <v>42008</v>
      </c>
      <c r="V1474" s="1">
        <v>1</v>
      </c>
      <c r="W1474" s="1">
        <v>88296</v>
      </c>
      <c r="X1474" s="1"/>
      <c r="Y1474" s="1"/>
      <c r="Z1474" s="1"/>
      <c r="AA1474" s="1"/>
      <c r="AB1474" s="1"/>
    </row>
    <row r="1475" spans="1:28" x14ac:dyDescent="0.3">
      <c r="A1475" s="1">
        <v>22508</v>
      </c>
      <c r="B1475" s="1" t="s">
        <v>47</v>
      </c>
      <c r="C1475" s="1">
        <v>1.76</v>
      </c>
      <c r="D1475" s="1">
        <v>0.05</v>
      </c>
      <c r="E1475" s="1">
        <v>2579</v>
      </c>
      <c r="G1475" s="1"/>
      <c r="H1475" s="1" t="s">
        <v>35</v>
      </c>
      <c r="I1475" s="1" t="s">
        <v>34</v>
      </c>
      <c r="J1475" s="1" t="s">
        <v>36</v>
      </c>
      <c r="K1475" s="1" t="s">
        <v>42</v>
      </c>
      <c r="L1475" s="1" t="s">
        <v>49</v>
      </c>
      <c r="M1475" s="1"/>
      <c r="N1475" s="1" t="s">
        <v>29</v>
      </c>
      <c r="O1475" s="1" t="s">
        <v>989</v>
      </c>
      <c r="P1475" s="1" t="s">
        <v>427</v>
      </c>
      <c r="Q1475" s="1" t="s">
        <v>777</v>
      </c>
      <c r="R1475" s="1"/>
      <c r="S1475" s="1">
        <v>36869</v>
      </c>
      <c r="T1475" s="2">
        <v>42021</v>
      </c>
      <c r="U1475" s="2">
        <v>42021</v>
      </c>
      <c r="V1475" s="1">
        <v>15</v>
      </c>
      <c r="W1475" s="1">
        <v>88297</v>
      </c>
      <c r="X1475" s="1"/>
      <c r="Y1475" s="1"/>
      <c r="Z1475" s="1"/>
      <c r="AA1475" s="1"/>
      <c r="AB1475" s="1"/>
    </row>
    <row r="1476" spans="1:28" x14ac:dyDescent="0.3">
      <c r="A1476" s="1">
        <v>19123</v>
      </c>
      <c r="B1476" s="1" t="s">
        <v>47</v>
      </c>
      <c r="C1476" s="1">
        <v>510.14</v>
      </c>
      <c r="D1476" s="1">
        <v>0.1</v>
      </c>
      <c r="E1476" s="1">
        <v>2583</v>
      </c>
      <c r="G1476" s="1"/>
      <c r="H1476" s="1" t="s">
        <v>995</v>
      </c>
      <c r="I1476" s="1" t="s">
        <v>34</v>
      </c>
      <c r="J1476" s="1" t="s">
        <v>58</v>
      </c>
      <c r="K1476" s="1" t="s">
        <v>62</v>
      </c>
      <c r="L1476" s="1" t="s">
        <v>38</v>
      </c>
      <c r="M1476" s="1"/>
      <c r="N1476" s="1" t="s">
        <v>29</v>
      </c>
      <c r="O1476" s="1" t="s">
        <v>989</v>
      </c>
      <c r="P1476" s="1" t="s">
        <v>143</v>
      </c>
      <c r="Q1476" s="1" t="s">
        <v>778</v>
      </c>
      <c r="R1476" s="1"/>
      <c r="S1476" s="1">
        <v>49423</v>
      </c>
      <c r="T1476" s="2">
        <v>42162</v>
      </c>
      <c r="U1476" s="2">
        <v>42164</v>
      </c>
      <c r="V1476" s="1">
        <v>3</v>
      </c>
      <c r="W1476" s="1">
        <v>89657</v>
      </c>
      <c r="X1476" s="2"/>
      <c r="Y1476" s="1"/>
      <c r="Z1476" s="1"/>
      <c r="AA1476" s="1"/>
      <c r="AB1476" s="1"/>
    </row>
    <row r="1477" spans="1:28" x14ac:dyDescent="0.3">
      <c r="A1477" s="1">
        <v>19124</v>
      </c>
      <c r="B1477" s="1" t="s">
        <v>47</v>
      </c>
      <c r="C1477" s="1">
        <v>4.76</v>
      </c>
      <c r="D1477" s="1">
        <v>0.05</v>
      </c>
      <c r="E1477" s="1">
        <v>2583</v>
      </c>
      <c r="G1477" s="1"/>
      <c r="H1477" s="1" t="s">
        <v>35</v>
      </c>
      <c r="I1477" s="1" t="s">
        <v>34</v>
      </c>
      <c r="J1477" s="1" t="s">
        <v>26</v>
      </c>
      <c r="K1477" s="1" t="s">
        <v>66</v>
      </c>
      <c r="L1477" s="1" t="s">
        <v>28</v>
      </c>
      <c r="M1477" s="1"/>
      <c r="N1477" s="1" t="s">
        <v>29</v>
      </c>
      <c r="O1477" s="1" t="s">
        <v>989</v>
      </c>
      <c r="P1477" s="1" t="s">
        <v>143</v>
      </c>
      <c r="Q1477" s="1" t="s">
        <v>778</v>
      </c>
      <c r="R1477" s="1"/>
      <c r="S1477" s="1">
        <v>49423</v>
      </c>
      <c r="T1477" s="2">
        <v>42162</v>
      </c>
      <c r="U1477" s="2">
        <v>42164</v>
      </c>
      <c r="V1477" s="1">
        <v>23</v>
      </c>
      <c r="W1477" s="1">
        <v>89657</v>
      </c>
      <c r="X1477" s="2"/>
      <c r="Y1477" s="1"/>
      <c r="Z1477" s="1"/>
      <c r="AA1477" s="1"/>
      <c r="AB1477" s="1"/>
    </row>
    <row r="1478" spans="1:28" x14ac:dyDescent="0.3">
      <c r="A1478" s="1">
        <v>19134</v>
      </c>
      <c r="B1478" s="1" t="s">
        <v>41</v>
      </c>
      <c r="C1478" s="1">
        <v>6.3</v>
      </c>
      <c r="D1478" s="1">
        <v>0.05</v>
      </c>
      <c r="E1478" s="1">
        <v>2584</v>
      </c>
      <c r="G1478" s="1"/>
      <c r="H1478" s="1" t="s">
        <v>35</v>
      </c>
      <c r="I1478" s="1" t="s">
        <v>34</v>
      </c>
      <c r="J1478" s="1" t="s">
        <v>26</v>
      </c>
      <c r="K1478" s="1" t="s">
        <v>82</v>
      </c>
      <c r="L1478" s="1" t="s">
        <v>49</v>
      </c>
      <c r="M1478" s="1"/>
      <c r="N1478" s="1" t="s">
        <v>29</v>
      </c>
      <c r="O1478" s="1" t="s">
        <v>989</v>
      </c>
      <c r="P1478" s="1" t="s">
        <v>143</v>
      </c>
      <c r="Q1478" s="1" t="s">
        <v>779</v>
      </c>
      <c r="R1478" s="1"/>
      <c r="S1478" s="1">
        <v>48141</v>
      </c>
      <c r="T1478" s="2">
        <v>42164</v>
      </c>
      <c r="U1478" s="2">
        <v>42166</v>
      </c>
      <c r="V1478" s="1">
        <v>15</v>
      </c>
      <c r="W1478" s="1">
        <v>89658</v>
      </c>
      <c r="X1478" s="2"/>
      <c r="Y1478" s="1"/>
      <c r="Z1478" s="1"/>
      <c r="AA1478" s="1"/>
      <c r="AB1478" s="1"/>
    </row>
    <row r="1479" spans="1:28" x14ac:dyDescent="0.3">
      <c r="A1479" s="1">
        <v>20976</v>
      </c>
      <c r="B1479" s="1" t="s">
        <v>47</v>
      </c>
      <c r="C1479" s="1">
        <v>6.48</v>
      </c>
      <c r="D1479" s="1">
        <v>0.05</v>
      </c>
      <c r="E1479" s="1">
        <v>2587</v>
      </c>
      <c r="G1479" s="1"/>
      <c r="H1479" s="1" t="s">
        <v>995</v>
      </c>
      <c r="I1479" s="1" t="s">
        <v>34</v>
      </c>
      <c r="J1479" s="1" t="s">
        <v>26</v>
      </c>
      <c r="K1479" s="1" t="s">
        <v>66</v>
      </c>
      <c r="L1479" s="1" t="s">
        <v>49</v>
      </c>
      <c r="M1479" s="1"/>
      <c r="N1479" s="1" t="s">
        <v>29</v>
      </c>
      <c r="O1479" s="1" t="s">
        <v>989</v>
      </c>
      <c r="P1479" s="1" t="s">
        <v>602</v>
      </c>
      <c r="Q1479" s="1" t="s">
        <v>780</v>
      </c>
      <c r="R1479" s="1"/>
      <c r="S1479" s="1">
        <v>54220</v>
      </c>
      <c r="T1479" s="2">
        <v>42063</v>
      </c>
      <c r="U1479" s="2">
        <v>42063</v>
      </c>
      <c r="V1479" s="1">
        <v>18</v>
      </c>
      <c r="W1479" s="1">
        <v>91166</v>
      </c>
      <c r="X1479" s="2"/>
      <c r="Y1479" s="1"/>
      <c r="Z1479" s="1"/>
      <c r="AA1479" s="1"/>
      <c r="AB1479" s="1"/>
    </row>
    <row r="1480" spans="1:28" x14ac:dyDescent="0.3">
      <c r="A1480" s="1">
        <v>20810</v>
      </c>
      <c r="B1480" s="1" t="s">
        <v>33</v>
      </c>
      <c r="C1480" s="1">
        <v>22.72</v>
      </c>
      <c r="D1480" s="1">
        <v>0.05</v>
      </c>
      <c r="E1480" s="1">
        <v>2587</v>
      </c>
      <c r="G1480" s="1"/>
      <c r="H1480" s="1" t="s">
        <v>35</v>
      </c>
      <c r="I1480" s="1" t="s">
        <v>34</v>
      </c>
      <c r="J1480" s="1" t="s">
        <v>36</v>
      </c>
      <c r="K1480" s="1" t="s">
        <v>42</v>
      </c>
      <c r="L1480" s="1" t="s">
        <v>43</v>
      </c>
      <c r="M1480" s="1"/>
      <c r="N1480" s="1" t="s">
        <v>29</v>
      </c>
      <c r="O1480" s="1" t="s">
        <v>998</v>
      </c>
      <c r="P1480" s="1" t="s">
        <v>602</v>
      </c>
      <c r="Q1480" s="1" t="s">
        <v>780</v>
      </c>
      <c r="R1480" s="1"/>
      <c r="S1480" s="1">
        <v>54220</v>
      </c>
      <c r="T1480" s="2">
        <v>42181</v>
      </c>
      <c r="U1480" s="2">
        <v>42181</v>
      </c>
      <c r="V1480" s="1">
        <v>12</v>
      </c>
      <c r="W1480" s="1">
        <v>91167</v>
      </c>
      <c r="X1480" s="1"/>
      <c r="Y1480" s="1"/>
      <c r="Z1480" s="1"/>
      <c r="AA1480" s="1"/>
      <c r="AB1480" s="1"/>
    </row>
    <row r="1481" spans="1:28" x14ac:dyDescent="0.3">
      <c r="A1481" s="1">
        <v>22275</v>
      </c>
      <c r="B1481" s="1" t="s">
        <v>71</v>
      </c>
      <c r="C1481" s="1">
        <v>419.19</v>
      </c>
      <c r="D1481" s="1">
        <v>0.1</v>
      </c>
      <c r="E1481" s="1">
        <v>2593</v>
      </c>
      <c r="G1481" s="1"/>
      <c r="H1481" s="1" t="s">
        <v>35</v>
      </c>
      <c r="I1481" s="1" t="s">
        <v>24</v>
      </c>
      <c r="J1481" s="1" t="s">
        <v>26</v>
      </c>
      <c r="K1481" s="1" t="s">
        <v>85</v>
      </c>
      <c r="L1481" s="1" t="s">
        <v>49</v>
      </c>
      <c r="M1481" s="1"/>
      <c r="N1481" s="1" t="s">
        <v>29</v>
      </c>
      <c r="O1481" s="1" t="s">
        <v>998</v>
      </c>
      <c r="P1481" s="1" t="s">
        <v>171</v>
      </c>
      <c r="Q1481" s="1" t="s">
        <v>781</v>
      </c>
      <c r="R1481" s="1"/>
      <c r="S1481" s="1">
        <v>30605</v>
      </c>
      <c r="T1481" s="2">
        <v>42111</v>
      </c>
      <c r="U1481" s="2">
        <v>42111</v>
      </c>
      <c r="V1481" s="1">
        <v>10</v>
      </c>
      <c r="W1481" s="1">
        <v>87772</v>
      </c>
      <c r="X1481" s="2"/>
      <c r="Y1481" s="1"/>
      <c r="Z1481" s="1"/>
      <c r="AA1481" s="1"/>
      <c r="AB1481" s="1"/>
    </row>
    <row r="1482" spans="1:28" x14ac:dyDescent="0.3">
      <c r="A1482" s="1">
        <v>23765</v>
      </c>
      <c r="B1482" s="1" t="s">
        <v>71</v>
      </c>
      <c r="C1482" s="1">
        <v>85.99</v>
      </c>
      <c r="D1482" s="1">
        <v>0.05</v>
      </c>
      <c r="E1482" s="1">
        <v>2593</v>
      </c>
      <c r="G1482" s="1"/>
      <c r="H1482" s="1" t="s">
        <v>35</v>
      </c>
      <c r="I1482" s="1" t="s">
        <v>24</v>
      </c>
      <c r="J1482" s="1" t="s">
        <v>58</v>
      </c>
      <c r="K1482" s="1" t="s">
        <v>992</v>
      </c>
      <c r="L1482" s="1" t="s">
        <v>28</v>
      </c>
      <c r="M1482" s="1"/>
      <c r="N1482" s="1" t="s">
        <v>29</v>
      </c>
      <c r="O1482" s="1" t="s">
        <v>988</v>
      </c>
      <c r="P1482" s="1" t="s">
        <v>171</v>
      </c>
      <c r="Q1482" s="1" t="s">
        <v>781</v>
      </c>
      <c r="R1482" s="1"/>
      <c r="S1482" s="1">
        <v>30605</v>
      </c>
      <c r="T1482" s="2">
        <v>42075</v>
      </c>
      <c r="U1482" s="2">
        <v>42080</v>
      </c>
      <c r="V1482" s="1">
        <v>2</v>
      </c>
      <c r="W1482" s="1">
        <v>87773</v>
      </c>
      <c r="X1482" s="2"/>
      <c r="Y1482" s="1"/>
      <c r="Z1482" s="1"/>
      <c r="AA1482" s="1"/>
      <c r="AB1482" s="1"/>
    </row>
    <row r="1483" spans="1:28" x14ac:dyDescent="0.3">
      <c r="A1483" s="1">
        <v>19859</v>
      </c>
      <c r="B1483" s="1" t="s">
        <v>71</v>
      </c>
      <c r="C1483" s="1">
        <v>5.74</v>
      </c>
      <c r="D1483" s="1">
        <v>0.05</v>
      </c>
      <c r="E1483" s="1">
        <v>2601</v>
      </c>
      <c r="G1483" s="1"/>
      <c r="H1483" s="1" t="s">
        <v>35</v>
      </c>
      <c r="I1483" s="1" t="s">
        <v>24</v>
      </c>
      <c r="J1483" s="1" t="s">
        <v>26</v>
      </c>
      <c r="K1483" s="1" t="s">
        <v>999</v>
      </c>
      <c r="L1483" s="1" t="s">
        <v>43</v>
      </c>
      <c r="M1483" s="1"/>
      <c r="N1483" s="1" t="s">
        <v>29</v>
      </c>
      <c r="O1483" s="1" t="s">
        <v>988</v>
      </c>
      <c r="P1483" s="1" t="s">
        <v>108</v>
      </c>
      <c r="Q1483" s="1" t="s">
        <v>782</v>
      </c>
      <c r="R1483" s="1"/>
      <c r="S1483" s="1">
        <v>3054</v>
      </c>
      <c r="T1483" s="2">
        <v>42084</v>
      </c>
      <c r="U1483" s="2">
        <v>42089</v>
      </c>
      <c r="V1483" s="1">
        <v>7</v>
      </c>
      <c r="W1483" s="1">
        <v>87382</v>
      </c>
      <c r="X1483" s="2"/>
      <c r="Y1483" s="1"/>
      <c r="Z1483" s="1"/>
      <c r="AA1483" s="1"/>
      <c r="AB1483" s="1"/>
    </row>
    <row r="1484" spans="1:28" x14ac:dyDescent="0.3">
      <c r="A1484" s="1">
        <v>20849</v>
      </c>
      <c r="B1484" s="1" t="s">
        <v>41</v>
      </c>
      <c r="C1484" s="1">
        <v>200.99</v>
      </c>
      <c r="D1484" s="1">
        <v>0.1</v>
      </c>
      <c r="E1484" s="1">
        <v>2603</v>
      </c>
      <c r="G1484" s="1"/>
      <c r="H1484" s="1" t="s">
        <v>35</v>
      </c>
      <c r="I1484" s="1" t="s">
        <v>24</v>
      </c>
      <c r="J1484" s="1" t="s">
        <v>58</v>
      </c>
      <c r="K1484" s="1" t="s">
        <v>992</v>
      </c>
      <c r="L1484" s="1" t="s">
        <v>49</v>
      </c>
      <c r="M1484" s="1"/>
      <c r="N1484" s="1" t="s">
        <v>29</v>
      </c>
      <c r="O1484" s="1" t="s">
        <v>988</v>
      </c>
      <c r="P1484" s="1" t="s">
        <v>45</v>
      </c>
      <c r="Q1484" s="1" t="s">
        <v>783</v>
      </c>
      <c r="R1484" s="1"/>
      <c r="S1484" s="1">
        <v>7601</v>
      </c>
      <c r="T1484" s="2">
        <v>42099</v>
      </c>
      <c r="U1484" s="2">
        <v>42100</v>
      </c>
      <c r="V1484" s="1">
        <v>22</v>
      </c>
      <c r="W1484" s="1">
        <v>87383</v>
      </c>
      <c r="X1484" s="1"/>
      <c r="Y1484" s="1"/>
      <c r="Z1484" s="1"/>
      <c r="AA1484" s="1"/>
      <c r="AB1484" s="1"/>
    </row>
    <row r="1485" spans="1:28" x14ac:dyDescent="0.3">
      <c r="A1485" s="1">
        <v>20850</v>
      </c>
      <c r="B1485" s="1" t="s">
        <v>41</v>
      </c>
      <c r="C1485" s="1">
        <v>297.48</v>
      </c>
      <c r="D1485" s="1">
        <v>0.1</v>
      </c>
      <c r="E1485" s="1">
        <v>2604</v>
      </c>
      <c r="G1485" s="1"/>
      <c r="H1485" s="1" t="s">
        <v>995</v>
      </c>
      <c r="I1485" s="1" t="s">
        <v>24</v>
      </c>
      <c r="J1485" s="1" t="s">
        <v>58</v>
      </c>
      <c r="K1485" s="1" t="s">
        <v>62</v>
      </c>
      <c r="L1485" s="1" t="s">
        <v>38</v>
      </c>
      <c r="M1485" s="1"/>
      <c r="N1485" s="1" t="s">
        <v>29</v>
      </c>
      <c r="O1485" s="1" t="s">
        <v>984</v>
      </c>
      <c r="P1485" s="1" t="s">
        <v>45</v>
      </c>
      <c r="Q1485" s="1" t="s">
        <v>784</v>
      </c>
      <c r="R1485" s="1"/>
      <c r="S1485" s="1">
        <v>8830</v>
      </c>
      <c r="T1485" s="2">
        <v>42099</v>
      </c>
      <c r="U1485" s="2">
        <v>42100</v>
      </c>
      <c r="V1485" s="1">
        <v>3</v>
      </c>
      <c r="W1485" s="1">
        <v>87383</v>
      </c>
      <c r="X1485" s="1"/>
      <c r="Y1485" s="1"/>
      <c r="Z1485" s="1"/>
      <c r="AA1485" s="1"/>
      <c r="AB1485" s="1"/>
    </row>
    <row r="1486" spans="1:28" x14ac:dyDescent="0.3">
      <c r="A1486" s="1">
        <v>18046</v>
      </c>
      <c r="B1486" s="1" t="s">
        <v>23</v>
      </c>
      <c r="C1486" s="1">
        <v>5.4</v>
      </c>
      <c r="D1486" s="1">
        <v>0.05</v>
      </c>
      <c r="E1486" s="1">
        <v>2610</v>
      </c>
      <c r="G1486" s="1"/>
      <c r="H1486" s="1" t="s">
        <v>35</v>
      </c>
      <c r="I1486" s="1" t="s">
        <v>24</v>
      </c>
      <c r="J1486" s="1" t="s">
        <v>26</v>
      </c>
      <c r="K1486" s="1" t="s">
        <v>996</v>
      </c>
      <c r="L1486" s="1" t="s">
        <v>49</v>
      </c>
      <c r="M1486" s="1"/>
      <c r="N1486" s="1" t="s">
        <v>29</v>
      </c>
      <c r="O1486" s="1" t="s">
        <v>988</v>
      </c>
      <c r="P1486" s="1" t="s">
        <v>39</v>
      </c>
      <c r="Q1486" s="1" t="s">
        <v>775</v>
      </c>
      <c r="R1486" s="1"/>
      <c r="S1486" s="1">
        <v>95616</v>
      </c>
      <c r="T1486" s="2">
        <v>42140</v>
      </c>
      <c r="U1486" s="2">
        <v>42141</v>
      </c>
      <c r="V1486" s="1">
        <v>9</v>
      </c>
      <c r="W1486" s="1">
        <v>86118</v>
      </c>
      <c r="X1486" s="1"/>
      <c r="Y1486" s="1"/>
      <c r="Z1486" s="1"/>
      <c r="AA1486" s="1"/>
      <c r="AB1486" s="1"/>
    </row>
    <row r="1487" spans="1:28" x14ac:dyDescent="0.3">
      <c r="A1487" s="1">
        <v>19971</v>
      </c>
      <c r="B1487" s="1" t="s">
        <v>71</v>
      </c>
      <c r="C1487" s="1">
        <v>50.98</v>
      </c>
      <c r="D1487" s="1">
        <v>0.05</v>
      </c>
      <c r="E1487" s="1">
        <v>2613</v>
      </c>
      <c r="G1487" s="1"/>
      <c r="H1487" s="1" t="s">
        <v>995</v>
      </c>
      <c r="I1487" s="1" t="s">
        <v>24</v>
      </c>
      <c r="J1487" s="1" t="s">
        <v>26</v>
      </c>
      <c r="K1487" s="1" t="s">
        <v>131</v>
      </c>
      <c r="L1487" s="1" t="s">
        <v>49</v>
      </c>
      <c r="M1487" s="1"/>
      <c r="N1487" s="1" t="s">
        <v>29</v>
      </c>
      <c r="O1487" s="1" t="s">
        <v>989</v>
      </c>
      <c r="P1487" s="1" t="s">
        <v>45</v>
      </c>
      <c r="Q1487" s="1" t="s">
        <v>785</v>
      </c>
      <c r="R1487" s="1"/>
      <c r="S1487" s="1">
        <v>8863</v>
      </c>
      <c r="T1487" s="2">
        <v>42028</v>
      </c>
      <c r="U1487" s="2">
        <v>42028</v>
      </c>
      <c r="V1487" s="1">
        <v>1</v>
      </c>
      <c r="W1487" s="1">
        <v>86119</v>
      </c>
      <c r="X1487" s="1"/>
      <c r="Y1487" s="1"/>
      <c r="Z1487" s="1"/>
      <c r="AA1487" s="1"/>
      <c r="AB1487" s="1"/>
    </row>
    <row r="1488" spans="1:28" x14ac:dyDescent="0.3">
      <c r="A1488" s="1">
        <v>25962</v>
      </c>
      <c r="B1488" s="1" t="s">
        <v>41</v>
      </c>
      <c r="C1488" s="1">
        <v>2.6</v>
      </c>
      <c r="D1488" s="1">
        <v>0.05</v>
      </c>
      <c r="E1488" s="1">
        <v>2616</v>
      </c>
      <c r="G1488" s="1"/>
      <c r="H1488" s="1" t="s">
        <v>35</v>
      </c>
      <c r="I1488" s="1" t="s">
        <v>24</v>
      </c>
      <c r="J1488" s="1" t="s">
        <v>26</v>
      </c>
      <c r="K1488" s="1" t="s">
        <v>27</v>
      </c>
      <c r="L1488" s="1" t="s">
        <v>28</v>
      </c>
      <c r="M1488" s="1"/>
      <c r="N1488" s="1" t="s">
        <v>29</v>
      </c>
      <c r="O1488" s="1" t="s">
        <v>989</v>
      </c>
      <c r="P1488" s="1" t="s">
        <v>143</v>
      </c>
      <c r="Q1488" s="1" t="s">
        <v>786</v>
      </c>
      <c r="R1488" s="1"/>
      <c r="S1488" s="1">
        <v>49002</v>
      </c>
      <c r="T1488" s="2">
        <v>42074</v>
      </c>
      <c r="U1488" s="2">
        <v>42076</v>
      </c>
      <c r="V1488" s="1">
        <v>16</v>
      </c>
      <c r="W1488" s="1">
        <v>91495</v>
      </c>
      <c r="X1488" s="1"/>
      <c r="Y1488" s="1"/>
      <c r="Z1488" s="1"/>
      <c r="AA1488" s="1"/>
      <c r="AB1488" s="1"/>
    </row>
    <row r="1489" spans="1:28" x14ac:dyDescent="0.3">
      <c r="A1489" s="1">
        <v>25478</v>
      </c>
      <c r="B1489" s="1" t="s">
        <v>33</v>
      </c>
      <c r="C1489" s="1">
        <v>3.25</v>
      </c>
      <c r="D1489" s="1">
        <v>0.05</v>
      </c>
      <c r="E1489" s="1">
        <v>2617</v>
      </c>
      <c r="G1489" s="1"/>
      <c r="H1489" s="1" t="s">
        <v>35</v>
      </c>
      <c r="I1489" s="1" t="s">
        <v>24</v>
      </c>
      <c r="J1489" s="1" t="s">
        <v>26</v>
      </c>
      <c r="K1489" s="1" t="s">
        <v>131</v>
      </c>
      <c r="L1489" s="1" t="s">
        <v>124</v>
      </c>
      <c r="M1489" s="1"/>
      <c r="N1489" s="1" t="s">
        <v>29</v>
      </c>
      <c r="O1489" s="1" t="s">
        <v>988</v>
      </c>
      <c r="P1489" s="1" t="s">
        <v>709</v>
      </c>
      <c r="Q1489" s="1" t="s">
        <v>787</v>
      </c>
      <c r="R1489" s="1"/>
      <c r="S1489" s="1">
        <v>57401</v>
      </c>
      <c r="T1489" s="2">
        <v>42182</v>
      </c>
      <c r="U1489" s="2">
        <v>42183</v>
      </c>
      <c r="V1489" s="1">
        <v>6</v>
      </c>
      <c r="W1489" s="1">
        <v>91496</v>
      </c>
      <c r="X1489" s="2"/>
      <c r="Y1489" s="1"/>
      <c r="Z1489" s="1"/>
      <c r="AA1489" s="1"/>
      <c r="AB1489" s="1"/>
    </row>
    <row r="1490" spans="1:28" x14ac:dyDescent="0.3">
      <c r="A1490" s="1">
        <v>6585</v>
      </c>
      <c r="B1490" s="1" t="s">
        <v>47</v>
      </c>
      <c r="C1490" s="1">
        <v>7.64</v>
      </c>
      <c r="D1490" s="1">
        <v>0.05</v>
      </c>
      <c r="E1490" s="1">
        <v>2618</v>
      </c>
      <c r="G1490" s="1"/>
      <c r="H1490" s="1" t="s">
        <v>35</v>
      </c>
      <c r="I1490" s="1" t="s">
        <v>24</v>
      </c>
      <c r="J1490" s="1" t="s">
        <v>26</v>
      </c>
      <c r="K1490" s="1" t="s">
        <v>54</v>
      </c>
      <c r="L1490" s="1" t="s">
        <v>49</v>
      </c>
      <c r="M1490" s="1"/>
      <c r="N1490" s="1" t="s">
        <v>29</v>
      </c>
      <c r="O1490" s="1" t="s">
        <v>988</v>
      </c>
      <c r="P1490" s="1" t="s">
        <v>55</v>
      </c>
      <c r="Q1490" s="1" t="s">
        <v>65</v>
      </c>
      <c r="R1490" s="1"/>
      <c r="S1490" s="1">
        <v>10004</v>
      </c>
      <c r="T1490" s="2">
        <v>42021</v>
      </c>
      <c r="U1490" s="2">
        <v>42023</v>
      </c>
      <c r="V1490" s="1">
        <v>18</v>
      </c>
      <c r="W1490" s="1">
        <v>46884</v>
      </c>
      <c r="X1490" s="2"/>
      <c r="Y1490" s="1"/>
      <c r="Z1490" s="1"/>
      <c r="AA1490" s="1"/>
      <c r="AB1490" s="1"/>
    </row>
    <row r="1491" spans="1:28" x14ac:dyDescent="0.3">
      <c r="A1491" s="1">
        <v>6586</v>
      </c>
      <c r="B1491" s="1" t="s">
        <v>47</v>
      </c>
      <c r="C1491" s="1">
        <v>125.99</v>
      </c>
      <c r="D1491" s="1">
        <v>0.1</v>
      </c>
      <c r="E1491" s="1">
        <v>2618</v>
      </c>
      <c r="G1491" s="1"/>
      <c r="H1491" s="1" t="s">
        <v>35</v>
      </c>
      <c r="I1491" s="1" t="s">
        <v>24</v>
      </c>
      <c r="J1491" s="1" t="s">
        <v>58</v>
      </c>
      <c r="K1491" s="1" t="s">
        <v>992</v>
      </c>
      <c r="L1491" s="1" t="s">
        <v>49</v>
      </c>
      <c r="M1491" s="1"/>
      <c r="N1491" s="1" t="s">
        <v>29</v>
      </c>
      <c r="O1491" s="1" t="s">
        <v>988</v>
      </c>
      <c r="P1491" s="1" t="s">
        <v>55</v>
      </c>
      <c r="Q1491" s="1" t="s">
        <v>65</v>
      </c>
      <c r="R1491" s="1"/>
      <c r="S1491" s="1">
        <v>10004</v>
      </c>
      <c r="T1491" s="2">
        <v>42021</v>
      </c>
      <c r="U1491" s="2">
        <v>42023</v>
      </c>
      <c r="V1491" s="1">
        <v>3</v>
      </c>
      <c r="W1491" s="1">
        <v>46884</v>
      </c>
      <c r="X1491" s="1"/>
      <c r="Y1491" s="1"/>
      <c r="Z1491" s="1"/>
      <c r="AA1491" s="1"/>
      <c r="AB1491" s="1"/>
    </row>
    <row r="1492" spans="1:28" x14ac:dyDescent="0.3">
      <c r="A1492" s="1">
        <v>6587</v>
      </c>
      <c r="B1492" s="1" t="s">
        <v>47</v>
      </c>
      <c r="C1492" s="1">
        <v>11.55</v>
      </c>
      <c r="D1492" s="1">
        <v>0.05</v>
      </c>
      <c r="E1492" s="1">
        <v>2618</v>
      </c>
      <c r="G1492" s="1"/>
      <c r="H1492" s="1" t="s">
        <v>35</v>
      </c>
      <c r="I1492" s="1" t="s">
        <v>24</v>
      </c>
      <c r="J1492" s="1" t="s">
        <v>26</v>
      </c>
      <c r="K1492" s="1" t="s">
        <v>27</v>
      </c>
      <c r="L1492" s="1" t="s">
        <v>28</v>
      </c>
      <c r="M1492" s="1"/>
      <c r="N1492" s="1" t="s">
        <v>29</v>
      </c>
      <c r="O1492" s="1" t="s">
        <v>988</v>
      </c>
      <c r="P1492" s="1" t="s">
        <v>55</v>
      </c>
      <c r="Q1492" s="1" t="s">
        <v>65</v>
      </c>
      <c r="R1492" s="1"/>
      <c r="S1492" s="1">
        <v>10004</v>
      </c>
      <c r="T1492" s="2">
        <v>42021</v>
      </c>
      <c r="U1492" s="2">
        <v>42022</v>
      </c>
      <c r="V1492" s="1">
        <v>25</v>
      </c>
      <c r="W1492" s="1">
        <v>46884</v>
      </c>
      <c r="X1492" s="1"/>
      <c r="Y1492" s="1"/>
      <c r="Z1492" s="1"/>
      <c r="AA1492" s="1"/>
      <c r="AB1492" s="1"/>
    </row>
    <row r="1493" spans="1:28" x14ac:dyDescent="0.3">
      <c r="A1493" s="1">
        <v>4788</v>
      </c>
      <c r="B1493" s="1" t="s">
        <v>23</v>
      </c>
      <c r="C1493" s="1">
        <v>4.84</v>
      </c>
      <c r="D1493" s="1">
        <v>0.05</v>
      </c>
      <c r="E1493" s="1">
        <v>2618</v>
      </c>
      <c r="G1493" s="1"/>
      <c r="H1493" s="1" t="s">
        <v>995</v>
      </c>
      <c r="I1493" s="1" t="s">
        <v>24</v>
      </c>
      <c r="J1493" s="1" t="s">
        <v>26</v>
      </c>
      <c r="K1493" s="1" t="s">
        <v>27</v>
      </c>
      <c r="L1493" s="1" t="s">
        <v>28</v>
      </c>
      <c r="M1493" s="1"/>
      <c r="N1493" s="1" t="s">
        <v>29</v>
      </c>
      <c r="O1493" s="1" t="s">
        <v>988</v>
      </c>
      <c r="P1493" s="1" t="s">
        <v>55</v>
      </c>
      <c r="Q1493" s="1" t="s">
        <v>65</v>
      </c>
      <c r="R1493" s="1"/>
      <c r="S1493" s="1">
        <v>10004</v>
      </c>
      <c r="T1493" s="2">
        <v>42086</v>
      </c>
      <c r="U1493" s="2">
        <v>42086</v>
      </c>
      <c r="V1493" s="1">
        <v>20</v>
      </c>
      <c r="W1493" s="1">
        <v>34017</v>
      </c>
      <c r="X1493" s="1"/>
      <c r="Y1493" s="1"/>
      <c r="Z1493" s="1"/>
      <c r="AA1493" s="1"/>
      <c r="AB1493" s="1"/>
    </row>
    <row r="1494" spans="1:28" x14ac:dyDescent="0.3">
      <c r="A1494" s="1">
        <v>4789</v>
      </c>
      <c r="B1494" s="1" t="s">
        <v>23</v>
      </c>
      <c r="C1494" s="1">
        <v>14.98</v>
      </c>
      <c r="D1494" s="1">
        <v>0.05</v>
      </c>
      <c r="E1494" s="1">
        <v>2618</v>
      </c>
      <c r="G1494" s="1"/>
      <c r="H1494" s="1" t="s">
        <v>35</v>
      </c>
      <c r="I1494" s="1" t="s">
        <v>24</v>
      </c>
      <c r="J1494" s="1" t="s">
        <v>26</v>
      </c>
      <c r="K1494" s="1" t="s">
        <v>85</v>
      </c>
      <c r="L1494" s="1" t="s">
        <v>49</v>
      </c>
      <c r="M1494" s="1"/>
      <c r="N1494" s="1" t="s">
        <v>29</v>
      </c>
      <c r="O1494" s="1" t="s">
        <v>988</v>
      </c>
      <c r="P1494" s="1" t="s">
        <v>55</v>
      </c>
      <c r="Q1494" s="1" t="s">
        <v>65</v>
      </c>
      <c r="R1494" s="1"/>
      <c r="S1494" s="1">
        <v>10004</v>
      </c>
      <c r="T1494" s="2">
        <v>42086</v>
      </c>
      <c r="U1494" s="2">
        <v>42088</v>
      </c>
      <c r="V1494" s="1">
        <v>28</v>
      </c>
      <c r="W1494" s="1">
        <v>34017</v>
      </c>
      <c r="X1494" s="1"/>
      <c r="Y1494" s="1"/>
      <c r="Z1494" s="1"/>
      <c r="AA1494" s="1"/>
      <c r="AB1494" s="1"/>
    </row>
    <row r="1495" spans="1:28" x14ac:dyDescent="0.3">
      <c r="A1495" s="1">
        <v>7452</v>
      </c>
      <c r="B1495" s="1" t="s">
        <v>41</v>
      </c>
      <c r="C1495" s="1">
        <v>20.27</v>
      </c>
      <c r="D1495" s="1">
        <v>0.05</v>
      </c>
      <c r="E1495" s="1">
        <v>2618</v>
      </c>
      <c r="G1495" s="1"/>
      <c r="H1495" s="1" t="s">
        <v>35</v>
      </c>
      <c r="I1495" s="1" t="s">
        <v>24</v>
      </c>
      <c r="J1495" s="1" t="s">
        <v>26</v>
      </c>
      <c r="K1495" s="1" t="s">
        <v>131</v>
      </c>
      <c r="L1495" s="1" t="s">
        <v>49</v>
      </c>
      <c r="M1495" s="1"/>
      <c r="N1495" s="1" t="s">
        <v>29</v>
      </c>
      <c r="O1495" s="1" t="s">
        <v>989</v>
      </c>
      <c r="P1495" s="1" t="s">
        <v>55</v>
      </c>
      <c r="Q1495" s="1" t="s">
        <v>65</v>
      </c>
      <c r="R1495" s="1"/>
      <c r="S1495" s="1">
        <v>10004</v>
      </c>
      <c r="T1495" s="2">
        <v>42086</v>
      </c>
      <c r="U1495" s="2">
        <v>42087</v>
      </c>
      <c r="V1495" s="1">
        <v>53</v>
      </c>
      <c r="W1495" s="1">
        <v>53153</v>
      </c>
      <c r="X1495" s="1"/>
      <c r="Y1495" s="1"/>
      <c r="Z1495" s="1"/>
      <c r="AA1495" s="1"/>
      <c r="AB1495" s="1"/>
    </row>
    <row r="1496" spans="1:28" x14ac:dyDescent="0.3">
      <c r="A1496" s="1">
        <v>22788</v>
      </c>
      <c r="B1496" s="1" t="s">
        <v>23</v>
      </c>
      <c r="C1496" s="1">
        <v>4.84</v>
      </c>
      <c r="D1496" s="1">
        <v>0.05</v>
      </c>
      <c r="E1496" s="1">
        <v>2619</v>
      </c>
      <c r="G1496" s="1"/>
      <c r="H1496" s="1" t="s">
        <v>995</v>
      </c>
      <c r="I1496" s="1" t="s">
        <v>24</v>
      </c>
      <c r="J1496" s="1" t="s">
        <v>26</v>
      </c>
      <c r="K1496" s="1" t="s">
        <v>27</v>
      </c>
      <c r="L1496" s="1" t="s">
        <v>28</v>
      </c>
      <c r="M1496" s="1"/>
      <c r="N1496" s="1" t="s">
        <v>29</v>
      </c>
      <c r="O1496" s="1" t="s">
        <v>989</v>
      </c>
      <c r="P1496" s="1" t="s">
        <v>709</v>
      </c>
      <c r="Q1496" s="1" t="s">
        <v>788</v>
      </c>
      <c r="R1496" s="1"/>
      <c r="S1496" s="1">
        <v>57103</v>
      </c>
      <c r="T1496" s="2">
        <v>42086</v>
      </c>
      <c r="U1496" s="2">
        <v>42086</v>
      </c>
      <c r="V1496" s="1">
        <v>5</v>
      </c>
      <c r="W1496" s="1">
        <v>88014</v>
      </c>
      <c r="X1496" s="1"/>
      <c r="Y1496" s="1"/>
      <c r="Z1496" s="1"/>
      <c r="AA1496" s="1"/>
      <c r="AB1496" s="1"/>
    </row>
    <row r="1497" spans="1:28" x14ac:dyDescent="0.3">
      <c r="A1497" s="1">
        <v>18461</v>
      </c>
      <c r="B1497" s="1" t="s">
        <v>33</v>
      </c>
      <c r="C1497" s="1">
        <v>30.98</v>
      </c>
      <c r="D1497" s="1">
        <v>0.05</v>
      </c>
      <c r="E1497" s="1">
        <v>2619</v>
      </c>
      <c r="G1497" s="1"/>
      <c r="H1497" s="1" t="s">
        <v>35</v>
      </c>
      <c r="I1497" s="1" t="s">
        <v>24</v>
      </c>
      <c r="J1497" s="1" t="s">
        <v>26</v>
      </c>
      <c r="K1497" s="1" t="s">
        <v>27</v>
      </c>
      <c r="L1497" s="1" t="s">
        <v>43</v>
      </c>
      <c r="M1497" s="1"/>
      <c r="N1497" s="1" t="s">
        <v>29</v>
      </c>
      <c r="O1497" s="1" t="s">
        <v>998</v>
      </c>
      <c r="P1497" s="1" t="s">
        <v>709</v>
      </c>
      <c r="Q1497" s="1" t="s">
        <v>788</v>
      </c>
      <c r="R1497" s="1"/>
      <c r="S1497" s="1">
        <v>57103</v>
      </c>
      <c r="T1497" s="2">
        <v>42044</v>
      </c>
      <c r="U1497" s="2">
        <v>42046</v>
      </c>
      <c r="V1497" s="1">
        <v>4</v>
      </c>
      <c r="W1497" s="1">
        <v>88015</v>
      </c>
      <c r="X1497" s="1"/>
      <c r="Y1497" s="1"/>
      <c r="Z1497" s="1"/>
      <c r="AA1497" s="1"/>
      <c r="AB1497" s="1"/>
    </row>
    <row r="1498" spans="1:28" x14ac:dyDescent="0.3">
      <c r="A1498" s="1">
        <v>25452</v>
      </c>
      <c r="B1498" s="1" t="s">
        <v>41</v>
      </c>
      <c r="C1498" s="1">
        <v>20.27</v>
      </c>
      <c r="D1498" s="1">
        <v>0.05</v>
      </c>
      <c r="E1498" s="1">
        <v>2620</v>
      </c>
      <c r="G1498" s="1"/>
      <c r="H1498" s="1" t="s">
        <v>35</v>
      </c>
      <c r="I1498" s="1" t="s">
        <v>24</v>
      </c>
      <c r="J1498" s="1" t="s">
        <v>26</v>
      </c>
      <c r="K1498" s="1" t="s">
        <v>131</v>
      </c>
      <c r="L1498" s="1" t="s">
        <v>49</v>
      </c>
      <c r="M1498" s="1"/>
      <c r="N1498" s="1" t="s">
        <v>29</v>
      </c>
      <c r="O1498" s="1" t="s">
        <v>998</v>
      </c>
      <c r="P1498" s="1" t="s">
        <v>126</v>
      </c>
      <c r="Q1498" s="1" t="s">
        <v>789</v>
      </c>
      <c r="R1498" s="1"/>
      <c r="S1498" s="1">
        <v>38134</v>
      </c>
      <c r="T1498" s="2">
        <v>42086</v>
      </c>
      <c r="U1498" s="2">
        <v>42087</v>
      </c>
      <c r="V1498" s="1">
        <v>13</v>
      </c>
      <c r="W1498" s="1">
        <v>88017</v>
      </c>
      <c r="X1498" s="1"/>
      <c r="Y1498" s="1"/>
      <c r="Z1498" s="1"/>
      <c r="AA1498" s="1"/>
      <c r="AB1498" s="1"/>
    </row>
    <row r="1499" spans="1:28" x14ac:dyDescent="0.3">
      <c r="A1499" s="1">
        <v>26296</v>
      </c>
      <c r="B1499" s="1" t="s">
        <v>23</v>
      </c>
      <c r="C1499" s="1">
        <v>40.97</v>
      </c>
      <c r="D1499" s="1">
        <v>0.05</v>
      </c>
      <c r="E1499" s="1">
        <v>2621</v>
      </c>
      <c r="G1499" s="1"/>
      <c r="H1499" s="1" t="s">
        <v>995</v>
      </c>
      <c r="I1499" s="1" t="s">
        <v>24</v>
      </c>
      <c r="J1499" s="1" t="s">
        <v>26</v>
      </c>
      <c r="K1499" s="1" t="s">
        <v>27</v>
      </c>
      <c r="L1499" s="1" t="s">
        <v>43</v>
      </c>
      <c r="M1499" s="1"/>
      <c r="N1499" s="1" t="s">
        <v>29</v>
      </c>
      <c r="O1499" s="1" t="s">
        <v>984</v>
      </c>
      <c r="P1499" s="1" t="s">
        <v>126</v>
      </c>
      <c r="Q1499" s="1" t="s">
        <v>790</v>
      </c>
      <c r="R1499" s="1"/>
      <c r="S1499" s="1">
        <v>37027</v>
      </c>
      <c r="T1499" s="2">
        <v>42082</v>
      </c>
      <c r="U1499" s="2">
        <v>42083</v>
      </c>
      <c r="V1499" s="1">
        <v>5</v>
      </c>
      <c r="W1499" s="1">
        <v>88016</v>
      </c>
      <c r="X1499" s="1"/>
      <c r="Y1499" s="1"/>
      <c r="Z1499" s="1"/>
      <c r="AA1499" s="1"/>
      <c r="AB1499" s="1"/>
    </row>
    <row r="1500" spans="1:28" x14ac:dyDescent="0.3">
      <c r="A1500" s="1">
        <v>26032</v>
      </c>
      <c r="B1500" s="1" t="s">
        <v>23</v>
      </c>
      <c r="C1500" s="1">
        <v>41.94</v>
      </c>
      <c r="D1500" s="1">
        <v>0.05</v>
      </c>
      <c r="E1500" s="1">
        <v>2626</v>
      </c>
      <c r="G1500" s="1"/>
      <c r="H1500" s="1" t="s">
        <v>35</v>
      </c>
      <c r="I1500" s="1" t="s">
        <v>74</v>
      </c>
      <c r="J1500" s="1" t="s">
        <v>26</v>
      </c>
      <c r="K1500" s="1" t="s">
        <v>996</v>
      </c>
      <c r="L1500" s="1" t="s">
        <v>49</v>
      </c>
      <c r="M1500" s="1"/>
      <c r="N1500" s="1" t="s">
        <v>29</v>
      </c>
      <c r="O1500" s="1" t="s">
        <v>989</v>
      </c>
      <c r="P1500" s="1" t="s">
        <v>39</v>
      </c>
      <c r="Q1500" s="1" t="s">
        <v>478</v>
      </c>
      <c r="R1500" s="1"/>
      <c r="S1500" s="1">
        <v>94025</v>
      </c>
      <c r="T1500" s="2">
        <v>42042</v>
      </c>
      <c r="U1500" s="2">
        <v>42043</v>
      </c>
      <c r="V1500" s="1">
        <v>6</v>
      </c>
      <c r="W1500" s="1">
        <v>90927</v>
      </c>
      <c r="X1500" s="1"/>
      <c r="Y1500" s="1"/>
      <c r="Z1500" s="1"/>
      <c r="AA1500" s="1"/>
      <c r="AB1500" s="1"/>
    </row>
    <row r="1501" spans="1:28" x14ac:dyDescent="0.3">
      <c r="A1501" s="1">
        <v>18623</v>
      </c>
      <c r="B1501" s="1" t="s">
        <v>47</v>
      </c>
      <c r="C1501" s="1">
        <v>30.53</v>
      </c>
      <c r="D1501" s="1">
        <v>0.05</v>
      </c>
      <c r="E1501" s="1">
        <v>2628</v>
      </c>
      <c r="G1501" s="1"/>
      <c r="H1501" s="1" t="s">
        <v>995</v>
      </c>
      <c r="I1501" s="1" t="s">
        <v>24</v>
      </c>
      <c r="J1501" s="1" t="s">
        <v>26</v>
      </c>
      <c r="K1501" s="1" t="s">
        <v>82</v>
      </c>
      <c r="L1501" s="1" t="s">
        <v>49</v>
      </c>
      <c r="M1501" s="1"/>
      <c r="N1501" s="1" t="s">
        <v>29</v>
      </c>
      <c r="O1501" s="1" t="s">
        <v>989</v>
      </c>
      <c r="P1501" s="1" t="s">
        <v>145</v>
      </c>
      <c r="Q1501" s="1" t="s">
        <v>739</v>
      </c>
      <c r="R1501" s="1"/>
      <c r="S1501" s="1">
        <v>73160</v>
      </c>
      <c r="T1501" s="2">
        <v>42021</v>
      </c>
      <c r="U1501" s="2">
        <v>42023</v>
      </c>
      <c r="V1501" s="1">
        <v>14</v>
      </c>
      <c r="W1501" s="1">
        <v>85916</v>
      </c>
      <c r="X1501" s="1"/>
      <c r="Y1501" s="1"/>
      <c r="Z1501" s="1"/>
      <c r="AA1501" s="1"/>
      <c r="AB1501" s="1"/>
    </row>
    <row r="1502" spans="1:28" x14ac:dyDescent="0.3">
      <c r="A1502" s="1">
        <v>21981</v>
      </c>
      <c r="B1502" s="1" t="s">
        <v>41</v>
      </c>
      <c r="C1502" s="1">
        <v>194.3</v>
      </c>
      <c r="D1502" s="1">
        <v>0.1</v>
      </c>
      <c r="E1502" s="1">
        <v>2630</v>
      </c>
      <c r="G1502" s="1"/>
      <c r="H1502" s="1" t="s">
        <v>35</v>
      </c>
      <c r="I1502" s="1" t="s">
        <v>48</v>
      </c>
      <c r="J1502" s="1" t="s">
        <v>36</v>
      </c>
      <c r="K1502" s="1" t="s">
        <v>42</v>
      </c>
      <c r="L1502" s="1" t="s">
        <v>124</v>
      </c>
      <c r="M1502" s="1"/>
      <c r="N1502" s="1" t="s">
        <v>29</v>
      </c>
      <c r="O1502" s="1" t="s">
        <v>989</v>
      </c>
      <c r="P1502" s="1" t="s">
        <v>145</v>
      </c>
      <c r="Q1502" s="1" t="s">
        <v>791</v>
      </c>
      <c r="R1502" s="1"/>
      <c r="S1502" s="1">
        <v>73071</v>
      </c>
      <c r="T1502" s="2">
        <v>42009</v>
      </c>
      <c r="U1502" s="2">
        <v>42011</v>
      </c>
      <c r="V1502" s="1">
        <v>5</v>
      </c>
      <c r="W1502" s="1">
        <v>85914</v>
      </c>
      <c r="X1502" s="2"/>
      <c r="Y1502" s="1"/>
      <c r="Z1502" s="1"/>
      <c r="AA1502" s="1"/>
      <c r="AB1502" s="1"/>
    </row>
    <row r="1503" spans="1:28" x14ac:dyDescent="0.3">
      <c r="A1503" s="1">
        <v>21982</v>
      </c>
      <c r="B1503" s="1" t="s">
        <v>41</v>
      </c>
      <c r="C1503" s="1">
        <v>209.84</v>
      </c>
      <c r="D1503" s="1">
        <v>0.1</v>
      </c>
      <c r="E1503" s="1">
        <v>2630</v>
      </c>
      <c r="G1503" s="1"/>
      <c r="H1503" s="1" t="s">
        <v>35</v>
      </c>
      <c r="I1503" s="1" t="s">
        <v>48</v>
      </c>
      <c r="J1503" s="1" t="s">
        <v>36</v>
      </c>
      <c r="K1503" s="1" t="s">
        <v>42</v>
      </c>
      <c r="L1503" s="1" t="s">
        <v>124</v>
      </c>
      <c r="M1503" s="1"/>
      <c r="N1503" s="1" t="s">
        <v>29</v>
      </c>
      <c r="O1503" s="1" t="s">
        <v>989</v>
      </c>
      <c r="P1503" s="1" t="s">
        <v>145</v>
      </c>
      <c r="Q1503" s="1" t="s">
        <v>791</v>
      </c>
      <c r="R1503" s="1"/>
      <c r="S1503" s="1">
        <v>73071</v>
      </c>
      <c r="T1503" s="2">
        <v>42009</v>
      </c>
      <c r="U1503" s="2">
        <v>42010</v>
      </c>
      <c r="V1503" s="1">
        <v>10</v>
      </c>
      <c r="W1503" s="1">
        <v>85914</v>
      </c>
      <c r="X1503" s="1"/>
      <c r="Y1503" s="1"/>
      <c r="Z1503" s="1"/>
      <c r="AA1503" s="1"/>
      <c r="AB1503" s="1"/>
    </row>
    <row r="1504" spans="1:28" x14ac:dyDescent="0.3">
      <c r="A1504" s="1">
        <v>21983</v>
      </c>
      <c r="B1504" s="1" t="s">
        <v>41</v>
      </c>
      <c r="C1504" s="1">
        <v>145.44999999999999</v>
      </c>
      <c r="D1504" s="1">
        <v>0.1</v>
      </c>
      <c r="E1504" s="1">
        <v>2630</v>
      </c>
      <c r="G1504" s="1"/>
      <c r="H1504" s="1" t="s">
        <v>995</v>
      </c>
      <c r="I1504" s="1" t="s">
        <v>48</v>
      </c>
      <c r="J1504" s="1" t="s">
        <v>58</v>
      </c>
      <c r="K1504" s="1" t="s">
        <v>62</v>
      </c>
      <c r="L1504" s="1" t="s">
        <v>38</v>
      </c>
      <c r="M1504" s="1"/>
      <c r="N1504" s="1" t="s">
        <v>29</v>
      </c>
      <c r="O1504" s="1" t="s">
        <v>989</v>
      </c>
      <c r="P1504" s="1" t="s">
        <v>145</v>
      </c>
      <c r="Q1504" s="1" t="s">
        <v>791</v>
      </c>
      <c r="R1504" s="1"/>
      <c r="S1504" s="1">
        <v>73071</v>
      </c>
      <c r="T1504" s="2">
        <v>42009</v>
      </c>
      <c r="U1504" s="2">
        <v>42011</v>
      </c>
      <c r="V1504" s="1">
        <v>8</v>
      </c>
      <c r="W1504" s="1">
        <v>85914</v>
      </c>
      <c r="X1504" s="1"/>
      <c r="Y1504" s="1"/>
      <c r="Z1504" s="1"/>
      <c r="AA1504" s="1"/>
      <c r="AB1504" s="1"/>
    </row>
    <row r="1505" spans="1:28" x14ac:dyDescent="0.3">
      <c r="A1505" s="1">
        <v>22540</v>
      </c>
      <c r="B1505" s="1" t="s">
        <v>23</v>
      </c>
      <c r="C1505" s="1">
        <v>65.989999999999995</v>
      </c>
      <c r="D1505" s="1">
        <v>0.05</v>
      </c>
      <c r="E1505" s="1">
        <v>2630</v>
      </c>
      <c r="G1505" s="1"/>
      <c r="H1505" s="1" t="s">
        <v>35</v>
      </c>
      <c r="I1505" s="1" t="s">
        <v>48</v>
      </c>
      <c r="J1505" s="1" t="s">
        <v>58</v>
      </c>
      <c r="K1505" s="1" t="s">
        <v>992</v>
      </c>
      <c r="L1505" s="1" t="s">
        <v>49</v>
      </c>
      <c r="M1505" s="1"/>
      <c r="N1505" s="1" t="s">
        <v>29</v>
      </c>
      <c r="O1505" s="1" t="s">
        <v>984</v>
      </c>
      <c r="P1505" s="1" t="s">
        <v>145</v>
      </c>
      <c r="Q1505" s="1" t="s">
        <v>791</v>
      </c>
      <c r="R1505" s="1"/>
      <c r="S1505" s="1">
        <v>73071</v>
      </c>
      <c r="T1505" s="2">
        <v>42011</v>
      </c>
      <c r="U1505" s="2">
        <v>42012</v>
      </c>
      <c r="V1505" s="1">
        <v>3</v>
      </c>
      <c r="W1505" s="1">
        <v>85915</v>
      </c>
      <c r="X1505" s="2"/>
      <c r="Y1505" s="1"/>
      <c r="Z1505" s="1"/>
      <c r="AA1505" s="1"/>
      <c r="AB1505" s="1"/>
    </row>
    <row r="1506" spans="1:28" x14ac:dyDescent="0.3">
      <c r="A1506" s="1">
        <v>25594</v>
      </c>
      <c r="B1506" s="1" t="s">
        <v>71</v>
      </c>
      <c r="C1506" s="1">
        <v>100.97</v>
      </c>
      <c r="D1506" s="1">
        <v>0.1</v>
      </c>
      <c r="E1506" s="1">
        <v>2638</v>
      </c>
      <c r="G1506" s="1"/>
      <c r="H1506" s="1" t="s">
        <v>995</v>
      </c>
      <c r="I1506" s="1" t="s">
        <v>74</v>
      </c>
      <c r="J1506" s="1" t="s">
        <v>58</v>
      </c>
      <c r="K1506" s="1" t="s">
        <v>100</v>
      </c>
      <c r="L1506" s="1" t="s">
        <v>49</v>
      </c>
      <c r="M1506" s="1"/>
      <c r="N1506" s="1" t="s">
        <v>29</v>
      </c>
      <c r="O1506" s="1" t="s">
        <v>984</v>
      </c>
      <c r="P1506" s="1" t="s">
        <v>566</v>
      </c>
      <c r="Q1506" s="1" t="s">
        <v>792</v>
      </c>
      <c r="R1506" s="1"/>
      <c r="S1506" s="1">
        <v>83704</v>
      </c>
      <c r="T1506" s="2">
        <v>42163</v>
      </c>
      <c r="U1506" s="2">
        <v>42163</v>
      </c>
      <c r="V1506" s="1">
        <v>13</v>
      </c>
      <c r="W1506" s="1">
        <v>90951</v>
      </c>
      <c r="X1506" s="1"/>
      <c r="Y1506" s="1"/>
      <c r="Z1506" s="1"/>
      <c r="AA1506" s="1"/>
      <c r="AB1506" s="1"/>
    </row>
    <row r="1507" spans="1:28" x14ac:dyDescent="0.3">
      <c r="A1507" s="1">
        <v>21041</v>
      </c>
      <c r="B1507" s="1" t="s">
        <v>33</v>
      </c>
      <c r="C1507" s="1">
        <v>4.9800000000000004</v>
      </c>
      <c r="D1507" s="1">
        <v>0.05</v>
      </c>
      <c r="E1507" s="1">
        <v>2639</v>
      </c>
      <c r="G1507" s="1"/>
      <c r="H1507" s="1" t="s">
        <v>35</v>
      </c>
      <c r="I1507" s="1" t="s">
        <v>74</v>
      </c>
      <c r="J1507" s="1" t="s">
        <v>26</v>
      </c>
      <c r="K1507" s="1" t="s">
        <v>82</v>
      </c>
      <c r="L1507" s="1" t="s">
        <v>49</v>
      </c>
      <c r="M1507" s="1"/>
      <c r="N1507" s="1" t="s">
        <v>29</v>
      </c>
      <c r="O1507" s="1" t="s">
        <v>984</v>
      </c>
      <c r="P1507" s="1" t="s">
        <v>164</v>
      </c>
      <c r="Q1507" s="1" t="s">
        <v>254</v>
      </c>
      <c r="R1507" s="1"/>
      <c r="S1507" s="1">
        <v>88201</v>
      </c>
      <c r="T1507" s="2">
        <v>42082</v>
      </c>
      <c r="U1507" s="2">
        <v>42082</v>
      </c>
      <c r="V1507" s="1">
        <v>3</v>
      </c>
      <c r="W1507" s="1">
        <v>90952</v>
      </c>
      <c r="X1507" s="2"/>
      <c r="Y1507" s="1"/>
      <c r="Z1507" s="1"/>
      <c r="AA1507" s="1"/>
      <c r="AB1507" s="1"/>
    </row>
    <row r="1508" spans="1:28" x14ac:dyDescent="0.3">
      <c r="A1508" s="1">
        <v>22438</v>
      </c>
      <c r="B1508" s="1" t="s">
        <v>71</v>
      </c>
      <c r="C1508" s="1">
        <v>10.98</v>
      </c>
      <c r="D1508" s="1">
        <v>0.05</v>
      </c>
      <c r="E1508" s="1">
        <v>2647</v>
      </c>
      <c r="G1508" s="1"/>
      <c r="H1508" s="1" t="s">
        <v>35</v>
      </c>
      <c r="I1508" s="1" t="s">
        <v>24</v>
      </c>
      <c r="J1508" s="1" t="s">
        <v>26</v>
      </c>
      <c r="K1508" s="1" t="s">
        <v>131</v>
      </c>
      <c r="L1508" s="1" t="s">
        <v>49</v>
      </c>
      <c r="M1508" s="1"/>
      <c r="N1508" s="1" t="s">
        <v>29</v>
      </c>
      <c r="O1508" s="1" t="s">
        <v>984</v>
      </c>
      <c r="P1508" s="1" t="s">
        <v>39</v>
      </c>
      <c r="Q1508" s="1" t="s">
        <v>793</v>
      </c>
      <c r="R1508" s="1"/>
      <c r="S1508" s="1">
        <v>93309</v>
      </c>
      <c r="T1508" s="2">
        <v>42080</v>
      </c>
      <c r="U1508" s="2">
        <v>42087</v>
      </c>
      <c r="V1508" s="1">
        <v>5</v>
      </c>
      <c r="W1508" s="1">
        <v>91386</v>
      </c>
      <c r="X1508" s="2"/>
      <c r="Y1508" s="1"/>
      <c r="Z1508" s="1"/>
      <c r="AA1508" s="1"/>
      <c r="AB1508" s="1"/>
    </row>
    <row r="1509" spans="1:28" x14ac:dyDescent="0.3">
      <c r="A1509" s="1">
        <v>22439</v>
      </c>
      <c r="B1509" s="1" t="s">
        <v>71</v>
      </c>
      <c r="C1509" s="1">
        <v>39.979999999999997</v>
      </c>
      <c r="D1509" s="1">
        <v>0.05</v>
      </c>
      <c r="E1509" s="1">
        <v>2647</v>
      </c>
      <c r="G1509" s="1"/>
      <c r="H1509" s="1" t="s">
        <v>35</v>
      </c>
      <c r="I1509" s="1" t="s">
        <v>24</v>
      </c>
      <c r="J1509" s="1" t="s">
        <v>36</v>
      </c>
      <c r="K1509" s="1" t="s">
        <v>42</v>
      </c>
      <c r="L1509" s="1" t="s">
        <v>28</v>
      </c>
      <c r="M1509" s="1"/>
      <c r="N1509" s="1" t="s">
        <v>29</v>
      </c>
      <c r="O1509" s="1" t="s">
        <v>988</v>
      </c>
      <c r="P1509" s="1" t="s">
        <v>39</v>
      </c>
      <c r="Q1509" s="1" t="s">
        <v>793</v>
      </c>
      <c r="R1509" s="1"/>
      <c r="S1509" s="1">
        <v>93309</v>
      </c>
      <c r="T1509" s="2">
        <v>42080</v>
      </c>
      <c r="U1509" s="2">
        <v>42082</v>
      </c>
      <c r="V1509" s="1">
        <v>4</v>
      </c>
      <c r="W1509" s="1">
        <v>91386</v>
      </c>
      <c r="X1509" s="2"/>
      <c r="Y1509" s="1"/>
      <c r="Z1509" s="1"/>
      <c r="AA1509" s="1"/>
      <c r="AB1509" s="1"/>
    </row>
    <row r="1510" spans="1:28" x14ac:dyDescent="0.3">
      <c r="A1510" s="1">
        <v>18720</v>
      </c>
      <c r="B1510" s="1" t="s">
        <v>23</v>
      </c>
      <c r="C1510" s="1">
        <v>39.979999999999997</v>
      </c>
      <c r="D1510" s="1">
        <v>0.05</v>
      </c>
      <c r="E1510" s="1">
        <v>2649</v>
      </c>
      <c r="G1510" s="1"/>
      <c r="H1510" s="1" t="s">
        <v>35</v>
      </c>
      <c r="I1510" s="1" t="s">
        <v>24</v>
      </c>
      <c r="J1510" s="1" t="s">
        <v>58</v>
      </c>
      <c r="K1510" s="1" t="s">
        <v>100</v>
      </c>
      <c r="L1510" s="1" t="s">
        <v>49</v>
      </c>
      <c r="M1510" s="1"/>
      <c r="N1510" s="1" t="s">
        <v>29</v>
      </c>
      <c r="O1510" s="1" t="s">
        <v>988</v>
      </c>
      <c r="P1510" s="1" t="s">
        <v>181</v>
      </c>
      <c r="Q1510" s="1" t="s">
        <v>719</v>
      </c>
      <c r="R1510" s="1"/>
      <c r="S1510" s="1">
        <v>21040</v>
      </c>
      <c r="T1510" s="2">
        <v>42166</v>
      </c>
      <c r="U1510" s="2">
        <v>42167</v>
      </c>
      <c r="V1510" s="1">
        <v>5</v>
      </c>
      <c r="W1510" s="1">
        <v>88814</v>
      </c>
      <c r="X1510" s="2"/>
      <c r="Y1510" s="1"/>
      <c r="Z1510" s="1"/>
      <c r="AA1510" s="1"/>
      <c r="AB1510" s="1"/>
    </row>
    <row r="1511" spans="1:28" x14ac:dyDescent="0.3">
      <c r="A1511" s="1">
        <v>22904</v>
      </c>
      <c r="B1511" s="1" t="s">
        <v>41</v>
      </c>
      <c r="C1511" s="1">
        <v>35.99</v>
      </c>
      <c r="D1511" s="1">
        <v>0.05</v>
      </c>
      <c r="E1511" s="1">
        <v>2650</v>
      </c>
      <c r="G1511" s="1"/>
      <c r="H1511" s="1" t="s">
        <v>35</v>
      </c>
      <c r="I1511" s="1" t="s">
        <v>24</v>
      </c>
      <c r="J1511" s="1" t="s">
        <v>58</v>
      </c>
      <c r="K1511" s="1" t="s">
        <v>992</v>
      </c>
      <c r="L1511" s="1" t="s">
        <v>28</v>
      </c>
      <c r="M1511" s="1"/>
      <c r="N1511" s="1" t="s">
        <v>29</v>
      </c>
      <c r="O1511" s="1" t="s">
        <v>984</v>
      </c>
      <c r="P1511" s="1" t="s">
        <v>122</v>
      </c>
      <c r="Q1511" s="1" t="s">
        <v>794</v>
      </c>
      <c r="R1511" s="1"/>
      <c r="S1511" s="1">
        <v>15234</v>
      </c>
      <c r="T1511" s="2">
        <v>42128</v>
      </c>
      <c r="U1511" s="2">
        <v>42129</v>
      </c>
      <c r="V1511" s="1">
        <v>26</v>
      </c>
      <c r="W1511" s="1">
        <v>88815</v>
      </c>
      <c r="X1511" s="2"/>
      <c r="Y1511" s="1"/>
      <c r="Z1511" s="1"/>
      <c r="AA1511" s="1"/>
      <c r="AB1511" s="1"/>
    </row>
    <row r="1512" spans="1:28" x14ac:dyDescent="0.3">
      <c r="A1512" s="1">
        <v>18949</v>
      </c>
      <c r="B1512" s="1" t="s">
        <v>47</v>
      </c>
      <c r="C1512" s="1">
        <v>47.9</v>
      </c>
      <c r="D1512" s="1">
        <v>0.05</v>
      </c>
      <c r="E1512" s="1">
        <v>2652</v>
      </c>
      <c r="G1512" s="1"/>
      <c r="H1512" s="1" t="s">
        <v>35</v>
      </c>
      <c r="I1512" s="1" t="s">
        <v>74</v>
      </c>
      <c r="J1512" s="1" t="s">
        <v>26</v>
      </c>
      <c r="K1512" s="1" t="s">
        <v>66</v>
      </c>
      <c r="L1512" s="1" t="s">
        <v>49</v>
      </c>
      <c r="M1512" s="1"/>
      <c r="N1512" s="1" t="s">
        <v>29</v>
      </c>
      <c r="O1512" s="1" t="s">
        <v>989</v>
      </c>
      <c r="P1512" s="1" t="s">
        <v>39</v>
      </c>
      <c r="Q1512" s="1" t="s">
        <v>793</v>
      </c>
      <c r="R1512" s="1"/>
      <c r="S1512" s="1">
        <v>93309</v>
      </c>
      <c r="T1512" s="2">
        <v>42149</v>
      </c>
      <c r="U1512" s="2">
        <v>42151</v>
      </c>
      <c r="V1512" s="1">
        <v>2</v>
      </c>
      <c r="W1512" s="1">
        <v>89361</v>
      </c>
      <c r="X1512" s="1"/>
      <c r="Y1512" s="1"/>
      <c r="Z1512" s="1"/>
      <c r="AA1512" s="1"/>
      <c r="AB1512" s="1"/>
    </row>
    <row r="1513" spans="1:28" x14ac:dyDescent="0.3">
      <c r="A1513" s="1">
        <v>25662</v>
      </c>
      <c r="B1513" s="1" t="s">
        <v>33</v>
      </c>
      <c r="C1513" s="1">
        <v>4.9800000000000004</v>
      </c>
      <c r="D1513" s="1">
        <v>0.05</v>
      </c>
      <c r="E1513" s="1">
        <v>2653</v>
      </c>
      <c r="G1513" s="1"/>
      <c r="H1513" s="1" t="s">
        <v>35</v>
      </c>
      <c r="I1513" s="1" t="s">
        <v>74</v>
      </c>
      <c r="J1513" s="1" t="s">
        <v>58</v>
      </c>
      <c r="K1513" s="1" t="s">
        <v>100</v>
      </c>
      <c r="L1513" s="1" t="s">
        <v>43</v>
      </c>
      <c r="M1513" s="1"/>
      <c r="N1513" s="1" t="s">
        <v>29</v>
      </c>
      <c r="O1513" s="1" t="s">
        <v>989</v>
      </c>
      <c r="P1513" s="1" t="s">
        <v>101</v>
      </c>
      <c r="Q1513" s="1" t="s">
        <v>795</v>
      </c>
      <c r="R1513" s="1"/>
      <c r="S1513" s="1">
        <v>67037</v>
      </c>
      <c r="T1513" s="2">
        <v>42057</v>
      </c>
      <c r="U1513" s="2">
        <v>42058</v>
      </c>
      <c r="V1513" s="1">
        <v>7</v>
      </c>
      <c r="W1513" s="1">
        <v>89360</v>
      </c>
      <c r="X1513" s="1"/>
      <c r="Y1513" s="1"/>
      <c r="Z1513" s="1"/>
      <c r="AA1513" s="1"/>
      <c r="AB1513" s="1"/>
    </row>
    <row r="1514" spans="1:28" x14ac:dyDescent="0.3">
      <c r="A1514" s="1">
        <v>25663</v>
      </c>
      <c r="B1514" s="1" t="s">
        <v>33</v>
      </c>
      <c r="C1514" s="1">
        <v>34.229999999999997</v>
      </c>
      <c r="D1514" s="1">
        <v>0.05</v>
      </c>
      <c r="E1514" s="1">
        <v>2653</v>
      </c>
      <c r="G1514" s="1"/>
      <c r="H1514" s="1" t="s">
        <v>35</v>
      </c>
      <c r="I1514" s="1" t="s">
        <v>74</v>
      </c>
      <c r="J1514" s="1" t="s">
        <v>36</v>
      </c>
      <c r="K1514" s="1" t="s">
        <v>42</v>
      </c>
      <c r="L1514" s="1" t="s">
        <v>49</v>
      </c>
      <c r="M1514" s="1"/>
      <c r="N1514" s="1" t="s">
        <v>29</v>
      </c>
      <c r="O1514" s="1" t="s">
        <v>998</v>
      </c>
      <c r="P1514" s="1" t="s">
        <v>101</v>
      </c>
      <c r="Q1514" s="1" t="s">
        <v>795</v>
      </c>
      <c r="R1514" s="1"/>
      <c r="S1514" s="1">
        <v>67037</v>
      </c>
      <c r="T1514" s="2">
        <v>42057</v>
      </c>
      <c r="U1514" s="2">
        <v>42059</v>
      </c>
      <c r="V1514" s="1">
        <v>11</v>
      </c>
      <c r="W1514" s="1">
        <v>89360</v>
      </c>
      <c r="X1514" s="1"/>
      <c r="Y1514" s="1"/>
      <c r="Z1514" s="1"/>
      <c r="AA1514" s="1"/>
      <c r="AB1514" s="1"/>
    </row>
    <row r="1515" spans="1:28" x14ac:dyDescent="0.3">
      <c r="A1515" s="1">
        <v>19131</v>
      </c>
      <c r="B1515" s="1" t="s">
        <v>47</v>
      </c>
      <c r="C1515" s="1">
        <v>89.99</v>
      </c>
      <c r="D1515" s="1">
        <v>0.05</v>
      </c>
      <c r="E1515" s="1">
        <v>2655</v>
      </c>
      <c r="G1515" s="1"/>
      <c r="H1515" s="1" t="s">
        <v>995</v>
      </c>
      <c r="I1515" s="1" t="s">
        <v>74</v>
      </c>
      <c r="J1515" s="1" t="s">
        <v>36</v>
      </c>
      <c r="K1515" s="1" t="s">
        <v>37</v>
      </c>
      <c r="L1515" s="1" t="s">
        <v>38</v>
      </c>
      <c r="M1515" s="1"/>
      <c r="N1515" s="1" t="s">
        <v>29</v>
      </c>
      <c r="O1515" s="1" t="s">
        <v>998</v>
      </c>
      <c r="P1515" s="1" t="s">
        <v>171</v>
      </c>
      <c r="Q1515" s="1" t="s">
        <v>235</v>
      </c>
      <c r="R1515" s="1"/>
      <c r="S1515" s="1">
        <v>30318</v>
      </c>
      <c r="T1515" s="2">
        <v>42112</v>
      </c>
      <c r="U1515" s="2">
        <v>42112</v>
      </c>
      <c r="V1515" s="1">
        <v>6</v>
      </c>
      <c r="W1515" s="1">
        <v>86063</v>
      </c>
      <c r="X1515" s="2"/>
      <c r="Y1515" s="1"/>
      <c r="Z1515" s="1"/>
      <c r="AA1515" s="1"/>
      <c r="AB1515" s="1"/>
    </row>
    <row r="1516" spans="1:28" x14ac:dyDescent="0.3">
      <c r="A1516" s="1">
        <v>22938</v>
      </c>
      <c r="B1516" s="1" t="s">
        <v>41</v>
      </c>
      <c r="C1516" s="1">
        <v>2.94</v>
      </c>
      <c r="D1516" s="1">
        <v>0.05</v>
      </c>
      <c r="E1516" s="1">
        <v>2655</v>
      </c>
      <c r="G1516" s="1"/>
      <c r="H1516" s="1" t="s">
        <v>35</v>
      </c>
      <c r="I1516" s="1" t="s">
        <v>24</v>
      </c>
      <c r="J1516" s="1" t="s">
        <v>26</v>
      </c>
      <c r="K1516" s="1" t="s">
        <v>27</v>
      </c>
      <c r="L1516" s="1" t="s">
        <v>28</v>
      </c>
      <c r="M1516" s="1"/>
      <c r="N1516" s="1" t="s">
        <v>29</v>
      </c>
      <c r="O1516" s="1" t="s">
        <v>988</v>
      </c>
      <c r="P1516" s="1" t="s">
        <v>171</v>
      </c>
      <c r="Q1516" s="1" t="s">
        <v>235</v>
      </c>
      <c r="R1516" s="1"/>
      <c r="S1516" s="1">
        <v>30318</v>
      </c>
      <c r="T1516" s="2">
        <v>42102</v>
      </c>
      <c r="U1516" s="2">
        <v>42103</v>
      </c>
      <c r="V1516" s="1">
        <v>10</v>
      </c>
      <c r="W1516" s="1">
        <v>86064</v>
      </c>
      <c r="X1516" s="2"/>
      <c r="Y1516" s="1"/>
      <c r="Z1516" s="1"/>
      <c r="AA1516" s="1"/>
      <c r="AB1516" s="1"/>
    </row>
    <row r="1517" spans="1:28" x14ac:dyDescent="0.3">
      <c r="A1517" s="1">
        <v>19525</v>
      </c>
      <c r="B1517" s="1" t="s">
        <v>41</v>
      </c>
      <c r="C1517" s="1">
        <v>138.13999999999999</v>
      </c>
      <c r="D1517" s="1">
        <v>0.1</v>
      </c>
      <c r="E1517" s="1">
        <v>2660</v>
      </c>
      <c r="G1517" s="1"/>
      <c r="H1517" s="1" t="s">
        <v>35</v>
      </c>
      <c r="I1517" s="1" t="s">
        <v>48</v>
      </c>
      <c r="J1517" s="1" t="s">
        <v>26</v>
      </c>
      <c r="K1517" s="1" t="s">
        <v>85</v>
      </c>
      <c r="L1517" s="1" t="s">
        <v>124</v>
      </c>
      <c r="M1517" s="1"/>
      <c r="N1517" s="1" t="s">
        <v>29</v>
      </c>
      <c r="O1517" s="1" t="s">
        <v>988</v>
      </c>
      <c r="P1517" s="1" t="s">
        <v>103</v>
      </c>
      <c r="Q1517" s="1" t="s">
        <v>376</v>
      </c>
      <c r="R1517" s="1"/>
      <c r="S1517" s="1">
        <v>4038</v>
      </c>
      <c r="T1517" s="2">
        <v>42059</v>
      </c>
      <c r="U1517" s="2">
        <v>42061</v>
      </c>
      <c r="V1517" s="1">
        <v>4</v>
      </c>
      <c r="W1517" s="1">
        <v>86486</v>
      </c>
      <c r="X1517" s="1"/>
      <c r="Y1517" s="1"/>
      <c r="Z1517" s="1"/>
      <c r="AA1517" s="1"/>
      <c r="AB1517" s="1"/>
    </row>
    <row r="1518" spans="1:28" x14ac:dyDescent="0.3">
      <c r="A1518" s="1">
        <v>18400</v>
      </c>
      <c r="B1518" s="1" t="s">
        <v>23</v>
      </c>
      <c r="C1518" s="1">
        <v>90.24</v>
      </c>
      <c r="D1518" s="1">
        <v>0.05</v>
      </c>
      <c r="E1518" s="1">
        <v>2667</v>
      </c>
      <c r="G1518" s="1"/>
      <c r="H1518" s="1" t="s">
        <v>35</v>
      </c>
      <c r="I1518" s="1" t="s">
        <v>34</v>
      </c>
      <c r="J1518" s="1" t="s">
        <v>26</v>
      </c>
      <c r="K1518" s="1" t="s">
        <v>131</v>
      </c>
      <c r="L1518" s="1" t="s">
        <v>49</v>
      </c>
      <c r="M1518" s="1"/>
      <c r="N1518" s="1" t="s">
        <v>29</v>
      </c>
      <c r="O1518" s="1" t="s">
        <v>988</v>
      </c>
      <c r="P1518" s="1" t="s">
        <v>90</v>
      </c>
      <c r="Q1518" s="1" t="s">
        <v>68</v>
      </c>
      <c r="R1518" s="1"/>
      <c r="S1518" s="1">
        <v>44107</v>
      </c>
      <c r="T1518" s="2">
        <v>42096</v>
      </c>
      <c r="U1518" s="2">
        <v>42098</v>
      </c>
      <c r="V1518" s="1">
        <v>4</v>
      </c>
      <c r="W1518" s="1">
        <v>87831</v>
      </c>
      <c r="X1518" s="1"/>
      <c r="Y1518" s="1"/>
      <c r="Z1518" s="1"/>
      <c r="AA1518" s="1"/>
      <c r="AB1518" s="1"/>
    </row>
    <row r="1519" spans="1:28" x14ac:dyDescent="0.3">
      <c r="A1519" s="1">
        <v>18401</v>
      </c>
      <c r="B1519" s="1" t="s">
        <v>23</v>
      </c>
      <c r="C1519" s="1">
        <v>47.9</v>
      </c>
      <c r="D1519" s="1">
        <v>0.05</v>
      </c>
      <c r="E1519" s="1">
        <v>2667</v>
      </c>
      <c r="G1519" s="1"/>
      <c r="H1519" s="1" t="s">
        <v>995</v>
      </c>
      <c r="I1519" s="1" t="s">
        <v>34</v>
      </c>
      <c r="J1519" s="1" t="s">
        <v>26</v>
      </c>
      <c r="K1519" s="1" t="s">
        <v>66</v>
      </c>
      <c r="L1519" s="1" t="s">
        <v>49</v>
      </c>
      <c r="M1519" s="1"/>
      <c r="N1519" s="1" t="s">
        <v>29</v>
      </c>
      <c r="O1519" s="1" t="s">
        <v>989</v>
      </c>
      <c r="P1519" s="1" t="s">
        <v>90</v>
      </c>
      <c r="Q1519" s="1" t="s">
        <v>68</v>
      </c>
      <c r="R1519" s="1"/>
      <c r="S1519" s="1">
        <v>44107</v>
      </c>
      <c r="T1519" s="2">
        <v>42096</v>
      </c>
      <c r="U1519" s="2">
        <v>42098</v>
      </c>
      <c r="V1519" s="1">
        <v>3</v>
      </c>
      <c r="W1519" s="1">
        <v>87831</v>
      </c>
      <c r="X1519" s="1"/>
      <c r="Y1519" s="1"/>
      <c r="Z1519" s="1"/>
      <c r="AA1519" s="1"/>
      <c r="AB1519" s="1"/>
    </row>
    <row r="1520" spans="1:28" x14ac:dyDescent="0.3">
      <c r="A1520" s="1">
        <v>19294</v>
      </c>
      <c r="B1520" s="1" t="s">
        <v>23</v>
      </c>
      <c r="C1520" s="1">
        <v>10.4</v>
      </c>
      <c r="D1520" s="1">
        <v>0.05</v>
      </c>
      <c r="E1520" s="1">
        <v>2668</v>
      </c>
      <c r="G1520" s="1"/>
      <c r="H1520" s="1" t="s">
        <v>35</v>
      </c>
      <c r="I1520" s="1" t="s">
        <v>24</v>
      </c>
      <c r="J1520" s="1" t="s">
        <v>36</v>
      </c>
      <c r="K1520" s="1" t="s">
        <v>42</v>
      </c>
      <c r="L1520" s="1" t="s">
        <v>43</v>
      </c>
      <c r="M1520" s="1"/>
      <c r="N1520" s="1" t="s">
        <v>29</v>
      </c>
      <c r="O1520" s="1" t="s">
        <v>989</v>
      </c>
      <c r="P1520" s="1" t="s">
        <v>709</v>
      </c>
      <c r="Q1520" s="1" t="s">
        <v>796</v>
      </c>
      <c r="R1520" s="1"/>
      <c r="S1520" s="1">
        <v>57701</v>
      </c>
      <c r="T1520" s="2">
        <v>42091</v>
      </c>
      <c r="U1520" s="2">
        <v>42092</v>
      </c>
      <c r="V1520" s="1">
        <v>12</v>
      </c>
      <c r="W1520" s="1">
        <v>87830</v>
      </c>
      <c r="X1520" s="1"/>
      <c r="Y1520" s="1"/>
      <c r="Z1520" s="1"/>
      <c r="AA1520" s="1"/>
      <c r="AB1520" s="1"/>
    </row>
    <row r="1521" spans="1:28" x14ac:dyDescent="0.3">
      <c r="A1521" s="1">
        <v>19295</v>
      </c>
      <c r="B1521" s="1" t="s">
        <v>23</v>
      </c>
      <c r="C1521" s="1">
        <v>4.28</v>
      </c>
      <c r="D1521" s="1">
        <v>0.05</v>
      </c>
      <c r="E1521" s="1">
        <v>2668</v>
      </c>
      <c r="G1521" s="1"/>
      <c r="H1521" s="1" t="s">
        <v>35</v>
      </c>
      <c r="I1521" s="1" t="s">
        <v>24</v>
      </c>
      <c r="J1521" s="1" t="s">
        <v>26</v>
      </c>
      <c r="K1521" s="1" t="s">
        <v>66</v>
      </c>
      <c r="L1521" s="1" t="s">
        <v>49</v>
      </c>
      <c r="M1521" s="1"/>
      <c r="N1521" s="1" t="s">
        <v>29</v>
      </c>
      <c r="O1521" s="1" t="s">
        <v>989</v>
      </c>
      <c r="P1521" s="1" t="s">
        <v>709</v>
      </c>
      <c r="Q1521" s="1" t="s">
        <v>796</v>
      </c>
      <c r="R1521" s="1"/>
      <c r="S1521" s="1">
        <v>57701</v>
      </c>
      <c r="T1521" s="2">
        <v>42091</v>
      </c>
      <c r="U1521" s="2">
        <v>42093</v>
      </c>
      <c r="V1521" s="1">
        <v>12</v>
      </c>
      <c r="W1521" s="1">
        <v>87830</v>
      </c>
      <c r="X1521" s="2"/>
      <c r="Y1521" s="1"/>
      <c r="Z1521" s="1"/>
      <c r="AA1521" s="1"/>
      <c r="AB1521" s="1"/>
    </row>
    <row r="1522" spans="1:28" x14ac:dyDescent="0.3">
      <c r="A1522" s="1">
        <v>18870</v>
      </c>
      <c r="B1522" s="1" t="s">
        <v>33</v>
      </c>
      <c r="C1522" s="1">
        <v>3.93</v>
      </c>
      <c r="D1522" s="1">
        <v>0.05</v>
      </c>
      <c r="E1522" s="1">
        <v>2668</v>
      </c>
      <c r="G1522" s="1"/>
      <c r="H1522" s="1" t="s">
        <v>35</v>
      </c>
      <c r="I1522" s="1" t="s">
        <v>34</v>
      </c>
      <c r="J1522" s="1" t="s">
        <v>26</v>
      </c>
      <c r="K1522" s="1" t="s">
        <v>53</v>
      </c>
      <c r="L1522" s="1" t="s">
        <v>28</v>
      </c>
      <c r="M1522" s="1"/>
      <c r="N1522" s="1" t="s">
        <v>29</v>
      </c>
      <c r="O1522" s="1" t="s">
        <v>984</v>
      </c>
      <c r="P1522" s="1" t="s">
        <v>709</v>
      </c>
      <c r="Q1522" s="1" t="s">
        <v>796</v>
      </c>
      <c r="R1522" s="1"/>
      <c r="S1522" s="1">
        <v>57701</v>
      </c>
      <c r="T1522" s="2">
        <v>42115</v>
      </c>
      <c r="U1522" s="2">
        <v>42117</v>
      </c>
      <c r="V1522" s="1">
        <v>6</v>
      </c>
      <c r="W1522" s="1">
        <v>87832</v>
      </c>
      <c r="X1522" s="1"/>
      <c r="Y1522" s="1"/>
      <c r="Z1522" s="1"/>
      <c r="AA1522" s="1"/>
      <c r="AB1522" s="1"/>
    </row>
    <row r="1523" spans="1:28" x14ac:dyDescent="0.3">
      <c r="A1523" s="1">
        <v>5338</v>
      </c>
      <c r="B1523" s="1" t="s">
        <v>23</v>
      </c>
      <c r="C1523" s="1">
        <v>165.2</v>
      </c>
      <c r="D1523" s="1">
        <v>0.1</v>
      </c>
      <c r="E1523" s="1">
        <v>2670</v>
      </c>
      <c r="G1523" s="1"/>
      <c r="H1523" s="1" t="s">
        <v>35</v>
      </c>
      <c r="I1523" s="1" t="s">
        <v>34</v>
      </c>
      <c r="J1523" s="1" t="s">
        <v>26</v>
      </c>
      <c r="K1523" s="1" t="s">
        <v>85</v>
      </c>
      <c r="L1523" s="1" t="s">
        <v>49</v>
      </c>
      <c r="M1523" s="1"/>
      <c r="N1523" s="1" t="s">
        <v>29</v>
      </c>
      <c r="O1523" s="1" t="s">
        <v>984</v>
      </c>
      <c r="P1523" s="1" t="s">
        <v>39</v>
      </c>
      <c r="Q1523" s="1" t="s">
        <v>257</v>
      </c>
      <c r="R1523" s="1"/>
      <c r="S1523" s="1">
        <v>90049</v>
      </c>
      <c r="T1523" s="2">
        <v>42153</v>
      </c>
      <c r="U1523" s="2">
        <v>42153</v>
      </c>
      <c r="V1523" s="1">
        <v>167</v>
      </c>
      <c r="W1523" s="1">
        <v>37924</v>
      </c>
      <c r="X1523" s="2"/>
      <c r="Y1523" s="1"/>
      <c r="Z1523" s="1"/>
      <c r="AA1523" s="1"/>
      <c r="AB1523" s="1"/>
    </row>
    <row r="1524" spans="1:28" x14ac:dyDescent="0.3">
      <c r="A1524" s="1">
        <v>5339</v>
      </c>
      <c r="B1524" s="1" t="s">
        <v>23</v>
      </c>
      <c r="C1524" s="1">
        <v>17.989999999999998</v>
      </c>
      <c r="D1524" s="1">
        <v>0.05</v>
      </c>
      <c r="E1524" s="1">
        <v>2670</v>
      </c>
      <c r="G1524" s="1"/>
      <c r="H1524" s="1" t="s">
        <v>35</v>
      </c>
      <c r="I1524" s="1" t="s">
        <v>34</v>
      </c>
      <c r="J1524" s="1" t="s">
        <v>26</v>
      </c>
      <c r="K1524" s="1" t="s">
        <v>27</v>
      </c>
      <c r="L1524" s="1" t="s">
        <v>49</v>
      </c>
      <c r="M1524" s="1"/>
      <c r="N1524" s="1" t="s">
        <v>29</v>
      </c>
      <c r="O1524" s="1" t="s">
        <v>998</v>
      </c>
      <c r="P1524" s="1" t="s">
        <v>39</v>
      </c>
      <c r="Q1524" s="1" t="s">
        <v>257</v>
      </c>
      <c r="R1524" s="1"/>
      <c r="S1524" s="1">
        <v>90049</v>
      </c>
      <c r="T1524" s="2">
        <v>42153</v>
      </c>
      <c r="U1524" s="2">
        <v>42153</v>
      </c>
      <c r="V1524" s="1">
        <v>71</v>
      </c>
      <c r="W1524" s="1">
        <v>37924</v>
      </c>
      <c r="X1524" s="2"/>
      <c r="Y1524" s="1"/>
      <c r="Z1524" s="1"/>
      <c r="AA1524" s="1"/>
      <c r="AB1524" s="1"/>
    </row>
    <row r="1525" spans="1:28" x14ac:dyDescent="0.3">
      <c r="A1525" s="1">
        <v>23338</v>
      </c>
      <c r="B1525" s="1" t="s">
        <v>23</v>
      </c>
      <c r="C1525" s="1">
        <v>165.2</v>
      </c>
      <c r="D1525" s="1">
        <v>0.1</v>
      </c>
      <c r="E1525" s="1">
        <v>2671</v>
      </c>
      <c r="G1525" s="1"/>
      <c r="H1525" s="1" t="s">
        <v>35</v>
      </c>
      <c r="I1525" s="1" t="s">
        <v>34</v>
      </c>
      <c r="J1525" s="1" t="s">
        <v>26</v>
      </c>
      <c r="K1525" s="1" t="s">
        <v>85</v>
      </c>
      <c r="L1525" s="1" t="s">
        <v>49</v>
      </c>
      <c r="M1525" s="1"/>
      <c r="N1525" s="1" t="s">
        <v>29</v>
      </c>
      <c r="O1525" s="1" t="s">
        <v>998</v>
      </c>
      <c r="P1525" s="1" t="s">
        <v>126</v>
      </c>
      <c r="Q1525" s="1" t="s">
        <v>790</v>
      </c>
      <c r="R1525" s="1"/>
      <c r="S1525" s="1">
        <v>37027</v>
      </c>
      <c r="T1525" s="2">
        <v>42153</v>
      </c>
      <c r="U1525" s="2">
        <v>42153</v>
      </c>
      <c r="V1525" s="1">
        <v>42</v>
      </c>
      <c r="W1525" s="1">
        <v>90551</v>
      </c>
      <c r="X1525" s="1"/>
      <c r="Y1525" s="1"/>
      <c r="Z1525" s="1"/>
      <c r="AA1525" s="1"/>
      <c r="AB1525" s="1"/>
    </row>
    <row r="1526" spans="1:28" x14ac:dyDescent="0.3">
      <c r="A1526" s="1">
        <v>18147</v>
      </c>
      <c r="B1526" s="1" t="s">
        <v>41</v>
      </c>
      <c r="C1526" s="1">
        <v>41.32</v>
      </c>
      <c r="D1526" s="1">
        <v>0.05</v>
      </c>
      <c r="E1526" s="1">
        <v>2677</v>
      </c>
      <c r="G1526" s="1"/>
      <c r="H1526" s="1" t="s">
        <v>995</v>
      </c>
      <c r="I1526" s="1" t="s">
        <v>48</v>
      </c>
      <c r="J1526" s="1" t="s">
        <v>36</v>
      </c>
      <c r="K1526" s="1" t="s">
        <v>42</v>
      </c>
      <c r="L1526" s="1" t="s">
        <v>63</v>
      </c>
      <c r="M1526" s="1"/>
      <c r="N1526" s="1" t="s">
        <v>29</v>
      </c>
      <c r="O1526" s="1" t="s">
        <v>998</v>
      </c>
      <c r="P1526" s="1" t="s">
        <v>83</v>
      </c>
      <c r="Q1526" s="1" t="s">
        <v>797</v>
      </c>
      <c r="R1526" s="1"/>
      <c r="S1526" s="1">
        <v>22601</v>
      </c>
      <c r="T1526" s="2">
        <v>42171</v>
      </c>
      <c r="U1526" s="2">
        <v>42172</v>
      </c>
      <c r="V1526" s="1">
        <v>10</v>
      </c>
      <c r="W1526" s="1">
        <v>86633</v>
      </c>
      <c r="X1526" s="1"/>
      <c r="Y1526" s="1"/>
      <c r="Z1526" s="1"/>
      <c r="AA1526" s="1"/>
      <c r="AB1526" s="1"/>
    </row>
    <row r="1527" spans="1:28" x14ac:dyDescent="0.3">
      <c r="A1527" s="1">
        <v>18148</v>
      </c>
      <c r="B1527" s="1" t="s">
        <v>41</v>
      </c>
      <c r="C1527" s="1">
        <v>6.88</v>
      </c>
      <c r="D1527" s="1">
        <v>0.05</v>
      </c>
      <c r="E1527" s="1">
        <v>2677</v>
      </c>
      <c r="G1527" s="1"/>
      <c r="H1527" s="1" t="s">
        <v>35</v>
      </c>
      <c r="I1527" s="1" t="s">
        <v>48</v>
      </c>
      <c r="J1527" s="1" t="s">
        <v>26</v>
      </c>
      <c r="K1527" s="1" t="s">
        <v>66</v>
      </c>
      <c r="L1527" s="1" t="s">
        <v>28</v>
      </c>
      <c r="M1527" s="1"/>
      <c r="N1527" s="1" t="s">
        <v>29</v>
      </c>
      <c r="O1527" s="1" t="s">
        <v>998</v>
      </c>
      <c r="P1527" s="1" t="s">
        <v>83</v>
      </c>
      <c r="Q1527" s="1" t="s">
        <v>797</v>
      </c>
      <c r="R1527" s="1"/>
      <c r="S1527" s="1">
        <v>22601</v>
      </c>
      <c r="T1527" s="2">
        <v>42171</v>
      </c>
      <c r="U1527" s="2">
        <v>42171</v>
      </c>
      <c r="V1527" s="1">
        <v>5</v>
      </c>
      <c r="W1527" s="1">
        <v>86633</v>
      </c>
      <c r="X1527" s="1"/>
      <c r="Y1527" s="1"/>
      <c r="Z1527" s="1"/>
      <c r="AA1527" s="1"/>
      <c r="AB1527" s="1"/>
    </row>
    <row r="1528" spans="1:28" x14ac:dyDescent="0.3">
      <c r="A1528" s="1">
        <v>22848</v>
      </c>
      <c r="B1528" s="1" t="s">
        <v>71</v>
      </c>
      <c r="C1528" s="1">
        <v>8.74</v>
      </c>
      <c r="D1528" s="1">
        <v>0.05</v>
      </c>
      <c r="E1528" s="1">
        <v>2684</v>
      </c>
      <c r="G1528" s="1"/>
      <c r="H1528" s="1" t="s">
        <v>995</v>
      </c>
      <c r="I1528" s="1" t="s">
        <v>48</v>
      </c>
      <c r="J1528" s="1" t="s">
        <v>26</v>
      </c>
      <c r="K1528" s="1" t="s">
        <v>54</v>
      </c>
      <c r="L1528" s="1" t="s">
        <v>49</v>
      </c>
      <c r="M1528" s="1"/>
      <c r="N1528" s="1" t="s">
        <v>29</v>
      </c>
      <c r="O1528" s="1" t="s">
        <v>998</v>
      </c>
      <c r="P1528" s="1" t="s">
        <v>162</v>
      </c>
      <c r="Q1528" s="1" t="s">
        <v>798</v>
      </c>
      <c r="R1528" s="1"/>
      <c r="S1528" s="1">
        <v>33952</v>
      </c>
      <c r="T1528" s="2">
        <v>42050</v>
      </c>
      <c r="U1528" s="2">
        <v>42055</v>
      </c>
      <c r="V1528" s="1">
        <v>1</v>
      </c>
      <c r="W1528" s="1">
        <v>89146</v>
      </c>
      <c r="X1528" s="1"/>
      <c r="Y1528" s="1"/>
      <c r="Z1528" s="1"/>
      <c r="AA1528" s="1"/>
      <c r="AB1528" s="1"/>
    </row>
    <row r="1529" spans="1:28" x14ac:dyDescent="0.3">
      <c r="A1529" s="1">
        <v>22849</v>
      </c>
      <c r="B1529" s="1" t="s">
        <v>71</v>
      </c>
      <c r="C1529" s="1">
        <v>18.97</v>
      </c>
      <c r="D1529" s="1">
        <v>0.05</v>
      </c>
      <c r="E1529" s="1">
        <v>2684</v>
      </c>
      <c r="G1529" s="1"/>
      <c r="H1529" s="1" t="s">
        <v>35</v>
      </c>
      <c r="I1529" s="1" t="s">
        <v>48</v>
      </c>
      <c r="J1529" s="1" t="s">
        <v>26</v>
      </c>
      <c r="K1529" s="1" t="s">
        <v>66</v>
      </c>
      <c r="L1529" s="1" t="s">
        <v>49</v>
      </c>
      <c r="M1529" s="1"/>
      <c r="N1529" s="1" t="s">
        <v>29</v>
      </c>
      <c r="O1529" s="1" t="s">
        <v>998</v>
      </c>
      <c r="P1529" s="1" t="s">
        <v>162</v>
      </c>
      <c r="Q1529" s="1" t="s">
        <v>798</v>
      </c>
      <c r="R1529" s="1"/>
      <c r="S1529" s="1">
        <v>33952</v>
      </c>
      <c r="T1529" s="2">
        <v>42050</v>
      </c>
      <c r="U1529" s="2">
        <v>42055</v>
      </c>
      <c r="V1529" s="1">
        <v>1</v>
      </c>
      <c r="W1529" s="1">
        <v>89146</v>
      </c>
      <c r="X1529" s="1"/>
      <c r="Y1529" s="1"/>
      <c r="Z1529" s="1"/>
      <c r="AA1529" s="1"/>
      <c r="AB1529" s="1"/>
    </row>
    <row r="1530" spans="1:28" x14ac:dyDescent="0.3">
      <c r="A1530" s="1">
        <v>25649</v>
      </c>
      <c r="B1530" s="1" t="s">
        <v>71</v>
      </c>
      <c r="C1530" s="1">
        <v>4.97</v>
      </c>
      <c r="D1530" s="1">
        <v>0.05</v>
      </c>
      <c r="E1530" s="1">
        <v>2684</v>
      </c>
      <c r="G1530" s="1"/>
      <c r="H1530" s="1" t="s">
        <v>35</v>
      </c>
      <c r="I1530" s="1" t="s">
        <v>48</v>
      </c>
      <c r="J1530" s="1" t="s">
        <v>36</v>
      </c>
      <c r="K1530" s="1" t="s">
        <v>42</v>
      </c>
      <c r="L1530" s="1" t="s">
        <v>63</v>
      </c>
      <c r="M1530" s="1"/>
      <c r="N1530" s="1" t="s">
        <v>29</v>
      </c>
      <c r="O1530" s="1" t="s">
        <v>998</v>
      </c>
      <c r="P1530" s="1" t="s">
        <v>162</v>
      </c>
      <c r="Q1530" s="1" t="s">
        <v>798</v>
      </c>
      <c r="R1530" s="1"/>
      <c r="S1530" s="1">
        <v>33952</v>
      </c>
      <c r="T1530" s="2">
        <v>42104</v>
      </c>
      <c r="U1530" s="2">
        <v>42109</v>
      </c>
      <c r="V1530" s="1">
        <v>5</v>
      </c>
      <c r="W1530" s="1">
        <v>89148</v>
      </c>
      <c r="X1530" s="1"/>
      <c r="Y1530" s="1"/>
      <c r="Z1530" s="1"/>
      <c r="AA1530" s="1"/>
      <c r="AB1530" s="1"/>
    </row>
    <row r="1531" spans="1:28" x14ac:dyDescent="0.3">
      <c r="A1531" s="1">
        <v>25650</v>
      </c>
      <c r="B1531" s="1" t="s">
        <v>71</v>
      </c>
      <c r="C1531" s="1">
        <v>2.62</v>
      </c>
      <c r="D1531" s="1">
        <v>0.05</v>
      </c>
      <c r="E1531" s="1">
        <v>2684</v>
      </c>
      <c r="G1531" s="1"/>
      <c r="H1531" s="1" t="s">
        <v>35</v>
      </c>
      <c r="I1531" s="1" t="s">
        <v>48</v>
      </c>
      <c r="J1531" s="1" t="s">
        <v>26</v>
      </c>
      <c r="K1531" s="1" t="s">
        <v>53</v>
      </c>
      <c r="L1531" s="1" t="s">
        <v>28</v>
      </c>
      <c r="M1531" s="1"/>
      <c r="N1531" s="1" t="s">
        <v>29</v>
      </c>
      <c r="O1531" s="1" t="s">
        <v>998</v>
      </c>
      <c r="P1531" s="1" t="s">
        <v>162</v>
      </c>
      <c r="Q1531" s="1" t="s">
        <v>798</v>
      </c>
      <c r="R1531" s="1"/>
      <c r="S1531" s="1">
        <v>33952</v>
      </c>
      <c r="T1531" s="2">
        <v>42104</v>
      </c>
      <c r="U1531" s="2">
        <v>42106</v>
      </c>
      <c r="V1531" s="1">
        <v>12</v>
      </c>
      <c r="W1531" s="1">
        <v>89148</v>
      </c>
      <c r="X1531" s="1"/>
      <c r="Y1531" s="1"/>
      <c r="Z1531" s="1"/>
      <c r="AA1531" s="1"/>
      <c r="AB1531" s="1"/>
    </row>
    <row r="1532" spans="1:28" x14ac:dyDescent="0.3">
      <c r="A1532" s="1">
        <v>25651</v>
      </c>
      <c r="B1532" s="1" t="s">
        <v>71</v>
      </c>
      <c r="C1532" s="1">
        <v>65.989999999999995</v>
      </c>
      <c r="D1532" s="1">
        <v>0.05</v>
      </c>
      <c r="E1532" s="1">
        <v>2684</v>
      </c>
      <c r="G1532" s="1"/>
      <c r="H1532" s="1" t="s">
        <v>35</v>
      </c>
      <c r="I1532" s="1" t="s">
        <v>48</v>
      </c>
      <c r="J1532" s="1" t="s">
        <v>58</v>
      </c>
      <c r="K1532" s="1" t="s">
        <v>992</v>
      </c>
      <c r="L1532" s="1" t="s">
        <v>49</v>
      </c>
      <c r="M1532" s="1"/>
      <c r="N1532" s="1" t="s">
        <v>29</v>
      </c>
      <c r="O1532" s="1" t="s">
        <v>988</v>
      </c>
      <c r="P1532" s="1" t="s">
        <v>162</v>
      </c>
      <c r="Q1532" s="1" t="s">
        <v>798</v>
      </c>
      <c r="R1532" s="1"/>
      <c r="S1532" s="1">
        <v>33952</v>
      </c>
      <c r="T1532" s="2">
        <v>42104</v>
      </c>
      <c r="U1532" s="2">
        <v>42104</v>
      </c>
      <c r="V1532" s="1">
        <v>21</v>
      </c>
      <c r="W1532" s="1">
        <v>89148</v>
      </c>
      <c r="X1532" s="1"/>
      <c r="Y1532" s="1"/>
      <c r="Z1532" s="1"/>
      <c r="AA1532" s="1"/>
      <c r="AB1532" s="1"/>
    </row>
    <row r="1533" spans="1:28" x14ac:dyDescent="0.3">
      <c r="A1533" s="1">
        <v>21114</v>
      </c>
      <c r="B1533" s="1" t="s">
        <v>23</v>
      </c>
      <c r="C1533" s="1">
        <v>7.38</v>
      </c>
      <c r="D1533" s="1">
        <v>0.05</v>
      </c>
      <c r="E1533" s="1">
        <v>2685</v>
      </c>
      <c r="G1533" s="1"/>
      <c r="H1533" s="1" t="s">
        <v>35</v>
      </c>
      <c r="I1533" s="1" t="s">
        <v>48</v>
      </c>
      <c r="J1533" s="1" t="s">
        <v>26</v>
      </c>
      <c r="K1533" s="1" t="s">
        <v>996</v>
      </c>
      <c r="L1533" s="1" t="s">
        <v>49</v>
      </c>
      <c r="M1533" s="1"/>
      <c r="N1533" s="1" t="s">
        <v>29</v>
      </c>
      <c r="O1533" s="1" t="s">
        <v>988</v>
      </c>
      <c r="P1533" s="1" t="s">
        <v>55</v>
      </c>
      <c r="Q1533" s="1" t="s">
        <v>799</v>
      </c>
      <c r="R1533" s="1"/>
      <c r="S1533" s="1">
        <v>11803</v>
      </c>
      <c r="T1533" s="2">
        <v>42098</v>
      </c>
      <c r="U1533" s="2">
        <v>42099</v>
      </c>
      <c r="V1533" s="1">
        <v>2</v>
      </c>
      <c r="W1533" s="1">
        <v>89147</v>
      </c>
      <c r="X1533" s="1"/>
      <c r="Y1533" s="1"/>
      <c r="Z1533" s="1"/>
      <c r="AA1533" s="1"/>
      <c r="AB1533" s="1"/>
    </row>
    <row r="1534" spans="1:28" x14ac:dyDescent="0.3">
      <c r="A1534" s="1">
        <v>23299</v>
      </c>
      <c r="B1534" s="1" t="s">
        <v>41</v>
      </c>
      <c r="C1534" s="1">
        <v>3.75</v>
      </c>
      <c r="D1534" s="1">
        <v>0.05</v>
      </c>
      <c r="E1534" s="1">
        <v>2689</v>
      </c>
      <c r="G1534" s="1"/>
      <c r="H1534" s="1" t="s">
        <v>35</v>
      </c>
      <c r="I1534" s="1" t="s">
        <v>34</v>
      </c>
      <c r="J1534" s="1" t="s">
        <v>26</v>
      </c>
      <c r="K1534" s="1" t="s">
        <v>82</v>
      </c>
      <c r="L1534" s="1" t="s">
        <v>49</v>
      </c>
      <c r="M1534" s="1"/>
      <c r="N1534" s="1" t="s">
        <v>29</v>
      </c>
      <c r="O1534" s="1" t="s">
        <v>988</v>
      </c>
      <c r="P1534" s="1" t="s">
        <v>45</v>
      </c>
      <c r="Q1534" s="1" t="s">
        <v>800</v>
      </c>
      <c r="R1534" s="1"/>
      <c r="S1534" s="1">
        <v>7011</v>
      </c>
      <c r="T1534" s="2">
        <v>42128</v>
      </c>
      <c r="U1534" s="2">
        <v>42130</v>
      </c>
      <c r="V1534" s="1">
        <v>21</v>
      </c>
      <c r="W1534" s="1">
        <v>90624</v>
      </c>
      <c r="X1534" s="1"/>
      <c r="Y1534" s="1"/>
      <c r="Z1534" s="1"/>
      <c r="AA1534" s="1"/>
      <c r="AB1534" s="1"/>
    </row>
    <row r="1535" spans="1:28" x14ac:dyDescent="0.3">
      <c r="A1535" s="1">
        <v>23298</v>
      </c>
      <c r="B1535" s="1" t="s">
        <v>41</v>
      </c>
      <c r="C1535" s="1">
        <v>30.98</v>
      </c>
      <c r="D1535" s="1">
        <v>0.05</v>
      </c>
      <c r="E1535" s="1">
        <v>2693</v>
      </c>
      <c r="G1535" s="1"/>
      <c r="H1535" s="1" t="s">
        <v>35</v>
      </c>
      <c r="I1535" s="1" t="s">
        <v>34</v>
      </c>
      <c r="J1535" s="1" t="s">
        <v>26</v>
      </c>
      <c r="K1535" s="1" t="s">
        <v>66</v>
      </c>
      <c r="L1535" s="1" t="s">
        <v>49</v>
      </c>
      <c r="M1535" s="1"/>
      <c r="N1535" s="1" t="s">
        <v>29</v>
      </c>
      <c r="O1535" s="1" t="s">
        <v>998</v>
      </c>
      <c r="P1535" s="1" t="s">
        <v>87</v>
      </c>
      <c r="Q1535" s="1" t="s">
        <v>375</v>
      </c>
      <c r="R1535" s="1"/>
      <c r="S1535" s="1">
        <v>5201</v>
      </c>
      <c r="T1535" s="2">
        <v>42128</v>
      </c>
      <c r="U1535" s="2">
        <v>42128</v>
      </c>
      <c r="V1535" s="1">
        <v>20</v>
      </c>
      <c r="W1535" s="1">
        <v>90624</v>
      </c>
      <c r="X1535" s="1"/>
      <c r="Y1535" s="1"/>
      <c r="Z1535" s="1"/>
      <c r="AA1535" s="1"/>
      <c r="AB1535" s="1"/>
    </row>
    <row r="1536" spans="1:28" x14ac:dyDescent="0.3">
      <c r="A1536" s="1">
        <v>18354</v>
      </c>
      <c r="B1536" s="1" t="s">
        <v>41</v>
      </c>
      <c r="C1536" s="1">
        <v>107.53</v>
      </c>
      <c r="D1536" s="1">
        <v>0.1</v>
      </c>
      <c r="E1536" s="1">
        <v>2696</v>
      </c>
      <c r="G1536" s="1"/>
      <c r="H1536" s="1" t="s">
        <v>35</v>
      </c>
      <c r="I1536" s="1" t="s">
        <v>34</v>
      </c>
      <c r="J1536" s="1" t="s">
        <v>36</v>
      </c>
      <c r="K1536" s="1" t="s">
        <v>42</v>
      </c>
      <c r="L1536" s="1" t="s">
        <v>63</v>
      </c>
      <c r="M1536" s="1"/>
      <c r="N1536" s="1" t="s">
        <v>29</v>
      </c>
      <c r="O1536" s="1" t="s">
        <v>998</v>
      </c>
      <c r="P1536" s="1" t="s">
        <v>427</v>
      </c>
      <c r="Q1536" s="1" t="s">
        <v>801</v>
      </c>
      <c r="R1536" s="1"/>
      <c r="S1536" s="1">
        <v>35401</v>
      </c>
      <c r="T1536" s="2">
        <v>42068</v>
      </c>
      <c r="U1536" s="2">
        <v>42069</v>
      </c>
      <c r="V1536" s="1">
        <v>6</v>
      </c>
      <c r="W1536" s="1">
        <v>87676</v>
      </c>
      <c r="X1536" s="2"/>
      <c r="Y1536" s="1"/>
      <c r="Z1536" s="1"/>
      <c r="AA1536" s="1"/>
      <c r="AB1536" s="1"/>
    </row>
    <row r="1537" spans="1:28" x14ac:dyDescent="0.3">
      <c r="A1537" s="1">
        <v>19506</v>
      </c>
      <c r="B1537" s="1" t="s">
        <v>41</v>
      </c>
      <c r="C1537" s="1">
        <v>1.74</v>
      </c>
      <c r="D1537" s="1">
        <v>0.05</v>
      </c>
      <c r="E1537" s="1">
        <v>2697</v>
      </c>
      <c r="G1537" s="1"/>
      <c r="H1537" s="1" t="s">
        <v>35</v>
      </c>
      <c r="I1537" s="1" t="s">
        <v>24</v>
      </c>
      <c r="J1537" s="1" t="s">
        <v>36</v>
      </c>
      <c r="K1537" s="1" t="s">
        <v>42</v>
      </c>
      <c r="L1537" s="1" t="s">
        <v>43</v>
      </c>
      <c r="M1537" s="1"/>
      <c r="N1537" s="1" t="s">
        <v>29</v>
      </c>
      <c r="O1537" s="1" t="s">
        <v>998</v>
      </c>
      <c r="P1537" s="1" t="s">
        <v>427</v>
      </c>
      <c r="Q1537" s="1" t="s">
        <v>802</v>
      </c>
      <c r="R1537" s="1"/>
      <c r="S1537" s="1">
        <v>35216</v>
      </c>
      <c r="T1537" s="2">
        <v>42058</v>
      </c>
      <c r="U1537" s="2">
        <v>42060</v>
      </c>
      <c r="V1537" s="1">
        <v>16</v>
      </c>
      <c r="W1537" s="1">
        <v>87678</v>
      </c>
      <c r="X1537" s="2"/>
      <c r="Y1537" s="1"/>
      <c r="Z1537" s="1"/>
      <c r="AA1537" s="1"/>
      <c r="AB1537" s="1"/>
    </row>
    <row r="1538" spans="1:28" x14ac:dyDescent="0.3">
      <c r="A1538" s="1">
        <v>19507</v>
      </c>
      <c r="B1538" s="1" t="s">
        <v>41</v>
      </c>
      <c r="C1538" s="1">
        <v>119.99</v>
      </c>
      <c r="D1538" s="1">
        <v>0.1</v>
      </c>
      <c r="E1538" s="1">
        <v>2697</v>
      </c>
      <c r="G1538" s="1"/>
      <c r="H1538" s="1" t="s">
        <v>995</v>
      </c>
      <c r="I1538" s="1" t="s">
        <v>24</v>
      </c>
      <c r="J1538" s="1" t="s">
        <v>58</v>
      </c>
      <c r="K1538" s="1" t="s">
        <v>62</v>
      </c>
      <c r="L1538" s="1" t="s">
        <v>77</v>
      </c>
      <c r="M1538" s="1"/>
      <c r="N1538" s="1" t="s">
        <v>29</v>
      </c>
      <c r="O1538" s="1" t="s">
        <v>984</v>
      </c>
      <c r="P1538" s="1" t="s">
        <v>427</v>
      </c>
      <c r="Q1538" s="1" t="s">
        <v>802</v>
      </c>
      <c r="R1538" s="1"/>
      <c r="S1538" s="1">
        <v>35216</v>
      </c>
      <c r="T1538" s="2">
        <v>42058</v>
      </c>
      <c r="U1538" s="2">
        <v>42059</v>
      </c>
      <c r="V1538" s="1">
        <v>21</v>
      </c>
      <c r="W1538" s="1">
        <v>87678</v>
      </c>
      <c r="X1538" s="2"/>
      <c r="Y1538" s="1"/>
      <c r="Z1538" s="1"/>
      <c r="AA1538" s="1"/>
      <c r="AB1538" s="1"/>
    </row>
    <row r="1539" spans="1:28" x14ac:dyDescent="0.3">
      <c r="A1539" s="1">
        <v>21580</v>
      </c>
      <c r="B1539" s="1" t="s">
        <v>41</v>
      </c>
      <c r="C1539" s="1">
        <v>4.9800000000000004</v>
      </c>
      <c r="D1539" s="1">
        <v>0.05</v>
      </c>
      <c r="E1539" s="1">
        <v>2699</v>
      </c>
      <c r="G1539" s="1"/>
      <c r="H1539" s="1" t="s">
        <v>35</v>
      </c>
      <c r="I1539" s="1" t="s">
        <v>24</v>
      </c>
      <c r="J1539" s="1" t="s">
        <v>26</v>
      </c>
      <c r="K1539" s="1" t="s">
        <v>996</v>
      </c>
      <c r="L1539" s="1" t="s">
        <v>49</v>
      </c>
      <c r="M1539" s="1"/>
      <c r="N1539" s="1" t="s">
        <v>29</v>
      </c>
      <c r="O1539" s="1" t="s">
        <v>984</v>
      </c>
      <c r="P1539" s="1" t="s">
        <v>168</v>
      </c>
      <c r="Q1539" s="1" t="s">
        <v>803</v>
      </c>
      <c r="R1539" s="1"/>
      <c r="S1539" s="1">
        <v>86442</v>
      </c>
      <c r="T1539" s="2">
        <v>42146</v>
      </c>
      <c r="U1539" s="2">
        <v>42148</v>
      </c>
      <c r="V1539" s="1">
        <v>16</v>
      </c>
      <c r="W1539" s="1">
        <v>87677</v>
      </c>
      <c r="X1539" s="2"/>
      <c r="Y1539" s="1"/>
      <c r="Z1539" s="1"/>
      <c r="AA1539" s="1"/>
      <c r="AB1539" s="1"/>
    </row>
    <row r="1540" spans="1:28" x14ac:dyDescent="0.3">
      <c r="A1540" s="1">
        <v>20983</v>
      </c>
      <c r="B1540" s="1" t="s">
        <v>33</v>
      </c>
      <c r="C1540" s="1">
        <v>70.98</v>
      </c>
      <c r="D1540" s="1">
        <v>0.05</v>
      </c>
      <c r="E1540" s="1">
        <v>2699</v>
      </c>
      <c r="G1540" s="1"/>
      <c r="H1540" s="1" t="s">
        <v>995</v>
      </c>
      <c r="I1540" s="1" t="s">
        <v>24</v>
      </c>
      <c r="J1540" s="1" t="s">
        <v>36</v>
      </c>
      <c r="K1540" s="1" t="s">
        <v>105</v>
      </c>
      <c r="L1540" s="1" t="s">
        <v>77</v>
      </c>
      <c r="M1540" s="1"/>
      <c r="N1540" s="1" t="s">
        <v>29</v>
      </c>
      <c r="O1540" s="1" t="s">
        <v>998</v>
      </c>
      <c r="P1540" s="1" t="s">
        <v>168</v>
      </c>
      <c r="Q1540" s="1" t="s">
        <v>803</v>
      </c>
      <c r="R1540" s="1"/>
      <c r="S1540" s="1">
        <v>86442</v>
      </c>
      <c r="T1540" s="2">
        <v>42102</v>
      </c>
      <c r="U1540" s="2">
        <v>42104</v>
      </c>
      <c r="V1540" s="1">
        <v>19</v>
      </c>
      <c r="W1540" s="1">
        <v>87679</v>
      </c>
      <c r="X1540" s="2"/>
      <c r="Y1540" s="1"/>
      <c r="Z1540" s="1"/>
      <c r="AA1540" s="1"/>
      <c r="AB1540" s="1"/>
    </row>
    <row r="1541" spans="1:28" x14ac:dyDescent="0.3">
      <c r="A1541" s="1">
        <v>24151</v>
      </c>
      <c r="B1541" s="1" t="s">
        <v>41</v>
      </c>
      <c r="C1541" s="1">
        <v>3.6</v>
      </c>
      <c r="D1541" s="1">
        <v>0.05</v>
      </c>
      <c r="E1541" s="1">
        <v>2704</v>
      </c>
      <c r="G1541" s="1"/>
      <c r="H1541" s="1" t="s">
        <v>35</v>
      </c>
      <c r="I1541" s="1" t="s">
        <v>74</v>
      </c>
      <c r="J1541" s="1" t="s">
        <v>26</v>
      </c>
      <c r="K1541" s="1" t="s">
        <v>66</v>
      </c>
      <c r="L1541" s="1" t="s">
        <v>28</v>
      </c>
      <c r="M1541" s="1"/>
      <c r="N1541" s="1" t="s">
        <v>29</v>
      </c>
      <c r="O1541" s="1" t="s">
        <v>998</v>
      </c>
      <c r="P1541" s="1" t="s">
        <v>162</v>
      </c>
      <c r="Q1541" s="1" t="s">
        <v>804</v>
      </c>
      <c r="R1541" s="1"/>
      <c r="S1541" s="1">
        <v>32503</v>
      </c>
      <c r="T1541" s="2">
        <v>42124</v>
      </c>
      <c r="U1541" s="2">
        <v>42126</v>
      </c>
      <c r="V1541" s="1">
        <v>4</v>
      </c>
      <c r="W1541" s="1">
        <v>91407</v>
      </c>
      <c r="X1541" s="2"/>
      <c r="Y1541" s="1"/>
      <c r="Z1541" s="1"/>
      <c r="AA1541" s="1"/>
      <c r="AB1541" s="1"/>
    </row>
    <row r="1542" spans="1:28" x14ac:dyDescent="0.3">
      <c r="A1542" s="1">
        <v>21979</v>
      </c>
      <c r="B1542" s="1" t="s">
        <v>71</v>
      </c>
      <c r="C1542" s="1">
        <v>13.48</v>
      </c>
      <c r="D1542" s="1">
        <v>0.05</v>
      </c>
      <c r="E1542" s="1">
        <v>2704</v>
      </c>
      <c r="G1542" s="1"/>
      <c r="H1542" s="1" t="s">
        <v>995</v>
      </c>
      <c r="I1542" s="1" t="s">
        <v>74</v>
      </c>
      <c r="J1542" s="1" t="s">
        <v>26</v>
      </c>
      <c r="K1542" s="1" t="s">
        <v>85</v>
      </c>
      <c r="L1542" s="1" t="s">
        <v>49</v>
      </c>
      <c r="M1542" s="1"/>
      <c r="N1542" s="1" t="s">
        <v>29</v>
      </c>
      <c r="O1542" s="1" t="s">
        <v>988</v>
      </c>
      <c r="P1542" s="1" t="s">
        <v>162</v>
      </c>
      <c r="Q1542" s="1" t="s">
        <v>804</v>
      </c>
      <c r="R1542" s="1"/>
      <c r="S1542" s="1">
        <v>32503</v>
      </c>
      <c r="T1542" s="2">
        <v>42124</v>
      </c>
      <c r="U1542" s="2">
        <v>42128</v>
      </c>
      <c r="V1542" s="1">
        <v>4</v>
      </c>
      <c r="W1542" s="1">
        <v>91408</v>
      </c>
      <c r="X1542" s="1"/>
      <c r="Y1542" s="1"/>
      <c r="Z1542" s="1"/>
      <c r="AA1542" s="1"/>
      <c r="AB1542" s="1"/>
    </row>
    <row r="1543" spans="1:28" x14ac:dyDescent="0.3">
      <c r="A1543" s="1">
        <v>18898</v>
      </c>
      <c r="B1543" s="1" t="s">
        <v>47</v>
      </c>
      <c r="C1543" s="1">
        <v>60.97</v>
      </c>
      <c r="D1543" s="1">
        <v>0.05</v>
      </c>
      <c r="E1543" s="1">
        <v>2709</v>
      </c>
      <c r="G1543" s="1"/>
      <c r="H1543" s="1" t="s">
        <v>35</v>
      </c>
      <c r="I1543" s="1" t="s">
        <v>74</v>
      </c>
      <c r="J1543" s="1" t="s">
        <v>26</v>
      </c>
      <c r="K1543" s="1" t="s">
        <v>131</v>
      </c>
      <c r="L1543" s="1" t="s">
        <v>49</v>
      </c>
      <c r="M1543" s="1"/>
      <c r="N1543" s="1" t="s">
        <v>29</v>
      </c>
      <c r="O1543" s="1" t="s">
        <v>988</v>
      </c>
      <c r="P1543" s="1" t="s">
        <v>181</v>
      </c>
      <c r="Q1543" s="1" t="s">
        <v>805</v>
      </c>
      <c r="R1543" s="1"/>
      <c r="S1543" s="1">
        <v>21042</v>
      </c>
      <c r="T1543" s="2">
        <v>42152</v>
      </c>
      <c r="U1543" s="2">
        <v>42154</v>
      </c>
      <c r="V1543" s="1">
        <v>1</v>
      </c>
      <c r="W1543" s="1">
        <v>89240</v>
      </c>
      <c r="X1543" s="1"/>
      <c r="Y1543" s="1"/>
      <c r="Z1543" s="1"/>
      <c r="AA1543" s="1"/>
      <c r="AB1543" s="1"/>
    </row>
    <row r="1544" spans="1:28" x14ac:dyDescent="0.3">
      <c r="A1544" s="1">
        <v>18899</v>
      </c>
      <c r="B1544" s="1" t="s">
        <v>47</v>
      </c>
      <c r="C1544" s="1">
        <v>90.98</v>
      </c>
      <c r="D1544" s="1">
        <v>0.05</v>
      </c>
      <c r="E1544" s="1">
        <v>2709</v>
      </c>
      <c r="G1544" s="1"/>
      <c r="H1544" s="1" t="s">
        <v>35</v>
      </c>
      <c r="I1544" s="1" t="s">
        <v>74</v>
      </c>
      <c r="J1544" s="1" t="s">
        <v>36</v>
      </c>
      <c r="K1544" s="1" t="s">
        <v>42</v>
      </c>
      <c r="L1544" s="1" t="s">
        <v>63</v>
      </c>
      <c r="M1544" s="1"/>
      <c r="N1544" s="1" t="s">
        <v>29</v>
      </c>
      <c r="O1544" s="1" t="s">
        <v>989</v>
      </c>
      <c r="P1544" s="1" t="s">
        <v>181</v>
      </c>
      <c r="Q1544" s="1" t="s">
        <v>805</v>
      </c>
      <c r="R1544" s="1"/>
      <c r="S1544" s="1">
        <v>21042</v>
      </c>
      <c r="T1544" s="2">
        <v>42152</v>
      </c>
      <c r="U1544" s="2">
        <v>42154</v>
      </c>
      <c r="V1544" s="1">
        <v>15</v>
      </c>
      <c r="W1544" s="1">
        <v>89240</v>
      </c>
      <c r="X1544" s="1"/>
      <c r="Y1544" s="1"/>
      <c r="Z1544" s="1"/>
      <c r="AA1544" s="1"/>
      <c r="AB1544" s="1"/>
    </row>
    <row r="1545" spans="1:28" x14ac:dyDescent="0.3">
      <c r="A1545" s="1">
        <v>18855</v>
      </c>
      <c r="B1545" s="1" t="s">
        <v>41</v>
      </c>
      <c r="C1545" s="1">
        <v>2.88</v>
      </c>
      <c r="D1545" s="1">
        <v>0.05</v>
      </c>
      <c r="E1545" s="1">
        <v>2713</v>
      </c>
      <c r="G1545" s="1"/>
      <c r="H1545" s="1" t="s">
        <v>35</v>
      </c>
      <c r="I1545" s="1" t="s">
        <v>24</v>
      </c>
      <c r="J1545" s="1" t="s">
        <v>26</v>
      </c>
      <c r="K1545" s="1" t="s">
        <v>82</v>
      </c>
      <c r="L1545" s="1" t="s">
        <v>49</v>
      </c>
      <c r="M1545" s="1"/>
      <c r="N1545" s="1" t="s">
        <v>29</v>
      </c>
      <c r="O1545" s="1" t="s">
        <v>989</v>
      </c>
      <c r="P1545" s="1" t="s">
        <v>143</v>
      </c>
      <c r="Q1545" s="1" t="s">
        <v>806</v>
      </c>
      <c r="R1545" s="1"/>
      <c r="S1545" s="1">
        <v>49001</v>
      </c>
      <c r="T1545" s="2">
        <v>42176</v>
      </c>
      <c r="U1545" s="2">
        <v>42179</v>
      </c>
      <c r="V1545" s="1">
        <v>9</v>
      </c>
      <c r="W1545" s="1">
        <v>88701</v>
      </c>
      <c r="X1545" s="2"/>
      <c r="Y1545" s="1"/>
      <c r="Z1545" s="1"/>
      <c r="AA1545" s="1"/>
      <c r="AB1545" s="1"/>
    </row>
    <row r="1546" spans="1:28" x14ac:dyDescent="0.3">
      <c r="A1546" s="1">
        <v>18856</v>
      </c>
      <c r="B1546" s="1" t="s">
        <v>41</v>
      </c>
      <c r="C1546" s="1">
        <v>348.21</v>
      </c>
      <c r="D1546" s="1">
        <v>0.1</v>
      </c>
      <c r="E1546" s="1">
        <v>2713</v>
      </c>
      <c r="G1546" s="1"/>
      <c r="H1546" s="1" t="s">
        <v>995</v>
      </c>
      <c r="I1546" s="1" t="s">
        <v>24</v>
      </c>
      <c r="J1546" s="1" t="s">
        <v>36</v>
      </c>
      <c r="K1546" s="1" t="s">
        <v>89</v>
      </c>
      <c r="L1546" s="1" t="s">
        <v>77</v>
      </c>
      <c r="M1546" s="1"/>
      <c r="N1546" s="1" t="s">
        <v>29</v>
      </c>
      <c r="O1546" s="1" t="s">
        <v>989</v>
      </c>
      <c r="P1546" s="1" t="s">
        <v>143</v>
      </c>
      <c r="Q1546" s="1" t="s">
        <v>806</v>
      </c>
      <c r="R1546" s="1"/>
      <c r="S1546" s="1">
        <v>49001</v>
      </c>
      <c r="T1546" s="2">
        <v>42176</v>
      </c>
      <c r="U1546" s="2">
        <v>42177</v>
      </c>
      <c r="V1546" s="1">
        <v>2</v>
      </c>
      <c r="W1546" s="1">
        <v>88701</v>
      </c>
      <c r="X1546" s="2"/>
      <c r="Y1546" s="1"/>
      <c r="Z1546" s="1"/>
      <c r="AA1546" s="1"/>
      <c r="AB1546" s="1"/>
    </row>
    <row r="1547" spans="1:28" x14ac:dyDescent="0.3">
      <c r="A1547" s="1">
        <v>21690</v>
      </c>
      <c r="B1547" s="1" t="s">
        <v>71</v>
      </c>
      <c r="C1547" s="1">
        <v>29.89</v>
      </c>
      <c r="D1547" s="1">
        <v>0.05</v>
      </c>
      <c r="E1547" s="1">
        <v>2715</v>
      </c>
      <c r="G1547" s="1"/>
      <c r="H1547" s="1" t="s">
        <v>35</v>
      </c>
      <c r="I1547" s="1" t="s">
        <v>24</v>
      </c>
      <c r="J1547" s="1" t="s">
        <v>58</v>
      </c>
      <c r="K1547" s="1" t="s">
        <v>100</v>
      </c>
      <c r="L1547" s="1" t="s">
        <v>43</v>
      </c>
      <c r="M1547" s="1"/>
      <c r="N1547" s="1" t="s">
        <v>29</v>
      </c>
      <c r="O1547" s="1" t="s">
        <v>989</v>
      </c>
      <c r="P1547" s="1" t="s">
        <v>143</v>
      </c>
      <c r="Q1547" s="1" t="s">
        <v>807</v>
      </c>
      <c r="R1547" s="1"/>
      <c r="S1547" s="1">
        <v>48911</v>
      </c>
      <c r="T1547" s="2">
        <v>42016</v>
      </c>
      <c r="U1547" s="2">
        <v>42020</v>
      </c>
      <c r="V1547" s="1">
        <v>1</v>
      </c>
      <c r="W1547" s="1">
        <v>88702</v>
      </c>
      <c r="X1547" s="2"/>
      <c r="Y1547" s="1"/>
      <c r="Z1547" s="1"/>
      <c r="AA1547" s="1"/>
      <c r="AB1547" s="1"/>
    </row>
    <row r="1548" spans="1:28" x14ac:dyDescent="0.3">
      <c r="A1548" s="1">
        <v>21863</v>
      </c>
      <c r="B1548" s="1" t="s">
        <v>41</v>
      </c>
      <c r="C1548" s="1">
        <v>6.74</v>
      </c>
      <c r="D1548" s="1">
        <v>0.05</v>
      </c>
      <c r="E1548" s="1">
        <v>2718</v>
      </c>
      <c r="G1548" s="1"/>
      <c r="H1548" s="1" t="s">
        <v>35</v>
      </c>
      <c r="I1548" s="1" t="s">
        <v>74</v>
      </c>
      <c r="J1548" s="1" t="s">
        <v>26</v>
      </c>
      <c r="K1548" s="1" t="s">
        <v>66</v>
      </c>
      <c r="L1548" s="1" t="s">
        <v>28</v>
      </c>
      <c r="M1548" s="1"/>
      <c r="N1548" s="1" t="s">
        <v>29</v>
      </c>
      <c r="O1548" s="1" t="s">
        <v>998</v>
      </c>
      <c r="P1548" s="1" t="s">
        <v>98</v>
      </c>
      <c r="Q1548" s="1" t="s">
        <v>807</v>
      </c>
      <c r="R1548" s="1"/>
      <c r="S1548" s="1">
        <v>60438</v>
      </c>
      <c r="T1548" s="2">
        <v>42064</v>
      </c>
      <c r="U1548" s="2">
        <v>42066</v>
      </c>
      <c r="V1548" s="1">
        <v>15</v>
      </c>
      <c r="W1548" s="1">
        <v>89394</v>
      </c>
      <c r="X1548" s="1"/>
      <c r="Y1548" s="1"/>
      <c r="Z1548" s="1"/>
      <c r="AA1548" s="1"/>
      <c r="AB1548" s="1"/>
    </row>
    <row r="1549" spans="1:28" x14ac:dyDescent="0.3">
      <c r="A1549" s="1">
        <v>21399</v>
      </c>
      <c r="B1549" s="1" t="s">
        <v>41</v>
      </c>
      <c r="C1549" s="1">
        <v>40.479999999999997</v>
      </c>
      <c r="D1549" s="1">
        <v>0.05</v>
      </c>
      <c r="E1549" s="1">
        <v>2720</v>
      </c>
      <c r="G1549" s="1"/>
      <c r="H1549" s="1" t="s">
        <v>35</v>
      </c>
      <c r="I1549" s="1" t="s">
        <v>48</v>
      </c>
      <c r="J1549" s="1" t="s">
        <v>58</v>
      </c>
      <c r="K1549" s="1" t="s">
        <v>100</v>
      </c>
      <c r="L1549" s="1" t="s">
        <v>49</v>
      </c>
      <c r="M1549" s="1"/>
      <c r="N1549" s="1" t="s">
        <v>29</v>
      </c>
      <c r="O1549" s="1" t="s">
        <v>998</v>
      </c>
      <c r="P1549" s="1" t="s">
        <v>171</v>
      </c>
      <c r="Q1549" s="1" t="s">
        <v>808</v>
      </c>
      <c r="R1549" s="1"/>
      <c r="S1549" s="1">
        <v>30721</v>
      </c>
      <c r="T1549" s="2">
        <v>42171</v>
      </c>
      <c r="U1549" s="2">
        <v>42172</v>
      </c>
      <c r="V1549" s="1">
        <v>6</v>
      </c>
      <c r="W1549" s="1">
        <v>88766</v>
      </c>
      <c r="X1549" s="1"/>
      <c r="Y1549" s="1"/>
      <c r="Z1549" s="1"/>
      <c r="AA1549" s="1"/>
      <c r="AB1549" s="1"/>
    </row>
    <row r="1550" spans="1:28" x14ac:dyDescent="0.3">
      <c r="A1550" s="1">
        <v>19907</v>
      </c>
      <c r="B1550" s="1" t="s">
        <v>41</v>
      </c>
      <c r="C1550" s="1">
        <v>4.9800000000000004</v>
      </c>
      <c r="D1550" s="1">
        <v>0.05</v>
      </c>
      <c r="E1550" s="1">
        <v>2724</v>
      </c>
      <c r="G1550" s="1"/>
      <c r="H1550" s="1" t="s">
        <v>35</v>
      </c>
      <c r="I1550" s="1" t="s">
        <v>34</v>
      </c>
      <c r="J1550" s="1" t="s">
        <v>26</v>
      </c>
      <c r="K1550" s="1" t="s">
        <v>66</v>
      </c>
      <c r="L1550" s="1" t="s">
        <v>49</v>
      </c>
      <c r="M1550" s="1"/>
      <c r="N1550" s="1" t="s">
        <v>29</v>
      </c>
      <c r="O1550" s="1" t="s">
        <v>998</v>
      </c>
      <c r="P1550" s="1" t="s">
        <v>126</v>
      </c>
      <c r="Q1550" s="1" t="s">
        <v>809</v>
      </c>
      <c r="R1550" s="1"/>
      <c r="S1550" s="1">
        <v>37421</v>
      </c>
      <c r="T1550" s="2">
        <v>42125</v>
      </c>
      <c r="U1550" s="2">
        <v>42126</v>
      </c>
      <c r="V1550" s="1">
        <v>10</v>
      </c>
      <c r="W1550" s="1">
        <v>88959</v>
      </c>
      <c r="X1550" s="1"/>
      <c r="Y1550" s="1"/>
      <c r="Z1550" s="1"/>
      <c r="AA1550" s="1"/>
      <c r="AB1550" s="1"/>
    </row>
    <row r="1551" spans="1:28" x14ac:dyDescent="0.3">
      <c r="A1551" s="1">
        <v>19908</v>
      </c>
      <c r="B1551" s="1" t="s">
        <v>41</v>
      </c>
      <c r="C1551" s="1">
        <v>6.48</v>
      </c>
      <c r="D1551" s="1">
        <v>0.05</v>
      </c>
      <c r="E1551" s="1">
        <v>2724</v>
      </c>
      <c r="G1551" s="1"/>
      <c r="H1551" s="1" t="s">
        <v>35</v>
      </c>
      <c r="I1551" s="1" t="s">
        <v>34</v>
      </c>
      <c r="J1551" s="1" t="s">
        <v>26</v>
      </c>
      <c r="K1551" s="1" t="s">
        <v>66</v>
      </c>
      <c r="L1551" s="1" t="s">
        <v>49</v>
      </c>
      <c r="M1551" s="1"/>
      <c r="N1551" s="1" t="s">
        <v>29</v>
      </c>
      <c r="O1551" s="1" t="s">
        <v>998</v>
      </c>
      <c r="P1551" s="1" t="s">
        <v>126</v>
      </c>
      <c r="Q1551" s="1" t="s">
        <v>809</v>
      </c>
      <c r="R1551" s="1"/>
      <c r="S1551" s="1">
        <v>37421</v>
      </c>
      <c r="T1551" s="2">
        <v>42125</v>
      </c>
      <c r="U1551" s="2">
        <v>42127</v>
      </c>
      <c r="V1551" s="1">
        <v>18</v>
      </c>
      <c r="W1551" s="1">
        <v>88959</v>
      </c>
      <c r="X1551" s="1"/>
      <c r="Y1551" s="1"/>
      <c r="Z1551" s="1"/>
      <c r="AA1551" s="1"/>
      <c r="AB1551" s="1"/>
    </row>
    <row r="1552" spans="1:28" x14ac:dyDescent="0.3">
      <c r="A1552" s="1">
        <v>22612</v>
      </c>
      <c r="B1552" s="1" t="s">
        <v>33</v>
      </c>
      <c r="C1552" s="1">
        <v>28.15</v>
      </c>
      <c r="D1552" s="1">
        <v>0.05</v>
      </c>
      <c r="E1552" s="1">
        <v>2725</v>
      </c>
      <c r="G1552" s="1"/>
      <c r="H1552" s="1" t="s">
        <v>35</v>
      </c>
      <c r="I1552" s="1" t="s">
        <v>34</v>
      </c>
      <c r="J1552" s="1" t="s">
        <v>26</v>
      </c>
      <c r="K1552" s="1" t="s">
        <v>27</v>
      </c>
      <c r="L1552" s="1" t="s">
        <v>43</v>
      </c>
      <c r="M1552" s="1"/>
      <c r="N1552" s="1" t="s">
        <v>29</v>
      </c>
      <c r="O1552" s="1" t="s">
        <v>984</v>
      </c>
      <c r="P1552" s="1" t="s">
        <v>126</v>
      </c>
      <c r="Q1552" s="1" t="s">
        <v>810</v>
      </c>
      <c r="R1552" s="1"/>
      <c r="S1552" s="1">
        <v>37042</v>
      </c>
      <c r="T1552" s="2">
        <v>42021</v>
      </c>
      <c r="U1552" s="2">
        <v>42022</v>
      </c>
      <c r="V1552" s="1">
        <v>10</v>
      </c>
      <c r="W1552" s="1">
        <v>88958</v>
      </c>
      <c r="X1552" s="1"/>
      <c r="Y1552" s="1"/>
      <c r="Z1552" s="1"/>
      <c r="AA1552" s="1"/>
      <c r="AB1552" s="1"/>
    </row>
    <row r="1553" spans="1:28" x14ac:dyDescent="0.3">
      <c r="A1553" s="1">
        <v>21422</v>
      </c>
      <c r="B1553" s="1" t="s">
        <v>71</v>
      </c>
      <c r="C1553" s="1">
        <v>230.98</v>
      </c>
      <c r="D1553" s="1">
        <v>0.1</v>
      </c>
      <c r="E1553" s="1">
        <v>2729</v>
      </c>
      <c r="G1553" s="1"/>
      <c r="H1553" s="1" t="s">
        <v>995</v>
      </c>
      <c r="I1553" s="1" t="s">
        <v>74</v>
      </c>
      <c r="J1553" s="1" t="s">
        <v>36</v>
      </c>
      <c r="K1553" s="1" t="s">
        <v>89</v>
      </c>
      <c r="L1553" s="1" t="s">
        <v>77</v>
      </c>
      <c r="M1553" s="1"/>
      <c r="N1553" s="1" t="s">
        <v>29</v>
      </c>
      <c r="O1553" s="1" t="s">
        <v>988</v>
      </c>
      <c r="P1553" s="1" t="s">
        <v>31</v>
      </c>
      <c r="Q1553" s="1" t="s">
        <v>230</v>
      </c>
      <c r="R1553" s="1"/>
      <c r="S1553" s="1">
        <v>98226</v>
      </c>
      <c r="T1553" s="2">
        <v>42069</v>
      </c>
      <c r="U1553" s="2">
        <v>42073</v>
      </c>
      <c r="V1553" s="1">
        <v>4</v>
      </c>
      <c r="W1553" s="1">
        <v>88114</v>
      </c>
      <c r="X1553" s="2"/>
      <c r="Y1553" s="1"/>
      <c r="Z1553" s="1"/>
      <c r="AA1553" s="1"/>
      <c r="AB1553" s="1"/>
    </row>
    <row r="1554" spans="1:28" x14ac:dyDescent="0.3">
      <c r="A1554" s="1">
        <v>19819</v>
      </c>
      <c r="B1554" s="1" t="s">
        <v>33</v>
      </c>
      <c r="C1554" s="1">
        <v>100.98</v>
      </c>
      <c r="D1554" s="1">
        <v>0.1</v>
      </c>
      <c r="E1554" s="1">
        <v>2737</v>
      </c>
      <c r="G1554" s="1"/>
      <c r="H1554" s="1" t="s">
        <v>35</v>
      </c>
      <c r="I1554" s="1" t="s">
        <v>48</v>
      </c>
      <c r="J1554" s="1" t="s">
        <v>58</v>
      </c>
      <c r="K1554" s="1" t="s">
        <v>100</v>
      </c>
      <c r="L1554" s="1" t="s">
        <v>49</v>
      </c>
      <c r="M1554" s="1"/>
      <c r="N1554" s="1" t="s">
        <v>29</v>
      </c>
      <c r="O1554" s="1" t="s">
        <v>988</v>
      </c>
      <c r="P1554" s="1" t="s">
        <v>87</v>
      </c>
      <c r="Q1554" s="1" t="s">
        <v>279</v>
      </c>
      <c r="R1554" s="1"/>
      <c r="S1554" s="1">
        <v>5701</v>
      </c>
      <c r="T1554" s="2">
        <v>42116</v>
      </c>
      <c r="U1554" s="2">
        <v>42118</v>
      </c>
      <c r="V1554" s="1">
        <v>8</v>
      </c>
      <c r="W1554" s="1">
        <v>89018</v>
      </c>
      <c r="X1554" s="1"/>
      <c r="Y1554" s="1"/>
      <c r="Z1554" s="1"/>
      <c r="AA1554" s="1"/>
      <c r="AB1554" s="1"/>
    </row>
    <row r="1555" spans="1:28" x14ac:dyDescent="0.3">
      <c r="A1555" s="1">
        <v>18790</v>
      </c>
      <c r="B1555" s="1" t="s">
        <v>47</v>
      </c>
      <c r="C1555" s="1">
        <v>15.31</v>
      </c>
      <c r="D1555" s="1">
        <v>0.05</v>
      </c>
      <c r="E1555" s="1">
        <v>2737</v>
      </c>
      <c r="G1555" s="1"/>
      <c r="H1555" s="1" t="s">
        <v>35</v>
      </c>
      <c r="I1555" s="1" t="s">
        <v>48</v>
      </c>
      <c r="J1555" s="1" t="s">
        <v>26</v>
      </c>
      <c r="K1555" s="1" t="s">
        <v>85</v>
      </c>
      <c r="L1555" s="1" t="s">
        <v>49</v>
      </c>
      <c r="M1555" s="1"/>
      <c r="N1555" s="1" t="s">
        <v>29</v>
      </c>
      <c r="O1555" s="1" t="s">
        <v>988</v>
      </c>
      <c r="P1555" s="1" t="s">
        <v>87</v>
      </c>
      <c r="Q1555" s="1" t="s">
        <v>279</v>
      </c>
      <c r="R1555" s="1"/>
      <c r="S1555" s="1">
        <v>5701</v>
      </c>
      <c r="T1555" s="2">
        <v>42156</v>
      </c>
      <c r="U1555" s="2">
        <v>42157</v>
      </c>
      <c r="V1555" s="1">
        <v>12</v>
      </c>
      <c r="W1555" s="1">
        <v>89019</v>
      </c>
      <c r="X1555" s="2"/>
      <c r="Y1555" s="1"/>
      <c r="Z1555" s="1"/>
      <c r="AA1555" s="1"/>
      <c r="AB1555" s="1"/>
    </row>
    <row r="1556" spans="1:28" x14ac:dyDescent="0.3">
      <c r="A1556" s="1">
        <v>24278</v>
      </c>
      <c r="B1556" s="1" t="s">
        <v>41</v>
      </c>
      <c r="C1556" s="1">
        <v>33.979999999999997</v>
      </c>
      <c r="D1556" s="1">
        <v>0.05</v>
      </c>
      <c r="E1556" s="1">
        <v>2738</v>
      </c>
      <c r="G1556" s="1"/>
      <c r="H1556" s="1" t="s">
        <v>35</v>
      </c>
      <c r="I1556" s="1" t="s">
        <v>48</v>
      </c>
      <c r="J1556" s="1" t="s">
        <v>58</v>
      </c>
      <c r="K1556" s="1" t="s">
        <v>100</v>
      </c>
      <c r="L1556" s="1" t="s">
        <v>43</v>
      </c>
      <c r="M1556" s="1"/>
      <c r="N1556" s="1" t="s">
        <v>29</v>
      </c>
      <c r="O1556" s="1" t="s">
        <v>984</v>
      </c>
      <c r="P1556" s="1" t="s">
        <v>87</v>
      </c>
      <c r="Q1556" s="1" t="s">
        <v>291</v>
      </c>
      <c r="R1556" s="1"/>
      <c r="S1556" s="1">
        <v>5403</v>
      </c>
      <c r="T1556" s="2">
        <v>42107</v>
      </c>
      <c r="U1556" s="2">
        <v>42109</v>
      </c>
      <c r="V1556" s="1">
        <v>7</v>
      </c>
      <c r="W1556" s="1">
        <v>89017</v>
      </c>
      <c r="X1556" s="2"/>
      <c r="Y1556" s="1"/>
      <c r="Z1556" s="1"/>
      <c r="AA1556" s="1"/>
      <c r="AB1556" s="1"/>
    </row>
    <row r="1557" spans="1:28" x14ac:dyDescent="0.3">
      <c r="A1557" s="1">
        <v>19987</v>
      </c>
      <c r="B1557" s="1" t="s">
        <v>71</v>
      </c>
      <c r="C1557" s="1">
        <v>35.99</v>
      </c>
      <c r="D1557" s="1">
        <v>0.05</v>
      </c>
      <c r="E1557" s="1">
        <v>2741</v>
      </c>
      <c r="G1557" s="1"/>
      <c r="H1557" s="1" t="s">
        <v>35</v>
      </c>
      <c r="I1557" s="1" t="s">
        <v>48</v>
      </c>
      <c r="J1557" s="1" t="s">
        <v>58</v>
      </c>
      <c r="K1557" s="1" t="s">
        <v>992</v>
      </c>
      <c r="L1557" s="1" t="s">
        <v>28</v>
      </c>
      <c r="M1557" s="1"/>
      <c r="N1557" s="1" t="s">
        <v>29</v>
      </c>
      <c r="O1557" s="1" t="s">
        <v>984</v>
      </c>
      <c r="P1557" s="1" t="s">
        <v>566</v>
      </c>
      <c r="Q1557" s="1" t="s">
        <v>811</v>
      </c>
      <c r="R1557" s="1"/>
      <c r="S1557" s="1">
        <v>83605</v>
      </c>
      <c r="T1557" s="2">
        <v>42075</v>
      </c>
      <c r="U1557" s="2">
        <v>42082</v>
      </c>
      <c r="V1557" s="1">
        <v>10</v>
      </c>
      <c r="W1557" s="1">
        <v>89481</v>
      </c>
      <c r="X1557" s="1"/>
      <c r="Y1557" s="1"/>
      <c r="Z1557" s="1"/>
      <c r="AA1557" s="1"/>
      <c r="AB1557" s="1"/>
    </row>
    <row r="1558" spans="1:28" x14ac:dyDescent="0.3">
      <c r="A1558" s="1">
        <v>21323</v>
      </c>
      <c r="B1558" s="1" t="s">
        <v>47</v>
      </c>
      <c r="C1558" s="1">
        <v>220.98</v>
      </c>
      <c r="D1558" s="1">
        <v>0.1</v>
      </c>
      <c r="E1558" s="1">
        <v>2745</v>
      </c>
      <c r="G1558" s="1"/>
      <c r="H1558" s="1" t="s">
        <v>995</v>
      </c>
      <c r="I1558" s="1" t="s">
        <v>24</v>
      </c>
      <c r="J1558" s="1" t="s">
        <v>36</v>
      </c>
      <c r="K1558" s="1" t="s">
        <v>105</v>
      </c>
      <c r="L1558" s="1" t="s">
        <v>77</v>
      </c>
      <c r="M1558" s="1"/>
      <c r="N1558" s="1" t="s">
        <v>29</v>
      </c>
      <c r="O1558" s="1" t="s">
        <v>988</v>
      </c>
      <c r="P1558" s="1" t="s">
        <v>168</v>
      </c>
      <c r="Q1558" s="1" t="s">
        <v>812</v>
      </c>
      <c r="R1558" s="1"/>
      <c r="S1558" s="1">
        <v>85224</v>
      </c>
      <c r="T1558" s="2">
        <v>42081</v>
      </c>
      <c r="U1558" s="2">
        <v>42082</v>
      </c>
      <c r="V1558" s="1">
        <v>11</v>
      </c>
      <c r="W1558" s="1">
        <v>86184</v>
      </c>
      <c r="X1558" s="2"/>
      <c r="Y1558" s="1"/>
      <c r="Z1558" s="1"/>
      <c r="AA1558" s="1"/>
      <c r="AB1558" s="1"/>
    </row>
    <row r="1559" spans="1:28" x14ac:dyDescent="0.3">
      <c r="A1559" s="1">
        <v>4949</v>
      </c>
      <c r="B1559" s="1" t="s">
        <v>47</v>
      </c>
      <c r="C1559" s="1">
        <v>9.98</v>
      </c>
      <c r="D1559" s="1">
        <v>0.05</v>
      </c>
      <c r="E1559" s="1">
        <v>2747</v>
      </c>
      <c r="G1559" s="1"/>
      <c r="H1559" s="1" t="s">
        <v>35</v>
      </c>
      <c r="I1559" s="1" t="s">
        <v>24</v>
      </c>
      <c r="J1559" s="1" t="s">
        <v>36</v>
      </c>
      <c r="K1559" s="1" t="s">
        <v>42</v>
      </c>
      <c r="L1559" s="1" t="s">
        <v>49</v>
      </c>
      <c r="M1559" s="1"/>
      <c r="N1559" s="1" t="s">
        <v>29</v>
      </c>
      <c r="O1559" s="1" t="s">
        <v>988</v>
      </c>
      <c r="P1559" s="1" t="s">
        <v>55</v>
      </c>
      <c r="Q1559" s="1" t="s">
        <v>65</v>
      </c>
      <c r="R1559" s="1"/>
      <c r="S1559" s="1">
        <v>10115</v>
      </c>
      <c r="T1559" s="2">
        <v>42040</v>
      </c>
      <c r="U1559" s="2">
        <v>42042</v>
      </c>
      <c r="V1559" s="1">
        <v>15</v>
      </c>
      <c r="W1559" s="1">
        <v>35200</v>
      </c>
      <c r="X1559" s="1"/>
      <c r="Y1559" s="1"/>
      <c r="Z1559" s="1"/>
      <c r="AA1559" s="1"/>
      <c r="AB1559" s="1"/>
    </row>
    <row r="1560" spans="1:28" x14ac:dyDescent="0.3">
      <c r="A1560" s="1">
        <v>3323</v>
      </c>
      <c r="B1560" s="1" t="s">
        <v>47</v>
      </c>
      <c r="C1560" s="1">
        <v>220.98</v>
      </c>
      <c r="D1560" s="1">
        <v>0.1</v>
      </c>
      <c r="E1560" s="1">
        <v>2747</v>
      </c>
      <c r="G1560" s="1"/>
      <c r="H1560" s="1" t="s">
        <v>995</v>
      </c>
      <c r="I1560" s="1" t="s">
        <v>24</v>
      </c>
      <c r="J1560" s="1" t="s">
        <v>36</v>
      </c>
      <c r="K1560" s="1" t="s">
        <v>105</v>
      </c>
      <c r="L1560" s="1" t="s">
        <v>77</v>
      </c>
      <c r="M1560" s="1"/>
      <c r="N1560" s="1" t="s">
        <v>29</v>
      </c>
      <c r="O1560" s="1" t="s">
        <v>998</v>
      </c>
      <c r="P1560" s="1" t="s">
        <v>55</v>
      </c>
      <c r="Q1560" s="1" t="s">
        <v>65</v>
      </c>
      <c r="R1560" s="1"/>
      <c r="S1560" s="1">
        <v>10115</v>
      </c>
      <c r="T1560" s="2">
        <v>42081</v>
      </c>
      <c r="U1560" s="2">
        <v>42082</v>
      </c>
      <c r="V1560" s="1">
        <v>44</v>
      </c>
      <c r="W1560" s="1">
        <v>23751</v>
      </c>
      <c r="X1560" s="2"/>
      <c r="Y1560" s="1"/>
      <c r="Z1560" s="1"/>
      <c r="AA1560" s="1"/>
      <c r="AB1560" s="1"/>
    </row>
    <row r="1561" spans="1:28" x14ac:dyDescent="0.3">
      <c r="A1561" s="1">
        <v>23271</v>
      </c>
      <c r="B1561" s="1" t="s">
        <v>41</v>
      </c>
      <c r="C1561" s="1">
        <v>161.55000000000001</v>
      </c>
      <c r="D1561" s="1">
        <v>0.1</v>
      </c>
      <c r="E1561" s="1">
        <v>2750</v>
      </c>
      <c r="G1561" s="1"/>
      <c r="H1561" s="1" t="s">
        <v>35</v>
      </c>
      <c r="I1561" s="1" t="s">
        <v>48</v>
      </c>
      <c r="J1561" s="1" t="s">
        <v>26</v>
      </c>
      <c r="K1561" s="1" t="s">
        <v>85</v>
      </c>
      <c r="L1561" s="1" t="s">
        <v>49</v>
      </c>
      <c r="M1561" s="1"/>
      <c r="N1561" s="1" t="s">
        <v>29</v>
      </c>
      <c r="O1561" s="1" t="s">
        <v>988</v>
      </c>
      <c r="P1561" s="1" t="s">
        <v>83</v>
      </c>
      <c r="Q1561" s="1" t="s">
        <v>813</v>
      </c>
      <c r="R1561" s="1"/>
      <c r="S1561" s="1">
        <v>22980</v>
      </c>
      <c r="T1561" s="2">
        <v>42071</v>
      </c>
      <c r="U1561" s="2">
        <v>42071</v>
      </c>
      <c r="V1561" s="1">
        <v>4</v>
      </c>
      <c r="W1561" s="1">
        <v>91424</v>
      </c>
      <c r="X1561" s="1"/>
      <c r="Y1561" s="1"/>
      <c r="Z1561" s="1"/>
      <c r="AA1561" s="1"/>
      <c r="AB1561" s="1"/>
    </row>
    <row r="1562" spans="1:28" x14ac:dyDescent="0.3">
      <c r="A1562" s="1">
        <v>21630</v>
      </c>
      <c r="B1562" s="1" t="s">
        <v>47</v>
      </c>
      <c r="C1562" s="1">
        <v>22.01</v>
      </c>
      <c r="D1562" s="1">
        <v>0.05</v>
      </c>
      <c r="E1562" s="1">
        <v>2760</v>
      </c>
      <c r="G1562" s="1"/>
      <c r="H1562" s="1" t="s">
        <v>35</v>
      </c>
      <c r="I1562" s="1" t="s">
        <v>24</v>
      </c>
      <c r="J1562" s="1" t="s">
        <v>26</v>
      </c>
      <c r="K1562" s="1" t="s">
        <v>27</v>
      </c>
      <c r="L1562" s="1" t="s">
        <v>43</v>
      </c>
      <c r="M1562" s="1"/>
      <c r="N1562" s="1" t="s">
        <v>29</v>
      </c>
      <c r="O1562" s="1" t="s">
        <v>988</v>
      </c>
      <c r="P1562" s="1" t="s">
        <v>119</v>
      </c>
      <c r="Q1562" s="1" t="s">
        <v>814</v>
      </c>
      <c r="R1562" s="1"/>
      <c r="S1562" s="1">
        <v>6708</v>
      </c>
      <c r="T1562" s="2">
        <v>42116</v>
      </c>
      <c r="U1562" s="2">
        <v>42118</v>
      </c>
      <c r="V1562" s="1">
        <v>11</v>
      </c>
      <c r="W1562" s="1">
        <v>90724</v>
      </c>
      <c r="X1562" s="1"/>
      <c r="Y1562" s="1"/>
      <c r="Z1562" s="1"/>
      <c r="AA1562" s="1"/>
      <c r="AB1562" s="1"/>
    </row>
    <row r="1563" spans="1:28" x14ac:dyDescent="0.3">
      <c r="A1563" s="1">
        <v>21629</v>
      </c>
      <c r="B1563" s="1" t="s">
        <v>47</v>
      </c>
      <c r="C1563" s="1">
        <v>29.74</v>
      </c>
      <c r="D1563" s="1">
        <v>0.05</v>
      </c>
      <c r="E1563" s="1">
        <v>2764</v>
      </c>
      <c r="G1563" s="1"/>
      <c r="H1563" s="1" t="s">
        <v>35</v>
      </c>
      <c r="I1563" s="1" t="s">
        <v>24</v>
      </c>
      <c r="J1563" s="1" t="s">
        <v>26</v>
      </c>
      <c r="K1563" s="1" t="s">
        <v>85</v>
      </c>
      <c r="L1563" s="1" t="s">
        <v>49</v>
      </c>
      <c r="M1563" s="1"/>
      <c r="N1563" s="1" t="s">
        <v>29</v>
      </c>
      <c r="O1563" s="1" t="s">
        <v>988</v>
      </c>
      <c r="P1563" s="1" t="s">
        <v>45</v>
      </c>
      <c r="Q1563" s="1" t="s">
        <v>783</v>
      </c>
      <c r="R1563" s="1"/>
      <c r="S1563" s="1">
        <v>7601</v>
      </c>
      <c r="T1563" s="2">
        <v>42116</v>
      </c>
      <c r="U1563" s="2">
        <v>42116</v>
      </c>
      <c r="V1563" s="1">
        <v>4</v>
      </c>
      <c r="W1563" s="1">
        <v>90724</v>
      </c>
      <c r="X1563" s="1"/>
      <c r="Y1563" s="1"/>
      <c r="Z1563" s="1"/>
      <c r="AA1563" s="1"/>
      <c r="AB1563" s="1"/>
    </row>
    <row r="1564" spans="1:28" x14ac:dyDescent="0.3">
      <c r="A1564" s="1">
        <v>26156</v>
      </c>
      <c r="B1564" s="1" t="s">
        <v>71</v>
      </c>
      <c r="C1564" s="1">
        <v>5.85</v>
      </c>
      <c r="D1564" s="1">
        <v>0.05</v>
      </c>
      <c r="E1564" s="1">
        <v>2765</v>
      </c>
      <c r="G1564" s="1"/>
      <c r="H1564" s="1" t="s">
        <v>35</v>
      </c>
      <c r="I1564" s="1" t="s">
        <v>24</v>
      </c>
      <c r="J1564" s="1" t="s">
        <v>26</v>
      </c>
      <c r="K1564" s="1" t="s">
        <v>27</v>
      </c>
      <c r="L1564" s="1" t="s">
        <v>28</v>
      </c>
      <c r="M1564" s="1"/>
      <c r="N1564" s="1" t="s">
        <v>29</v>
      </c>
      <c r="O1564" s="1" t="s">
        <v>998</v>
      </c>
      <c r="P1564" s="1" t="s">
        <v>45</v>
      </c>
      <c r="Q1564" s="1" t="s">
        <v>815</v>
      </c>
      <c r="R1564" s="1"/>
      <c r="S1564" s="1">
        <v>8021</v>
      </c>
      <c r="T1564" s="2">
        <v>42152</v>
      </c>
      <c r="U1564" s="2">
        <v>42154</v>
      </c>
      <c r="V1564" s="1">
        <v>7</v>
      </c>
      <c r="W1564" s="1">
        <v>90725</v>
      </c>
      <c r="X1564" s="2"/>
      <c r="Y1564" s="1"/>
      <c r="Z1564" s="1"/>
      <c r="AA1564" s="1"/>
      <c r="AB1564" s="1"/>
    </row>
    <row r="1565" spans="1:28" x14ac:dyDescent="0.3">
      <c r="A1565" s="1">
        <v>23342</v>
      </c>
      <c r="B1565" s="1" t="s">
        <v>41</v>
      </c>
      <c r="C1565" s="1">
        <v>11.55</v>
      </c>
      <c r="D1565" s="1">
        <v>0.05</v>
      </c>
      <c r="E1565" s="1">
        <v>2770</v>
      </c>
      <c r="G1565" s="1"/>
      <c r="H1565" s="1" t="s">
        <v>35</v>
      </c>
      <c r="I1565" s="1" t="s">
        <v>24</v>
      </c>
      <c r="J1565" s="1" t="s">
        <v>26</v>
      </c>
      <c r="K1565" s="1" t="s">
        <v>27</v>
      </c>
      <c r="L1565" s="1" t="s">
        <v>28</v>
      </c>
      <c r="M1565" s="1"/>
      <c r="N1565" s="1" t="s">
        <v>29</v>
      </c>
      <c r="O1565" s="1" t="s">
        <v>998</v>
      </c>
      <c r="P1565" s="1" t="s">
        <v>171</v>
      </c>
      <c r="Q1565" s="1" t="s">
        <v>816</v>
      </c>
      <c r="R1565" s="1"/>
      <c r="S1565" s="1">
        <v>30338</v>
      </c>
      <c r="T1565" s="2">
        <v>42071</v>
      </c>
      <c r="U1565" s="2">
        <v>42073</v>
      </c>
      <c r="V1565" s="1">
        <v>14</v>
      </c>
      <c r="W1565" s="1">
        <v>88975</v>
      </c>
      <c r="X1565" s="1"/>
      <c r="Y1565" s="1"/>
      <c r="Z1565" s="1"/>
      <c r="AA1565" s="1"/>
      <c r="AB1565" s="1"/>
    </row>
    <row r="1566" spans="1:28" x14ac:dyDescent="0.3">
      <c r="A1566" s="1">
        <v>26157</v>
      </c>
      <c r="B1566" s="1" t="s">
        <v>23</v>
      </c>
      <c r="C1566" s="1">
        <v>177.98</v>
      </c>
      <c r="D1566" s="1">
        <v>0.1</v>
      </c>
      <c r="E1566" s="1">
        <v>2771</v>
      </c>
      <c r="G1566" s="1"/>
      <c r="H1566" s="1" t="s">
        <v>35</v>
      </c>
      <c r="I1566" s="1" t="s">
        <v>24</v>
      </c>
      <c r="J1566" s="1" t="s">
        <v>26</v>
      </c>
      <c r="K1566" s="1" t="s">
        <v>131</v>
      </c>
      <c r="L1566" s="1" t="s">
        <v>49</v>
      </c>
      <c r="M1566" s="1"/>
      <c r="N1566" s="1" t="s">
        <v>29</v>
      </c>
      <c r="O1566" s="1" t="s">
        <v>984</v>
      </c>
      <c r="P1566" s="1" t="s">
        <v>171</v>
      </c>
      <c r="Q1566" s="1" t="s">
        <v>817</v>
      </c>
      <c r="R1566" s="1"/>
      <c r="S1566" s="1">
        <v>30344</v>
      </c>
      <c r="T1566" s="2">
        <v>42168</v>
      </c>
      <c r="U1566" s="2">
        <v>42168</v>
      </c>
      <c r="V1566" s="1">
        <v>3</v>
      </c>
      <c r="W1566" s="1">
        <v>88974</v>
      </c>
      <c r="X1566" s="2"/>
      <c r="Y1566" s="1"/>
      <c r="Z1566" s="1"/>
      <c r="AA1566" s="1"/>
      <c r="AB1566" s="1"/>
    </row>
    <row r="1567" spans="1:28" x14ac:dyDescent="0.3">
      <c r="A1567" s="1">
        <v>24523</v>
      </c>
      <c r="B1567" s="1" t="s">
        <v>33</v>
      </c>
      <c r="C1567" s="1">
        <v>5.18</v>
      </c>
      <c r="D1567" s="1">
        <v>0.05</v>
      </c>
      <c r="E1567" s="1">
        <v>2773</v>
      </c>
      <c r="G1567" s="1"/>
      <c r="H1567" s="1" t="s">
        <v>35</v>
      </c>
      <c r="I1567" s="1" t="s">
        <v>24</v>
      </c>
      <c r="J1567" s="1" t="s">
        <v>26</v>
      </c>
      <c r="K1567" s="1" t="s">
        <v>996</v>
      </c>
      <c r="L1567" s="1" t="s">
        <v>49</v>
      </c>
      <c r="M1567" s="1"/>
      <c r="N1567" s="1" t="s">
        <v>29</v>
      </c>
      <c r="O1567" s="1" t="s">
        <v>989</v>
      </c>
      <c r="P1567" s="1" t="s">
        <v>39</v>
      </c>
      <c r="Q1567" s="1" t="s">
        <v>388</v>
      </c>
      <c r="R1567" s="1"/>
      <c r="S1567" s="1">
        <v>94568</v>
      </c>
      <c r="T1567" s="2">
        <v>42089</v>
      </c>
      <c r="U1567" s="2">
        <v>42091</v>
      </c>
      <c r="V1567" s="1">
        <v>2</v>
      </c>
      <c r="W1567" s="1">
        <v>91584</v>
      </c>
      <c r="X1567" s="1"/>
      <c r="Y1567" s="1"/>
      <c r="Z1567" s="1"/>
      <c r="AA1567" s="1"/>
      <c r="AB1567" s="1"/>
    </row>
    <row r="1568" spans="1:28" x14ac:dyDescent="0.3">
      <c r="A1568" s="1">
        <v>20956</v>
      </c>
      <c r="B1568" s="1" t="s">
        <v>71</v>
      </c>
      <c r="C1568" s="1">
        <v>574.74</v>
      </c>
      <c r="D1568" s="1">
        <v>0.1</v>
      </c>
      <c r="E1568" s="1">
        <v>2775</v>
      </c>
      <c r="G1568" s="1"/>
      <c r="H1568" s="1" t="s">
        <v>35</v>
      </c>
      <c r="I1568" s="1" t="s">
        <v>74</v>
      </c>
      <c r="J1568" s="1" t="s">
        <v>58</v>
      </c>
      <c r="K1568" s="1" t="s">
        <v>62</v>
      </c>
      <c r="L1568" s="1" t="s">
        <v>124</v>
      </c>
      <c r="M1568" s="1"/>
      <c r="N1568" s="1" t="s">
        <v>29</v>
      </c>
      <c r="O1568" s="1" t="s">
        <v>988</v>
      </c>
      <c r="P1568" s="1" t="s">
        <v>98</v>
      </c>
      <c r="Q1568" s="1" t="s">
        <v>818</v>
      </c>
      <c r="R1568" s="1"/>
      <c r="S1568" s="1">
        <v>60131</v>
      </c>
      <c r="T1568" s="2">
        <v>42034</v>
      </c>
      <c r="U1568" s="2">
        <v>42039</v>
      </c>
      <c r="V1568" s="1">
        <v>8</v>
      </c>
      <c r="W1568" s="1">
        <v>91229</v>
      </c>
      <c r="X1568" s="1"/>
      <c r="Y1568" s="1"/>
      <c r="Z1568" s="1"/>
      <c r="AA1568" s="1"/>
      <c r="AB1568" s="1"/>
    </row>
    <row r="1569" spans="1:28" x14ac:dyDescent="0.3">
      <c r="A1569" s="1">
        <v>24122</v>
      </c>
      <c r="B1569" s="1" t="s">
        <v>41</v>
      </c>
      <c r="C1569" s="1">
        <v>350.98</v>
      </c>
      <c r="D1569" s="1">
        <v>0.1</v>
      </c>
      <c r="E1569" s="1">
        <v>2776</v>
      </c>
      <c r="G1569" s="1"/>
      <c r="H1569" s="1" t="s">
        <v>995</v>
      </c>
      <c r="I1569" s="1" t="s">
        <v>74</v>
      </c>
      <c r="J1569" s="1" t="s">
        <v>36</v>
      </c>
      <c r="K1569" s="1" t="s">
        <v>37</v>
      </c>
      <c r="L1569" s="1" t="s">
        <v>38</v>
      </c>
      <c r="M1569" s="1"/>
      <c r="N1569" s="1" t="s">
        <v>29</v>
      </c>
      <c r="O1569" s="1" t="s">
        <v>988</v>
      </c>
      <c r="P1569" s="1" t="s">
        <v>181</v>
      </c>
      <c r="Q1569" s="1" t="s">
        <v>819</v>
      </c>
      <c r="R1569" s="1"/>
      <c r="S1569" s="1">
        <v>20877</v>
      </c>
      <c r="T1569" s="2">
        <v>42016</v>
      </c>
      <c r="U1569" s="2">
        <v>42019</v>
      </c>
      <c r="V1569" s="1">
        <v>11</v>
      </c>
      <c r="W1569" s="1">
        <v>91228</v>
      </c>
      <c r="X1569" s="1"/>
      <c r="Y1569" s="1"/>
      <c r="Z1569" s="1"/>
      <c r="AA1569" s="1"/>
      <c r="AB1569" s="1"/>
    </row>
    <row r="1570" spans="1:28" x14ac:dyDescent="0.3">
      <c r="A1570" s="1">
        <v>24123</v>
      </c>
      <c r="B1570" s="1" t="s">
        <v>41</v>
      </c>
      <c r="C1570" s="1">
        <v>1.68</v>
      </c>
      <c r="D1570" s="1">
        <v>0.05</v>
      </c>
      <c r="E1570" s="1">
        <v>2776</v>
      </c>
      <c r="G1570" s="1"/>
      <c r="H1570" s="1" t="s">
        <v>35</v>
      </c>
      <c r="I1570" s="1" t="s">
        <v>74</v>
      </c>
      <c r="J1570" s="1" t="s">
        <v>26</v>
      </c>
      <c r="K1570" s="1" t="s">
        <v>27</v>
      </c>
      <c r="L1570" s="1" t="s">
        <v>28</v>
      </c>
      <c r="M1570" s="1"/>
      <c r="N1570" s="1" t="s">
        <v>29</v>
      </c>
      <c r="O1570" s="1" t="s">
        <v>998</v>
      </c>
      <c r="P1570" s="1" t="s">
        <v>181</v>
      </c>
      <c r="Q1570" s="1" t="s">
        <v>819</v>
      </c>
      <c r="R1570" s="1"/>
      <c r="S1570" s="1">
        <v>20877</v>
      </c>
      <c r="T1570" s="2">
        <v>42016</v>
      </c>
      <c r="U1570" s="2">
        <v>42018</v>
      </c>
      <c r="V1570" s="1">
        <v>8</v>
      </c>
      <c r="W1570" s="1">
        <v>91228</v>
      </c>
      <c r="X1570" s="2"/>
      <c r="Y1570" s="1"/>
      <c r="Z1570" s="1"/>
      <c r="AA1570" s="1"/>
      <c r="AB1570" s="1"/>
    </row>
    <row r="1571" spans="1:28" x14ac:dyDescent="0.3">
      <c r="A1571" s="1">
        <v>20097</v>
      </c>
      <c r="B1571" s="1" t="s">
        <v>23</v>
      </c>
      <c r="C1571" s="1">
        <v>205.99</v>
      </c>
      <c r="D1571" s="1">
        <v>0.1</v>
      </c>
      <c r="E1571" s="1">
        <v>2778</v>
      </c>
      <c r="G1571" s="1"/>
      <c r="H1571" s="1" t="s">
        <v>995</v>
      </c>
      <c r="I1571" s="1" t="s">
        <v>74</v>
      </c>
      <c r="J1571" s="1" t="s">
        <v>58</v>
      </c>
      <c r="K1571" s="1" t="s">
        <v>992</v>
      </c>
      <c r="L1571" s="1" t="s">
        <v>49</v>
      </c>
      <c r="M1571" s="1"/>
      <c r="N1571" s="1" t="s">
        <v>29</v>
      </c>
      <c r="O1571" s="1" t="s">
        <v>998</v>
      </c>
      <c r="P1571" s="1" t="s">
        <v>150</v>
      </c>
      <c r="Q1571" s="1" t="s">
        <v>356</v>
      </c>
      <c r="R1571" s="1"/>
      <c r="S1571" s="1">
        <v>28403</v>
      </c>
      <c r="T1571" s="2">
        <v>42046</v>
      </c>
      <c r="U1571" s="2">
        <v>42047</v>
      </c>
      <c r="V1571" s="1">
        <v>12</v>
      </c>
      <c r="W1571" s="1">
        <v>87160</v>
      </c>
      <c r="X1571" s="1"/>
      <c r="Y1571" s="1"/>
      <c r="Z1571" s="1"/>
      <c r="AA1571" s="1"/>
      <c r="AB1571" s="1"/>
    </row>
    <row r="1572" spans="1:28" x14ac:dyDescent="0.3">
      <c r="A1572" s="1">
        <v>20098</v>
      </c>
      <c r="B1572" s="1" t="s">
        <v>23</v>
      </c>
      <c r="C1572" s="1">
        <v>205.99</v>
      </c>
      <c r="D1572" s="1">
        <v>0.1</v>
      </c>
      <c r="E1572" s="1">
        <v>2778</v>
      </c>
      <c r="G1572" s="1"/>
      <c r="H1572" s="1" t="s">
        <v>35</v>
      </c>
      <c r="I1572" s="1" t="s">
        <v>74</v>
      </c>
      <c r="J1572" s="1" t="s">
        <v>58</v>
      </c>
      <c r="K1572" s="1" t="s">
        <v>992</v>
      </c>
      <c r="L1572" s="1" t="s">
        <v>49</v>
      </c>
      <c r="M1572" s="1"/>
      <c r="N1572" s="1" t="s">
        <v>29</v>
      </c>
      <c r="O1572" s="1" t="s">
        <v>998</v>
      </c>
      <c r="P1572" s="1" t="s">
        <v>150</v>
      </c>
      <c r="Q1572" s="1" t="s">
        <v>356</v>
      </c>
      <c r="R1572" s="1"/>
      <c r="S1572" s="1">
        <v>28403</v>
      </c>
      <c r="T1572" s="2">
        <v>42046</v>
      </c>
      <c r="U1572" s="2">
        <v>42047</v>
      </c>
      <c r="V1572" s="1">
        <v>5</v>
      </c>
      <c r="W1572" s="1">
        <v>87160</v>
      </c>
      <c r="X1572" s="1"/>
      <c r="Y1572" s="1"/>
      <c r="Z1572" s="1"/>
      <c r="AA1572" s="1"/>
      <c r="AB1572" s="1"/>
    </row>
    <row r="1573" spans="1:28" x14ac:dyDescent="0.3">
      <c r="A1573" s="1">
        <v>21707</v>
      </c>
      <c r="B1573" s="1" t="s">
        <v>41</v>
      </c>
      <c r="C1573" s="1">
        <v>35.99</v>
      </c>
      <c r="D1573" s="1">
        <v>0.05</v>
      </c>
      <c r="E1573" s="1">
        <v>2779</v>
      </c>
      <c r="G1573" s="1"/>
      <c r="H1573" s="1" t="s">
        <v>35</v>
      </c>
      <c r="I1573" s="1" t="s">
        <v>24</v>
      </c>
      <c r="J1573" s="1" t="s">
        <v>58</v>
      </c>
      <c r="K1573" s="1" t="s">
        <v>992</v>
      </c>
      <c r="L1573" s="1" t="s">
        <v>28</v>
      </c>
      <c r="M1573" s="1"/>
      <c r="N1573" s="1" t="s">
        <v>29</v>
      </c>
      <c r="O1573" s="1" t="s">
        <v>984</v>
      </c>
      <c r="P1573" s="1" t="s">
        <v>150</v>
      </c>
      <c r="Q1573" s="1" t="s">
        <v>820</v>
      </c>
      <c r="R1573" s="1"/>
      <c r="S1573" s="1">
        <v>27893</v>
      </c>
      <c r="T1573" s="2">
        <v>42166</v>
      </c>
      <c r="U1573" s="2">
        <v>42167</v>
      </c>
      <c r="V1573" s="1">
        <v>11</v>
      </c>
      <c r="W1573" s="1">
        <v>87161</v>
      </c>
      <c r="X1573" s="2"/>
      <c r="Y1573" s="1"/>
      <c r="Z1573" s="1"/>
      <c r="AA1573" s="1"/>
      <c r="AB1573" s="1"/>
    </row>
    <row r="1574" spans="1:28" x14ac:dyDescent="0.3">
      <c r="A1574" s="1">
        <v>22095</v>
      </c>
      <c r="B1574" s="1" t="s">
        <v>71</v>
      </c>
      <c r="C1574" s="1">
        <v>2.16</v>
      </c>
      <c r="D1574" s="1">
        <v>0.05</v>
      </c>
      <c r="E1574" s="1">
        <v>2781</v>
      </c>
      <c r="G1574" s="1"/>
      <c r="H1574" s="1" t="s">
        <v>35</v>
      </c>
      <c r="I1574" s="1" t="s">
        <v>74</v>
      </c>
      <c r="J1574" s="1" t="s">
        <v>26</v>
      </c>
      <c r="K1574" s="1" t="s">
        <v>996</v>
      </c>
      <c r="L1574" s="1" t="s">
        <v>49</v>
      </c>
      <c r="M1574" s="1"/>
      <c r="N1574" s="1" t="s">
        <v>29</v>
      </c>
      <c r="O1574" s="1" t="s">
        <v>984</v>
      </c>
      <c r="P1574" s="1" t="s">
        <v>69</v>
      </c>
      <c r="Q1574" s="1" t="s">
        <v>821</v>
      </c>
      <c r="R1574" s="1"/>
      <c r="S1574" s="1">
        <v>97071</v>
      </c>
      <c r="T1574" s="2">
        <v>42035</v>
      </c>
      <c r="U1574" s="2">
        <v>42039</v>
      </c>
      <c r="V1574" s="1">
        <v>2</v>
      </c>
      <c r="W1574" s="1">
        <v>87162</v>
      </c>
      <c r="X1574" s="1"/>
      <c r="Y1574" s="1"/>
      <c r="Z1574" s="1"/>
      <c r="AA1574" s="1"/>
      <c r="AB1574" s="1"/>
    </row>
    <row r="1575" spans="1:28" x14ac:dyDescent="0.3">
      <c r="A1575" s="1">
        <v>22096</v>
      </c>
      <c r="B1575" s="1" t="s">
        <v>71</v>
      </c>
      <c r="C1575" s="1">
        <v>808.49</v>
      </c>
      <c r="D1575" s="1">
        <v>0.1</v>
      </c>
      <c r="E1575" s="1">
        <v>2781</v>
      </c>
      <c r="G1575" s="1"/>
      <c r="H1575" s="1" t="s">
        <v>995</v>
      </c>
      <c r="I1575" s="1" t="s">
        <v>74</v>
      </c>
      <c r="J1575" s="1" t="s">
        <v>58</v>
      </c>
      <c r="K1575" s="1" t="s">
        <v>62</v>
      </c>
      <c r="L1575" s="1" t="s">
        <v>38</v>
      </c>
      <c r="M1575" s="1"/>
      <c r="N1575" s="1" t="s">
        <v>29</v>
      </c>
      <c r="O1575" s="1" t="s">
        <v>984</v>
      </c>
      <c r="P1575" s="1" t="s">
        <v>69</v>
      </c>
      <c r="Q1575" s="1" t="s">
        <v>821</v>
      </c>
      <c r="R1575" s="1"/>
      <c r="S1575" s="1">
        <v>97071</v>
      </c>
      <c r="T1575" s="2">
        <v>42035</v>
      </c>
      <c r="U1575" s="2">
        <v>42042</v>
      </c>
      <c r="V1575" s="1">
        <v>11</v>
      </c>
      <c r="W1575" s="1">
        <v>87162</v>
      </c>
      <c r="X1575" s="1"/>
      <c r="Y1575" s="1"/>
      <c r="Z1575" s="1"/>
      <c r="AA1575" s="1"/>
      <c r="AB1575" s="1"/>
    </row>
    <row r="1576" spans="1:28" x14ac:dyDescent="0.3">
      <c r="A1576" s="1">
        <v>22097</v>
      </c>
      <c r="B1576" s="1" t="s">
        <v>71</v>
      </c>
      <c r="C1576" s="1">
        <v>6.48</v>
      </c>
      <c r="D1576" s="1">
        <v>0.05</v>
      </c>
      <c r="E1576" s="1">
        <v>2781</v>
      </c>
      <c r="G1576" s="1"/>
      <c r="H1576" s="1" t="s">
        <v>35</v>
      </c>
      <c r="I1576" s="1" t="s">
        <v>74</v>
      </c>
      <c r="J1576" s="1" t="s">
        <v>26</v>
      </c>
      <c r="K1576" s="1" t="s">
        <v>66</v>
      </c>
      <c r="L1576" s="1" t="s">
        <v>49</v>
      </c>
      <c r="M1576" s="1"/>
      <c r="N1576" s="1" t="s">
        <v>29</v>
      </c>
      <c r="O1576" s="1" t="s">
        <v>998</v>
      </c>
      <c r="P1576" s="1" t="s">
        <v>69</v>
      </c>
      <c r="Q1576" s="1" t="s">
        <v>821</v>
      </c>
      <c r="R1576" s="1"/>
      <c r="S1576" s="1">
        <v>97071</v>
      </c>
      <c r="T1576" s="2">
        <v>42035</v>
      </c>
      <c r="U1576" s="2">
        <v>42042</v>
      </c>
      <c r="V1576" s="1">
        <v>3</v>
      </c>
      <c r="W1576" s="1">
        <v>87162</v>
      </c>
      <c r="X1576" s="2"/>
      <c r="Y1576" s="1"/>
      <c r="Z1576" s="1"/>
      <c r="AA1576" s="1"/>
      <c r="AB1576" s="1"/>
    </row>
    <row r="1577" spans="1:28" x14ac:dyDescent="0.3">
      <c r="A1577" s="1">
        <v>21587</v>
      </c>
      <c r="B1577" s="1" t="s">
        <v>33</v>
      </c>
      <c r="C1577" s="1">
        <v>47.98</v>
      </c>
      <c r="D1577" s="1">
        <v>0.05</v>
      </c>
      <c r="E1577" s="1">
        <v>2787</v>
      </c>
      <c r="G1577" s="1"/>
      <c r="H1577" s="1" t="s">
        <v>995</v>
      </c>
      <c r="I1577" s="1" t="s">
        <v>74</v>
      </c>
      <c r="J1577" s="1" t="s">
        <v>58</v>
      </c>
      <c r="K1577" s="1" t="s">
        <v>100</v>
      </c>
      <c r="L1577" s="1" t="s">
        <v>43</v>
      </c>
      <c r="M1577" s="1"/>
      <c r="N1577" s="1" t="s">
        <v>29</v>
      </c>
      <c r="O1577" s="1" t="s">
        <v>989</v>
      </c>
      <c r="P1577" s="1" t="s">
        <v>95</v>
      </c>
      <c r="Q1577" s="1" t="s">
        <v>822</v>
      </c>
      <c r="R1577" s="1"/>
      <c r="S1577" s="1">
        <v>70003</v>
      </c>
      <c r="T1577" s="2">
        <v>42075</v>
      </c>
      <c r="U1577" s="2">
        <v>42076</v>
      </c>
      <c r="V1577" s="1">
        <v>8</v>
      </c>
      <c r="W1577" s="1">
        <v>91316</v>
      </c>
      <c r="X1577" s="2"/>
      <c r="Y1577" s="1"/>
      <c r="Z1577" s="1"/>
      <c r="AA1577" s="1"/>
      <c r="AB1577" s="1"/>
    </row>
    <row r="1578" spans="1:28" x14ac:dyDescent="0.3">
      <c r="A1578" s="1">
        <v>19860</v>
      </c>
      <c r="B1578" s="1" t="s">
        <v>41</v>
      </c>
      <c r="C1578" s="1">
        <v>2.88</v>
      </c>
      <c r="D1578" s="1">
        <v>0.05</v>
      </c>
      <c r="E1578" s="1">
        <v>2791</v>
      </c>
      <c r="G1578" s="1"/>
      <c r="H1578" s="1" t="s">
        <v>35</v>
      </c>
      <c r="I1578" s="1" t="s">
        <v>24</v>
      </c>
      <c r="J1578" s="1" t="s">
        <v>26</v>
      </c>
      <c r="K1578" s="1" t="s">
        <v>27</v>
      </c>
      <c r="L1578" s="1" t="s">
        <v>28</v>
      </c>
      <c r="M1578" s="1"/>
      <c r="N1578" s="1" t="s">
        <v>29</v>
      </c>
      <c r="O1578" s="1" t="s">
        <v>989</v>
      </c>
      <c r="P1578" s="1" t="s">
        <v>143</v>
      </c>
      <c r="Q1578" s="1" t="s">
        <v>823</v>
      </c>
      <c r="R1578" s="1"/>
      <c r="S1578" s="1">
        <v>48071</v>
      </c>
      <c r="T1578" s="2">
        <v>42019</v>
      </c>
      <c r="U1578" s="2">
        <v>42019</v>
      </c>
      <c r="V1578" s="1">
        <v>7</v>
      </c>
      <c r="W1578" s="1">
        <v>88758</v>
      </c>
      <c r="X1578" s="2"/>
      <c r="Y1578" s="1"/>
      <c r="Z1578" s="1"/>
      <c r="AA1578" s="1"/>
      <c r="AB1578" s="1"/>
    </row>
    <row r="1579" spans="1:28" x14ac:dyDescent="0.3">
      <c r="A1579" s="1">
        <v>18361</v>
      </c>
      <c r="B1579" s="1" t="s">
        <v>47</v>
      </c>
      <c r="C1579" s="1">
        <v>2.61</v>
      </c>
      <c r="D1579" s="1">
        <v>0.05</v>
      </c>
      <c r="E1579" s="1">
        <v>2794</v>
      </c>
      <c r="G1579" s="1"/>
      <c r="H1579" s="1" t="s">
        <v>35</v>
      </c>
      <c r="I1579" s="1" t="s">
        <v>24</v>
      </c>
      <c r="J1579" s="1" t="s">
        <v>26</v>
      </c>
      <c r="K1579" s="1" t="s">
        <v>82</v>
      </c>
      <c r="L1579" s="1" t="s">
        <v>49</v>
      </c>
      <c r="M1579" s="1"/>
      <c r="N1579" s="1" t="s">
        <v>29</v>
      </c>
      <c r="O1579" s="1" t="s">
        <v>989</v>
      </c>
      <c r="P1579" s="1" t="s">
        <v>153</v>
      </c>
      <c r="Q1579" s="1" t="s">
        <v>824</v>
      </c>
      <c r="R1579" s="1"/>
      <c r="S1579" s="1">
        <v>50158</v>
      </c>
      <c r="T1579" s="2">
        <v>42083</v>
      </c>
      <c r="U1579" s="2">
        <v>42085</v>
      </c>
      <c r="V1579" s="1">
        <v>2</v>
      </c>
      <c r="W1579" s="1">
        <v>87554</v>
      </c>
      <c r="X1579" s="2"/>
      <c r="Y1579" s="1"/>
      <c r="Z1579" s="1"/>
      <c r="AA1579" s="1"/>
      <c r="AB1579" s="1"/>
    </row>
    <row r="1580" spans="1:28" x14ac:dyDescent="0.3">
      <c r="A1580" s="1">
        <v>18895</v>
      </c>
      <c r="B1580" s="1" t="s">
        <v>23</v>
      </c>
      <c r="C1580" s="1">
        <v>4.76</v>
      </c>
      <c r="D1580" s="1">
        <v>0.05</v>
      </c>
      <c r="E1580" s="1">
        <v>2794</v>
      </c>
      <c r="G1580" s="1"/>
      <c r="H1580" s="1" t="s">
        <v>35</v>
      </c>
      <c r="I1580" s="1" t="s">
        <v>24</v>
      </c>
      <c r="J1580" s="1" t="s">
        <v>26</v>
      </c>
      <c r="K1580" s="1" t="s">
        <v>66</v>
      </c>
      <c r="L1580" s="1" t="s">
        <v>28</v>
      </c>
      <c r="M1580" s="1"/>
      <c r="N1580" s="1" t="s">
        <v>29</v>
      </c>
      <c r="O1580" s="1" t="s">
        <v>989</v>
      </c>
      <c r="P1580" s="1" t="s">
        <v>153</v>
      </c>
      <c r="Q1580" s="1" t="s">
        <v>824</v>
      </c>
      <c r="R1580" s="1"/>
      <c r="S1580" s="1">
        <v>50158</v>
      </c>
      <c r="T1580" s="2">
        <v>42162</v>
      </c>
      <c r="U1580" s="2">
        <v>42162</v>
      </c>
      <c r="V1580" s="1">
        <v>5</v>
      </c>
      <c r="W1580" s="1">
        <v>87555</v>
      </c>
      <c r="X1580" s="2"/>
      <c r="Y1580" s="1"/>
      <c r="Z1580" s="1"/>
      <c r="AA1580" s="1"/>
      <c r="AB1580" s="1"/>
    </row>
    <row r="1581" spans="1:28" x14ac:dyDescent="0.3">
      <c r="A1581" s="1">
        <v>19486</v>
      </c>
      <c r="B1581" s="1" t="s">
        <v>71</v>
      </c>
      <c r="C1581" s="1">
        <v>3.57</v>
      </c>
      <c r="D1581" s="1">
        <v>0.05</v>
      </c>
      <c r="E1581" s="1">
        <v>2795</v>
      </c>
      <c r="G1581" s="1"/>
      <c r="H1581" s="1" t="s">
        <v>35</v>
      </c>
      <c r="I1581" s="1" t="s">
        <v>24</v>
      </c>
      <c r="J1581" s="1" t="s">
        <v>26</v>
      </c>
      <c r="K1581" s="1" t="s">
        <v>27</v>
      </c>
      <c r="L1581" s="1" t="s">
        <v>43</v>
      </c>
      <c r="M1581" s="1"/>
      <c r="N1581" s="1" t="s">
        <v>29</v>
      </c>
      <c r="O1581" s="1" t="s">
        <v>989</v>
      </c>
      <c r="P1581" s="1" t="s">
        <v>153</v>
      </c>
      <c r="Q1581" s="1" t="s">
        <v>825</v>
      </c>
      <c r="R1581" s="1"/>
      <c r="S1581" s="1">
        <v>50401</v>
      </c>
      <c r="T1581" s="2">
        <v>42030</v>
      </c>
      <c r="U1581" s="2">
        <v>42032</v>
      </c>
      <c r="V1581" s="1">
        <v>8</v>
      </c>
      <c r="W1581" s="1">
        <v>87556</v>
      </c>
      <c r="X1581" s="2"/>
      <c r="Y1581" s="1"/>
      <c r="Z1581" s="1"/>
      <c r="AA1581" s="1"/>
      <c r="AB1581" s="1"/>
    </row>
    <row r="1582" spans="1:28" x14ac:dyDescent="0.3">
      <c r="A1582" s="1">
        <v>19487</v>
      </c>
      <c r="B1582" s="1" t="s">
        <v>71</v>
      </c>
      <c r="C1582" s="1">
        <v>200.99</v>
      </c>
      <c r="D1582" s="1">
        <v>0.1</v>
      </c>
      <c r="E1582" s="1">
        <v>2795</v>
      </c>
      <c r="G1582" s="1"/>
      <c r="H1582" s="1" t="s">
        <v>35</v>
      </c>
      <c r="I1582" s="1" t="s">
        <v>24</v>
      </c>
      <c r="J1582" s="1" t="s">
        <v>58</v>
      </c>
      <c r="K1582" s="1" t="s">
        <v>992</v>
      </c>
      <c r="L1582" s="1" t="s">
        <v>49</v>
      </c>
      <c r="M1582" s="1"/>
      <c r="N1582" s="1" t="s">
        <v>29</v>
      </c>
      <c r="O1582" s="1" t="s">
        <v>989</v>
      </c>
      <c r="P1582" s="1" t="s">
        <v>153</v>
      </c>
      <c r="Q1582" s="1" t="s">
        <v>825</v>
      </c>
      <c r="R1582" s="1"/>
      <c r="S1582" s="1">
        <v>50401</v>
      </c>
      <c r="T1582" s="2">
        <v>42030</v>
      </c>
      <c r="U1582" s="2">
        <v>42034</v>
      </c>
      <c r="V1582" s="1">
        <v>14</v>
      </c>
      <c r="W1582" s="1">
        <v>87556</v>
      </c>
      <c r="X1582" s="1"/>
      <c r="Y1582" s="1"/>
      <c r="Z1582" s="1"/>
      <c r="AA1582" s="1"/>
      <c r="AB1582" s="1"/>
    </row>
    <row r="1583" spans="1:28" x14ac:dyDescent="0.3">
      <c r="A1583" s="1">
        <v>19488</v>
      </c>
      <c r="B1583" s="1" t="s">
        <v>71</v>
      </c>
      <c r="C1583" s="1">
        <v>195.99</v>
      </c>
      <c r="D1583" s="1">
        <v>0.1</v>
      </c>
      <c r="E1583" s="1">
        <v>2795</v>
      </c>
      <c r="G1583" s="1"/>
      <c r="H1583" s="1" t="s">
        <v>35</v>
      </c>
      <c r="I1583" s="1" t="s">
        <v>24</v>
      </c>
      <c r="J1583" s="1" t="s">
        <v>58</v>
      </c>
      <c r="K1583" s="1" t="s">
        <v>992</v>
      </c>
      <c r="L1583" s="1" t="s">
        <v>49</v>
      </c>
      <c r="M1583" s="1"/>
      <c r="N1583" s="1" t="s">
        <v>29</v>
      </c>
      <c r="O1583" s="1" t="s">
        <v>989</v>
      </c>
      <c r="P1583" s="1" t="s">
        <v>153</v>
      </c>
      <c r="Q1583" s="1" t="s">
        <v>825</v>
      </c>
      <c r="R1583" s="1"/>
      <c r="S1583" s="1">
        <v>50401</v>
      </c>
      <c r="T1583" s="2">
        <v>42030</v>
      </c>
      <c r="U1583" s="2">
        <v>42030</v>
      </c>
      <c r="V1583" s="1">
        <v>2</v>
      </c>
      <c r="W1583" s="1">
        <v>87556</v>
      </c>
      <c r="X1583" s="1"/>
      <c r="Y1583" s="1"/>
      <c r="Z1583" s="1"/>
      <c r="AA1583" s="1"/>
      <c r="AB1583" s="1"/>
    </row>
    <row r="1584" spans="1:28" x14ac:dyDescent="0.3">
      <c r="A1584" s="1">
        <v>23351</v>
      </c>
      <c r="B1584" s="1" t="s">
        <v>47</v>
      </c>
      <c r="C1584" s="1">
        <v>30.44</v>
      </c>
      <c r="D1584" s="1">
        <v>0.05</v>
      </c>
      <c r="E1584" s="1">
        <v>2796</v>
      </c>
      <c r="G1584" s="1"/>
      <c r="H1584" s="1" t="s">
        <v>35</v>
      </c>
      <c r="I1584" s="1" t="s">
        <v>24</v>
      </c>
      <c r="J1584" s="1" t="s">
        <v>26</v>
      </c>
      <c r="K1584" s="1" t="s">
        <v>996</v>
      </c>
      <c r="L1584" s="1" t="s">
        <v>49</v>
      </c>
      <c r="M1584" s="1"/>
      <c r="N1584" s="1" t="s">
        <v>29</v>
      </c>
      <c r="O1584" s="1" t="s">
        <v>988</v>
      </c>
      <c r="P1584" s="1" t="s">
        <v>153</v>
      </c>
      <c r="Q1584" s="1" t="s">
        <v>826</v>
      </c>
      <c r="R1584" s="1"/>
      <c r="S1584" s="1">
        <v>51106</v>
      </c>
      <c r="T1584" s="2">
        <v>42025</v>
      </c>
      <c r="U1584" s="2">
        <v>42027</v>
      </c>
      <c r="V1584" s="1">
        <v>12</v>
      </c>
      <c r="W1584" s="1">
        <v>87553</v>
      </c>
      <c r="X1584" s="1"/>
      <c r="Y1584" s="1"/>
      <c r="Z1584" s="1"/>
      <c r="AA1584" s="1"/>
      <c r="AB1584" s="1"/>
    </row>
    <row r="1585" spans="1:28" x14ac:dyDescent="0.3">
      <c r="A1585" s="1">
        <v>22787</v>
      </c>
      <c r="B1585" s="1" t="s">
        <v>47</v>
      </c>
      <c r="C1585" s="1">
        <v>5.0199999999999996</v>
      </c>
      <c r="D1585" s="1">
        <v>0.05</v>
      </c>
      <c r="E1585" s="1">
        <v>2797</v>
      </c>
      <c r="G1585" s="1"/>
      <c r="H1585" s="1" t="s">
        <v>35</v>
      </c>
      <c r="I1585" s="1" t="s">
        <v>74</v>
      </c>
      <c r="J1585" s="1" t="s">
        <v>58</v>
      </c>
      <c r="K1585" s="1" t="s">
        <v>100</v>
      </c>
      <c r="L1585" s="1" t="s">
        <v>43</v>
      </c>
      <c r="M1585" s="1"/>
      <c r="N1585" s="1" t="s">
        <v>29</v>
      </c>
      <c r="O1585" s="1" t="s">
        <v>988</v>
      </c>
      <c r="P1585" s="1" t="s">
        <v>122</v>
      </c>
      <c r="Q1585" s="1" t="s">
        <v>1002</v>
      </c>
      <c r="R1585" s="1"/>
      <c r="S1585" s="1">
        <v>15122</v>
      </c>
      <c r="T1585" s="2">
        <v>42014</v>
      </c>
      <c r="U1585" s="2">
        <v>42015</v>
      </c>
      <c r="V1585" s="1">
        <v>8</v>
      </c>
      <c r="W1585" s="1">
        <v>87552</v>
      </c>
      <c r="X1585" s="2"/>
      <c r="Y1585" s="1"/>
      <c r="Z1585" s="1"/>
      <c r="AA1585" s="1"/>
      <c r="AB1585" s="1"/>
    </row>
    <row r="1586" spans="1:28" x14ac:dyDescent="0.3">
      <c r="A1586" s="1">
        <v>23350</v>
      </c>
      <c r="B1586" s="1" t="s">
        <v>47</v>
      </c>
      <c r="C1586" s="1">
        <v>4.91</v>
      </c>
      <c r="D1586" s="1">
        <v>0.05</v>
      </c>
      <c r="E1586" s="1">
        <v>2797</v>
      </c>
      <c r="G1586" s="1"/>
      <c r="H1586" s="1" t="s">
        <v>35</v>
      </c>
      <c r="I1586" s="1" t="s">
        <v>24</v>
      </c>
      <c r="J1586" s="1" t="s">
        <v>26</v>
      </c>
      <c r="K1586" s="1" t="s">
        <v>82</v>
      </c>
      <c r="L1586" s="1" t="s">
        <v>49</v>
      </c>
      <c r="M1586" s="1"/>
      <c r="N1586" s="1" t="s">
        <v>29</v>
      </c>
      <c r="O1586" s="1" t="s">
        <v>984</v>
      </c>
      <c r="P1586" s="1" t="s">
        <v>122</v>
      </c>
      <c r="Q1586" s="1" t="s">
        <v>1002</v>
      </c>
      <c r="R1586" s="1"/>
      <c r="S1586" s="1">
        <v>15122</v>
      </c>
      <c r="T1586" s="2">
        <v>42025</v>
      </c>
      <c r="U1586" s="2">
        <v>42026</v>
      </c>
      <c r="V1586" s="1">
        <v>9</v>
      </c>
      <c r="W1586" s="1">
        <v>87553</v>
      </c>
      <c r="X1586" s="1"/>
      <c r="Y1586" s="1"/>
      <c r="Z1586" s="1"/>
      <c r="AA1586" s="1"/>
      <c r="AB1586" s="1"/>
    </row>
    <row r="1587" spans="1:28" x14ac:dyDescent="0.3">
      <c r="A1587" s="1">
        <v>20618</v>
      </c>
      <c r="B1587" s="1" t="s">
        <v>71</v>
      </c>
      <c r="C1587" s="1">
        <v>17.52</v>
      </c>
      <c r="D1587" s="1">
        <v>0.05</v>
      </c>
      <c r="E1587" s="1">
        <v>2801</v>
      </c>
      <c r="G1587" s="1"/>
      <c r="H1587" s="1" t="s">
        <v>35</v>
      </c>
      <c r="I1587" s="1" t="s">
        <v>34</v>
      </c>
      <c r="J1587" s="1" t="s">
        <v>26</v>
      </c>
      <c r="K1587" s="1" t="s">
        <v>131</v>
      </c>
      <c r="L1587" s="1" t="s">
        <v>63</v>
      </c>
      <c r="M1587" s="1"/>
      <c r="N1587" s="1" t="s">
        <v>29</v>
      </c>
      <c r="O1587" s="1" t="s">
        <v>984</v>
      </c>
      <c r="P1587" s="1" t="s">
        <v>168</v>
      </c>
      <c r="Q1587" s="1" t="s">
        <v>812</v>
      </c>
      <c r="R1587" s="1"/>
      <c r="S1587" s="1">
        <v>85224</v>
      </c>
      <c r="T1587" s="2">
        <v>42183</v>
      </c>
      <c r="U1587" s="2">
        <v>42188</v>
      </c>
      <c r="V1587" s="1">
        <v>15</v>
      </c>
      <c r="W1587" s="1">
        <v>91049</v>
      </c>
      <c r="X1587" s="1"/>
      <c r="Y1587" s="1"/>
      <c r="Z1587" s="1"/>
      <c r="AA1587" s="1"/>
      <c r="AB1587" s="1"/>
    </row>
    <row r="1588" spans="1:28" x14ac:dyDescent="0.3">
      <c r="A1588" s="1">
        <v>18070</v>
      </c>
      <c r="B1588" s="1" t="s">
        <v>47</v>
      </c>
      <c r="C1588" s="1">
        <v>500.98</v>
      </c>
      <c r="D1588" s="1">
        <v>0.1</v>
      </c>
      <c r="E1588" s="1">
        <v>2803</v>
      </c>
      <c r="G1588" s="1"/>
      <c r="H1588" s="1" t="s">
        <v>995</v>
      </c>
      <c r="I1588" s="1" t="s">
        <v>48</v>
      </c>
      <c r="J1588" s="1" t="s">
        <v>58</v>
      </c>
      <c r="K1588" s="1" t="s">
        <v>62</v>
      </c>
      <c r="L1588" s="1" t="s">
        <v>38</v>
      </c>
      <c r="M1588" s="1"/>
      <c r="N1588" s="1" t="s">
        <v>29</v>
      </c>
      <c r="O1588" s="1" t="s">
        <v>984</v>
      </c>
      <c r="P1588" s="1" t="s">
        <v>39</v>
      </c>
      <c r="Q1588" s="1" t="s">
        <v>827</v>
      </c>
      <c r="R1588" s="1"/>
      <c r="S1588" s="1">
        <v>90022</v>
      </c>
      <c r="T1588" s="2">
        <v>42040</v>
      </c>
      <c r="U1588" s="2">
        <v>42041</v>
      </c>
      <c r="V1588" s="1">
        <v>10</v>
      </c>
      <c r="W1588" s="1">
        <v>86227</v>
      </c>
      <c r="X1588" s="1"/>
      <c r="Y1588" s="1"/>
      <c r="Z1588" s="1"/>
      <c r="AA1588" s="1"/>
      <c r="AB1588" s="1"/>
    </row>
    <row r="1589" spans="1:28" x14ac:dyDescent="0.3">
      <c r="A1589" s="1">
        <v>18071</v>
      </c>
      <c r="B1589" s="1" t="s">
        <v>47</v>
      </c>
      <c r="C1589" s="1">
        <v>178.47</v>
      </c>
      <c r="D1589" s="1">
        <v>0.1</v>
      </c>
      <c r="E1589" s="1">
        <v>2803</v>
      </c>
      <c r="G1589" s="1"/>
      <c r="H1589" s="1" t="s">
        <v>35</v>
      </c>
      <c r="I1589" s="1" t="s">
        <v>48</v>
      </c>
      <c r="J1589" s="1" t="s">
        <v>26</v>
      </c>
      <c r="K1589" s="1" t="s">
        <v>85</v>
      </c>
      <c r="L1589" s="1" t="s">
        <v>49</v>
      </c>
      <c r="M1589" s="1"/>
      <c r="N1589" s="1" t="s">
        <v>29</v>
      </c>
      <c r="O1589" s="1" t="s">
        <v>998</v>
      </c>
      <c r="P1589" s="1" t="s">
        <v>39</v>
      </c>
      <c r="Q1589" s="1" t="s">
        <v>827</v>
      </c>
      <c r="R1589" s="1"/>
      <c r="S1589" s="1">
        <v>90022</v>
      </c>
      <c r="T1589" s="2">
        <v>42040</v>
      </c>
      <c r="U1589" s="2">
        <v>42042</v>
      </c>
      <c r="V1589" s="1">
        <v>1</v>
      </c>
      <c r="W1589" s="1">
        <v>86227</v>
      </c>
      <c r="X1589" s="1"/>
      <c r="Y1589" s="1"/>
      <c r="Z1589" s="1"/>
      <c r="AA1589" s="1"/>
      <c r="AB1589" s="1"/>
    </row>
    <row r="1590" spans="1:28" x14ac:dyDescent="0.3">
      <c r="A1590" s="1">
        <v>24604</v>
      </c>
      <c r="B1590" s="1" t="s">
        <v>47</v>
      </c>
      <c r="C1590" s="1">
        <v>30.56</v>
      </c>
      <c r="D1590" s="1">
        <v>0.05</v>
      </c>
      <c r="E1590" s="1">
        <v>2813</v>
      </c>
      <c r="G1590" s="1"/>
      <c r="H1590" s="1" t="s">
        <v>35</v>
      </c>
      <c r="I1590" s="1" t="s">
        <v>24</v>
      </c>
      <c r="J1590" s="1" t="s">
        <v>26</v>
      </c>
      <c r="K1590" s="1" t="s">
        <v>996</v>
      </c>
      <c r="L1590" s="1" t="s">
        <v>49</v>
      </c>
      <c r="M1590" s="1"/>
      <c r="N1590" s="1" t="s">
        <v>29</v>
      </c>
      <c r="O1590" s="1" t="s">
        <v>988</v>
      </c>
      <c r="P1590" s="1" t="s">
        <v>126</v>
      </c>
      <c r="Q1590" s="1" t="s">
        <v>828</v>
      </c>
      <c r="R1590" s="1"/>
      <c r="S1590" s="1">
        <v>37311</v>
      </c>
      <c r="T1590" s="2">
        <v>42042</v>
      </c>
      <c r="U1590" s="2">
        <v>42042</v>
      </c>
      <c r="V1590" s="1">
        <v>12</v>
      </c>
      <c r="W1590" s="1">
        <v>88819</v>
      </c>
      <c r="X1590" s="2"/>
      <c r="Y1590" s="1"/>
      <c r="Z1590" s="1"/>
      <c r="AA1590" s="1"/>
      <c r="AB1590" s="1"/>
    </row>
    <row r="1591" spans="1:28" x14ac:dyDescent="0.3">
      <c r="A1591" s="1">
        <v>24044</v>
      </c>
      <c r="B1591" s="1" t="s">
        <v>23</v>
      </c>
      <c r="C1591" s="1">
        <v>4.71</v>
      </c>
      <c r="D1591" s="1">
        <v>0.05</v>
      </c>
      <c r="E1591" s="1">
        <v>2817</v>
      </c>
      <c r="G1591" s="1"/>
      <c r="H1591" s="1" t="s">
        <v>995</v>
      </c>
      <c r="I1591" s="1" t="s">
        <v>24</v>
      </c>
      <c r="J1591" s="1" t="s">
        <v>26</v>
      </c>
      <c r="K1591" s="1" t="s">
        <v>53</v>
      </c>
      <c r="L1591" s="1" t="s">
        <v>28</v>
      </c>
      <c r="M1591" s="1"/>
      <c r="N1591" s="1" t="s">
        <v>29</v>
      </c>
      <c r="O1591" s="1" t="s">
        <v>988</v>
      </c>
      <c r="P1591" s="1" t="s">
        <v>90</v>
      </c>
      <c r="Q1591" s="1" t="s">
        <v>177</v>
      </c>
      <c r="R1591" s="1"/>
      <c r="S1591" s="1">
        <v>43055</v>
      </c>
      <c r="T1591" s="2">
        <v>42156</v>
      </c>
      <c r="U1591" s="2">
        <v>42157</v>
      </c>
      <c r="V1591" s="1">
        <v>2</v>
      </c>
      <c r="W1591" s="1">
        <v>89743</v>
      </c>
      <c r="X1591" s="1"/>
      <c r="Y1591" s="1"/>
      <c r="Z1591" s="1"/>
      <c r="AA1591" s="1"/>
      <c r="AB1591" s="1"/>
    </row>
    <row r="1592" spans="1:28" x14ac:dyDescent="0.3">
      <c r="A1592" s="1">
        <v>24045</v>
      </c>
      <c r="B1592" s="1" t="s">
        <v>23</v>
      </c>
      <c r="C1592" s="1">
        <v>55.99</v>
      </c>
      <c r="D1592" s="1">
        <v>0.05</v>
      </c>
      <c r="E1592" s="1">
        <v>2817</v>
      </c>
      <c r="G1592" s="1"/>
      <c r="H1592" s="1" t="s">
        <v>995</v>
      </c>
      <c r="I1592" s="1" t="s">
        <v>24</v>
      </c>
      <c r="J1592" s="1" t="s">
        <v>58</v>
      </c>
      <c r="K1592" s="1" t="s">
        <v>992</v>
      </c>
      <c r="L1592" s="1" t="s">
        <v>43</v>
      </c>
      <c r="M1592" s="1"/>
      <c r="N1592" s="1" t="s">
        <v>29</v>
      </c>
      <c r="O1592" s="1" t="s">
        <v>989</v>
      </c>
      <c r="P1592" s="1" t="s">
        <v>90</v>
      </c>
      <c r="Q1592" s="1" t="s">
        <v>177</v>
      </c>
      <c r="R1592" s="1"/>
      <c r="S1592" s="1">
        <v>43055</v>
      </c>
      <c r="T1592" s="2">
        <v>42156</v>
      </c>
      <c r="U1592" s="2">
        <v>42157</v>
      </c>
      <c r="V1592" s="1">
        <v>3</v>
      </c>
      <c r="W1592" s="1">
        <v>89743</v>
      </c>
      <c r="X1592" s="2"/>
      <c r="Y1592" s="1"/>
      <c r="Z1592" s="1"/>
      <c r="AA1592" s="1"/>
      <c r="AB1592" s="1"/>
    </row>
    <row r="1593" spans="1:28" x14ac:dyDescent="0.3">
      <c r="A1593" s="1">
        <v>24373</v>
      </c>
      <c r="B1593" s="1" t="s">
        <v>71</v>
      </c>
      <c r="C1593" s="1">
        <v>6.48</v>
      </c>
      <c r="D1593" s="1">
        <v>0.05</v>
      </c>
      <c r="E1593" s="1">
        <v>2820</v>
      </c>
      <c r="G1593" s="1"/>
      <c r="H1593" s="1" t="s">
        <v>35</v>
      </c>
      <c r="I1593" s="1" t="s">
        <v>34</v>
      </c>
      <c r="J1593" s="1" t="s">
        <v>58</v>
      </c>
      <c r="K1593" s="1" t="s">
        <v>100</v>
      </c>
      <c r="L1593" s="1" t="s">
        <v>43</v>
      </c>
      <c r="M1593" s="1"/>
      <c r="N1593" s="1" t="s">
        <v>29</v>
      </c>
      <c r="O1593" s="1" t="s">
        <v>989</v>
      </c>
      <c r="P1593" s="1" t="s">
        <v>210</v>
      </c>
      <c r="Q1593" s="1" t="s">
        <v>829</v>
      </c>
      <c r="R1593" s="1"/>
      <c r="S1593" s="1">
        <v>63129</v>
      </c>
      <c r="T1593" s="2">
        <v>42134</v>
      </c>
      <c r="U1593" s="2">
        <v>42136</v>
      </c>
      <c r="V1593" s="1">
        <v>18</v>
      </c>
      <c r="W1593" s="1">
        <v>87899</v>
      </c>
      <c r="X1593" s="2"/>
      <c r="Y1593" s="1"/>
      <c r="Z1593" s="1"/>
      <c r="AA1593" s="1"/>
      <c r="AB1593" s="1"/>
    </row>
    <row r="1594" spans="1:28" x14ac:dyDescent="0.3">
      <c r="A1594" s="1">
        <v>24746</v>
      </c>
      <c r="B1594" s="1" t="s">
        <v>33</v>
      </c>
      <c r="C1594" s="1">
        <v>22.01</v>
      </c>
      <c r="D1594" s="1">
        <v>0.05</v>
      </c>
      <c r="E1594" s="1">
        <v>2820</v>
      </c>
      <c r="G1594" s="1"/>
      <c r="H1594" s="1" t="s">
        <v>35</v>
      </c>
      <c r="I1594" s="1" t="s">
        <v>34</v>
      </c>
      <c r="J1594" s="1" t="s">
        <v>26</v>
      </c>
      <c r="K1594" s="1" t="s">
        <v>27</v>
      </c>
      <c r="L1594" s="1" t="s">
        <v>43</v>
      </c>
      <c r="M1594" s="1"/>
      <c r="N1594" s="1" t="s">
        <v>29</v>
      </c>
      <c r="O1594" s="1" t="s">
        <v>984</v>
      </c>
      <c r="P1594" s="1" t="s">
        <v>210</v>
      </c>
      <c r="Q1594" s="1" t="s">
        <v>829</v>
      </c>
      <c r="R1594" s="1"/>
      <c r="S1594" s="1">
        <v>63129</v>
      </c>
      <c r="T1594" s="2">
        <v>42018</v>
      </c>
      <c r="U1594" s="2">
        <v>42019</v>
      </c>
      <c r="V1594" s="1">
        <v>14</v>
      </c>
      <c r="W1594" s="1">
        <v>87900</v>
      </c>
      <c r="X1594" s="2"/>
      <c r="Y1594" s="1"/>
      <c r="Z1594" s="1"/>
      <c r="AA1594" s="1"/>
      <c r="AB1594" s="1"/>
    </row>
    <row r="1595" spans="1:28" x14ac:dyDescent="0.3">
      <c r="A1595" s="1">
        <v>23803</v>
      </c>
      <c r="B1595" s="1" t="s">
        <v>71</v>
      </c>
      <c r="C1595" s="1">
        <v>21.98</v>
      </c>
      <c r="D1595" s="1">
        <v>0.05</v>
      </c>
      <c r="E1595" s="1">
        <v>2823</v>
      </c>
      <c r="G1595" s="1"/>
      <c r="H1595" s="1" t="s">
        <v>35</v>
      </c>
      <c r="I1595" s="1" t="s">
        <v>24</v>
      </c>
      <c r="J1595" s="1" t="s">
        <v>26</v>
      </c>
      <c r="K1595" s="1" t="s">
        <v>27</v>
      </c>
      <c r="L1595" s="1" t="s">
        <v>43</v>
      </c>
      <c r="M1595" s="1"/>
      <c r="N1595" s="1" t="s">
        <v>29</v>
      </c>
      <c r="O1595" s="1" t="s">
        <v>984</v>
      </c>
      <c r="P1595" s="1" t="s">
        <v>219</v>
      </c>
      <c r="Q1595" s="1" t="s">
        <v>830</v>
      </c>
      <c r="R1595" s="1"/>
      <c r="S1595" s="1">
        <v>89031</v>
      </c>
      <c r="T1595" s="2">
        <v>42124</v>
      </c>
      <c r="U1595" s="2">
        <v>42126</v>
      </c>
      <c r="V1595" s="1">
        <v>11</v>
      </c>
      <c r="W1595" s="1">
        <v>87240</v>
      </c>
      <c r="X1595" s="2"/>
      <c r="Y1595" s="1"/>
      <c r="Z1595" s="1"/>
      <c r="AA1595" s="1"/>
      <c r="AB1595" s="1"/>
    </row>
    <row r="1596" spans="1:28" x14ac:dyDescent="0.3">
      <c r="A1596" s="1">
        <v>22660</v>
      </c>
      <c r="B1596" s="1" t="s">
        <v>71</v>
      </c>
      <c r="C1596" s="1">
        <v>27.48</v>
      </c>
      <c r="D1596" s="1">
        <v>0.05</v>
      </c>
      <c r="E1596" s="1">
        <v>2825</v>
      </c>
      <c r="G1596" s="1"/>
      <c r="H1596" s="1" t="s">
        <v>35</v>
      </c>
      <c r="I1596" s="1" t="s">
        <v>74</v>
      </c>
      <c r="J1596" s="1" t="s">
        <v>58</v>
      </c>
      <c r="K1596" s="1" t="s">
        <v>100</v>
      </c>
      <c r="L1596" s="1" t="s">
        <v>49</v>
      </c>
      <c r="M1596" s="1"/>
      <c r="N1596" s="1" t="s">
        <v>29</v>
      </c>
      <c r="O1596" s="1" t="s">
        <v>984</v>
      </c>
      <c r="P1596" s="1" t="s">
        <v>566</v>
      </c>
      <c r="Q1596" s="1" t="s">
        <v>792</v>
      </c>
      <c r="R1596" s="1"/>
      <c r="S1596" s="1">
        <v>83701</v>
      </c>
      <c r="T1596" s="2">
        <v>42144</v>
      </c>
      <c r="U1596" s="2">
        <v>42151</v>
      </c>
      <c r="V1596" s="1">
        <v>3</v>
      </c>
      <c r="W1596" s="1">
        <v>89497</v>
      </c>
      <c r="X1596" s="2"/>
      <c r="Y1596" s="1"/>
      <c r="Z1596" s="1"/>
      <c r="AA1596" s="1"/>
      <c r="AB1596" s="1"/>
    </row>
    <row r="1597" spans="1:28" x14ac:dyDescent="0.3">
      <c r="A1597" s="1">
        <v>22661</v>
      </c>
      <c r="B1597" s="1" t="s">
        <v>71</v>
      </c>
      <c r="C1597" s="1">
        <v>10.06</v>
      </c>
      <c r="D1597" s="1">
        <v>0.05</v>
      </c>
      <c r="E1597" s="1">
        <v>2825</v>
      </c>
      <c r="G1597" s="1"/>
      <c r="H1597" s="1" t="s">
        <v>35</v>
      </c>
      <c r="I1597" s="1" t="s">
        <v>74</v>
      </c>
      <c r="J1597" s="1" t="s">
        <v>26</v>
      </c>
      <c r="K1597" s="1" t="s">
        <v>66</v>
      </c>
      <c r="L1597" s="1" t="s">
        <v>28</v>
      </c>
      <c r="M1597" s="1"/>
      <c r="N1597" s="1" t="s">
        <v>29</v>
      </c>
      <c r="O1597" s="1" t="s">
        <v>984</v>
      </c>
      <c r="P1597" s="1" t="s">
        <v>566</v>
      </c>
      <c r="Q1597" s="1" t="s">
        <v>792</v>
      </c>
      <c r="R1597" s="1"/>
      <c r="S1597" s="1">
        <v>83701</v>
      </c>
      <c r="T1597" s="2">
        <v>42144</v>
      </c>
      <c r="U1597" s="2">
        <v>42148</v>
      </c>
      <c r="V1597" s="1">
        <v>4</v>
      </c>
      <c r="W1597" s="1">
        <v>89497</v>
      </c>
      <c r="X1597" s="2"/>
      <c r="Y1597" s="1"/>
      <c r="Z1597" s="1"/>
      <c r="AA1597" s="1"/>
      <c r="AB1597" s="1"/>
    </row>
    <row r="1598" spans="1:28" x14ac:dyDescent="0.3">
      <c r="A1598" s="1">
        <v>24607</v>
      </c>
      <c r="B1598" s="1" t="s">
        <v>23</v>
      </c>
      <c r="C1598" s="1">
        <v>11.29</v>
      </c>
      <c r="D1598" s="1">
        <v>0.05</v>
      </c>
      <c r="E1598" s="1">
        <v>2828</v>
      </c>
      <c r="G1598" s="1"/>
      <c r="H1598" s="1" t="s">
        <v>35</v>
      </c>
      <c r="I1598" s="1" t="s">
        <v>24</v>
      </c>
      <c r="J1598" s="1" t="s">
        <v>26</v>
      </c>
      <c r="K1598" s="1" t="s">
        <v>85</v>
      </c>
      <c r="L1598" s="1" t="s">
        <v>49</v>
      </c>
      <c r="M1598" s="1"/>
      <c r="N1598" s="1" t="s">
        <v>29</v>
      </c>
      <c r="O1598" s="1" t="s">
        <v>984</v>
      </c>
      <c r="P1598" s="1" t="s">
        <v>39</v>
      </c>
      <c r="Q1598" s="1" t="s">
        <v>831</v>
      </c>
      <c r="R1598" s="1"/>
      <c r="S1598" s="1">
        <v>92243</v>
      </c>
      <c r="T1598" s="2">
        <v>42054</v>
      </c>
      <c r="U1598" s="2">
        <v>42056</v>
      </c>
      <c r="V1598" s="1">
        <v>8</v>
      </c>
      <c r="W1598" s="1">
        <v>87720</v>
      </c>
      <c r="X1598" s="2"/>
      <c r="Y1598" s="1"/>
      <c r="Z1598" s="1"/>
      <c r="AA1598" s="1"/>
      <c r="AB1598" s="1"/>
    </row>
    <row r="1599" spans="1:28" x14ac:dyDescent="0.3">
      <c r="A1599" s="1">
        <v>23431</v>
      </c>
      <c r="B1599" s="1" t="s">
        <v>47</v>
      </c>
      <c r="C1599" s="1">
        <v>39.479999999999997</v>
      </c>
      <c r="D1599" s="1">
        <v>0.05</v>
      </c>
      <c r="E1599" s="1">
        <v>2828</v>
      </c>
      <c r="G1599" s="1"/>
      <c r="H1599" s="1" t="s">
        <v>35</v>
      </c>
      <c r="I1599" s="1" t="s">
        <v>24</v>
      </c>
      <c r="J1599" s="1" t="s">
        <v>58</v>
      </c>
      <c r="K1599" s="1" t="s">
        <v>100</v>
      </c>
      <c r="L1599" s="1" t="s">
        <v>43</v>
      </c>
      <c r="M1599" s="1"/>
      <c r="N1599" s="1" t="s">
        <v>29</v>
      </c>
      <c r="O1599" s="1" t="s">
        <v>989</v>
      </c>
      <c r="P1599" s="1" t="s">
        <v>39</v>
      </c>
      <c r="Q1599" s="1" t="s">
        <v>831</v>
      </c>
      <c r="R1599" s="1"/>
      <c r="S1599" s="1">
        <v>92243</v>
      </c>
      <c r="T1599" s="2">
        <v>42156</v>
      </c>
      <c r="U1599" s="2">
        <v>42157</v>
      </c>
      <c r="V1599" s="1">
        <v>12</v>
      </c>
      <c r="W1599" s="1">
        <v>87721</v>
      </c>
      <c r="X1599" s="1"/>
      <c r="Y1599" s="1"/>
      <c r="Z1599" s="1"/>
      <c r="AA1599" s="1"/>
      <c r="AB1599" s="1"/>
    </row>
    <row r="1600" spans="1:28" x14ac:dyDescent="0.3">
      <c r="A1600" s="1">
        <v>20594</v>
      </c>
      <c r="B1600" s="1" t="s">
        <v>33</v>
      </c>
      <c r="C1600" s="1">
        <v>140.97999999999999</v>
      </c>
      <c r="D1600" s="1">
        <v>0.1</v>
      </c>
      <c r="E1600" s="1">
        <v>2833</v>
      </c>
      <c r="G1600" s="1"/>
      <c r="H1600" s="1" t="s">
        <v>995</v>
      </c>
      <c r="I1600" s="1" t="s">
        <v>48</v>
      </c>
      <c r="J1600" s="1" t="s">
        <v>36</v>
      </c>
      <c r="K1600" s="1" t="s">
        <v>105</v>
      </c>
      <c r="L1600" s="1" t="s">
        <v>77</v>
      </c>
      <c r="M1600" s="1"/>
      <c r="N1600" s="1" t="s">
        <v>29</v>
      </c>
      <c r="O1600" s="1" t="s">
        <v>989</v>
      </c>
      <c r="P1600" s="1" t="s">
        <v>51</v>
      </c>
      <c r="Q1600" s="1" t="s">
        <v>832</v>
      </c>
      <c r="R1600" s="1"/>
      <c r="S1600" s="1">
        <v>55076</v>
      </c>
      <c r="T1600" s="2">
        <v>42088</v>
      </c>
      <c r="U1600" s="2">
        <v>42090</v>
      </c>
      <c r="V1600" s="1">
        <v>4</v>
      </c>
      <c r="W1600" s="1">
        <v>91030</v>
      </c>
      <c r="X1600" s="2"/>
      <c r="Y1600" s="1"/>
      <c r="Z1600" s="1"/>
      <c r="AA1600" s="1"/>
      <c r="AB1600" s="1"/>
    </row>
    <row r="1601" spans="1:28" x14ac:dyDescent="0.3">
      <c r="A1601" s="1">
        <v>20595</v>
      </c>
      <c r="B1601" s="1" t="s">
        <v>33</v>
      </c>
      <c r="C1601" s="1">
        <v>65.989999999999995</v>
      </c>
      <c r="D1601" s="1">
        <v>0.05</v>
      </c>
      <c r="E1601" s="1">
        <v>2833</v>
      </c>
      <c r="G1601" s="1"/>
      <c r="H1601" s="1" t="s">
        <v>35</v>
      </c>
      <c r="I1601" s="1" t="s">
        <v>48</v>
      </c>
      <c r="J1601" s="1" t="s">
        <v>58</v>
      </c>
      <c r="K1601" s="1" t="s">
        <v>992</v>
      </c>
      <c r="L1601" s="1" t="s">
        <v>49</v>
      </c>
      <c r="M1601" s="1"/>
      <c r="N1601" s="1" t="s">
        <v>29</v>
      </c>
      <c r="O1601" s="1" t="s">
        <v>989</v>
      </c>
      <c r="P1601" s="1" t="s">
        <v>51</v>
      </c>
      <c r="Q1601" s="1" t="s">
        <v>832</v>
      </c>
      <c r="R1601" s="1"/>
      <c r="S1601" s="1">
        <v>55076</v>
      </c>
      <c r="T1601" s="2">
        <v>42088</v>
      </c>
      <c r="U1601" s="2">
        <v>42089</v>
      </c>
      <c r="V1601" s="1">
        <v>15</v>
      </c>
      <c r="W1601" s="1">
        <v>91030</v>
      </c>
      <c r="X1601" s="1"/>
      <c r="Y1601" s="1"/>
      <c r="Z1601" s="1"/>
      <c r="AA1601" s="1"/>
      <c r="AB1601" s="1"/>
    </row>
    <row r="1602" spans="1:28" x14ac:dyDescent="0.3">
      <c r="A1602" s="1">
        <v>19191</v>
      </c>
      <c r="B1602" s="1" t="s">
        <v>23</v>
      </c>
      <c r="C1602" s="1">
        <v>51.98</v>
      </c>
      <c r="D1602" s="1">
        <v>0.05</v>
      </c>
      <c r="E1602" s="1">
        <v>2837</v>
      </c>
      <c r="G1602" s="1"/>
      <c r="H1602" s="1" t="s">
        <v>35</v>
      </c>
      <c r="I1602" s="1" t="s">
        <v>34</v>
      </c>
      <c r="J1602" s="1" t="s">
        <v>58</v>
      </c>
      <c r="K1602" s="1" t="s">
        <v>62</v>
      </c>
      <c r="L1602" s="1" t="s">
        <v>63</v>
      </c>
      <c r="M1602" s="1"/>
      <c r="N1602" s="1" t="s">
        <v>29</v>
      </c>
      <c r="O1602" s="1" t="s">
        <v>989</v>
      </c>
      <c r="P1602" s="1" t="s">
        <v>145</v>
      </c>
      <c r="Q1602" s="1" t="s">
        <v>833</v>
      </c>
      <c r="R1602" s="1"/>
      <c r="S1602" s="1">
        <v>74133</v>
      </c>
      <c r="T1602" s="2">
        <v>42071</v>
      </c>
      <c r="U1602" s="2">
        <v>42073</v>
      </c>
      <c r="V1602" s="1">
        <v>13</v>
      </c>
      <c r="W1602" s="1">
        <v>89801</v>
      </c>
      <c r="X1602" s="1"/>
      <c r="Y1602" s="1"/>
      <c r="Z1602" s="1"/>
      <c r="AA1602" s="1"/>
      <c r="AB1602" s="1"/>
    </row>
    <row r="1603" spans="1:28" x14ac:dyDescent="0.3">
      <c r="A1603" s="1">
        <v>19192</v>
      </c>
      <c r="B1603" s="1" t="s">
        <v>23</v>
      </c>
      <c r="C1603" s="1">
        <v>80.97</v>
      </c>
      <c r="D1603" s="1">
        <v>0.05</v>
      </c>
      <c r="E1603" s="1">
        <v>2837</v>
      </c>
      <c r="G1603" s="1"/>
      <c r="H1603" s="1" t="s">
        <v>995</v>
      </c>
      <c r="I1603" s="1" t="s">
        <v>34</v>
      </c>
      <c r="J1603" s="1" t="s">
        <v>58</v>
      </c>
      <c r="K1603" s="1" t="s">
        <v>62</v>
      </c>
      <c r="L1603" s="1" t="s">
        <v>38</v>
      </c>
      <c r="M1603" s="1"/>
      <c r="N1603" s="1" t="s">
        <v>29</v>
      </c>
      <c r="O1603" s="1" t="s">
        <v>998</v>
      </c>
      <c r="P1603" s="1" t="s">
        <v>145</v>
      </c>
      <c r="Q1603" s="1" t="s">
        <v>833</v>
      </c>
      <c r="R1603" s="1"/>
      <c r="S1603" s="1">
        <v>74133</v>
      </c>
      <c r="T1603" s="2">
        <v>42071</v>
      </c>
      <c r="U1603" s="2">
        <v>42074</v>
      </c>
      <c r="V1603" s="1">
        <v>3</v>
      </c>
      <c r="W1603" s="1">
        <v>89801</v>
      </c>
      <c r="X1603" s="1"/>
      <c r="Y1603" s="1"/>
      <c r="Z1603" s="1"/>
      <c r="AA1603" s="1"/>
      <c r="AB1603" s="1"/>
    </row>
    <row r="1604" spans="1:28" x14ac:dyDescent="0.3">
      <c r="A1604" s="1">
        <v>18416</v>
      </c>
      <c r="B1604" s="1" t="s">
        <v>23</v>
      </c>
      <c r="C1604" s="1">
        <v>21.98</v>
      </c>
      <c r="D1604" s="1">
        <v>0.05</v>
      </c>
      <c r="E1604" s="1">
        <v>2840</v>
      </c>
      <c r="G1604" s="1"/>
      <c r="H1604" s="1" t="s">
        <v>35</v>
      </c>
      <c r="I1604" s="1" t="s">
        <v>24</v>
      </c>
      <c r="J1604" s="1" t="s">
        <v>26</v>
      </c>
      <c r="K1604" s="1" t="s">
        <v>27</v>
      </c>
      <c r="L1604" s="1" t="s">
        <v>43</v>
      </c>
      <c r="M1604" s="1"/>
      <c r="N1604" s="1" t="s">
        <v>29</v>
      </c>
      <c r="O1604" s="1" t="s">
        <v>998</v>
      </c>
      <c r="P1604" s="1" t="s">
        <v>162</v>
      </c>
      <c r="Q1604" s="1" t="s">
        <v>834</v>
      </c>
      <c r="R1604" s="1"/>
      <c r="S1604" s="1">
        <v>33161</v>
      </c>
      <c r="T1604" s="2">
        <v>42082</v>
      </c>
      <c r="U1604" s="2">
        <v>42083</v>
      </c>
      <c r="V1604" s="1">
        <v>16</v>
      </c>
      <c r="W1604" s="1">
        <v>87884</v>
      </c>
      <c r="X1604" s="2"/>
      <c r="Y1604" s="1"/>
      <c r="Z1604" s="1"/>
      <c r="AA1604" s="1"/>
      <c r="AB1604" s="1"/>
    </row>
    <row r="1605" spans="1:28" x14ac:dyDescent="0.3">
      <c r="A1605" s="1">
        <v>18419</v>
      </c>
      <c r="B1605" s="1" t="s">
        <v>47</v>
      </c>
      <c r="C1605" s="1">
        <v>15.68</v>
      </c>
      <c r="D1605" s="1">
        <v>0.05</v>
      </c>
      <c r="E1605" s="1">
        <v>2840</v>
      </c>
      <c r="G1605" s="1"/>
      <c r="H1605" s="1" t="s">
        <v>35</v>
      </c>
      <c r="I1605" s="1" t="s">
        <v>24</v>
      </c>
      <c r="J1605" s="1" t="s">
        <v>36</v>
      </c>
      <c r="K1605" s="1" t="s">
        <v>42</v>
      </c>
      <c r="L1605" s="1" t="s">
        <v>43</v>
      </c>
      <c r="M1605" s="1"/>
      <c r="N1605" s="1" t="s">
        <v>29</v>
      </c>
      <c r="O1605" s="1" t="s">
        <v>998</v>
      </c>
      <c r="P1605" s="1" t="s">
        <v>162</v>
      </c>
      <c r="Q1605" s="1" t="s">
        <v>834</v>
      </c>
      <c r="R1605" s="1"/>
      <c r="S1605" s="1">
        <v>33161</v>
      </c>
      <c r="T1605" s="2">
        <v>42166</v>
      </c>
      <c r="U1605" s="2">
        <v>42168</v>
      </c>
      <c r="V1605" s="1">
        <v>17</v>
      </c>
      <c r="W1605" s="1">
        <v>87885</v>
      </c>
      <c r="X1605" s="1"/>
      <c r="Y1605" s="1"/>
      <c r="Z1605" s="1"/>
      <c r="AA1605" s="1"/>
      <c r="AB1605" s="1"/>
    </row>
    <row r="1606" spans="1:28" x14ac:dyDescent="0.3">
      <c r="A1606" s="1">
        <v>18420</v>
      </c>
      <c r="B1606" s="1" t="s">
        <v>47</v>
      </c>
      <c r="C1606" s="1">
        <v>14.98</v>
      </c>
      <c r="D1606" s="1">
        <v>0.05</v>
      </c>
      <c r="E1606" s="1">
        <v>2840</v>
      </c>
      <c r="G1606" s="1"/>
      <c r="H1606" s="1" t="s">
        <v>35</v>
      </c>
      <c r="I1606" s="1" t="s">
        <v>24</v>
      </c>
      <c r="J1606" s="1" t="s">
        <v>36</v>
      </c>
      <c r="K1606" s="1" t="s">
        <v>42</v>
      </c>
      <c r="L1606" s="1" t="s">
        <v>43</v>
      </c>
      <c r="M1606" s="1"/>
      <c r="N1606" s="1" t="s">
        <v>29</v>
      </c>
      <c r="O1606" s="1" t="s">
        <v>998</v>
      </c>
      <c r="P1606" s="1" t="s">
        <v>162</v>
      </c>
      <c r="Q1606" s="1" t="s">
        <v>834</v>
      </c>
      <c r="R1606" s="1"/>
      <c r="S1606" s="1">
        <v>33161</v>
      </c>
      <c r="T1606" s="2">
        <v>42166</v>
      </c>
      <c r="U1606" s="2">
        <v>42167</v>
      </c>
      <c r="V1606" s="1">
        <v>18</v>
      </c>
      <c r="W1606" s="1">
        <v>87885</v>
      </c>
      <c r="X1606" s="1"/>
      <c r="Y1606" s="1"/>
      <c r="Z1606" s="1"/>
      <c r="AA1606" s="1"/>
      <c r="AB1606" s="1"/>
    </row>
    <row r="1607" spans="1:28" x14ac:dyDescent="0.3">
      <c r="A1607" s="1">
        <v>18421</v>
      </c>
      <c r="B1607" s="1" t="s">
        <v>47</v>
      </c>
      <c r="C1607" s="1">
        <v>38.76</v>
      </c>
      <c r="D1607" s="1">
        <v>0.05</v>
      </c>
      <c r="E1607" s="1">
        <v>2840</v>
      </c>
      <c r="G1607" s="1"/>
      <c r="H1607" s="1" t="s">
        <v>35</v>
      </c>
      <c r="I1607" s="1" t="s">
        <v>24</v>
      </c>
      <c r="J1607" s="1" t="s">
        <v>26</v>
      </c>
      <c r="K1607" s="1" t="s">
        <v>66</v>
      </c>
      <c r="L1607" s="1" t="s">
        <v>49</v>
      </c>
      <c r="M1607" s="1"/>
      <c r="N1607" s="1" t="s">
        <v>29</v>
      </c>
      <c r="O1607" s="1" t="s">
        <v>998</v>
      </c>
      <c r="P1607" s="1" t="s">
        <v>162</v>
      </c>
      <c r="Q1607" s="1" t="s">
        <v>834</v>
      </c>
      <c r="R1607" s="1"/>
      <c r="S1607" s="1">
        <v>33161</v>
      </c>
      <c r="T1607" s="2">
        <v>42166</v>
      </c>
      <c r="U1607" s="2">
        <v>42167</v>
      </c>
      <c r="V1607" s="1">
        <v>1</v>
      </c>
      <c r="W1607" s="1">
        <v>87885</v>
      </c>
      <c r="X1607" s="2"/>
      <c r="Y1607" s="1"/>
      <c r="Z1607" s="1"/>
      <c r="AA1607" s="1"/>
      <c r="AB1607" s="1"/>
    </row>
    <row r="1608" spans="1:28" x14ac:dyDescent="0.3">
      <c r="A1608" s="1">
        <v>21855</v>
      </c>
      <c r="B1608" s="1" t="s">
        <v>33</v>
      </c>
      <c r="C1608" s="1">
        <v>90.48</v>
      </c>
      <c r="D1608" s="1">
        <v>0.05</v>
      </c>
      <c r="E1608" s="1">
        <v>2847</v>
      </c>
      <c r="G1608" s="1"/>
      <c r="H1608" s="1" t="s">
        <v>35</v>
      </c>
      <c r="I1608" s="1" t="s">
        <v>24</v>
      </c>
      <c r="J1608" s="1" t="s">
        <v>26</v>
      </c>
      <c r="K1608" s="1" t="s">
        <v>54</v>
      </c>
      <c r="L1608" s="1" t="s">
        <v>49</v>
      </c>
      <c r="M1608" s="1"/>
      <c r="N1608" s="1" t="s">
        <v>29</v>
      </c>
      <c r="O1608" s="1" t="s">
        <v>998</v>
      </c>
      <c r="P1608" s="1" t="s">
        <v>126</v>
      </c>
      <c r="Q1608" s="1" t="s">
        <v>835</v>
      </c>
      <c r="R1608" s="1"/>
      <c r="S1608" s="1">
        <v>38017</v>
      </c>
      <c r="T1608" s="2">
        <v>42103</v>
      </c>
      <c r="U1608" s="2">
        <v>42105</v>
      </c>
      <c r="V1608" s="1">
        <v>3</v>
      </c>
      <c r="W1608" s="1">
        <v>85928</v>
      </c>
      <c r="X1608" s="2"/>
      <c r="Y1608" s="1"/>
      <c r="Z1608" s="1"/>
      <c r="AA1608" s="1"/>
      <c r="AB1608" s="1"/>
    </row>
    <row r="1609" spans="1:28" x14ac:dyDescent="0.3">
      <c r="A1609" s="1">
        <v>21856</v>
      </c>
      <c r="B1609" s="1" t="s">
        <v>33</v>
      </c>
      <c r="C1609" s="1">
        <v>9.77</v>
      </c>
      <c r="D1609" s="1">
        <v>0.05</v>
      </c>
      <c r="E1609" s="1">
        <v>2847</v>
      </c>
      <c r="G1609" s="1"/>
      <c r="H1609" s="1" t="s">
        <v>35</v>
      </c>
      <c r="I1609" s="1" t="s">
        <v>24</v>
      </c>
      <c r="J1609" s="1" t="s">
        <v>36</v>
      </c>
      <c r="K1609" s="1" t="s">
        <v>42</v>
      </c>
      <c r="L1609" s="1" t="s">
        <v>63</v>
      </c>
      <c r="M1609" s="1"/>
      <c r="N1609" s="1" t="s">
        <v>29</v>
      </c>
      <c r="O1609" s="1" t="s">
        <v>998</v>
      </c>
      <c r="P1609" s="1" t="s">
        <v>126</v>
      </c>
      <c r="Q1609" s="1" t="s">
        <v>835</v>
      </c>
      <c r="R1609" s="1"/>
      <c r="S1609" s="1">
        <v>38017</v>
      </c>
      <c r="T1609" s="2">
        <v>42103</v>
      </c>
      <c r="U1609" s="2">
        <v>42104</v>
      </c>
      <c r="V1609" s="1">
        <v>9</v>
      </c>
      <c r="W1609" s="1">
        <v>85928</v>
      </c>
      <c r="X1609" s="1"/>
      <c r="Y1609" s="1"/>
      <c r="Z1609" s="1"/>
      <c r="AA1609" s="1"/>
      <c r="AB1609" s="1"/>
    </row>
    <row r="1610" spans="1:28" x14ac:dyDescent="0.3">
      <c r="A1610" s="1">
        <v>21857</v>
      </c>
      <c r="B1610" s="1" t="s">
        <v>33</v>
      </c>
      <c r="C1610" s="1">
        <v>34.99</v>
      </c>
      <c r="D1610" s="1">
        <v>0.05</v>
      </c>
      <c r="E1610" s="1">
        <v>2847</v>
      </c>
      <c r="G1610" s="1"/>
      <c r="H1610" s="1" t="s">
        <v>35</v>
      </c>
      <c r="I1610" s="1" t="s">
        <v>24</v>
      </c>
      <c r="J1610" s="1" t="s">
        <v>26</v>
      </c>
      <c r="K1610" s="1" t="s">
        <v>27</v>
      </c>
      <c r="L1610" s="1" t="s">
        <v>49</v>
      </c>
      <c r="M1610" s="1"/>
      <c r="N1610" s="1" t="s">
        <v>29</v>
      </c>
      <c r="O1610" s="1" t="s">
        <v>998</v>
      </c>
      <c r="P1610" s="1" t="s">
        <v>126</v>
      </c>
      <c r="Q1610" s="1" t="s">
        <v>835</v>
      </c>
      <c r="R1610" s="1"/>
      <c r="S1610" s="1">
        <v>38017</v>
      </c>
      <c r="T1610" s="2">
        <v>42103</v>
      </c>
      <c r="U1610" s="2">
        <v>42105</v>
      </c>
      <c r="V1610" s="1">
        <v>1</v>
      </c>
      <c r="W1610" s="1">
        <v>85928</v>
      </c>
      <c r="X1610" s="1"/>
      <c r="Y1610" s="1"/>
      <c r="Z1610" s="1"/>
      <c r="AA1610" s="1"/>
      <c r="AB1610" s="1"/>
    </row>
    <row r="1611" spans="1:28" x14ac:dyDescent="0.3">
      <c r="A1611" s="1">
        <v>24455</v>
      </c>
      <c r="B1611" s="1" t="s">
        <v>47</v>
      </c>
      <c r="C1611" s="1">
        <v>49.99</v>
      </c>
      <c r="D1611" s="1">
        <v>0.05</v>
      </c>
      <c r="E1611" s="1">
        <v>2848</v>
      </c>
      <c r="G1611" s="1"/>
      <c r="H1611" s="1" t="s">
        <v>35</v>
      </c>
      <c r="I1611" s="1" t="s">
        <v>24</v>
      </c>
      <c r="J1611" s="1" t="s">
        <v>58</v>
      </c>
      <c r="K1611" s="1" t="s">
        <v>100</v>
      </c>
      <c r="L1611" s="1" t="s">
        <v>49</v>
      </c>
      <c r="M1611" s="1"/>
      <c r="N1611" s="1" t="s">
        <v>29</v>
      </c>
      <c r="O1611" s="1" t="s">
        <v>989</v>
      </c>
      <c r="P1611" s="1" t="s">
        <v>126</v>
      </c>
      <c r="Q1611" s="1" t="s">
        <v>836</v>
      </c>
      <c r="R1611" s="1"/>
      <c r="S1611" s="1">
        <v>38401</v>
      </c>
      <c r="T1611" s="2">
        <v>42161</v>
      </c>
      <c r="U1611" s="2">
        <v>42163</v>
      </c>
      <c r="V1611" s="1">
        <v>16</v>
      </c>
      <c r="W1611" s="1">
        <v>85929</v>
      </c>
      <c r="X1611" s="2"/>
      <c r="Y1611" s="1"/>
      <c r="Z1611" s="1"/>
      <c r="AA1611" s="1"/>
      <c r="AB1611" s="1"/>
    </row>
    <row r="1612" spans="1:28" x14ac:dyDescent="0.3">
      <c r="A1612" s="1">
        <v>23622</v>
      </c>
      <c r="B1612" s="1" t="s">
        <v>71</v>
      </c>
      <c r="C1612" s="1">
        <v>115.99</v>
      </c>
      <c r="D1612" s="1">
        <v>0.1</v>
      </c>
      <c r="E1612" s="1">
        <v>2851</v>
      </c>
      <c r="G1612" s="1"/>
      <c r="H1612" s="1" t="s">
        <v>35</v>
      </c>
      <c r="I1612" s="1" t="s">
        <v>74</v>
      </c>
      <c r="J1612" s="1" t="s">
        <v>58</v>
      </c>
      <c r="K1612" s="1" t="s">
        <v>992</v>
      </c>
      <c r="L1612" s="1" t="s">
        <v>49</v>
      </c>
      <c r="M1612" s="1"/>
      <c r="N1612" s="1" t="s">
        <v>29</v>
      </c>
      <c r="O1612" s="1" t="s">
        <v>984</v>
      </c>
      <c r="P1612" s="1" t="s">
        <v>79</v>
      </c>
      <c r="Q1612" s="1" t="s">
        <v>837</v>
      </c>
      <c r="R1612" s="1"/>
      <c r="S1612" s="1">
        <v>79762</v>
      </c>
      <c r="T1612" s="2">
        <v>42103</v>
      </c>
      <c r="U1612" s="2">
        <v>42107</v>
      </c>
      <c r="V1612" s="1">
        <v>11</v>
      </c>
      <c r="W1612" s="1">
        <v>86454</v>
      </c>
      <c r="X1612" s="2"/>
      <c r="Y1612" s="1"/>
      <c r="Z1612" s="1"/>
      <c r="AA1612" s="1"/>
      <c r="AB1612" s="1"/>
    </row>
    <row r="1613" spans="1:28" x14ac:dyDescent="0.3">
      <c r="A1613" s="1">
        <v>23042</v>
      </c>
      <c r="B1613" s="1" t="s">
        <v>47</v>
      </c>
      <c r="C1613" s="1">
        <v>7.84</v>
      </c>
      <c r="D1613" s="1">
        <v>0.05</v>
      </c>
      <c r="E1613" s="1">
        <v>2855</v>
      </c>
      <c r="G1613" s="1"/>
      <c r="H1613" s="1" t="s">
        <v>35</v>
      </c>
      <c r="I1613" s="1" t="s">
        <v>24</v>
      </c>
      <c r="J1613" s="1" t="s">
        <v>26</v>
      </c>
      <c r="K1613" s="1" t="s">
        <v>996</v>
      </c>
      <c r="L1613" s="1" t="s">
        <v>49</v>
      </c>
      <c r="M1613" s="1"/>
      <c r="N1613" s="1" t="s">
        <v>29</v>
      </c>
      <c r="O1613" s="1" t="s">
        <v>984</v>
      </c>
      <c r="P1613" s="1" t="s">
        <v>31</v>
      </c>
      <c r="Q1613" s="1" t="s">
        <v>838</v>
      </c>
      <c r="R1613" s="1"/>
      <c r="S1613" s="1">
        <v>98198</v>
      </c>
      <c r="T1613" s="2">
        <v>42025</v>
      </c>
      <c r="U1613" s="2">
        <v>42026</v>
      </c>
      <c r="V1613" s="1">
        <v>10</v>
      </c>
      <c r="W1613" s="1">
        <v>87316</v>
      </c>
      <c r="X1613" s="2"/>
      <c r="Y1613" s="1"/>
      <c r="Z1613" s="1"/>
      <c r="AA1613" s="1"/>
      <c r="AB1613" s="1"/>
    </row>
    <row r="1614" spans="1:28" x14ac:dyDescent="0.3">
      <c r="A1614" s="1">
        <v>23043</v>
      </c>
      <c r="B1614" s="1" t="s">
        <v>47</v>
      </c>
      <c r="C1614" s="1">
        <v>105.34</v>
      </c>
      <c r="D1614" s="1">
        <v>0.1</v>
      </c>
      <c r="E1614" s="1">
        <v>2855</v>
      </c>
      <c r="G1614" s="1"/>
      <c r="H1614" s="1" t="s">
        <v>35</v>
      </c>
      <c r="I1614" s="1" t="s">
        <v>24</v>
      </c>
      <c r="J1614" s="1" t="s">
        <v>36</v>
      </c>
      <c r="K1614" s="1" t="s">
        <v>42</v>
      </c>
      <c r="L1614" s="1" t="s">
        <v>124</v>
      </c>
      <c r="M1614" s="1"/>
      <c r="N1614" s="1" t="s">
        <v>29</v>
      </c>
      <c r="O1614" s="1" t="s">
        <v>984</v>
      </c>
      <c r="P1614" s="1" t="s">
        <v>31</v>
      </c>
      <c r="Q1614" s="1" t="s">
        <v>838</v>
      </c>
      <c r="R1614" s="1"/>
      <c r="S1614" s="1">
        <v>98198</v>
      </c>
      <c r="T1614" s="2">
        <v>42025</v>
      </c>
      <c r="U1614" s="2">
        <v>42026</v>
      </c>
      <c r="V1614" s="1">
        <v>10</v>
      </c>
      <c r="W1614" s="1">
        <v>87316</v>
      </c>
      <c r="X1614" s="2"/>
      <c r="Y1614" s="1"/>
      <c r="Z1614" s="1"/>
      <c r="AA1614" s="1"/>
      <c r="AB1614" s="1"/>
    </row>
    <row r="1615" spans="1:28" x14ac:dyDescent="0.3">
      <c r="A1615" s="1">
        <v>23213</v>
      </c>
      <c r="B1615" s="1" t="s">
        <v>71</v>
      </c>
      <c r="C1615" s="1">
        <v>6783.02</v>
      </c>
      <c r="D1615" s="1">
        <v>0.15</v>
      </c>
      <c r="E1615" s="1">
        <v>2855</v>
      </c>
      <c r="G1615" s="1"/>
      <c r="H1615" s="1" t="s">
        <v>35</v>
      </c>
      <c r="I1615" s="1" t="s">
        <v>74</v>
      </c>
      <c r="J1615" s="1" t="s">
        <v>58</v>
      </c>
      <c r="K1615" s="1" t="s">
        <v>62</v>
      </c>
      <c r="L1615" s="1" t="s">
        <v>124</v>
      </c>
      <c r="M1615" s="1"/>
      <c r="N1615" s="1" t="s">
        <v>29</v>
      </c>
      <c r="O1615" s="1" t="s">
        <v>998</v>
      </c>
      <c r="P1615" s="1" t="s">
        <v>31</v>
      </c>
      <c r="Q1615" s="1" t="s">
        <v>838</v>
      </c>
      <c r="R1615" s="1"/>
      <c r="S1615" s="1">
        <v>98198</v>
      </c>
      <c r="T1615" s="2">
        <v>42073</v>
      </c>
      <c r="U1615" s="2">
        <v>42077</v>
      </c>
      <c r="V1615" s="1">
        <v>1</v>
      </c>
      <c r="W1615" s="1">
        <v>87317</v>
      </c>
      <c r="X1615" s="2"/>
      <c r="Y1615" s="1"/>
      <c r="Z1615" s="1"/>
      <c r="AA1615" s="1"/>
      <c r="AB1615" s="1"/>
    </row>
    <row r="1616" spans="1:28" x14ac:dyDescent="0.3">
      <c r="A1616" s="1">
        <v>18516</v>
      </c>
      <c r="B1616" s="1" t="s">
        <v>47</v>
      </c>
      <c r="C1616" s="1">
        <v>2.94</v>
      </c>
      <c r="D1616" s="1">
        <v>0.05</v>
      </c>
      <c r="E1616" s="1">
        <v>2858</v>
      </c>
      <c r="G1616" s="1"/>
      <c r="H1616" s="1" t="s">
        <v>35</v>
      </c>
      <c r="I1616" s="1" t="s">
        <v>24</v>
      </c>
      <c r="J1616" s="1" t="s">
        <v>26</v>
      </c>
      <c r="K1616" s="1" t="s">
        <v>27</v>
      </c>
      <c r="L1616" s="1" t="s">
        <v>28</v>
      </c>
      <c r="M1616" s="1"/>
      <c r="N1616" s="1" t="s">
        <v>29</v>
      </c>
      <c r="O1616" s="1" t="s">
        <v>998</v>
      </c>
      <c r="P1616" s="1" t="s">
        <v>162</v>
      </c>
      <c r="Q1616" s="1" t="s">
        <v>723</v>
      </c>
      <c r="R1616" s="1"/>
      <c r="S1616" s="1">
        <v>32259</v>
      </c>
      <c r="T1616" s="2">
        <v>42141</v>
      </c>
      <c r="U1616" s="2">
        <v>42142</v>
      </c>
      <c r="V1616" s="1">
        <v>3</v>
      </c>
      <c r="W1616" s="1">
        <v>88279</v>
      </c>
      <c r="X1616" s="2"/>
      <c r="Y1616" s="1"/>
      <c r="Z1616" s="1"/>
      <c r="AA1616" s="1"/>
      <c r="AB1616" s="1"/>
    </row>
    <row r="1617" spans="1:28" x14ac:dyDescent="0.3">
      <c r="A1617" s="1">
        <v>18506</v>
      </c>
      <c r="B1617" s="1" t="s">
        <v>71</v>
      </c>
      <c r="C1617" s="1">
        <v>67.28</v>
      </c>
      <c r="D1617" s="1">
        <v>0.05</v>
      </c>
      <c r="E1617" s="1">
        <v>2858</v>
      </c>
      <c r="G1617" s="1"/>
      <c r="H1617" s="1" t="s">
        <v>35</v>
      </c>
      <c r="I1617" s="1" t="s">
        <v>24</v>
      </c>
      <c r="J1617" s="1" t="s">
        <v>26</v>
      </c>
      <c r="K1617" s="1" t="s">
        <v>996</v>
      </c>
      <c r="L1617" s="1" t="s">
        <v>49</v>
      </c>
      <c r="M1617" s="1"/>
      <c r="N1617" s="1" t="s">
        <v>29</v>
      </c>
      <c r="O1617" s="1" t="s">
        <v>998</v>
      </c>
      <c r="P1617" s="1" t="s">
        <v>162</v>
      </c>
      <c r="Q1617" s="1" t="s">
        <v>723</v>
      </c>
      <c r="R1617" s="1"/>
      <c r="S1617" s="1">
        <v>32259</v>
      </c>
      <c r="T1617" s="2">
        <v>42147</v>
      </c>
      <c r="U1617" s="2">
        <v>42152</v>
      </c>
      <c r="V1617" s="1">
        <v>30</v>
      </c>
      <c r="W1617" s="1">
        <v>88282</v>
      </c>
      <c r="X1617" s="1"/>
      <c r="Y1617" s="1"/>
      <c r="Z1617" s="1"/>
      <c r="AA1617" s="1"/>
      <c r="AB1617" s="1"/>
    </row>
    <row r="1618" spans="1:28" x14ac:dyDescent="0.3">
      <c r="A1618" s="1">
        <v>18507</v>
      </c>
      <c r="B1618" s="1" t="s">
        <v>71</v>
      </c>
      <c r="C1618" s="1">
        <v>130.97999999999999</v>
      </c>
      <c r="D1618" s="1">
        <v>0.1</v>
      </c>
      <c r="E1618" s="1">
        <v>2858</v>
      </c>
      <c r="G1618" s="1"/>
      <c r="H1618" s="1" t="s">
        <v>995</v>
      </c>
      <c r="I1618" s="1" t="s">
        <v>24</v>
      </c>
      <c r="J1618" s="1" t="s">
        <v>36</v>
      </c>
      <c r="K1618" s="1" t="s">
        <v>105</v>
      </c>
      <c r="L1618" s="1" t="s">
        <v>77</v>
      </c>
      <c r="M1618" s="1"/>
      <c r="N1618" s="1" t="s">
        <v>29</v>
      </c>
      <c r="O1618" s="1" t="s">
        <v>998</v>
      </c>
      <c r="P1618" s="1" t="s">
        <v>162</v>
      </c>
      <c r="Q1618" s="1" t="s">
        <v>723</v>
      </c>
      <c r="R1618" s="1"/>
      <c r="S1618" s="1">
        <v>32259</v>
      </c>
      <c r="T1618" s="2">
        <v>42147</v>
      </c>
      <c r="U1618" s="2">
        <v>42147</v>
      </c>
      <c r="V1618" s="1">
        <v>42</v>
      </c>
      <c r="W1618" s="1">
        <v>88282</v>
      </c>
      <c r="X1618" s="1"/>
      <c r="Y1618" s="1"/>
      <c r="Z1618" s="1"/>
      <c r="AA1618" s="1"/>
      <c r="AB1618" s="1"/>
    </row>
    <row r="1619" spans="1:28" x14ac:dyDescent="0.3">
      <c r="A1619" s="1">
        <v>18508</v>
      </c>
      <c r="B1619" s="1" t="s">
        <v>71</v>
      </c>
      <c r="C1619" s="1">
        <v>2.78</v>
      </c>
      <c r="D1619" s="1">
        <v>0.05</v>
      </c>
      <c r="E1619" s="1">
        <v>2858</v>
      </c>
      <c r="G1619" s="1"/>
      <c r="H1619" s="1" t="s">
        <v>35</v>
      </c>
      <c r="I1619" s="1" t="s">
        <v>24</v>
      </c>
      <c r="J1619" s="1" t="s">
        <v>26</v>
      </c>
      <c r="K1619" s="1" t="s">
        <v>27</v>
      </c>
      <c r="L1619" s="1" t="s">
        <v>28</v>
      </c>
      <c r="M1619" s="1"/>
      <c r="N1619" s="1" t="s">
        <v>29</v>
      </c>
      <c r="O1619" s="1" t="s">
        <v>998</v>
      </c>
      <c r="P1619" s="1" t="s">
        <v>162</v>
      </c>
      <c r="Q1619" s="1" t="s">
        <v>723</v>
      </c>
      <c r="R1619" s="1"/>
      <c r="S1619" s="1">
        <v>32259</v>
      </c>
      <c r="T1619" s="2">
        <v>42147</v>
      </c>
      <c r="U1619" s="2">
        <v>42147</v>
      </c>
      <c r="V1619" s="1">
        <v>28</v>
      </c>
      <c r="W1619" s="1">
        <v>88282</v>
      </c>
      <c r="X1619" s="1"/>
      <c r="Y1619" s="1"/>
      <c r="Z1619" s="1"/>
      <c r="AA1619" s="1"/>
      <c r="AB1619" s="1"/>
    </row>
    <row r="1620" spans="1:28" x14ac:dyDescent="0.3">
      <c r="A1620" s="1">
        <v>20270</v>
      </c>
      <c r="B1620" s="1" t="s">
        <v>33</v>
      </c>
      <c r="C1620" s="1">
        <v>142.86000000000001</v>
      </c>
      <c r="D1620" s="1">
        <v>0.1</v>
      </c>
      <c r="E1620" s="1">
        <v>2859</v>
      </c>
      <c r="G1620" s="1"/>
      <c r="H1620" s="1" t="s">
        <v>35</v>
      </c>
      <c r="I1620" s="1" t="s">
        <v>24</v>
      </c>
      <c r="J1620" s="1" t="s">
        <v>26</v>
      </c>
      <c r="K1620" s="1" t="s">
        <v>85</v>
      </c>
      <c r="L1620" s="1" t="s">
        <v>49</v>
      </c>
      <c r="M1620" s="1"/>
      <c r="N1620" s="1" t="s">
        <v>29</v>
      </c>
      <c r="O1620" s="1" t="s">
        <v>989</v>
      </c>
      <c r="P1620" s="1" t="s">
        <v>162</v>
      </c>
      <c r="Q1620" s="1" t="s">
        <v>138</v>
      </c>
      <c r="R1620" s="1"/>
      <c r="S1620" s="1">
        <v>32601</v>
      </c>
      <c r="T1620" s="2">
        <v>42095</v>
      </c>
      <c r="U1620" s="2">
        <v>42097</v>
      </c>
      <c r="V1620" s="1">
        <v>23</v>
      </c>
      <c r="W1620" s="1">
        <v>88281</v>
      </c>
      <c r="X1620" s="1"/>
      <c r="Y1620" s="1"/>
      <c r="Z1620" s="1"/>
      <c r="AA1620" s="1"/>
      <c r="AB1620" s="1"/>
    </row>
    <row r="1621" spans="1:28" x14ac:dyDescent="0.3">
      <c r="A1621" s="1">
        <v>23238</v>
      </c>
      <c r="B1621" s="1" t="s">
        <v>47</v>
      </c>
      <c r="C1621" s="1">
        <v>20.99</v>
      </c>
      <c r="D1621" s="1">
        <v>0.05</v>
      </c>
      <c r="E1621" s="1">
        <v>2861</v>
      </c>
      <c r="G1621" s="1"/>
      <c r="H1621" s="1" t="s">
        <v>35</v>
      </c>
      <c r="I1621" s="1" t="s">
        <v>24</v>
      </c>
      <c r="J1621" s="1" t="s">
        <v>58</v>
      </c>
      <c r="K1621" s="1" t="s">
        <v>992</v>
      </c>
      <c r="L1621" s="1" t="s">
        <v>63</v>
      </c>
      <c r="M1621" s="1"/>
      <c r="N1621" s="1" t="s">
        <v>29</v>
      </c>
      <c r="O1621" s="1" t="s">
        <v>989</v>
      </c>
      <c r="P1621" s="1" t="s">
        <v>101</v>
      </c>
      <c r="Q1621" s="1" t="s">
        <v>839</v>
      </c>
      <c r="R1621" s="1"/>
      <c r="S1621" s="1">
        <v>67601</v>
      </c>
      <c r="T1621" s="2">
        <v>42063</v>
      </c>
      <c r="U1621" s="2">
        <v>42063</v>
      </c>
      <c r="V1621" s="1">
        <v>11</v>
      </c>
      <c r="W1621" s="1">
        <v>88280</v>
      </c>
      <c r="X1621" s="1"/>
      <c r="Y1621" s="1"/>
      <c r="Z1621" s="1"/>
      <c r="AA1621" s="1"/>
      <c r="AB1621" s="1"/>
    </row>
    <row r="1622" spans="1:28" x14ac:dyDescent="0.3">
      <c r="A1622" s="1">
        <v>25932</v>
      </c>
      <c r="B1622" s="1" t="s">
        <v>23</v>
      </c>
      <c r="C1622" s="1">
        <v>12.22</v>
      </c>
      <c r="D1622" s="1">
        <v>0.05</v>
      </c>
      <c r="E1622" s="1">
        <v>2862</v>
      </c>
      <c r="G1622" s="1"/>
      <c r="H1622" s="1" t="s">
        <v>35</v>
      </c>
      <c r="I1622" s="1" t="s">
        <v>24</v>
      </c>
      <c r="J1622" s="1" t="s">
        <v>36</v>
      </c>
      <c r="K1622" s="1" t="s">
        <v>42</v>
      </c>
      <c r="L1622" s="1" t="s">
        <v>43</v>
      </c>
      <c r="M1622" s="1"/>
      <c r="N1622" s="1" t="s">
        <v>29</v>
      </c>
      <c r="O1622" s="1" t="s">
        <v>989</v>
      </c>
      <c r="P1622" s="1" t="s">
        <v>206</v>
      </c>
      <c r="Q1622" s="1" t="s">
        <v>840</v>
      </c>
      <c r="R1622" s="1"/>
      <c r="S1622" s="1">
        <v>68128</v>
      </c>
      <c r="T1622" s="2">
        <v>42105</v>
      </c>
      <c r="U1622" s="2">
        <v>42106</v>
      </c>
      <c r="V1622" s="1">
        <v>9</v>
      </c>
      <c r="W1622" s="1">
        <v>88278</v>
      </c>
      <c r="X1622" s="1"/>
      <c r="Y1622" s="1"/>
      <c r="Z1622" s="1"/>
      <c r="AA1622" s="1"/>
      <c r="AB1622" s="1"/>
    </row>
    <row r="1623" spans="1:28" x14ac:dyDescent="0.3">
      <c r="A1623" s="1">
        <v>23136</v>
      </c>
      <c r="B1623" s="1" t="s">
        <v>41</v>
      </c>
      <c r="C1623" s="1">
        <v>13.79</v>
      </c>
      <c r="D1623" s="1">
        <v>0.05</v>
      </c>
      <c r="E1623" s="1">
        <v>2865</v>
      </c>
      <c r="G1623" s="1"/>
      <c r="H1623" s="1" t="s">
        <v>35</v>
      </c>
      <c r="I1623" s="1" t="s">
        <v>24</v>
      </c>
      <c r="J1623" s="1" t="s">
        <v>36</v>
      </c>
      <c r="K1623" s="1" t="s">
        <v>42</v>
      </c>
      <c r="L1623" s="1" t="s">
        <v>49</v>
      </c>
      <c r="M1623" s="1"/>
      <c r="N1623" s="1" t="s">
        <v>29</v>
      </c>
      <c r="O1623" s="1" t="s">
        <v>989</v>
      </c>
      <c r="P1623" s="1" t="s">
        <v>79</v>
      </c>
      <c r="Q1623" s="1" t="s">
        <v>841</v>
      </c>
      <c r="R1623" s="1"/>
      <c r="S1623" s="1">
        <v>75460</v>
      </c>
      <c r="T1623" s="2">
        <v>42058</v>
      </c>
      <c r="U1623" s="2">
        <v>42060</v>
      </c>
      <c r="V1623" s="1">
        <v>4</v>
      </c>
      <c r="W1623" s="1">
        <v>90871</v>
      </c>
      <c r="X1623" s="1"/>
      <c r="Y1623" s="1"/>
      <c r="Z1623" s="1"/>
      <c r="AA1623" s="1"/>
      <c r="AB1623" s="1"/>
    </row>
    <row r="1624" spans="1:28" x14ac:dyDescent="0.3">
      <c r="A1624" s="1">
        <v>23137</v>
      </c>
      <c r="B1624" s="1" t="s">
        <v>41</v>
      </c>
      <c r="C1624" s="1">
        <v>33.29</v>
      </c>
      <c r="D1624" s="1">
        <v>0.05</v>
      </c>
      <c r="E1624" s="1">
        <v>2865</v>
      </c>
      <c r="G1624" s="1"/>
      <c r="H1624" s="1" t="s">
        <v>35</v>
      </c>
      <c r="I1624" s="1" t="s">
        <v>24</v>
      </c>
      <c r="J1624" s="1" t="s">
        <v>26</v>
      </c>
      <c r="K1624" s="1" t="s">
        <v>85</v>
      </c>
      <c r="L1624" s="1" t="s">
        <v>49</v>
      </c>
      <c r="M1624" s="1"/>
      <c r="N1624" s="1" t="s">
        <v>29</v>
      </c>
      <c r="O1624" s="1" t="s">
        <v>988</v>
      </c>
      <c r="P1624" s="1" t="s">
        <v>79</v>
      </c>
      <c r="Q1624" s="1" t="s">
        <v>841</v>
      </c>
      <c r="R1624" s="1"/>
      <c r="S1624" s="1">
        <v>75460</v>
      </c>
      <c r="T1624" s="2">
        <v>42058</v>
      </c>
      <c r="U1624" s="2">
        <v>42059</v>
      </c>
      <c r="V1624" s="1">
        <v>8</v>
      </c>
      <c r="W1624" s="1">
        <v>90871</v>
      </c>
      <c r="X1624" s="1"/>
      <c r="Y1624" s="1"/>
      <c r="Z1624" s="1"/>
      <c r="AA1624" s="1"/>
      <c r="AB1624" s="1"/>
    </row>
    <row r="1625" spans="1:28" x14ac:dyDescent="0.3">
      <c r="A1625" s="1">
        <v>1529</v>
      </c>
      <c r="B1625" s="1" t="s">
        <v>23</v>
      </c>
      <c r="C1625" s="1">
        <v>125.99</v>
      </c>
      <c r="D1625" s="1">
        <v>0.1</v>
      </c>
      <c r="E1625" s="1">
        <v>2867</v>
      </c>
      <c r="G1625" s="1"/>
      <c r="H1625" s="1" t="s">
        <v>35</v>
      </c>
      <c r="I1625" s="1" t="s">
        <v>24</v>
      </c>
      <c r="J1625" s="1" t="s">
        <v>58</v>
      </c>
      <c r="K1625" s="1" t="s">
        <v>992</v>
      </c>
      <c r="L1625" s="1" t="s">
        <v>49</v>
      </c>
      <c r="M1625" s="1"/>
      <c r="N1625" s="1" t="s">
        <v>29</v>
      </c>
      <c r="O1625" s="1" t="s">
        <v>984</v>
      </c>
      <c r="P1625" s="1" t="s">
        <v>353</v>
      </c>
      <c r="Q1625" s="1" t="s">
        <v>31</v>
      </c>
      <c r="R1625" s="1"/>
      <c r="S1625" s="1">
        <v>20016</v>
      </c>
      <c r="T1625" s="2">
        <v>42111</v>
      </c>
      <c r="U1625" s="2">
        <v>42112</v>
      </c>
      <c r="V1625" s="1">
        <v>2</v>
      </c>
      <c r="W1625" s="1">
        <v>11013</v>
      </c>
      <c r="X1625" s="2"/>
      <c r="Y1625" s="1"/>
      <c r="Z1625" s="1"/>
      <c r="AA1625" s="1"/>
      <c r="AB1625" s="1"/>
    </row>
    <row r="1626" spans="1:28" x14ac:dyDescent="0.3">
      <c r="A1626" s="1">
        <v>18998</v>
      </c>
      <c r="B1626" s="1" t="s">
        <v>23</v>
      </c>
      <c r="C1626" s="1">
        <v>896.99</v>
      </c>
      <c r="D1626" s="1">
        <v>0.1</v>
      </c>
      <c r="E1626" s="1">
        <v>2868</v>
      </c>
      <c r="G1626" s="1"/>
      <c r="H1626" s="1" t="s">
        <v>35</v>
      </c>
      <c r="I1626" s="1" t="s">
        <v>24</v>
      </c>
      <c r="J1626" s="1" t="s">
        <v>26</v>
      </c>
      <c r="K1626" s="1" t="s">
        <v>996</v>
      </c>
      <c r="L1626" s="1" t="s">
        <v>49</v>
      </c>
      <c r="M1626" s="1"/>
      <c r="N1626" s="1" t="s">
        <v>29</v>
      </c>
      <c r="O1626" s="1" t="s">
        <v>984</v>
      </c>
      <c r="P1626" s="1" t="s">
        <v>31</v>
      </c>
      <c r="Q1626" s="1" t="s">
        <v>842</v>
      </c>
      <c r="R1626" s="1"/>
      <c r="S1626" s="1">
        <v>98026</v>
      </c>
      <c r="T1626" s="2">
        <v>42012</v>
      </c>
      <c r="U1626" s="2">
        <v>42014</v>
      </c>
      <c r="V1626" s="1">
        <v>6</v>
      </c>
      <c r="W1626" s="1">
        <v>85826</v>
      </c>
      <c r="X1626" s="1"/>
      <c r="Y1626" s="1"/>
      <c r="Z1626" s="1"/>
      <c r="AA1626" s="1"/>
      <c r="AB1626" s="1"/>
    </row>
    <row r="1627" spans="1:28" x14ac:dyDescent="0.3">
      <c r="A1627" s="1">
        <v>19529</v>
      </c>
      <c r="B1627" s="1" t="s">
        <v>23</v>
      </c>
      <c r="C1627" s="1">
        <v>125.99</v>
      </c>
      <c r="D1627" s="1">
        <v>0.1</v>
      </c>
      <c r="E1627" s="1">
        <v>2868</v>
      </c>
      <c r="G1627" s="1"/>
      <c r="H1627" s="1" t="s">
        <v>35</v>
      </c>
      <c r="I1627" s="1" t="s">
        <v>24</v>
      </c>
      <c r="J1627" s="1" t="s">
        <v>58</v>
      </c>
      <c r="K1627" s="1" t="s">
        <v>992</v>
      </c>
      <c r="L1627" s="1" t="s">
        <v>49</v>
      </c>
      <c r="M1627" s="1"/>
      <c r="N1627" s="1" t="s">
        <v>29</v>
      </c>
      <c r="O1627" s="1" t="s">
        <v>984</v>
      </c>
      <c r="P1627" s="1" t="s">
        <v>31</v>
      </c>
      <c r="Q1627" s="1" t="s">
        <v>842</v>
      </c>
      <c r="R1627" s="1"/>
      <c r="S1627" s="1">
        <v>98026</v>
      </c>
      <c r="T1627" s="2">
        <v>42111</v>
      </c>
      <c r="U1627" s="2">
        <v>42112</v>
      </c>
      <c r="V1627" s="1">
        <v>1</v>
      </c>
      <c r="W1627" s="1">
        <v>85827</v>
      </c>
      <c r="X1627" s="2"/>
      <c r="Y1627" s="1"/>
      <c r="Z1627" s="1"/>
      <c r="AA1627" s="1"/>
      <c r="AB1627" s="1"/>
    </row>
    <row r="1628" spans="1:28" x14ac:dyDescent="0.3">
      <c r="A1628" s="1">
        <v>19293</v>
      </c>
      <c r="B1628" s="1" t="s">
        <v>33</v>
      </c>
      <c r="C1628" s="1">
        <v>15.99</v>
      </c>
      <c r="D1628" s="1">
        <v>0.05</v>
      </c>
      <c r="E1628" s="1">
        <v>2868</v>
      </c>
      <c r="G1628" s="1"/>
      <c r="H1628" s="1" t="s">
        <v>995</v>
      </c>
      <c r="I1628" s="1" t="s">
        <v>24</v>
      </c>
      <c r="J1628" s="1" t="s">
        <v>26</v>
      </c>
      <c r="K1628" s="1" t="s">
        <v>996</v>
      </c>
      <c r="L1628" s="1" t="s">
        <v>49</v>
      </c>
      <c r="M1628" s="1"/>
      <c r="N1628" s="1" t="s">
        <v>29</v>
      </c>
      <c r="O1628" s="1" t="s">
        <v>998</v>
      </c>
      <c r="P1628" s="1" t="s">
        <v>31</v>
      </c>
      <c r="Q1628" s="1" t="s">
        <v>842</v>
      </c>
      <c r="R1628" s="1"/>
      <c r="S1628" s="1">
        <v>98026</v>
      </c>
      <c r="T1628" s="2">
        <v>42149</v>
      </c>
      <c r="U1628" s="2">
        <v>42151</v>
      </c>
      <c r="V1628" s="1">
        <v>4</v>
      </c>
      <c r="W1628" s="1">
        <v>85828</v>
      </c>
      <c r="X1628" s="1"/>
      <c r="Y1628" s="1"/>
      <c r="Z1628" s="1"/>
      <c r="AA1628" s="1"/>
      <c r="AB1628" s="1"/>
    </row>
    <row r="1629" spans="1:28" x14ac:dyDescent="0.3">
      <c r="A1629" s="1">
        <v>25724</v>
      </c>
      <c r="B1629" s="1" t="s">
        <v>47</v>
      </c>
      <c r="C1629" s="1">
        <v>2.89</v>
      </c>
      <c r="D1629" s="1">
        <v>0.05</v>
      </c>
      <c r="E1629" s="1">
        <v>2873</v>
      </c>
      <c r="G1629" s="1"/>
      <c r="H1629" s="1" t="s">
        <v>35</v>
      </c>
      <c r="I1629" s="1" t="s">
        <v>48</v>
      </c>
      <c r="J1629" s="1" t="s">
        <v>26</v>
      </c>
      <c r="K1629" s="1" t="s">
        <v>82</v>
      </c>
      <c r="L1629" s="1" t="s">
        <v>49</v>
      </c>
      <c r="M1629" s="1"/>
      <c r="N1629" s="1" t="s">
        <v>29</v>
      </c>
      <c r="O1629" s="1" t="s">
        <v>998</v>
      </c>
      <c r="P1629" s="1" t="s">
        <v>162</v>
      </c>
      <c r="Q1629" s="1" t="s">
        <v>843</v>
      </c>
      <c r="R1629" s="1"/>
      <c r="S1629" s="1">
        <v>33012</v>
      </c>
      <c r="T1629" s="2">
        <v>42026</v>
      </c>
      <c r="U1629" s="2">
        <v>42028</v>
      </c>
      <c r="V1629" s="1">
        <v>12</v>
      </c>
      <c r="W1629" s="1">
        <v>89872</v>
      </c>
      <c r="X1629" s="1"/>
      <c r="Y1629" s="1"/>
      <c r="Z1629" s="1"/>
      <c r="AA1629" s="1"/>
      <c r="AB1629" s="1"/>
    </row>
    <row r="1630" spans="1:28" x14ac:dyDescent="0.3">
      <c r="A1630" s="1">
        <v>25725</v>
      </c>
      <c r="B1630" s="1" t="s">
        <v>47</v>
      </c>
      <c r="C1630" s="1">
        <v>217.85</v>
      </c>
      <c r="D1630" s="1">
        <v>0.1</v>
      </c>
      <c r="E1630" s="1">
        <v>2873</v>
      </c>
      <c r="G1630" s="1"/>
      <c r="H1630" s="1" t="s">
        <v>995</v>
      </c>
      <c r="I1630" s="1" t="s">
        <v>48</v>
      </c>
      <c r="J1630" s="1" t="s">
        <v>36</v>
      </c>
      <c r="K1630" s="1" t="s">
        <v>89</v>
      </c>
      <c r="L1630" s="1" t="s">
        <v>77</v>
      </c>
      <c r="M1630" s="1"/>
      <c r="N1630" s="1" t="s">
        <v>29</v>
      </c>
      <c r="O1630" s="1" t="s">
        <v>989</v>
      </c>
      <c r="P1630" s="1" t="s">
        <v>162</v>
      </c>
      <c r="Q1630" s="1" t="s">
        <v>843</v>
      </c>
      <c r="R1630" s="1"/>
      <c r="S1630" s="1">
        <v>33012</v>
      </c>
      <c r="T1630" s="2">
        <v>42026</v>
      </c>
      <c r="U1630" s="2">
        <v>42027</v>
      </c>
      <c r="V1630" s="1">
        <v>10</v>
      </c>
      <c r="W1630" s="1">
        <v>89872</v>
      </c>
      <c r="X1630" s="1"/>
      <c r="Y1630" s="1"/>
      <c r="Z1630" s="1"/>
      <c r="AA1630" s="1"/>
      <c r="AB1630" s="1"/>
    </row>
    <row r="1631" spans="1:28" x14ac:dyDescent="0.3">
      <c r="A1631" s="1">
        <v>21768</v>
      </c>
      <c r="B1631" s="1" t="s">
        <v>71</v>
      </c>
      <c r="C1631" s="1">
        <v>4.84</v>
      </c>
      <c r="D1631" s="1">
        <v>0.05</v>
      </c>
      <c r="E1631" s="1">
        <v>2874</v>
      </c>
      <c r="G1631" s="1"/>
      <c r="H1631" s="1" t="s">
        <v>35</v>
      </c>
      <c r="I1631" s="1" t="s">
        <v>34</v>
      </c>
      <c r="J1631" s="1" t="s">
        <v>26</v>
      </c>
      <c r="K1631" s="1" t="s">
        <v>27</v>
      </c>
      <c r="L1631" s="1" t="s">
        <v>28</v>
      </c>
      <c r="M1631" s="1"/>
      <c r="N1631" s="1" t="s">
        <v>29</v>
      </c>
      <c r="O1631" s="1" t="s">
        <v>989</v>
      </c>
      <c r="P1631" s="1" t="s">
        <v>206</v>
      </c>
      <c r="Q1631" s="1" t="s">
        <v>840</v>
      </c>
      <c r="R1631" s="1"/>
      <c r="S1631" s="1">
        <v>68128</v>
      </c>
      <c r="T1631" s="2">
        <v>42100</v>
      </c>
      <c r="U1631" s="2">
        <v>42109</v>
      </c>
      <c r="V1631" s="1">
        <v>4</v>
      </c>
      <c r="W1631" s="1">
        <v>89873</v>
      </c>
      <c r="X1631" s="2"/>
      <c r="Y1631" s="1"/>
      <c r="Z1631" s="1"/>
      <c r="AA1631" s="1"/>
      <c r="AB1631" s="1"/>
    </row>
    <row r="1632" spans="1:28" x14ac:dyDescent="0.3">
      <c r="A1632" s="1">
        <v>19246</v>
      </c>
      <c r="B1632" s="1" t="s">
        <v>41</v>
      </c>
      <c r="C1632" s="1">
        <v>304.99</v>
      </c>
      <c r="D1632" s="1">
        <v>0.1</v>
      </c>
      <c r="E1632" s="1">
        <v>2874</v>
      </c>
      <c r="G1632" s="1"/>
      <c r="H1632" s="1" t="s">
        <v>35</v>
      </c>
      <c r="I1632" s="1" t="s">
        <v>34</v>
      </c>
      <c r="J1632" s="1" t="s">
        <v>26</v>
      </c>
      <c r="K1632" s="1" t="s">
        <v>996</v>
      </c>
      <c r="L1632" s="1" t="s">
        <v>49</v>
      </c>
      <c r="M1632" s="1"/>
      <c r="N1632" s="1" t="s">
        <v>29</v>
      </c>
      <c r="O1632" s="1" t="s">
        <v>989</v>
      </c>
      <c r="P1632" s="1" t="s">
        <v>206</v>
      </c>
      <c r="Q1632" s="1" t="s">
        <v>840</v>
      </c>
      <c r="R1632" s="1"/>
      <c r="S1632" s="1">
        <v>68128</v>
      </c>
      <c r="T1632" s="2">
        <v>42177</v>
      </c>
      <c r="U1632" s="2">
        <v>42179</v>
      </c>
      <c r="V1632" s="1">
        <v>19</v>
      </c>
      <c r="W1632" s="1">
        <v>89874</v>
      </c>
      <c r="X1632" s="1"/>
      <c r="Y1632" s="1"/>
      <c r="Z1632" s="1"/>
      <c r="AA1632" s="1"/>
      <c r="AB1632" s="1"/>
    </row>
    <row r="1633" spans="1:28" x14ac:dyDescent="0.3">
      <c r="A1633" s="1">
        <v>19247</v>
      </c>
      <c r="B1633" s="1" t="s">
        <v>41</v>
      </c>
      <c r="C1633" s="1">
        <v>65.989999999999995</v>
      </c>
      <c r="D1633" s="1">
        <v>0.05</v>
      </c>
      <c r="E1633" s="1">
        <v>2874</v>
      </c>
      <c r="G1633" s="1"/>
      <c r="H1633" s="1" t="s">
        <v>35</v>
      </c>
      <c r="I1633" s="1" t="s">
        <v>34</v>
      </c>
      <c r="J1633" s="1" t="s">
        <v>58</v>
      </c>
      <c r="K1633" s="1" t="s">
        <v>992</v>
      </c>
      <c r="L1633" s="1" t="s">
        <v>49</v>
      </c>
      <c r="M1633" s="1"/>
      <c r="N1633" s="1" t="s">
        <v>29</v>
      </c>
      <c r="O1633" s="1" t="s">
        <v>988</v>
      </c>
      <c r="P1633" s="1" t="s">
        <v>206</v>
      </c>
      <c r="Q1633" s="1" t="s">
        <v>840</v>
      </c>
      <c r="R1633" s="1"/>
      <c r="S1633" s="1">
        <v>68128</v>
      </c>
      <c r="T1633" s="2">
        <v>42177</v>
      </c>
      <c r="U1633" s="2">
        <v>42179</v>
      </c>
      <c r="V1633" s="1">
        <v>12</v>
      </c>
      <c r="W1633" s="1">
        <v>89874</v>
      </c>
      <c r="X1633" s="1"/>
      <c r="Y1633" s="1"/>
      <c r="Z1633" s="1"/>
      <c r="AA1633" s="1"/>
      <c r="AB1633" s="1"/>
    </row>
    <row r="1634" spans="1:28" x14ac:dyDescent="0.3">
      <c r="A1634" s="1">
        <v>25599</v>
      </c>
      <c r="B1634" s="1" t="s">
        <v>33</v>
      </c>
      <c r="C1634" s="1">
        <v>8.33</v>
      </c>
      <c r="D1634" s="1">
        <v>0.05</v>
      </c>
      <c r="E1634" s="1">
        <v>2877</v>
      </c>
      <c r="G1634" s="1"/>
      <c r="H1634" s="1" t="s">
        <v>995</v>
      </c>
      <c r="I1634" s="1" t="s">
        <v>74</v>
      </c>
      <c r="J1634" s="1" t="s">
        <v>58</v>
      </c>
      <c r="K1634" s="1" t="s">
        <v>100</v>
      </c>
      <c r="L1634" s="1" t="s">
        <v>43</v>
      </c>
      <c r="M1634" s="1"/>
      <c r="N1634" s="1" t="s">
        <v>29</v>
      </c>
      <c r="O1634" s="1" t="s">
        <v>984</v>
      </c>
      <c r="P1634" s="1" t="s">
        <v>90</v>
      </c>
      <c r="Q1634" s="1" t="s">
        <v>844</v>
      </c>
      <c r="R1634" s="1"/>
      <c r="S1634" s="1">
        <v>44070</v>
      </c>
      <c r="T1634" s="2">
        <v>42065</v>
      </c>
      <c r="U1634" s="2">
        <v>42067</v>
      </c>
      <c r="V1634" s="1">
        <v>12</v>
      </c>
      <c r="W1634" s="1">
        <v>91492</v>
      </c>
      <c r="X1634" s="1"/>
      <c r="Y1634" s="1"/>
      <c r="Z1634" s="1"/>
      <c r="AA1634" s="1"/>
      <c r="AB1634" s="1"/>
    </row>
    <row r="1635" spans="1:28" x14ac:dyDescent="0.3">
      <c r="A1635" s="1">
        <v>7599</v>
      </c>
      <c r="B1635" s="1" t="s">
        <v>33</v>
      </c>
      <c r="C1635" s="1">
        <v>8.33</v>
      </c>
      <c r="D1635" s="1">
        <v>0.05</v>
      </c>
      <c r="E1635" s="1">
        <v>2878</v>
      </c>
      <c r="G1635" s="1"/>
      <c r="H1635" s="1" t="s">
        <v>995</v>
      </c>
      <c r="I1635" s="1" t="s">
        <v>74</v>
      </c>
      <c r="J1635" s="1" t="s">
        <v>58</v>
      </c>
      <c r="K1635" s="1" t="s">
        <v>100</v>
      </c>
      <c r="L1635" s="1" t="s">
        <v>43</v>
      </c>
      <c r="M1635" s="1"/>
      <c r="N1635" s="1" t="s">
        <v>29</v>
      </c>
      <c r="O1635" s="1" t="s">
        <v>998</v>
      </c>
      <c r="P1635" s="1" t="s">
        <v>31</v>
      </c>
      <c r="Q1635" s="1" t="s">
        <v>113</v>
      </c>
      <c r="R1635" s="1"/>
      <c r="S1635" s="1">
        <v>98107</v>
      </c>
      <c r="T1635" s="2">
        <v>42065</v>
      </c>
      <c r="U1635" s="2">
        <v>42067</v>
      </c>
      <c r="V1635" s="1">
        <v>47</v>
      </c>
      <c r="W1635" s="1">
        <v>54369</v>
      </c>
      <c r="X1635" s="1"/>
      <c r="Y1635" s="1"/>
      <c r="Z1635" s="1"/>
      <c r="AA1635" s="1"/>
      <c r="AB1635" s="1"/>
    </row>
    <row r="1636" spans="1:28" x14ac:dyDescent="0.3">
      <c r="A1636" s="1">
        <v>18642</v>
      </c>
      <c r="B1636" s="1" t="s">
        <v>47</v>
      </c>
      <c r="C1636" s="1">
        <v>6.68</v>
      </c>
      <c r="D1636" s="1">
        <v>0.05</v>
      </c>
      <c r="E1636" s="1">
        <v>2880</v>
      </c>
      <c r="G1636" s="1"/>
      <c r="H1636" s="1" t="s">
        <v>35</v>
      </c>
      <c r="I1636" s="1" t="s">
        <v>48</v>
      </c>
      <c r="J1636" s="1" t="s">
        <v>26</v>
      </c>
      <c r="K1636" s="1" t="s">
        <v>66</v>
      </c>
      <c r="L1636" s="1" t="s">
        <v>49</v>
      </c>
      <c r="M1636" s="1"/>
      <c r="N1636" s="1" t="s">
        <v>29</v>
      </c>
      <c r="O1636" s="1" t="s">
        <v>998</v>
      </c>
      <c r="P1636" s="1" t="s">
        <v>162</v>
      </c>
      <c r="Q1636" s="1" t="s">
        <v>845</v>
      </c>
      <c r="R1636" s="1"/>
      <c r="S1636" s="1">
        <v>33160</v>
      </c>
      <c r="T1636" s="2">
        <v>42091</v>
      </c>
      <c r="U1636" s="2">
        <v>42092</v>
      </c>
      <c r="V1636" s="1">
        <v>11</v>
      </c>
      <c r="W1636" s="1">
        <v>88626</v>
      </c>
      <c r="X1636" s="1"/>
      <c r="Y1636" s="1"/>
      <c r="Z1636" s="1"/>
      <c r="AA1636" s="1"/>
      <c r="AB1636" s="1"/>
    </row>
    <row r="1637" spans="1:28" x14ac:dyDescent="0.3">
      <c r="A1637" s="1">
        <v>20315</v>
      </c>
      <c r="B1637" s="1" t="s">
        <v>71</v>
      </c>
      <c r="C1637" s="1">
        <v>243.98</v>
      </c>
      <c r="D1637" s="1">
        <v>0.1</v>
      </c>
      <c r="E1637" s="1">
        <v>2880</v>
      </c>
      <c r="G1637" s="1"/>
      <c r="H1637" s="1" t="s">
        <v>995</v>
      </c>
      <c r="I1637" s="1" t="s">
        <v>48</v>
      </c>
      <c r="J1637" s="1" t="s">
        <v>36</v>
      </c>
      <c r="K1637" s="1" t="s">
        <v>37</v>
      </c>
      <c r="L1637" s="1" t="s">
        <v>38</v>
      </c>
      <c r="M1637" s="1"/>
      <c r="N1637" s="1" t="s">
        <v>29</v>
      </c>
      <c r="O1637" s="1" t="s">
        <v>998</v>
      </c>
      <c r="P1637" s="1" t="s">
        <v>162</v>
      </c>
      <c r="Q1637" s="1" t="s">
        <v>845</v>
      </c>
      <c r="R1637" s="1"/>
      <c r="S1637" s="1">
        <v>33160</v>
      </c>
      <c r="T1637" s="2">
        <v>42132</v>
      </c>
      <c r="U1637" s="2">
        <v>42137</v>
      </c>
      <c r="V1637" s="1">
        <v>25</v>
      </c>
      <c r="W1637" s="1">
        <v>88627</v>
      </c>
      <c r="X1637" s="1"/>
      <c r="Y1637" s="1"/>
      <c r="Z1637" s="1"/>
      <c r="AA1637" s="1"/>
      <c r="AB1637" s="1"/>
    </row>
    <row r="1638" spans="1:28" x14ac:dyDescent="0.3">
      <c r="A1638" s="1">
        <v>7718</v>
      </c>
      <c r="B1638" s="1" t="s">
        <v>23</v>
      </c>
      <c r="C1638" s="1">
        <v>4.0599999999999996</v>
      </c>
      <c r="D1638" s="1">
        <v>0.05</v>
      </c>
      <c r="E1638" s="1">
        <v>2882</v>
      </c>
      <c r="G1638" s="1"/>
      <c r="H1638" s="1" t="s">
        <v>35</v>
      </c>
      <c r="I1638" s="1" t="s">
        <v>74</v>
      </c>
      <c r="J1638" s="1" t="s">
        <v>26</v>
      </c>
      <c r="K1638" s="1" t="s">
        <v>131</v>
      </c>
      <c r="L1638" s="1" t="s">
        <v>49</v>
      </c>
      <c r="M1638" s="1"/>
      <c r="N1638" s="1" t="s">
        <v>29</v>
      </c>
      <c r="O1638" s="1" t="s">
        <v>998</v>
      </c>
      <c r="P1638" s="1" t="s">
        <v>150</v>
      </c>
      <c r="Q1638" s="1" t="s">
        <v>173</v>
      </c>
      <c r="R1638" s="1"/>
      <c r="S1638" s="1">
        <v>28206</v>
      </c>
      <c r="T1638" s="2">
        <v>42055</v>
      </c>
      <c r="U1638" s="2">
        <v>42057</v>
      </c>
      <c r="V1638" s="1">
        <v>37</v>
      </c>
      <c r="W1638" s="1">
        <v>55300</v>
      </c>
      <c r="X1638" s="1"/>
      <c r="Y1638" s="1"/>
      <c r="Z1638" s="1"/>
      <c r="AA1638" s="1"/>
      <c r="AB1638" s="1"/>
    </row>
    <row r="1639" spans="1:28" x14ac:dyDescent="0.3">
      <c r="A1639" s="1">
        <v>7719</v>
      </c>
      <c r="B1639" s="1" t="s">
        <v>23</v>
      </c>
      <c r="C1639" s="1">
        <v>3.75</v>
      </c>
      <c r="D1639" s="1">
        <v>0.05</v>
      </c>
      <c r="E1639" s="1">
        <v>2882</v>
      </c>
      <c r="G1639" s="1"/>
      <c r="H1639" s="1" t="s">
        <v>35</v>
      </c>
      <c r="I1639" s="1" t="s">
        <v>74</v>
      </c>
      <c r="J1639" s="1" t="s">
        <v>26</v>
      </c>
      <c r="K1639" s="1" t="s">
        <v>82</v>
      </c>
      <c r="L1639" s="1" t="s">
        <v>49</v>
      </c>
      <c r="M1639" s="1"/>
      <c r="N1639" s="1" t="s">
        <v>29</v>
      </c>
      <c r="O1639" s="1" t="s">
        <v>998</v>
      </c>
      <c r="P1639" s="1" t="s">
        <v>150</v>
      </c>
      <c r="Q1639" s="1" t="s">
        <v>173</v>
      </c>
      <c r="R1639" s="1"/>
      <c r="S1639" s="1">
        <v>28206</v>
      </c>
      <c r="T1639" s="2">
        <v>42055</v>
      </c>
      <c r="U1639" s="2">
        <v>42056</v>
      </c>
      <c r="V1639" s="1">
        <v>48</v>
      </c>
      <c r="W1639" s="1">
        <v>55300</v>
      </c>
      <c r="X1639" s="2"/>
      <c r="Y1639" s="1"/>
      <c r="Z1639" s="1"/>
      <c r="AA1639" s="1"/>
      <c r="AB1639" s="1"/>
    </row>
    <row r="1640" spans="1:28" x14ac:dyDescent="0.3">
      <c r="A1640" s="1">
        <v>7720</v>
      </c>
      <c r="B1640" s="1" t="s">
        <v>23</v>
      </c>
      <c r="C1640" s="1">
        <v>10.68</v>
      </c>
      <c r="D1640" s="1">
        <v>0.05</v>
      </c>
      <c r="E1640" s="1">
        <v>2882</v>
      </c>
      <c r="G1640" s="1"/>
      <c r="H1640" s="1" t="s">
        <v>35</v>
      </c>
      <c r="I1640" s="1" t="s">
        <v>74</v>
      </c>
      <c r="J1640" s="1" t="s">
        <v>36</v>
      </c>
      <c r="K1640" s="1" t="s">
        <v>42</v>
      </c>
      <c r="L1640" s="1" t="s">
        <v>124</v>
      </c>
      <c r="M1640" s="1"/>
      <c r="N1640" s="1" t="s">
        <v>29</v>
      </c>
      <c r="O1640" s="1" t="s">
        <v>998</v>
      </c>
      <c r="P1640" s="1" t="s">
        <v>150</v>
      </c>
      <c r="Q1640" s="1" t="s">
        <v>173</v>
      </c>
      <c r="R1640" s="1"/>
      <c r="S1640" s="1">
        <v>28206</v>
      </c>
      <c r="T1640" s="2">
        <v>42055</v>
      </c>
      <c r="U1640" s="2">
        <v>42057</v>
      </c>
      <c r="V1640" s="1">
        <v>31</v>
      </c>
      <c r="W1640" s="1">
        <v>55300</v>
      </c>
      <c r="X1640" s="2"/>
      <c r="Y1640" s="1"/>
      <c r="Z1640" s="1"/>
      <c r="AA1640" s="1"/>
      <c r="AB1640" s="1"/>
    </row>
    <row r="1641" spans="1:28" x14ac:dyDescent="0.3">
      <c r="A1641" s="1">
        <v>2314</v>
      </c>
      <c r="B1641" s="1" t="s">
        <v>23</v>
      </c>
      <c r="C1641" s="1">
        <v>28.99</v>
      </c>
      <c r="D1641" s="1">
        <v>0.05</v>
      </c>
      <c r="E1641" s="1">
        <v>2882</v>
      </c>
      <c r="G1641" s="1"/>
      <c r="H1641" s="1" t="s">
        <v>35</v>
      </c>
      <c r="I1641" s="1" t="s">
        <v>74</v>
      </c>
      <c r="J1641" s="1" t="s">
        <v>58</v>
      </c>
      <c r="K1641" s="1" t="s">
        <v>992</v>
      </c>
      <c r="L1641" s="1" t="s">
        <v>63</v>
      </c>
      <c r="M1641" s="1"/>
      <c r="N1641" s="1" t="s">
        <v>29</v>
      </c>
      <c r="O1641" s="1" t="s">
        <v>998</v>
      </c>
      <c r="P1641" s="1" t="s">
        <v>150</v>
      </c>
      <c r="Q1641" s="1" t="s">
        <v>173</v>
      </c>
      <c r="R1641" s="1"/>
      <c r="S1641" s="1">
        <v>28206</v>
      </c>
      <c r="T1641" s="2">
        <v>42082</v>
      </c>
      <c r="U1641" s="2">
        <v>42082</v>
      </c>
      <c r="V1641" s="1">
        <v>39</v>
      </c>
      <c r="W1641" s="1">
        <v>16676</v>
      </c>
      <c r="X1641" s="1"/>
      <c r="Y1641" s="1"/>
      <c r="Z1641" s="1"/>
      <c r="AA1641" s="1"/>
      <c r="AB1641" s="1"/>
    </row>
    <row r="1642" spans="1:28" x14ac:dyDescent="0.3">
      <c r="A1642" s="1">
        <v>694</v>
      </c>
      <c r="B1642" s="1" t="s">
        <v>41</v>
      </c>
      <c r="C1642" s="1">
        <v>6.48</v>
      </c>
      <c r="D1642" s="1">
        <v>0.05</v>
      </c>
      <c r="E1642" s="1">
        <v>2882</v>
      </c>
      <c r="G1642" s="1"/>
      <c r="H1642" s="1" t="s">
        <v>35</v>
      </c>
      <c r="I1642" s="1" t="s">
        <v>74</v>
      </c>
      <c r="J1642" s="1" t="s">
        <v>26</v>
      </c>
      <c r="K1642" s="1" t="s">
        <v>66</v>
      </c>
      <c r="L1642" s="1" t="s">
        <v>49</v>
      </c>
      <c r="M1642" s="1"/>
      <c r="N1642" s="1" t="s">
        <v>29</v>
      </c>
      <c r="O1642" s="1" t="s">
        <v>998</v>
      </c>
      <c r="P1642" s="1" t="s">
        <v>150</v>
      </c>
      <c r="Q1642" s="1" t="s">
        <v>173</v>
      </c>
      <c r="R1642" s="1"/>
      <c r="S1642" s="1">
        <v>28206</v>
      </c>
      <c r="T1642" s="2">
        <v>42133</v>
      </c>
      <c r="U1642" s="2">
        <v>42133</v>
      </c>
      <c r="V1642" s="1">
        <v>35</v>
      </c>
      <c r="W1642" s="1">
        <v>4839</v>
      </c>
      <c r="X1642" s="1"/>
      <c r="Y1642" s="1"/>
      <c r="Z1642" s="1"/>
      <c r="AA1642" s="1"/>
      <c r="AB1642" s="1"/>
    </row>
    <row r="1643" spans="1:28" x14ac:dyDescent="0.3">
      <c r="A1643" s="1">
        <v>3065</v>
      </c>
      <c r="B1643" s="1" t="s">
        <v>23</v>
      </c>
      <c r="C1643" s="1">
        <v>363.25</v>
      </c>
      <c r="D1643" s="1">
        <v>0.1</v>
      </c>
      <c r="E1643" s="1">
        <v>2882</v>
      </c>
      <c r="G1643" s="1"/>
      <c r="H1643" s="1" t="s">
        <v>35</v>
      </c>
      <c r="I1643" s="1" t="s">
        <v>74</v>
      </c>
      <c r="J1643" s="1" t="s">
        <v>26</v>
      </c>
      <c r="K1643" s="1" t="s">
        <v>131</v>
      </c>
      <c r="L1643" s="1" t="s">
        <v>49</v>
      </c>
      <c r="M1643" s="1"/>
      <c r="N1643" s="1" t="s">
        <v>29</v>
      </c>
      <c r="O1643" s="1" t="s">
        <v>998</v>
      </c>
      <c r="P1643" s="1" t="s">
        <v>150</v>
      </c>
      <c r="Q1643" s="1" t="s">
        <v>173</v>
      </c>
      <c r="R1643" s="1"/>
      <c r="S1643" s="1">
        <v>28206</v>
      </c>
      <c r="T1643" s="2">
        <v>42160</v>
      </c>
      <c r="U1643" s="2">
        <v>42161</v>
      </c>
      <c r="V1643" s="1">
        <v>21</v>
      </c>
      <c r="W1643" s="1">
        <v>21958</v>
      </c>
      <c r="X1643" s="1"/>
      <c r="Y1643" s="1"/>
      <c r="Z1643" s="1"/>
      <c r="AA1643" s="1"/>
      <c r="AB1643" s="1"/>
    </row>
    <row r="1644" spans="1:28" x14ac:dyDescent="0.3">
      <c r="A1644" s="1">
        <v>5689</v>
      </c>
      <c r="B1644" s="1" t="s">
        <v>71</v>
      </c>
      <c r="C1644" s="1">
        <v>63.94</v>
      </c>
      <c r="D1644" s="1">
        <v>0.05</v>
      </c>
      <c r="E1644" s="1">
        <v>2882</v>
      </c>
      <c r="G1644" s="1"/>
      <c r="H1644" s="1" t="s">
        <v>995</v>
      </c>
      <c r="I1644" s="1" t="s">
        <v>74</v>
      </c>
      <c r="J1644" s="1" t="s">
        <v>36</v>
      </c>
      <c r="K1644" s="1" t="s">
        <v>42</v>
      </c>
      <c r="L1644" s="1" t="s">
        <v>49</v>
      </c>
      <c r="M1644" s="1"/>
      <c r="N1644" s="1" t="s">
        <v>29</v>
      </c>
      <c r="O1644" s="1" t="s">
        <v>998</v>
      </c>
      <c r="P1644" s="1" t="s">
        <v>150</v>
      </c>
      <c r="Q1644" s="1" t="s">
        <v>173</v>
      </c>
      <c r="R1644" s="1"/>
      <c r="S1644" s="1">
        <v>28206</v>
      </c>
      <c r="T1644" s="2">
        <v>42185</v>
      </c>
      <c r="U1644" s="2">
        <v>42192</v>
      </c>
      <c r="V1644" s="1">
        <v>21</v>
      </c>
      <c r="W1644" s="1">
        <v>40224</v>
      </c>
      <c r="X1644" s="1"/>
      <c r="Y1644" s="1"/>
      <c r="Z1644" s="1"/>
      <c r="AA1644" s="1"/>
      <c r="AB1644" s="1"/>
    </row>
    <row r="1645" spans="1:28" x14ac:dyDescent="0.3">
      <c r="A1645" s="1">
        <v>7137</v>
      </c>
      <c r="B1645" s="1" t="s">
        <v>71</v>
      </c>
      <c r="C1645" s="1">
        <v>43.98</v>
      </c>
      <c r="D1645" s="1">
        <v>0.05</v>
      </c>
      <c r="E1645" s="1">
        <v>2882</v>
      </c>
      <c r="G1645" s="1"/>
      <c r="H1645" s="1" t="s">
        <v>35</v>
      </c>
      <c r="I1645" s="1" t="s">
        <v>74</v>
      </c>
      <c r="J1645" s="1" t="s">
        <v>58</v>
      </c>
      <c r="K1645" s="1" t="s">
        <v>100</v>
      </c>
      <c r="L1645" s="1" t="s">
        <v>43</v>
      </c>
      <c r="M1645" s="1"/>
      <c r="N1645" s="1" t="s">
        <v>29</v>
      </c>
      <c r="O1645" s="1" t="s">
        <v>988</v>
      </c>
      <c r="P1645" s="1" t="s">
        <v>150</v>
      </c>
      <c r="Q1645" s="1" t="s">
        <v>173</v>
      </c>
      <c r="R1645" s="1"/>
      <c r="S1645" s="1">
        <v>28206</v>
      </c>
      <c r="T1645" s="2">
        <v>42025</v>
      </c>
      <c r="U1645" s="2">
        <v>42029</v>
      </c>
      <c r="V1645" s="1">
        <v>40</v>
      </c>
      <c r="W1645" s="1">
        <v>50917</v>
      </c>
      <c r="X1645" s="1"/>
      <c r="Y1645" s="1"/>
      <c r="Z1645" s="1"/>
      <c r="AA1645" s="1"/>
      <c r="AB1645" s="1"/>
    </row>
    <row r="1646" spans="1:28" x14ac:dyDescent="0.3">
      <c r="A1646" s="1">
        <v>18694</v>
      </c>
      <c r="B1646" s="1" t="s">
        <v>41</v>
      </c>
      <c r="C1646" s="1">
        <v>6.48</v>
      </c>
      <c r="D1646" s="1">
        <v>0.05</v>
      </c>
      <c r="E1646" s="1">
        <v>2883</v>
      </c>
      <c r="G1646" s="1"/>
      <c r="H1646" s="1" t="s">
        <v>35</v>
      </c>
      <c r="I1646" s="1" t="s">
        <v>74</v>
      </c>
      <c r="J1646" s="1" t="s">
        <v>26</v>
      </c>
      <c r="K1646" s="1" t="s">
        <v>66</v>
      </c>
      <c r="L1646" s="1" t="s">
        <v>49</v>
      </c>
      <c r="M1646" s="1"/>
      <c r="N1646" s="1" t="s">
        <v>29</v>
      </c>
      <c r="O1646" s="1" t="s">
        <v>988</v>
      </c>
      <c r="P1646" s="1" t="s">
        <v>90</v>
      </c>
      <c r="Q1646" s="1" t="s">
        <v>844</v>
      </c>
      <c r="R1646" s="1"/>
      <c r="S1646" s="1">
        <v>44070</v>
      </c>
      <c r="T1646" s="2">
        <v>42133</v>
      </c>
      <c r="U1646" s="2">
        <v>42133</v>
      </c>
      <c r="V1646" s="1">
        <v>9</v>
      </c>
      <c r="W1646" s="1">
        <v>87632</v>
      </c>
      <c r="X1646" s="1"/>
      <c r="Y1646" s="1"/>
      <c r="Z1646" s="1"/>
      <c r="AA1646" s="1"/>
      <c r="AB1646" s="1"/>
    </row>
    <row r="1647" spans="1:28" x14ac:dyDescent="0.3">
      <c r="A1647" s="1">
        <v>20314</v>
      </c>
      <c r="B1647" s="1" t="s">
        <v>23</v>
      </c>
      <c r="C1647" s="1">
        <v>28.99</v>
      </c>
      <c r="D1647" s="1">
        <v>0.05</v>
      </c>
      <c r="E1647" s="1">
        <v>2884</v>
      </c>
      <c r="G1647" s="1"/>
      <c r="H1647" s="1" t="s">
        <v>35</v>
      </c>
      <c r="I1647" s="1" t="s">
        <v>74</v>
      </c>
      <c r="J1647" s="1" t="s">
        <v>58</v>
      </c>
      <c r="K1647" s="1" t="s">
        <v>992</v>
      </c>
      <c r="L1647" s="1" t="s">
        <v>63</v>
      </c>
      <c r="M1647" s="1"/>
      <c r="N1647" s="1" t="s">
        <v>29</v>
      </c>
      <c r="O1647" s="1" t="s">
        <v>988</v>
      </c>
      <c r="P1647" s="1" t="s">
        <v>90</v>
      </c>
      <c r="Q1647" s="1" t="s">
        <v>846</v>
      </c>
      <c r="R1647" s="1"/>
      <c r="S1647" s="1">
        <v>44039</v>
      </c>
      <c r="T1647" s="2">
        <v>42082</v>
      </c>
      <c r="U1647" s="2">
        <v>42082</v>
      </c>
      <c r="V1647" s="1">
        <v>10</v>
      </c>
      <c r="W1647" s="1">
        <v>87631</v>
      </c>
      <c r="X1647" s="2"/>
      <c r="Y1647" s="1"/>
      <c r="Z1647" s="1"/>
      <c r="AA1647" s="1"/>
      <c r="AB1647" s="1"/>
    </row>
    <row r="1648" spans="1:28" x14ac:dyDescent="0.3">
      <c r="A1648" s="1">
        <v>21065</v>
      </c>
      <c r="B1648" s="1" t="s">
        <v>23</v>
      </c>
      <c r="C1648" s="1">
        <v>363.25</v>
      </c>
      <c r="D1648" s="1">
        <v>0.1</v>
      </c>
      <c r="E1648" s="1">
        <v>2884</v>
      </c>
      <c r="G1648" s="1"/>
      <c r="H1648" s="1" t="s">
        <v>35</v>
      </c>
      <c r="I1648" s="1" t="s">
        <v>74</v>
      </c>
      <c r="J1648" s="1" t="s">
        <v>26</v>
      </c>
      <c r="K1648" s="1" t="s">
        <v>131</v>
      </c>
      <c r="L1648" s="1" t="s">
        <v>49</v>
      </c>
      <c r="M1648" s="1"/>
      <c r="N1648" s="1" t="s">
        <v>29</v>
      </c>
      <c r="O1648" s="1" t="s">
        <v>988</v>
      </c>
      <c r="P1648" s="1" t="s">
        <v>90</v>
      </c>
      <c r="Q1648" s="1" t="s">
        <v>846</v>
      </c>
      <c r="R1648" s="1"/>
      <c r="S1648" s="1">
        <v>44039</v>
      </c>
      <c r="T1648" s="2">
        <v>42160</v>
      </c>
      <c r="U1648" s="2">
        <v>42161</v>
      </c>
      <c r="V1648" s="1">
        <v>5</v>
      </c>
      <c r="W1648" s="1">
        <v>87633</v>
      </c>
      <c r="X1648" s="2"/>
      <c r="Y1648" s="1"/>
      <c r="Z1648" s="1"/>
      <c r="AA1648" s="1"/>
      <c r="AB1648" s="1"/>
    </row>
    <row r="1649" spans="1:28" x14ac:dyDescent="0.3">
      <c r="A1649" s="1">
        <v>23689</v>
      </c>
      <c r="B1649" s="1" t="s">
        <v>71</v>
      </c>
      <c r="C1649" s="1">
        <v>63.94</v>
      </c>
      <c r="D1649" s="1">
        <v>0.05</v>
      </c>
      <c r="E1649" s="1">
        <v>2885</v>
      </c>
      <c r="G1649" s="1"/>
      <c r="H1649" s="1" t="s">
        <v>995</v>
      </c>
      <c r="I1649" s="1" t="s">
        <v>74</v>
      </c>
      <c r="J1649" s="1" t="s">
        <v>36</v>
      </c>
      <c r="K1649" s="1" t="s">
        <v>42</v>
      </c>
      <c r="L1649" s="1" t="s">
        <v>49</v>
      </c>
      <c r="M1649" s="1"/>
      <c r="N1649" s="1" t="s">
        <v>29</v>
      </c>
      <c r="O1649" s="1" t="s">
        <v>988</v>
      </c>
      <c r="P1649" s="1" t="s">
        <v>90</v>
      </c>
      <c r="Q1649" s="1" t="s">
        <v>847</v>
      </c>
      <c r="R1649" s="1"/>
      <c r="S1649" s="1">
        <v>44133</v>
      </c>
      <c r="T1649" s="2">
        <v>42185</v>
      </c>
      <c r="U1649" s="2">
        <v>42192</v>
      </c>
      <c r="V1649" s="1">
        <v>5</v>
      </c>
      <c r="W1649" s="1">
        <v>87634</v>
      </c>
      <c r="X1649" s="2"/>
      <c r="Y1649" s="1"/>
      <c r="Z1649" s="1"/>
      <c r="AA1649" s="1"/>
      <c r="AB1649" s="1"/>
    </row>
    <row r="1650" spans="1:28" x14ac:dyDescent="0.3">
      <c r="A1650" s="1">
        <v>25718</v>
      </c>
      <c r="B1650" s="1" t="s">
        <v>23</v>
      </c>
      <c r="C1650" s="1">
        <v>4.0599999999999996</v>
      </c>
      <c r="D1650" s="1">
        <v>0.05</v>
      </c>
      <c r="E1650" s="1">
        <v>2886</v>
      </c>
      <c r="G1650" s="1"/>
      <c r="H1650" s="1" t="s">
        <v>35</v>
      </c>
      <c r="I1650" s="1" t="s">
        <v>74</v>
      </c>
      <c r="J1650" s="1" t="s">
        <v>26</v>
      </c>
      <c r="K1650" s="1" t="s">
        <v>131</v>
      </c>
      <c r="L1650" s="1" t="s">
        <v>49</v>
      </c>
      <c r="M1650" s="1"/>
      <c r="N1650" s="1" t="s">
        <v>29</v>
      </c>
      <c r="O1650" s="1" t="s">
        <v>988</v>
      </c>
      <c r="P1650" s="1" t="s">
        <v>90</v>
      </c>
      <c r="Q1650" s="1" t="s">
        <v>848</v>
      </c>
      <c r="R1650" s="1"/>
      <c r="S1650" s="1">
        <v>44134</v>
      </c>
      <c r="T1650" s="2">
        <v>42055</v>
      </c>
      <c r="U1650" s="2">
        <v>42057</v>
      </c>
      <c r="V1650" s="1">
        <v>9</v>
      </c>
      <c r="W1650" s="1">
        <v>87630</v>
      </c>
      <c r="X1650" s="1"/>
      <c r="Y1650" s="1"/>
      <c r="Z1650" s="1"/>
      <c r="AA1650" s="1"/>
      <c r="AB1650" s="1"/>
    </row>
    <row r="1651" spans="1:28" x14ac:dyDescent="0.3">
      <c r="A1651" s="1">
        <v>25719</v>
      </c>
      <c r="B1651" s="1" t="s">
        <v>23</v>
      </c>
      <c r="C1651" s="1">
        <v>3.75</v>
      </c>
      <c r="D1651" s="1">
        <v>0.05</v>
      </c>
      <c r="E1651" s="1">
        <v>2886</v>
      </c>
      <c r="G1651" s="1"/>
      <c r="H1651" s="1" t="s">
        <v>35</v>
      </c>
      <c r="I1651" s="1" t="s">
        <v>74</v>
      </c>
      <c r="J1651" s="1" t="s">
        <v>26</v>
      </c>
      <c r="K1651" s="1" t="s">
        <v>82</v>
      </c>
      <c r="L1651" s="1" t="s">
        <v>49</v>
      </c>
      <c r="M1651" s="1"/>
      <c r="N1651" s="1" t="s">
        <v>29</v>
      </c>
      <c r="O1651" s="1" t="s">
        <v>988</v>
      </c>
      <c r="P1651" s="1" t="s">
        <v>90</v>
      </c>
      <c r="Q1651" s="1" t="s">
        <v>848</v>
      </c>
      <c r="R1651" s="1"/>
      <c r="S1651" s="1">
        <v>44134</v>
      </c>
      <c r="T1651" s="2">
        <v>42055</v>
      </c>
      <c r="U1651" s="2">
        <v>42056</v>
      </c>
      <c r="V1651" s="1">
        <v>12</v>
      </c>
      <c r="W1651" s="1">
        <v>87630</v>
      </c>
      <c r="X1651" s="2"/>
      <c r="Y1651" s="1"/>
      <c r="Z1651" s="1"/>
      <c r="AA1651" s="1"/>
      <c r="AB1651" s="1"/>
    </row>
    <row r="1652" spans="1:28" x14ac:dyDescent="0.3">
      <c r="A1652" s="1">
        <v>25720</v>
      </c>
      <c r="B1652" s="1" t="s">
        <v>23</v>
      </c>
      <c r="C1652" s="1">
        <v>10.68</v>
      </c>
      <c r="D1652" s="1">
        <v>0.05</v>
      </c>
      <c r="E1652" s="1">
        <v>2886</v>
      </c>
      <c r="G1652" s="1"/>
      <c r="H1652" s="1" t="s">
        <v>35</v>
      </c>
      <c r="I1652" s="1" t="s">
        <v>74</v>
      </c>
      <c r="J1652" s="1" t="s">
        <v>36</v>
      </c>
      <c r="K1652" s="1" t="s">
        <v>42</v>
      </c>
      <c r="L1652" s="1" t="s">
        <v>124</v>
      </c>
      <c r="M1652" s="1"/>
      <c r="N1652" s="1" t="s">
        <v>29</v>
      </c>
      <c r="O1652" s="1" t="s">
        <v>989</v>
      </c>
      <c r="P1652" s="1" t="s">
        <v>90</v>
      </c>
      <c r="Q1652" s="1" t="s">
        <v>848</v>
      </c>
      <c r="R1652" s="1"/>
      <c r="S1652" s="1">
        <v>44134</v>
      </c>
      <c r="T1652" s="2">
        <v>42055</v>
      </c>
      <c r="U1652" s="2">
        <v>42057</v>
      </c>
      <c r="V1652" s="1">
        <v>8</v>
      </c>
      <c r="W1652" s="1">
        <v>87630</v>
      </c>
      <c r="X1652" s="1"/>
      <c r="Y1652" s="1"/>
      <c r="Z1652" s="1"/>
      <c r="AA1652" s="1"/>
      <c r="AB1652" s="1"/>
    </row>
    <row r="1653" spans="1:28" x14ac:dyDescent="0.3">
      <c r="A1653" s="1">
        <v>21514</v>
      </c>
      <c r="B1653" s="1" t="s">
        <v>23</v>
      </c>
      <c r="C1653" s="1">
        <v>209.37</v>
      </c>
      <c r="D1653" s="1">
        <v>0.1</v>
      </c>
      <c r="E1653" s="1">
        <v>2892</v>
      </c>
      <c r="G1653" s="1"/>
      <c r="H1653" s="1" t="s">
        <v>35</v>
      </c>
      <c r="I1653" s="1" t="s">
        <v>74</v>
      </c>
      <c r="J1653" s="1" t="s">
        <v>36</v>
      </c>
      <c r="K1653" s="1" t="s">
        <v>89</v>
      </c>
      <c r="L1653" s="1" t="s">
        <v>124</v>
      </c>
      <c r="M1653" s="1"/>
      <c r="N1653" s="1" t="s">
        <v>29</v>
      </c>
      <c r="O1653" s="1" t="s">
        <v>989</v>
      </c>
      <c r="P1653" s="1" t="s">
        <v>143</v>
      </c>
      <c r="Q1653" s="1" t="s">
        <v>849</v>
      </c>
      <c r="R1653" s="1"/>
      <c r="S1653" s="1">
        <v>48154</v>
      </c>
      <c r="T1653" s="2">
        <v>42058</v>
      </c>
      <c r="U1653" s="2">
        <v>42060</v>
      </c>
      <c r="V1653" s="1">
        <v>11</v>
      </c>
      <c r="W1653" s="1">
        <v>90011</v>
      </c>
      <c r="X1653" s="2"/>
      <c r="Y1653" s="1"/>
      <c r="Z1653" s="1"/>
      <c r="AA1653" s="1"/>
      <c r="AB1653" s="1"/>
    </row>
    <row r="1654" spans="1:28" x14ac:dyDescent="0.3">
      <c r="A1654" s="1">
        <v>21515</v>
      </c>
      <c r="B1654" s="1" t="s">
        <v>23</v>
      </c>
      <c r="C1654" s="1">
        <v>4.9800000000000004</v>
      </c>
      <c r="D1654" s="1">
        <v>0.05</v>
      </c>
      <c r="E1654" s="1">
        <v>2893</v>
      </c>
      <c r="G1654" s="1"/>
      <c r="H1654" s="1" t="s">
        <v>35</v>
      </c>
      <c r="I1654" s="1" t="s">
        <v>74</v>
      </c>
      <c r="J1654" s="1" t="s">
        <v>26</v>
      </c>
      <c r="K1654" s="1" t="s">
        <v>66</v>
      </c>
      <c r="L1654" s="1" t="s">
        <v>49</v>
      </c>
      <c r="M1654" s="1"/>
      <c r="N1654" s="1" t="s">
        <v>29</v>
      </c>
      <c r="O1654" s="1" t="s">
        <v>989</v>
      </c>
      <c r="P1654" s="1" t="s">
        <v>143</v>
      </c>
      <c r="Q1654" s="1" t="s">
        <v>823</v>
      </c>
      <c r="R1654" s="1"/>
      <c r="S1654" s="1">
        <v>48071</v>
      </c>
      <c r="T1654" s="2">
        <v>42058</v>
      </c>
      <c r="U1654" s="2">
        <v>42059</v>
      </c>
      <c r="V1654" s="1">
        <v>9</v>
      </c>
      <c r="W1654" s="1">
        <v>90011</v>
      </c>
      <c r="X1654" s="2"/>
      <c r="Y1654" s="1"/>
      <c r="Z1654" s="1"/>
      <c r="AA1654" s="1"/>
      <c r="AB1654" s="1"/>
    </row>
    <row r="1655" spans="1:28" x14ac:dyDescent="0.3">
      <c r="A1655" s="1">
        <v>19909</v>
      </c>
      <c r="B1655" s="1" t="s">
        <v>71</v>
      </c>
      <c r="C1655" s="1">
        <v>880.98</v>
      </c>
      <c r="D1655" s="1">
        <v>0.1</v>
      </c>
      <c r="E1655" s="1">
        <v>2896</v>
      </c>
      <c r="G1655" s="1"/>
      <c r="H1655" s="1" t="s">
        <v>995</v>
      </c>
      <c r="I1655" s="1" t="s">
        <v>34</v>
      </c>
      <c r="J1655" s="1" t="s">
        <v>36</v>
      </c>
      <c r="K1655" s="1" t="s">
        <v>105</v>
      </c>
      <c r="L1655" s="1" t="s">
        <v>77</v>
      </c>
      <c r="M1655" s="1"/>
      <c r="N1655" s="1" t="s">
        <v>29</v>
      </c>
      <c r="O1655" s="1" t="s">
        <v>989</v>
      </c>
      <c r="P1655" s="1" t="s">
        <v>51</v>
      </c>
      <c r="Q1655" s="1" t="s">
        <v>850</v>
      </c>
      <c r="R1655" s="1"/>
      <c r="S1655" s="1">
        <v>56001</v>
      </c>
      <c r="T1655" s="2">
        <v>42026</v>
      </c>
      <c r="U1655" s="2">
        <v>42030</v>
      </c>
      <c r="V1655" s="1">
        <v>8</v>
      </c>
      <c r="W1655" s="1">
        <v>86925</v>
      </c>
      <c r="X1655" s="1"/>
      <c r="Y1655" s="1"/>
      <c r="Z1655" s="1"/>
      <c r="AA1655" s="1"/>
      <c r="AB1655" s="1"/>
    </row>
    <row r="1656" spans="1:28" x14ac:dyDescent="0.3">
      <c r="A1656" s="1">
        <v>18198</v>
      </c>
      <c r="B1656" s="1" t="s">
        <v>41</v>
      </c>
      <c r="C1656" s="1">
        <v>22.84</v>
      </c>
      <c r="D1656" s="1">
        <v>0.05</v>
      </c>
      <c r="E1656" s="1">
        <v>2896</v>
      </c>
      <c r="G1656" s="1"/>
      <c r="H1656" s="1" t="s">
        <v>35</v>
      </c>
      <c r="I1656" s="1" t="s">
        <v>34</v>
      </c>
      <c r="J1656" s="1" t="s">
        <v>26</v>
      </c>
      <c r="K1656" s="1" t="s">
        <v>66</v>
      </c>
      <c r="L1656" s="1" t="s">
        <v>49</v>
      </c>
      <c r="M1656" s="1"/>
      <c r="N1656" s="1" t="s">
        <v>29</v>
      </c>
      <c r="O1656" s="1" t="s">
        <v>989</v>
      </c>
      <c r="P1656" s="1" t="s">
        <v>51</v>
      </c>
      <c r="Q1656" s="1" t="s">
        <v>850</v>
      </c>
      <c r="R1656" s="1"/>
      <c r="S1656" s="1">
        <v>56001</v>
      </c>
      <c r="T1656" s="2">
        <v>42075</v>
      </c>
      <c r="U1656" s="2">
        <v>42077</v>
      </c>
      <c r="V1656" s="1">
        <v>15</v>
      </c>
      <c r="W1656" s="1">
        <v>86927</v>
      </c>
      <c r="X1656" s="1"/>
      <c r="Y1656" s="1"/>
      <c r="Z1656" s="1"/>
      <c r="AA1656" s="1"/>
      <c r="AB1656" s="1"/>
    </row>
    <row r="1657" spans="1:28" x14ac:dyDescent="0.3">
      <c r="A1657" s="1">
        <v>20304</v>
      </c>
      <c r="B1657" s="1" t="s">
        <v>23</v>
      </c>
      <c r="C1657" s="1">
        <v>80.97</v>
      </c>
      <c r="D1657" s="1">
        <v>0.05</v>
      </c>
      <c r="E1657" s="1">
        <v>2897</v>
      </c>
      <c r="G1657" s="1"/>
      <c r="H1657" s="1" t="s">
        <v>995</v>
      </c>
      <c r="I1657" s="1" t="s">
        <v>34</v>
      </c>
      <c r="J1657" s="1" t="s">
        <v>58</v>
      </c>
      <c r="K1657" s="1" t="s">
        <v>62</v>
      </c>
      <c r="L1657" s="1" t="s">
        <v>77</v>
      </c>
      <c r="M1657" s="1"/>
      <c r="N1657" s="1" t="s">
        <v>29</v>
      </c>
      <c r="O1657" s="1" t="s">
        <v>989</v>
      </c>
      <c r="P1657" s="1" t="s">
        <v>51</v>
      </c>
      <c r="Q1657" s="1" t="s">
        <v>851</v>
      </c>
      <c r="R1657" s="1"/>
      <c r="S1657" s="1">
        <v>55369</v>
      </c>
      <c r="T1657" s="2">
        <v>42048</v>
      </c>
      <c r="U1657" s="2">
        <v>42049</v>
      </c>
      <c r="V1657" s="1">
        <v>11</v>
      </c>
      <c r="W1657" s="1">
        <v>86926</v>
      </c>
      <c r="X1657" s="1"/>
      <c r="Y1657" s="1"/>
      <c r="Z1657" s="1"/>
      <c r="AA1657" s="1"/>
      <c r="AB1657" s="1"/>
    </row>
    <row r="1658" spans="1:28" x14ac:dyDescent="0.3">
      <c r="A1658" s="1">
        <v>20305</v>
      </c>
      <c r="B1658" s="1" t="s">
        <v>23</v>
      </c>
      <c r="C1658" s="1">
        <v>6.48</v>
      </c>
      <c r="D1658" s="1">
        <v>0.05</v>
      </c>
      <c r="E1658" s="1">
        <v>2897</v>
      </c>
      <c r="G1658" s="1"/>
      <c r="H1658" s="1" t="s">
        <v>35</v>
      </c>
      <c r="I1658" s="1" t="s">
        <v>34</v>
      </c>
      <c r="J1658" s="1" t="s">
        <v>26</v>
      </c>
      <c r="K1658" s="1" t="s">
        <v>66</v>
      </c>
      <c r="L1658" s="1" t="s">
        <v>49</v>
      </c>
      <c r="M1658" s="1"/>
      <c r="N1658" s="1" t="s">
        <v>29</v>
      </c>
      <c r="O1658" s="1" t="s">
        <v>988</v>
      </c>
      <c r="P1658" s="1" t="s">
        <v>51</v>
      </c>
      <c r="Q1658" s="1" t="s">
        <v>851</v>
      </c>
      <c r="R1658" s="1"/>
      <c r="S1658" s="1">
        <v>55369</v>
      </c>
      <c r="T1658" s="2">
        <v>42048</v>
      </c>
      <c r="U1658" s="2">
        <v>42050</v>
      </c>
      <c r="V1658" s="1">
        <v>2</v>
      </c>
      <c r="W1658" s="1">
        <v>86926</v>
      </c>
      <c r="X1658" s="1"/>
      <c r="Y1658" s="1"/>
      <c r="Z1658" s="1"/>
      <c r="AA1658" s="1"/>
      <c r="AB1658" s="1"/>
    </row>
    <row r="1659" spans="1:28" x14ac:dyDescent="0.3">
      <c r="A1659" s="1">
        <v>23151</v>
      </c>
      <c r="B1659" s="1" t="s">
        <v>33</v>
      </c>
      <c r="C1659" s="1">
        <v>70.89</v>
      </c>
      <c r="D1659" s="1">
        <v>0.05</v>
      </c>
      <c r="E1659" s="1">
        <v>2903</v>
      </c>
      <c r="G1659" s="1"/>
      <c r="H1659" s="1" t="s">
        <v>995</v>
      </c>
      <c r="I1659" s="1" t="s">
        <v>48</v>
      </c>
      <c r="J1659" s="1" t="s">
        <v>36</v>
      </c>
      <c r="K1659" s="1" t="s">
        <v>89</v>
      </c>
      <c r="L1659" s="1" t="s">
        <v>77</v>
      </c>
      <c r="M1659" s="1"/>
      <c r="N1659" s="1" t="s">
        <v>29</v>
      </c>
      <c r="O1659" s="1" t="s">
        <v>988</v>
      </c>
      <c r="P1659" s="1" t="s">
        <v>90</v>
      </c>
      <c r="Q1659" s="1" t="s">
        <v>852</v>
      </c>
      <c r="R1659" s="1"/>
      <c r="S1659" s="1">
        <v>43068</v>
      </c>
      <c r="T1659" s="2">
        <v>42180</v>
      </c>
      <c r="U1659" s="2">
        <v>42180</v>
      </c>
      <c r="V1659" s="1">
        <v>6</v>
      </c>
      <c r="W1659" s="1">
        <v>87374</v>
      </c>
      <c r="X1659" s="1"/>
      <c r="Y1659" s="1"/>
      <c r="Z1659" s="1"/>
      <c r="AA1659" s="1"/>
      <c r="AB1659" s="1"/>
    </row>
    <row r="1660" spans="1:28" x14ac:dyDescent="0.3">
      <c r="A1660" s="1">
        <v>18611</v>
      </c>
      <c r="B1660" s="1" t="s">
        <v>23</v>
      </c>
      <c r="C1660" s="1">
        <v>4.13</v>
      </c>
      <c r="D1660" s="1">
        <v>0.05</v>
      </c>
      <c r="E1660" s="1">
        <v>2908</v>
      </c>
      <c r="G1660" s="1"/>
      <c r="H1660" s="1" t="s">
        <v>35</v>
      </c>
      <c r="I1660" s="1" t="s">
        <v>34</v>
      </c>
      <c r="J1660" s="1" t="s">
        <v>26</v>
      </c>
      <c r="K1660" s="1" t="s">
        <v>82</v>
      </c>
      <c r="L1660" s="1" t="s">
        <v>49</v>
      </c>
      <c r="M1660" s="1"/>
      <c r="N1660" s="1" t="s">
        <v>29</v>
      </c>
      <c r="O1660" s="1" t="s">
        <v>988</v>
      </c>
      <c r="P1660" s="1" t="s">
        <v>90</v>
      </c>
      <c r="Q1660" s="1" t="s">
        <v>853</v>
      </c>
      <c r="R1660" s="1"/>
      <c r="S1660" s="1">
        <v>44125</v>
      </c>
      <c r="T1660" s="2">
        <v>42012</v>
      </c>
      <c r="U1660" s="2">
        <v>42012</v>
      </c>
      <c r="V1660" s="1">
        <v>4</v>
      </c>
      <c r="W1660" s="1">
        <v>88156</v>
      </c>
      <c r="X1660" s="1"/>
      <c r="Y1660" s="1"/>
      <c r="Z1660" s="1"/>
      <c r="AA1660" s="1"/>
      <c r="AB1660" s="1"/>
    </row>
    <row r="1661" spans="1:28" x14ac:dyDescent="0.3">
      <c r="A1661" s="1">
        <v>18612</v>
      </c>
      <c r="B1661" s="1" t="s">
        <v>23</v>
      </c>
      <c r="C1661" s="1">
        <v>22.72</v>
      </c>
      <c r="D1661" s="1">
        <v>0.05</v>
      </c>
      <c r="E1661" s="1">
        <v>2908</v>
      </c>
      <c r="G1661" s="1"/>
      <c r="H1661" s="1" t="s">
        <v>35</v>
      </c>
      <c r="I1661" s="1" t="s">
        <v>34</v>
      </c>
      <c r="J1661" s="1" t="s">
        <v>36</v>
      </c>
      <c r="K1661" s="1" t="s">
        <v>42</v>
      </c>
      <c r="L1661" s="1" t="s">
        <v>43</v>
      </c>
      <c r="M1661" s="1"/>
      <c r="N1661" s="1" t="s">
        <v>29</v>
      </c>
      <c r="O1661" s="1" t="s">
        <v>988</v>
      </c>
      <c r="P1661" s="1" t="s">
        <v>90</v>
      </c>
      <c r="Q1661" s="1" t="s">
        <v>853</v>
      </c>
      <c r="R1661" s="1"/>
      <c r="S1661" s="1">
        <v>44125</v>
      </c>
      <c r="T1661" s="2">
        <v>42012</v>
      </c>
      <c r="U1661" s="2">
        <v>42012</v>
      </c>
      <c r="V1661" s="1">
        <v>1</v>
      </c>
      <c r="W1661" s="1">
        <v>88156</v>
      </c>
      <c r="X1661" s="1"/>
      <c r="Y1661" s="1"/>
      <c r="Z1661" s="1"/>
      <c r="AA1661" s="1"/>
      <c r="AB1661" s="1"/>
    </row>
    <row r="1662" spans="1:28" x14ac:dyDescent="0.3">
      <c r="A1662" s="1">
        <v>20827</v>
      </c>
      <c r="B1662" s="1" t="s">
        <v>33</v>
      </c>
      <c r="C1662" s="1">
        <v>34.979999999999997</v>
      </c>
      <c r="D1662" s="1">
        <v>0.05</v>
      </c>
      <c r="E1662" s="1">
        <v>2908</v>
      </c>
      <c r="G1662" s="1"/>
      <c r="H1662" s="1" t="s">
        <v>995</v>
      </c>
      <c r="I1662" s="1" t="s">
        <v>34</v>
      </c>
      <c r="J1662" s="1" t="s">
        <v>58</v>
      </c>
      <c r="K1662" s="1" t="s">
        <v>100</v>
      </c>
      <c r="L1662" s="1" t="s">
        <v>49</v>
      </c>
      <c r="M1662" s="1"/>
      <c r="N1662" s="1" t="s">
        <v>29</v>
      </c>
      <c r="O1662" s="1" t="s">
        <v>988</v>
      </c>
      <c r="P1662" s="1" t="s">
        <v>90</v>
      </c>
      <c r="Q1662" s="1" t="s">
        <v>853</v>
      </c>
      <c r="R1662" s="1"/>
      <c r="S1662" s="1">
        <v>44125</v>
      </c>
      <c r="T1662" s="2">
        <v>42063</v>
      </c>
      <c r="U1662" s="2">
        <v>42066</v>
      </c>
      <c r="V1662" s="1">
        <v>16</v>
      </c>
      <c r="W1662" s="1">
        <v>88157</v>
      </c>
      <c r="X1662" s="1"/>
      <c r="Y1662" s="1"/>
      <c r="Z1662" s="1"/>
      <c r="AA1662" s="1"/>
      <c r="AB1662" s="1"/>
    </row>
    <row r="1663" spans="1:28" x14ac:dyDescent="0.3">
      <c r="A1663" s="1">
        <v>20828</v>
      </c>
      <c r="B1663" s="1" t="s">
        <v>33</v>
      </c>
      <c r="C1663" s="1">
        <v>3.14</v>
      </c>
      <c r="D1663" s="1">
        <v>0.05</v>
      </c>
      <c r="E1663" s="1">
        <v>2908</v>
      </c>
      <c r="G1663" s="1"/>
      <c r="H1663" s="1" t="s">
        <v>35</v>
      </c>
      <c r="I1663" s="1" t="s">
        <v>34</v>
      </c>
      <c r="J1663" s="1" t="s">
        <v>26</v>
      </c>
      <c r="K1663" s="1" t="s">
        <v>999</v>
      </c>
      <c r="L1663" s="1" t="s">
        <v>28</v>
      </c>
      <c r="M1663" s="1"/>
      <c r="N1663" s="1" t="s">
        <v>29</v>
      </c>
      <c r="O1663" s="1" t="s">
        <v>989</v>
      </c>
      <c r="P1663" s="1" t="s">
        <v>90</v>
      </c>
      <c r="Q1663" s="1" t="s">
        <v>853</v>
      </c>
      <c r="R1663" s="1"/>
      <c r="S1663" s="1">
        <v>44125</v>
      </c>
      <c r="T1663" s="2">
        <v>42063</v>
      </c>
      <c r="U1663" s="2">
        <v>42065</v>
      </c>
      <c r="V1663" s="1">
        <v>8</v>
      </c>
      <c r="W1663" s="1">
        <v>88157</v>
      </c>
      <c r="X1663" s="1"/>
      <c r="Y1663" s="1"/>
      <c r="Z1663" s="1"/>
      <c r="AA1663" s="1"/>
      <c r="AB1663" s="1"/>
    </row>
    <row r="1664" spans="1:28" x14ac:dyDescent="0.3">
      <c r="A1664" s="1">
        <v>21290</v>
      </c>
      <c r="B1664" s="1" t="s">
        <v>23</v>
      </c>
      <c r="C1664" s="1">
        <v>4.13</v>
      </c>
      <c r="D1664" s="1">
        <v>0.05</v>
      </c>
      <c r="E1664" s="1">
        <v>2912</v>
      </c>
      <c r="G1664" s="1"/>
      <c r="H1664" s="1" t="s">
        <v>995</v>
      </c>
      <c r="I1664" s="1" t="s">
        <v>34</v>
      </c>
      <c r="J1664" s="1" t="s">
        <v>26</v>
      </c>
      <c r="K1664" s="1" t="s">
        <v>82</v>
      </c>
      <c r="L1664" s="1" t="s">
        <v>49</v>
      </c>
      <c r="M1664" s="1"/>
      <c r="N1664" s="1" t="s">
        <v>29</v>
      </c>
      <c r="O1664" s="1" t="s">
        <v>989</v>
      </c>
      <c r="P1664" s="1" t="s">
        <v>854</v>
      </c>
      <c r="Q1664" s="1" t="s">
        <v>855</v>
      </c>
      <c r="R1664" s="1"/>
      <c r="S1664" s="1">
        <v>58201</v>
      </c>
      <c r="T1664" s="2">
        <v>42122</v>
      </c>
      <c r="U1664" s="2">
        <v>42124</v>
      </c>
      <c r="V1664" s="1">
        <v>7</v>
      </c>
      <c r="W1664" s="1">
        <v>87396</v>
      </c>
      <c r="X1664" s="1"/>
      <c r="Y1664" s="1"/>
      <c r="Z1664" s="1"/>
      <c r="AA1664" s="1"/>
      <c r="AB1664" s="1"/>
    </row>
    <row r="1665" spans="1:28" x14ac:dyDescent="0.3">
      <c r="A1665" s="1">
        <v>21291</v>
      </c>
      <c r="B1665" s="1" t="s">
        <v>23</v>
      </c>
      <c r="C1665" s="1">
        <v>55.48</v>
      </c>
      <c r="D1665" s="1">
        <v>0.05</v>
      </c>
      <c r="E1665" s="1">
        <v>2912</v>
      </c>
      <c r="G1665" s="1"/>
      <c r="H1665" s="1" t="s">
        <v>35</v>
      </c>
      <c r="I1665" s="1" t="s">
        <v>34</v>
      </c>
      <c r="J1665" s="1" t="s">
        <v>26</v>
      </c>
      <c r="K1665" s="1" t="s">
        <v>66</v>
      </c>
      <c r="L1665" s="1" t="s">
        <v>49</v>
      </c>
      <c r="M1665" s="1"/>
      <c r="N1665" s="1" t="s">
        <v>29</v>
      </c>
      <c r="O1665" s="1" t="s">
        <v>989</v>
      </c>
      <c r="P1665" s="1" t="s">
        <v>854</v>
      </c>
      <c r="Q1665" s="1" t="s">
        <v>855</v>
      </c>
      <c r="R1665" s="1"/>
      <c r="S1665" s="1">
        <v>58201</v>
      </c>
      <c r="T1665" s="2">
        <v>42122</v>
      </c>
      <c r="U1665" s="2">
        <v>42124</v>
      </c>
      <c r="V1665" s="1">
        <v>12</v>
      </c>
      <c r="W1665" s="1">
        <v>87396</v>
      </c>
      <c r="X1665" s="2"/>
      <c r="Y1665" s="1"/>
      <c r="Z1665" s="1"/>
      <c r="AA1665" s="1"/>
      <c r="AB1665" s="1"/>
    </row>
    <row r="1666" spans="1:28" x14ac:dyDescent="0.3">
      <c r="A1666" s="1">
        <v>8310</v>
      </c>
      <c r="B1666" s="1" t="s">
        <v>47</v>
      </c>
      <c r="C1666" s="1">
        <v>535.64</v>
      </c>
      <c r="D1666" s="1">
        <v>0.1</v>
      </c>
      <c r="E1666" s="1">
        <v>2920</v>
      </c>
      <c r="G1666" s="1"/>
      <c r="H1666" s="1" t="s">
        <v>995</v>
      </c>
      <c r="I1666" s="1" t="s">
        <v>34</v>
      </c>
      <c r="J1666" s="1" t="s">
        <v>58</v>
      </c>
      <c r="K1666" s="1" t="s">
        <v>62</v>
      </c>
      <c r="L1666" s="1" t="s">
        <v>38</v>
      </c>
      <c r="M1666" s="1"/>
      <c r="N1666" s="1" t="s">
        <v>29</v>
      </c>
      <c r="O1666" s="1" t="s">
        <v>988</v>
      </c>
      <c r="P1666" s="1" t="s">
        <v>98</v>
      </c>
      <c r="Q1666" s="1" t="s">
        <v>99</v>
      </c>
      <c r="R1666" s="1"/>
      <c r="S1666" s="1">
        <v>60603</v>
      </c>
      <c r="T1666" s="2">
        <v>42162</v>
      </c>
      <c r="U1666" s="2">
        <v>42164</v>
      </c>
      <c r="V1666" s="1">
        <v>2</v>
      </c>
      <c r="W1666" s="1">
        <v>59365</v>
      </c>
      <c r="X1666" s="2"/>
      <c r="Y1666" s="1"/>
      <c r="Z1666" s="1"/>
      <c r="AA1666" s="1"/>
      <c r="AB1666" s="1"/>
    </row>
    <row r="1667" spans="1:28" x14ac:dyDescent="0.3">
      <c r="A1667" s="1">
        <v>18166</v>
      </c>
      <c r="B1667" s="1" t="s">
        <v>47</v>
      </c>
      <c r="C1667" s="1">
        <v>6.37</v>
      </c>
      <c r="D1667" s="1">
        <v>0.05</v>
      </c>
      <c r="E1667" s="1">
        <v>2923</v>
      </c>
      <c r="G1667" s="1"/>
      <c r="H1667" s="1" t="s">
        <v>35</v>
      </c>
      <c r="I1667" s="1" t="s">
        <v>74</v>
      </c>
      <c r="J1667" s="1" t="s">
        <v>26</v>
      </c>
      <c r="K1667" s="1" t="s">
        <v>996</v>
      </c>
      <c r="L1667" s="1" t="s">
        <v>49</v>
      </c>
      <c r="M1667" s="1"/>
      <c r="N1667" s="1" t="s">
        <v>29</v>
      </c>
      <c r="O1667" s="1" t="s">
        <v>988</v>
      </c>
      <c r="P1667" s="1" t="s">
        <v>181</v>
      </c>
      <c r="Q1667" s="1" t="s">
        <v>856</v>
      </c>
      <c r="R1667" s="1"/>
      <c r="S1667" s="1">
        <v>21740</v>
      </c>
      <c r="T1667" s="2">
        <v>42063</v>
      </c>
      <c r="U1667" s="2">
        <v>42065</v>
      </c>
      <c r="V1667" s="1">
        <v>15</v>
      </c>
      <c r="W1667" s="1">
        <v>86592</v>
      </c>
      <c r="X1667" s="2"/>
      <c r="Y1667" s="1"/>
      <c r="Z1667" s="1"/>
      <c r="AA1667" s="1"/>
      <c r="AB1667" s="1"/>
    </row>
    <row r="1668" spans="1:28" x14ac:dyDescent="0.3">
      <c r="A1668" s="1">
        <v>18345</v>
      </c>
      <c r="B1668" s="1" t="s">
        <v>41</v>
      </c>
      <c r="C1668" s="1">
        <v>110.98</v>
      </c>
      <c r="D1668" s="1">
        <v>0.1</v>
      </c>
      <c r="E1668" s="1">
        <v>2924</v>
      </c>
      <c r="G1668" s="1"/>
      <c r="H1668" s="1" t="s">
        <v>35</v>
      </c>
      <c r="I1668" s="1" t="s">
        <v>74</v>
      </c>
      <c r="J1668" s="1" t="s">
        <v>36</v>
      </c>
      <c r="K1668" s="1" t="s">
        <v>42</v>
      </c>
      <c r="L1668" s="1" t="s">
        <v>63</v>
      </c>
      <c r="M1668" s="1"/>
      <c r="N1668" s="1" t="s">
        <v>29</v>
      </c>
      <c r="O1668" s="1" t="s">
        <v>988</v>
      </c>
      <c r="P1668" s="1" t="s">
        <v>181</v>
      </c>
      <c r="Q1668" s="1" t="s">
        <v>857</v>
      </c>
      <c r="R1668" s="1"/>
      <c r="S1668" s="1">
        <v>20707</v>
      </c>
      <c r="T1668" s="2">
        <v>42020</v>
      </c>
      <c r="U1668" s="2">
        <v>42022</v>
      </c>
      <c r="V1668" s="1">
        <v>2</v>
      </c>
      <c r="W1668" s="1">
        <v>86591</v>
      </c>
      <c r="X1668" s="2"/>
      <c r="Y1668" s="1"/>
      <c r="Z1668" s="1"/>
      <c r="AA1668" s="1"/>
      <c r="AB1668" s="1"/>
    </row>
    <row r="1669" spans="1:28" x14ac:dyDescent="0.3">
      <c r="A1669" s="1">
        <v>18346</v>
      </c>
      <c r="B1669" s="1" t="s">
        <v>41</v>
      </c>
      <c r="C1669" s="1">
        <v>8.01</v>
      </c>
      <c r="D1669" s="1">
        <v>0.05</v>
      </c>
      <c r="E1669" s="1">
        <v>2924</v>
      </c>
      <c r="G1669" s="1"/>
      <c r="H1669" s="1" t="s">
        <v>35</v>
      </c>
      <c r="I1669" s="1" t="s">
        <v>74</v>
      </c>
      <c r="J1669" s="1" t="s">
        <v>26</v>
      </c>
      <c r="K1669" s="1" t="s">
        <v>66</v>
      </c>
      <c r="L1669" s="1" t="s">
        <v>28</v>
      </c>
      <c r="M1669" s="1"/>
      <c r="N1669" s="1" t="s">
        <v>29</v>
      </c>
      <c r="O1669" s="1" t="s">
        <v>998</v>
      </c>
      <c r="P1669" s="1" t="s">
        <v>181</v>
      </c>
      <c r="Q1669" s="1" t="s">
        <v>857</v>
      </c>
      <c r="R1669" s="1"/>
      <c r="S1669" s="1">
        <v>20707</v>
      </c>
      <c r="T1669" s="2">
        <v>42020</v>
      </c>
      <c r="U1669" s="2">
        <v>42022</v>
      </c>
      <c r="V1669" s="1">
        <v>8</v>
      </c>
      <c r="W1669" s="1">
        <v>86591</v>
      </c>
      <c r="X1669" s="1"/>
      <c r="Y1669" s="1"/>
      <c r="Z1669" s="1"/>
      <c r="AA1669" s="1"/>
      <c r="AB1669" s="1"/>
    </row>
    <row r="1670" spans="1:28" x14ac:dyDescent="0.3">
      <c r="A1670" s="1">
        <v>25817</v>
      </c>
      <c r="B1670" s="1" t="s">
        <v>41</v>
      </c>
      <c r="C1670" s="1">
        <v>5.58</v>
      </c>
      <c r="D1670" s="1">
        <v>0.05</v>
      </c>
      <c r="E1670" s="1">
        <v>2928</v>
      </c>
      <c r="G1670" s="1"/>
      <c r="H1670" s="1" t="s">
        <v>35</v>
      </c>
      <c r="I1670" s="1" t="s">
        <v>74</v>
      </c>
      <c r="J1670" s="1" t="s">
        <v>26</v>
      </c>
      <c r="K1670" s="1" t="s">
        <v>996</v>
      </c>
      <c r="L1670" s="1" t="s">
        <v>49</v>
      </c>
      <c r="M1670" s="1"/>
      <c r="N1670" s="1" t="s">
        <v>29</v>
      </c>
      <c r="O1670" s="1" t="s">
        <v>998</v>
      </c>
      <c r="P1670" s="1" t="s">
        <v>331</v>
      </c>
      <c r="Q1670" s="1" t="s">
        <v>858</v>
      </c>
      <c r="R1670" s="1"/>
      <c r="S1670" s="1">
        <v>29418</v>
      </c>
      <c r="T1670" s="2">
        <v>42150</v>
      </c>
      <c r="U1670" s="2">
        <v>42152</v>
      </c>
      <c r="V1670" s="1">
        <v>42</v>
      </c>
      <c r="W1670" s="1">
        <v>90218</v>
      </c>
      <c r="X1670" s="1"/>
      <c r="Y1670" s="1"/>
      <c r="Z1670" s="1"/>
      <c r="AA1670" s="1"/>
      <c r="AB1670" s="1"/>
    </row>
    <row r="1671" spans="1:28" x14ac:dyDescent="0.3">
      <c r="A1671" s="1">
        <v>25819</v>
      </c>
      <c r="B1671" s="1" t="s">
        <v>41</v>
      </c>
      <c r="C1671" s="1">
        <v>54.1</v>
      </c>
      <c r="D1671" s="1">
        <v>0.05</v>
      </c>
      <c r="E1671" s="1">
        <v>2928</v>
      </c>
      <c r="G1671" s="1"/>
      <c r="H1671" s="1" t="s">
        <v>35</v>
      </c>
      <c r="I1671" s="1" t="s">
        <v>74</v>
      </c>
      <c r="J1671" s="1" t="s">
        <v>26</v>
      </c>
      <c r="K1671" s="1" t="s">
        <v>85</v>
      </c>
      <c r="L1671" s="1" t="s">
        <v>49</v>
      </c>
      <c r="M1671" s="1"/>
      <c r="N1671" s="1" t="s">
        <v>29</v>
      </c>
      <c r="O1671" s="1" t="s">
        <v>984</v>
      </c>
      <c r="P1671" s="1" t="s">
        <v>331</v>
      </c>
      <c r="Q1671" s="1" t="s">
        <v>858</v>
      </c>
      <c r="R1671" s="1"/>
      <c r="S1671" s="1">
        <v>29418</v>
      </c>
      <c r="T1671" s="2">
        <v>42150</v>
      </c>
      <c r="U1671" s="2">
        <v>42151</v>
      </c>
      <c r="V1671" s="1">
        <v>36</v>
      </c>
      <c r="W1671" s="1">
        <v>90218</v>
      </c>
      <c r="X1671" s="2"/>
      <c r="Y1671" s="1"/>
      <c r="Z1671" s="1"/>
      <c r="AA1671" s="1"/>
      <c r="AB1671" s="1"/>
    </row>
    <row r="1672" spans="1:28" x14ac:dyDescent="0.3">
      <c r="A1672" s="1">
        <v>21313</v>
      </c>
      <c r="B1672" s="1" t="s">
        <v>33</v>
      </c>
      <c r="C1672" s="1">
        <v>11.55</v>
      </c>
      <c r="D1672" s="1">
        <v>0.05</v>
      </c>
      <c r="E1672" s="1">
        <v>2931</v>
      </c>
      <c r="G1672" s="1"/>
      <c r="H1672" s="1" t="s">
        <v>35</v>
      </c>
      <c r="I1672" s="1" t="s">
        <v>48</v>
      </c>
      <c r="J1672" s="1" t="s">
        <v>26</v>
      </c>
      <c r="K1672" s="1" t="s">
        <v>27</v>
      </c>
      <c r="L1672" s="1" t="s">
        <v>28</v>
      </c>
      <c r="M1672" s="1"/>
      <c r="N1672" s="1" t="s">
        <v>29</v>
      </c>
      <c r="O1672" s="1" t="s">
        <v>988</v>
      </c>
      <c r="P1672" s="1" t="s">
        <v>39</v>
      </c>
      <c r="Q1672" s="1" t="s">
        <v>859</v>
      </c>
      <c r="R1672" s="1"/>
      <c r="S1672" s="1">
        <v>95630</v>
      </c>
      <c r="T1672" s="2">
        <v>42063</v>
      </c>
      <c r="U1672" s="2">
        <v>42063</v>
      </c>
      <c r="V1672" s="1">
        <v>12</v>
      </c>
      <c r="W1672" s="1">
        <v>87619</v>
      </c>
      <c r="X1672" s="2"/>
      <c r="Y1672" s="1"/>
      <c r="Z1672" s="1"/>
      <c r="AA1672" s="1"/>
      <c r="AB1672" s="1"/>
    </row>
    <row r="1673" spans="1:28" x14ac:dyDescent="0.3">
      <c r="A1673" s="1">
        <v>24866</v>
      </c>
      <c r="B1673" s="1" t="s">
        <v>23</v>
      </c>
      <c r="C1673" s="1">
        <v>35.44</v>
      </c>
      <c r="D1673" s="1">
        <v>0.05</v>
      </c>
      <c r="E1673" s="1">
        <v>2932</v>
      </c>
      <c r="G1673" s="1"/>
      <c r="H1673" s="1" t="s">
        <v>35</v>
      </c>
      <c r="I1673" s="1" t="s">
        <v>48</v>
      </c>
      <c r="J1673" s="1" t="s">
        <v>26</v>
      </c>
      <c r="K1673" s="1" t="s">
        <v>66</v>
      </c>
      <c r="L1673" s="1" t="s">
        <v>49</v>
      </c>
      <c r="M1673" s="1"/>
      <c r="N1673" s="1" t="s">
        <v>29</v>
      </c>
      <c r="O1673" s="1" t="s">
        <v>988</v>
      </c>
      <c r="P1673" s="1" t="s">
        <v>119</v>
      </c>
      <c r="Q1673" s="1" t="s">
        <v>310</v>
      </c>
      <c r="R1673" s="1"/>
      <c r="S1673" s="1">
        <v>6614</v>
      </c>
      <c r="T1673" s="2">
        <v>42116</v>
      </c>
      <c r="U1673" s="2">
        <v>42117</v>
      </c>
      <c r="V1673" s="1">
        <v>1</v>
      </c>
      <c r="W1673" s="1">
        <v>87620</v>
      </c>
      <c r="X1673" s="1"/>
      <c r="Y1673" s="1"/>
      <c r="Z1673" s="1"/>
      <c r="AA1673" s="1"/>
      <c r="AB1673" s="1"/>
    </row>
    <row r="1674" spans="1:28" x14ac:dyDescent="0.3">
      <c r="A1674" s="1">
        <v>24995</v>
      </c>
      <c r="B1674" s="1" t="s">
        <v>71</v>
      </c>
      <c r="C1674" s="1">
        <v>3.8</v>
      </c>
      <c r="D1674" s="1">
        <v>0.05</v>
      </c>
      <c r="E1674" s="1">
        <v>2935</v>
      </c>
      <c r="G1674" s="1"/>
      <c r="H1674" s="1" t="s">
        <v>35</v>
      </c>
      <c r="I1674" s="1" t="s">
        <v>48</v>
      </c>
      <c r="J1674" s="1" t="s">
        <v>26</v>
      </c>
      <c r="K1674" s="1" t="s">
        <v>996</v>
      </c>
      <c r="L1674" s="1" t="s">
        <v>49</v>
      </c>
      <c r="M1674" s="1"/>
      <c r="N1674" s="1" t="s">
        <v>29</v>
      </c>
      <c r="O1674" s="1" t="s">
        <v>988</v>
      </c>
      <c r="P1674" s="1" t="s">
        <v>106</v>
      </c>
      <c r="Q1674" s="1" t="s">
        <v>107</v>
      </c>
      <c r="R1674" s="1"/>
      <c r="S1674" s="1">
        <v>2215</v>
      </c>
      <c r="T1674" s="2">
        <v>42135</v>
      </c>
      <c r="U1674" s="2">
        <v>42139</v>
      </c>
      <c r="V1674" s="1">
        <v>5</v>
      </c>
      <c r="W1674" s="1">
        <v>87617</v>
      </c>
      <c r="X1674" s="1"/>
      <c r="Y1674" s="1"/>
      <c r="Z1674" s="1"/>
      <c r="AA1674" s="1"/>
      <c r="AB1674" s="1"/>
    </row>
    <row r="1675" spans="1:28" x14ac:dyDescent="0.3">
      <c r="A1675" s="1">
        <v>24865</v>
      </c>
      <c r="B1675" s="1" t="s">
        <v>23</v>
      </c>
      <c r="C1675" s="1">
        <v>47.9</v>
      </c>
      <c r="D1675" s="1">
        <v>0.05</v>
      </c>
      <c r="E1675" s="1">
        <v>2938</v>
      </c>
      <c r="G1675" s="1"/>
      <c r="H1675" s="1" t="s">
        <v>35</v>
      </c>
      <c r="I1675" s="1" t="s">
        <v>48</v>
      </c>
      <c r="J1675" s="1" t="s">
        <v>26</v>
      </c>
      <c r="K1675" s="1" t="s">
        <v>66</v>
      </c>
      <c r="L1675" s="1" t="s">
        <v>49</v>
      </c>
      <c r="M1675" s="1"/>
      <c r="N1675" s="1" t="s">
        <v>29</v>
      </c>
      <c r="O1675" s="1" t="s">
        <v>988</v>
      </c>
      <c r="P1675" s="1" t="s">
        <v>106</v>
      </c>
      <c r="Q1675" s="1" t="s">
        <v>860</v>
      </c>
      <c r="R1675" s="1"/>
      <c r="S1675" s="1">
        <v>2180</v>
      </c>
      <c r="T1675" s="2">
        <v>42116</v>
      </c>
      <c r="U1675" s="2">
        <v>42119</v>
      </c>
      <c r="V1675" s="1">
        <v>20</v>
      </c>
      <c r="W1675" s="1">
        <v>87620</v>
      </c>
      <c r="X1675" s="1"/>
      <c r="Y1675" s="1"/>
      <c r="Z1675" s="1"/>
      <c r="AA1675" s="1"/>
      <c r="AB1675" s="1"/>
    </row>
    <row r="1676" spans="1:28" x14ac:dyDescent="0.3">
      <c r="A1676" s="1">
        <v>23567</v>
      </c>
      <c r="B1676" s="1" t="s">
        <v>41</v>
      </c>
      <c r="C1676" s="1">
        <v>2.62</v>
      </c>
      <c r="D1676" s="1">
        <v>0.05</v>
      </c>
      <c r="E1676" s="1">
        <v>2941</v>
      </c>
      <c r="G1676" s="1"/>
      <c r="H1676" s="1" t="s">
        <v>35</v>
      </c>
      <c r="I1676" s="1" t="s">
        <v>48</v>
      </c>
      <c r="J1676" s="1" t="s">
        <v>26</v>
      </c>
      <c r="K1676" s="1" t="s">
        <v>53</v>
      </c>
      <c r="L1676" s="1" t="s">
        <v>28</v>
      </c>
      <c r="M1676" s="1"/>
      <c r="N1676" s="1" t="s">
        <v>29</v>
      </c>
      <c r="O1676" s="1" t="s">
        <v>989</v>
      </c>
      <c r="P1676" s="1" t="s">
        <v>45</v>
      </c>
      <c r="Q1676" s="1" t="s">
        <v>203</v>
      </c>
      <c r="R1676" s="1"/>
      <c r="S1676" s="1">
        <v>7960</v>
      </c>
      <c r="T1676" s="2">
        <v>42150</v>
      </c>
      <c r="U1676" s="2">
        <v>42151</v>
      </c>
      <c r="V1676" s="1">
        <v>8</v>
      </c>
      <c r="W1676" s="1">
        <v>87618</v>
      </c>
      <c r="X1676" s="1"/>
      <c r="Y1676" s="1"/>
      <c r="Z1676" s="1"/>
      <c r="AA1676" s="1"/>
      <c r="AB1676" s="1"/>
    </row>
    <row r="1677" spans="1:28" x14ac:dyDescent="0.3">
      <c r="A1677" s="1">
        <v>19575</v>
      </c>
      <c r="B1677" s="1" t="s">
        <v>71</v>
      </c>
      <c r="C1677" s="1">
        <v>4.55</v>
      </c>
      <c r="D1677" s="1">
        <v>0.05</v>
      </c>
      <c r="E1677" s="1">
        <v>2944</v>
      </c>
      <c r="G1677" s="1"/>
      <c r="H1677" s="1" t="s">
        <v>35</v>
      </c>
      <c r="I1677" s="1" t="s">
        <v>24</v>
      </c>
      <c r="J1677" s="1" t="s">
        <v>26</v>
      </c>
      <c r="K1677" s="1" t="s">
        <v>996</v>
      </c>
      <c r="L1677" s="1" t="s">
        <v>49</v>
      </c>
      <c r="M1677" s="1"/>
      <c r="N1677" s="1" t="s">
        <v>29</v>
      </c>
      <c r="O1677" s="1" t="s">
        <v>988</v>
      </c>
      <c r="P1677" s="1" t="s">
        <v>143</v>
      </c>
      <c r="Q1677" s="1" t="s">
        <v>624</v>
      </c>
      <c r="R1677" s="1"/>
      <c r="S1677" s="1">
        <v>48640</v>
      </c>
      <c r="T1677" s="2">
        <v>42068</v>
      </c>
      <c r="U1677" s="2">
        <v>42070</v>
      </c>
      <c r="V1677" s="1">
        <v>13</v>
      </c>
      <c r="W1677" s="1">
        <v>90309</v>
      </c>
      <c r="X1677" s="1"/>
      <c r="Y1677" s="1"/>
      <c r="Z1677" s="1"/>
      <c r="AA1677" s="1"/>
      <c r="AB1677" s="1"/>
    </row>
    <row r="1678" spans="1:28" x14ac:dyDescent="0.3">
      <c r="A1678" s="1">
        <v>26054</v>
      </c>
      <c r="B1678" s="1" t="s">
        <v>33</v>
      </c>
      <c r="C1678" s="1">
        <v>7.64</v>
      </c>
      <c r="D1678" s="1">
        <v>0.05</v>
      </c>
      <c r="E1678" s="1">
        <v>2947</v>
      </c>
      <c r="G1678" s="1"/>
      <c r="H1678" s="1" t="s">
        <v>35</v>
      </c>
      <c r="I1678" s="1" t="s">
        <v>74</v>
      </c>
      <c r="J1678" s="1" t="s">
        <v>26</v>
      </c>
      <c r="K1678" s="1" t="s">
        <v>54</v>
      </c>
      <c r="L1678" s="1" t="s">
        <v>49</v>
      </c>
      <c r="M1678" s="1"/>
      <c r="N1678" s="1" t="s">
        <v>29</v>
      </c>
      <c r="O1678" s="1" t="s">
        <v>989</v>
      </c>
      <c r="P1678" s="1" t="s">
        <v>55</v>
      </c>
      <c r="Q1678" s="1" t="s">
        <v>861</v>
      </c>
      <c r="R1678" s="1"/>
      <c r="S1678" s="1">
        <v>14043</v>
      </c>
      <c r="T1678" s="2">
        <v>42039</v>
      </c>
      <c r="U1678" s="2">
        <v>42042</v>
      </c>
      <c r="V1678" s="1">
        <v>20</v>
      </c>
      <c r="W1678" s="1">
        <v>87511</v>
      </c>
      <c r="X1678" s="1"/>
      <c r="Y1678" s="1"/>
      <c r="Z1678" s="1"/>
      <c r="AA1678" s="1"/>
      <c r="AB1678" s="1"/>
    </row>
    <row r="1679" spans="1:28" x14ac:dyDescent="0.3">
      <c r="A1679" s="1">
        <v>25051</v>
      </c>
      <c r="B1679" s="1" t="s">
        <v>47</v>
      </c>
      <c r="C1679" s="1">
        <v>42.98</v>
      </c>
      <c r="D1679" s="1">
        <v>0.05</v>
      </c>
      <c r="E1679" s="1">
        <v>2951</v>
      </c>
      <c r="G1679" s="1"/>
      <c r="H1679" s="1" t="s">
        <v>995</v>
      </c>
      <c r="I1679" s="1" t="s">
        <v>24</v>
      </c>
      <c r="J1679" s="1" t="s">
        <v>26</v>
      </c>
      <c r="K1679" s="1" t="s">
        <v>131</v>
      </c>
      <c r="L1679" s="1" t="s">
        <v>49</v>
      </c>
      <c r="M1679" s="1"/>
      <c r="N1679" s="1" t="s">
        <v>29</v>
      </c>
      <c r="O1679" s="1" t="s">
        <v>989</v>
      </c>
      <c r="P1679" s="1" t="s">
        <v>101</v>
      </c>
      <c r="Q1679" s="1" t="s">
        <v>839</v>
      </c>
      <c r="R1679" s="1"/>
      <c r="S1679" s="1">
        <v>67601</v>
      </c>
      <c r="T1679" s="2">
        <v>42050</v>
      </c>
      <c r="U1679" s="2">
        <v>42052</v>
      </c>
      <c r="V1679" s="1">
        <v>19</v>
      </c>
      <c r="W1679" s="1">
        <v>91397</v>
      </c>
      <c r="X1679" s="1"/>
      <c r="Y1679" s="1"/>
      <c r="Z1679" s="1"/>
      <c r="AA1679" s="1"/>
      <c r="AB1679" s="1"/>
    </row>
    <row r="1680" spans="1:28" x14ac:dyDescent="0.3">
      <c r="A1680" s="1">
        <v>25052</v>
      </c>
      <c r="B1680" s="1" t="s">
        <v>47</v>
      </c>
      <c r="C1680" s="1">
        <v>89.99</v>
      </c>
      <c r="D1680" s="1">
        <v>0.05</v>
      </c>
      <c r="E1680" s="1">
        <v>2951</v>
      </c>
      <c r="G1680" s="1"/>
      <c r="H1680" s="1" t="s">
        <v>995</v>
      </c>
      <c r="I1680" s="1" t="s">
        <v>24</v>
      </c>
      <c r="J1680" s="1" t="s">
        <v>36</v>
      </c>
      <c r="K1680" s="1" t="s">
        <v>37</v>
      </c>
      <c r="L1680" s="1" t="s">
        <v>38</v>
      </c>
      <c r="M1680" s="1"/>
      <c r="N1680" s="1" t="s">
        <v>29</v>
      </c>
      <c r="O1680" s="1" t="s">
        <v>988</v>
      </c>
      <c r="P1680" s="1" t="s">
        <v>101</v>
      </c>
      <c r="Q1680" s="1" t="s">
        <v>839</v>
      </c>
      <c r="R1680" s="1"/>
      <c r="S1680" s="1">
        <v>67601</v>
      </c>
      <c r="T1680" s="2">
        <v>42050</v>
      </c>
      <c r="U1680" s="2">
        <v>42053</v>
      </c>
      <c r="V1680" s="1">
        <v>19</v>
      </c>
      <c r="W1680" s="1">
        <v>91397</v>
      </c>
      <c r="X1680" s="1"/>
      <c r="Y1680" s="1"/>
      <c r="Z1680" s="1"/>
      <c r="AA1680" s="1"/>
      <c r="AB1680" s="1"/>
    </row>
    <row r="1681" spans="1:28" x14ac:dyDescent="0.3">
      <c r="A1681" s="1">
        <v>25970</v>
      </c>
      <c r="B1681" s="1" t="s">
        <v>47</v>
      </c>
      <c r="C1681" s="1">
        <v>5.74</v>
      </c>
      <c r="D1681" s="1">
        <v>0.05</v>
      </c>
      <c r="E1681" s="1">
        <v>2952</v>
      </c>
      <c r="G1681" s="1"/>
      <c r="H1681" s="1" t="s">
        <v>995</v>
      </c>
      <c r="I1681" s="1" t="s">
        <v>24</v>
      </c>
      <c r="J1681" s="1" t="s">
        <v>26</v>
      </c>
      <c r="K1681" s="1" t="s">
        <v>996</v>
      </c>
      <c r="L1681" s="1" t="s">
        <v>49</v>
      </c>
      <c r="M1681" s="1"/>
      <c r="N1681" s="1" t="s">
        <v>29</v>
      </c>
      <c r="O1681" s="1" t="s">
        <v>989</v>
      </c>
      <c r="P1681" s="1" t="s">
        <v>90</v>
      </c>
      <c r="Q1681" s="1" t="s">
        <v>862</v>
      </c>
      <c r="R1681" s="1"/>
      <c r="S1681" s="1">
        <v>43123</v>
      </c>
      <c r="T1681" s="2">
        <v>42109</v>
      </c>
      <c r="U1681" s="2">
        <v>42111</v>
      </c>
      <c r="V1681" s="1">
        <v>12</v>
      </c>
      <c r="W1681" s="1">
        <v>91398</v>
      </c>
      <c r="X1681" s="1"/>
      <c r="Y1681" s="1"/>
      <c r="Z1681" s="1"/>
      <c r="AA1681" s="1"/>
      <c r="AB1681" s="1"/>
    </row>
    <row r="1682" spans="1:28" x14ac:dyDescent="0.3">
      <c r="A1682" s="1">
        <v>21200</v>
      </c>
      <c r="B1682" s="1" t="s">
        <v>71</v>
      </c>
      <c r="C1682" s="1">
        <v>12.22</v>
      </c>
      <c r="D1682" s="1">
        <v>0.05</v>
      </c>
      <c r="E1682" s="1">
        <v>2954</v>
      </c>
      <c r="G1682" s="1"/>
      <c r="H1682" s="1" t="s">
        <v>35</v>
      </c>
      <c r="I1682" s="1" t="s">
        <v>74</v>
      </c>
      <c r="J1682" s="1" t="s">
        <v>36</v>
      </c>
      <c r="K1682" s="1" t="s">
        <v>42</v>
      </c>
      <c r="L1682" s="1" t="s">
        <v>43</v>
      </c>
      <c r="M1682" s="1"/>
      <c r="N1682" s="1" t="s">
        <v>29</v>
      </c>
      <c r="O1682" s="1" t="s">
        <v>989</v>
      </c>
      <c r="P1682" s="1" t="s">
        <v>51</v>
      </c>
      <c r="Q1682" s="1" t="s">
        <v>863</v>
      </c>
      <c r="R1682" s="1"/>
      <c r="S1682" s="1">
        <v>55119</v>
      </c>
      <c r="T1682" s="2">
        <v>42173</v>
      </c>
      <c r="U1682" s="2">
        <v>42180</v>
      </c>
      <c r="V1682" s="1">
        <v>9</v>
      </c>
      <c r="W1682" s="1">
        <v>86427</v>
      </c>
      <c r="X1682" s="2"/>
      <c r="Y1682" s="1"/>
      <c r="Z1682" s="1"/>
      <c r="AA1682" s="1"/>
      <c r="AB1682" s="1"/>
    </row>
    <row r="1683" spans="1:28" x14ac:dyDescent="0.3">
      <c r="A1683" s="1">
        <v>24817</v>
      </c>
      <c r="B1683" s="1" t="s">
        <v>47</v>
      </c>
      <c r="C1683" s="1">
        <v>37.94</v>
      </c>
      <c r="D1683" s="1">
        <v>0.05</v>
      </c>
      <c r="E1683" s="1">
        <v>2957</v>
      </c>
      <c r="G1683" s="1"/>
      <c r="H1683" s="1" t="s">
        <v>995</v>
      </c>
      <c r="I1683" s="1" t="s">
        <v>24</v>
      </c>
      <c r="J1683" s="1" t="s">
        <v>26</v>
      </c>
      <c r="K1683" s="1" t="s">
        <v>66</v>
      </c>
      <c r="L1683" s="1" t="s">
        <v>28</v>
      </c>
      <c r="M1683" s="1"/>
      <c r="N1683" s="1" t="s">
        <v>29</v>
      </c>
      <c r="O1683" s="1" t="s">
        <v>989</v>
      </c>
      <c r="P1683" s="1" t="s">
        <v>602</v>
      </c>
      <c r="Q1683" s="1" t="s">
        <v>864</v>
      </c>
      <c r="R1683" s="1"/>
      <c r="S1683" s="1">
        <v>53209</v>
      </c>
      <c r="T1683" s="2">
        <v>42096</v>
      </c>
      <c r="U1683" s="2">
        <v>42098</v>
      </c>
      <c r="V1683" s="1">
        <v>4</v>
      </c>
      <c r="W1683" s="1">
        <v>90264</v>
      </c>
      <c r="X1683" s="2"/>
      <c r="Y1683" s="1"/>
      <c r="Z1683" s="1"/>
      <c r="AA1683" s="1"/>
      <c r="AB1683" s="1"/>
    </row>
    <row r="1684" spans="1:28" x14ac:dyDescent="0.3">
      <c r="A1684" s="1">
        <v>25709</v>
      </c>
      <c r="B1684" s="1" t="s">
        <v>71</v>
      </c>
      <c r="C1684" s="1">
        <v>20.99</v>
      </c>
      <c r="D1684" s="1">
        <v>0.05</v>
      </c>
      <c r="E1684" s="1">
        <v>2958</v>
      </c>
      <c r="G1684" s="1"/>
      <c r="H1684" s="1" t="s">
        <v>35</v>
      </c>
      <c r="I1684" s="1" t="s">
        <v>24</v>
      </c>
      <c r="J1684" s="1" t="s">
        <v>58</v>
      </c>
      <c r="K1684" s="1" t="s">
        <v>992</v>
      </c>
      <c r="L1684" s="1" t="s">
        <v>28</v>
      </c>
      <c r="M1684" s="1"/>
      <c r="N1684" s="1" t="s">
        <v>29</v>
      </c>
      <c r="O1684" s="1" t="s">
        <v>998</v>
      </c>
      <c r="P1684" s="1" t="s">
        <v>602</v>
      </c>
      <c r="Q1684" s="1" t="s">
        <v>865</v>
      </c>
      <c r="R1684" s="1"/>
      <c r="S1684" s="1">
        <v>54956</v>
      </c>
      <c r="T1684" s="2">
        <v>42086</v>
      </c>
      <c r="U1684" s="2">
        <v>42091</v>
      </c>
      <c r="V1684" s="1">
        <v>18</v>
      </c>
      <c r="W1684" s="1">
        <v>90265</v>
      </c>
      <c r="X1684" s="1"/>
      <c r="Y1684" s="1"/>
      <c r="Z1684" s="1"/>
      <c r="AA1684" s="1"/>
      <c r="AB1684" s="1"/>
    </row>
    <row r="1685" spans="1:28" x14ac:dyDescent="0.3">
      <c r="A1685" s="1">
        <v>19923</v>
      </c>
      <c r="B1685" s="1" t="s">
        <v>33</v>
      </c>
      <c r="C1685" s="1">
        <v>36.549999999999997</v>
      </c>
      <c r="D1685" s="1">
        <v>0.05</v>
      </c>
      <c r="E1685" s="1">
        <v>2960</v>
      </c>
      <c r="G1685" s="1"/>
      <c r="H1685" s="1" t="s">
        <v>35</v>
      </c>
      <c r="I1685" s="1" t="s">
        <v>24</v>
      </c>
      <c r="J1685" s="1" t="s">
        <v>26</v>
      </c>
      <c r="K1685" s="1" t="s">
        <v>27</v>
      </c>
      <c r="L1685" s="1" t="s">
        <v>28</v>
      </c>
      <c r="M1685" s="1"/>
      <c r="N1685" s="1" t="s">
        <v>29</v>
      </c>
      <c r="O1685" s="1" t="s">
        <v>984</v>
      </c>
      <c r="P1685" s="1" t="s">
        <v>339</v>
      </c>
      <c r="Q1685" s="1" t="s">
        <v>866</v>
      </c>
      <c r="R1685" s="1"/>
      <c r="S1685" s="1">
        <v>72956</v>
      </c>
      <c r="T1685" s="2">
        <v>42099</v>
      </c>
      <c r="U1685" s="2">
        <v>42101</v>
      </c>
      <c r="V1685" s="1">
        <v>11</v>
      </c>
      <c r="W1685" s="1">
        <v>90646</v>
      </c>
      <c r="X1685" s="1"/>
      <c r="Y1685" s="1"/>
      <c r="Z1685" s="1"/>
      <c r="AA1685" s="1"/>
      <c r="AB1685" s="1"/>
    </row>
    <row r="1686" spans="1:28" x14ac:dyDescent="0.3">
      <c r="A1686" s="1">
        <v>20390</v>
      </c>
      <c r="B1686" s="1" t="s">
        <v>23</v>
      </c>
      <c r="C1686" s="1">
        <v>4.76</v>
      </c>
      <c r="D1686" s="1">
        <v>0.05</v>
      </c>
      <c r="E1686" s="1">
        <v>2962</v>
      </c>
      <c r="G1686" s="1"/>
      <c r="H1686" s="1" t="s">
        <v>995</v>
      </c>
      <c r="I1686" s="1" t="s">
        <v>74</v>
      </c>
      <c r="J1686" s="1" t="s">
        <v>26</v>
      </c>
      <c r="K1686" s="1" t="s">
        <v>66</v>
      </c>
      <c r="L1686" s="1" t="s">
        <v>28</v>
      </c>
      <c r="M1686" s="1"/>
      <c r="N1686" s="1" t="s">
        <v>29</v>
      </c>
      <c r="O1686" s="1" t="s">
        <v>988</v>
      </c>
      <c r="P1686" s="1" t="s">
        <v>129</v>
      </c>
      <c r="Q1686" s="1" t="s">
        <v>155</v>
      </c>
      <c r="R1686" s="1"/>
      <c r="S1686" s="1">
        <v>80027</v>
      </c>
      <c r="T1686" s="2">
        <v>42131</v>
      </c>
      <c r="U1686" s="2">
        <v>42133</v>
      </c>
      <c r="V1686" s="1">
        <v>10</v>
      </c>
      <c r="W1686" s="1">
        <v>88611</v>
      </c>
      <c r="X1686" s="1"/>
      <c r="Y1686" s="1"/>
      <c r="Z1686" s="1"/>
      <c r="AA1686" s="1"/>
      <c r="AB1686" s="1"/>
    </row>
    <row r="1687" spans="1:28" x14ac:dyDescent="0.3">
      <c r="A1687" s="1">
        <v>22175</v>
      </c>
      <c r="B1687" s="1" t="s">
        <v>41</v>
      </c>
      <c r="C1687" s="1">
        <v>7.98</v>
      </c>
      <c r="D1687" s="1">
        <v>0.05</v>
      </c>
      <c r="E1687" s="1">
        <v>2963</v>
      </c>
      <c r="G1687" s="1"/>
      <c r="H1687" s="1" t="s">
        <v>35</v>
      </c>
      <c r="I1687" s="1" t="s">
        <v>74</v>
      </c>
      <c r="J1687" s="1" t="s">
        <v>26</v>
      </c>
      <c r="K1687" s="1" t="s">
        <v>85</v>
      </c>
      <c r="L1687" s="1" t="s">
        <v>63</v>
      </c>
      <c r="M1687" s="1"/>
      <c r="N1687" s="1" t="s">
        <v>29</v>
      </c>
      <c r="O1687" s="1" t="s">
        <v>988</v>
      </c>
      <c r="P1687" s="1" t="s">
        <v>181</v>
      </c>
      <c r="Q1687" s="1" t="s">
        <v>867</v>
      </c>
      <c r="R1687" s="1"/>
      <c r="S1687" s="1">
        <v>21220</v>
      </c>
      <c r="T1687" s="2">
        <v>42177</v>
      </c>
      <c r="U1687" s="2">
        <v>42178</v>
      </c>
      <c r="V1687" s="1">
        <v>4</v>
      </c>
      <c r="W1687" s="1">
        <v>88612</v>
      </c>
      <c r="X1687" s="1"/>
      <c r="Y1687" s="1"/>
      <c r="Z1687" s="1"/>
      <c r="AA1687" s="1"/>
      <c r="AB1687" s="1"/>
    </row>
    <row r="1688" spans="1:28" x14ac:dyDescent="0.3">
      <c r="A1688" s="1">
        <v>25953</v>
      </c>
      <c r="B1688" s="1" t="s">
        <v>23</v>
      </c>
      <c r="C1688" s="1">
        <v>42.98</v>
      </c>
      <c r="D1688" s="1">
        <v>0.05</v>
      </c>
      <c r="E1688" s="1">
        <v>2964</v>
      </c>
      <c r="G1688" s="1"/>
      <c r="H1688" s="1" t="s">
        <v>35</v>
      </c>
      <c r="I1688" s="1" t="s">
        <v>74</v>
      </c>
      <c r="J1688" s="1" t="s">
        <v>26</v>
      </c>
      <c r="K1688" s="1" t="s">
        <v>131</v>
      </c>
      <c r="L1688" s="1" t="s">
        <v>49</v>
      </c>
      <c r="M1688" s="1"/>
      <c r="N1688" s="1" t="s">
        <v>29</v>
      </c>
      <c r="O1688" s="1" t="s">
        <v>998</v>
      </c>
      <c r="P1688" s="1" t="s">
        <v>90</v>
      </c>
      <c r="Q1688" s="1" t="s">
        <v>631</v>
      </c>
      <c r="R1688" s="1"/>
      <c r="S1688" s="1">
        <v>43050</v>
      </c>
      <c r="T1688" s="2">
        <v>42115</v>
      </c>
      <c r="U1688" s="2">
        <v>42117</v>
      </c>
      <c r="V1688" s="1">
        <v>1</v>
      </c>
      <c r="W1688" s="1">
        <v>88610</v>
      </c>
      <c r="X1688" s="2"/>
      <c r="Y1688" s="1"/>
      <c r="Z1688" s="1"/>
      <c r="AA1688" s="1"/>
      <c r="AB1688" s="1"/>
    </row>
    <row r="1689" spans="1:28" x14ac:dyDescent="0.3">
      <c r="A1689" s="1">
        <v>21390</v>
      </c>
      <c r="B1689" s="1" t="s">
        <v>33</v>
      </c>
      <c r="C1689" s="1">
        <v>9.68</v>
      </c>
      <c r="D1689" s="1">
        <v>0.05</v>
      </c>
      <c r="E1689" s="1">
        <v>2968</v>
      </c>
      <c r="G1689" s="1"/>
      <c r="H1689" s="1" t="s">
        <v>35</v>
      </c>
      <c r="I1689" s="1" t="s">
        <v>48</v>
      </c>
      <c r="J1689" s="1" t="s">
        <v>26</v>
      </c>
      <c r="K1689" s="1" t="s">
        <v>66</v>
      </c>
      <c r="L1689" s="1" t="s">
        <v>28</v>
      </c>
      <c r="M1689" s="1"/>
      <c r="N1689" s="1" t="s">
        <v>29</v>
      </c>
      <c r="O1689" s="1" t="s">
        <v>998</v>
      </c>
      <c r="P1689" s="1" t="s">
        <v>162</v>
      </c>
      <c r="Q1689" s="1" t="s">
        <v>868</v>
      </c>
      <c r="R1689" s="1"/>
      <c r="S1689" s="1">
        <v>33021</v>
      </c>
      <c r="T1689" s="2">
        <v>42057</v>
      </c>
      <c r="U1689" s="2">
        <v>42059</v>
      </c>
      <c r="V1689" s="1">
        <v>1</v>
      </c>
      <c r="W1689" s="1">
        <v>86085</v>
      </c>
      <c r="X1689" s="1"/>
      <c r="Y1689" s="1"/>
      <c r="Z1689" s="1"/>
      <c r="AA1689" s="1"/>
      <c r="AB1689" s="1"/>
    </row>
    <row r="1690" spans="1:28" x14ac:dyDescent="0.3">
      <c r="A1690" s="1">
        <v>21391</v>
      </c>
      <c r="B1690" s="1" t="s">
        <v>33</v>
      </c>
      <c r="C1690" s="1">
        <v>150.97999999999999</v>
      </c>
      <c r="D1690" s="1">
        <v>0.1</v>
      </c>
      <c r="E1690" s="1">
        <v>2968</v>
      </c>
      <c r="G1690" s="1"/>
      <c r="H1690" s="1" t="s">
        <v>995</v>
      </c>
      <c r="I1690" s="1" t="s">
        <v>48</v>
      </c>
      <c r="J1690" s="1" t="s">
        <v>36</v>
      </c>
      <c r="K1690" s="1" t="s">
        <v>89</v>
      </c>
      <c r="L1690" s="1" t="s">
        <v>77</v>
      </c>
      <c r="M1690" s="1"/>
      <c r="N1690" s="1" t="s">
        <v>29</v>
      </c>
      <c r="O1690" s="1" t="s">
        <v>998</v>
      </c>
      <c r="P1690" s="1" t="s">
        <v>162</v>
      </c>
      <c r="Q1690" s="1" t="s">
        <v>868</v>
      </c>
      <c r="R1690" s="1"/>
      <c r="S1690" s="1">
        <v>33021</v>
      </c>
      <c r="T1690" s="2">
        <v>42057</v>
      </c>
      <c r="U1690" s="2">
        <v>42058</v>
      </c>
      <c r="V1690" s="1">
        <v>5</v>
      </c>
      <c r="W1690" s="1">
        <v>86085</v>
      </c>
      <c r="X1690" s="2"/>
      <c r="Y1690" s="1"/>
      <c r="Z1690" s="1"/>
      <c r="AA1690" s="1"/>
      <c r="AB1690" s="1"/>
    </row>
    <row r="1691" spans="1:28" x14ac:dyDescent="0.3">
      <c r="A1691" s="1">
        <v>18041</v>
      </c>
      <c r="B1691" s="1" t="s">
        <v>23</v>
      </c>
      <c r="C1691" s="1">
        <v>363.25</v>
      </c>
      <c r="D1691" s="1">
        <v>0.1</v>
      </c>
      <c r="E1691" s="1">
        <v>2968</v>
      </c>
      <c r="G1691" s="1"/>
      <c r="H1691" s="1" t="s">
        <v>35</v>
      </c>
      <c r="I1691" s="1" t="s">
        <v>48</v>
      </c>
      <c r="J1691" s="1" t="s">
        <v>26</v>
      </c>
      <c r="K1691" s="1" t="s">
        <v>131</v>
      </c>
      <c r="L1691" s="1" t="s">
        <v>49</v>
      </c>
      <c r="M1691" s="1"/>
      <c r="N1691" s="1" t="s">
        <v>29</v>
      </c>
      <c r="O1691" s="1" t="s">
        <v>989</v>
      </c>
      <c r="P1691" s="1" t="s">
        <v>162</v>
      </c>
      <c r="Q1691" s="1" t="s">
        <v>868</v>
      </c>
      <c r="R1691" s="1"/>
      <c r="S1691" s="1">
        <v>33021</v>
      </c>
      <c r="T1691" s="2">
        <v>42091</v>
      </c>
      <c r="U1691" s="2">
        <v>42093</v>
      </c>
      <c r="V1691" s="1">
        <v>1</v>
      </c>
      <c r="W1691" s="1">
        <v>86086</v>
      </c>
      <c r="X1691" s="2"/>
      <c r="Y1691" s="1"/>
      <c r="Z1691" s="1"/>
      <c r="AA1691" s="1"/>
      <c r="AB1691" s="1"/>
    </row>
    <row r="1692" spans="1:28" x14ac:dyDescent="0.3">
      <c r="A1692" s="1">
        <v>21096</v>
      </c>
      <c r="B1692" s="1" t="s">
        <v>23</v>
      </c>
      <c r="C1692" s="1">
        <v>30.97</v>
      </c>
      <c r="D1692" s="1">
        <v>0.05</v>
      </c>
      <c r="E1692" s="1">
        <v>2973</v>
      </c>
      <c r="G1692" s="1"/>
      <c r="H1692" s="1" t="s">
        <v>35</v>
      </c>
      <c r="I1692" s="1" t="s">
        <v>34</v>
      </c>
      <c r="J1692" s="1" t="s">
        <v>58</v>
      </c>
      <c r="K1692" s="1" t="s">
        <v>100</v>
      </c>
      <c r="L1692" s="1" t="s">
        <v>49</v>
      </c>
      <c r="M1692" s="1"/>
      <c r="N1692" s="1" t="s">
        <v>29</v>
      </c>
      <c r="O1692" s="1" t="s">
        <v>989</v>
      </c>
      <c r="P1692" s="1" t="s">
        <v>602</v>
      </c>
      <c r="Q1692" s="1" t="s">
        <v>869</v>
      </c>
      <c r="R1692" s="1"/>
      <c r="S1692" s="1">
        <v>53151</v>
      </c>
      <c r="T1692" s="2">
        <v>42107</v>
      </c>
      <c r="U1692" s="2">
        <v>42109</v>
      </c>
      <c r="V1692" s="1">
        <v>17</v>
      </c>
      <c r="W1692" s="1">
        <v>87186</v>
      </c>
      <c r="X1692" s="1"/>
      <c r="Y1692" s="1"/>
      <c r="Z1692" s="1"/>
      <c r="AA1692" s="1"/>
      <c r="AB1692" s="1"/>
    </row>
    <row r="1693" spans="1:28" x14ac:dyDescent="0.3">
      <c r="A1693" s="1">
        <v>21097</v>
      </c>
      <c r="B1693" s="1" t="s">
        <v>23</v>
      </c>
      <c r="C1693" s="1">
        <v>125.99</v>
      </c>
      <c r="D1693" s="1">
        <v>0.1</v>
      </c>
      <c r="E1693" s="1">
        <v>2973</v>
      </c>
      <c r="G1693" s="1"/>
      <c r="H1693" s="1" t="s">
        <v>35</v>
      </c>
      <c r="I1693" s="1" t="s">
        <v>34</v>
      </c>
      <c r="J1693" s="1" t="s">
        <v>58</v>
      </c>
      <c r="K1693" s="1" t="s">
        <v>992</v>
      </c>
      <c r="L1693" s="1" t="s">
        <v>49</v>
      </c>
      <c r="M1693" s="1"/>
      <c r="N1693" s="1" t="s">
        <v>29</v>
      </c>
      <c r="O1693" s="1" t="s">
        <v>989</v>
      </c>
      <c r="P1693" s="1" t="s">
        <v>602</v>
      </c>
      <c r="Q1693" s="1" t="s">
        <v>869</v>
      </c>
      <c r="R1693" s="1"/>
      <c r="S1693" s="1">
        <v>53151</v>
      </c>
      <c r="T1693" s="2">
        <v>42107</v>
      </c>
      <c r="U1693" s="2">
        <v>42109</v>
      </c>
      <c r="V1693" s="1">
        <v>23</v>
      </c>
      <c r="W1693" s="1">
        <v>87186</v>
      </c>
      <c r="X1693" s="1"/>
      <c r="Y1693" s="1"/>
      <c r="Z1693" s="1"/>
      <c r="AA1693" s="1"/>
      <c r="AB1693" s="1"/>
    </row>
    <row r="1694" spans="1:28" x14ac:dyDescent="0.3">
      <c r="A1694" s="1">
        <v>24770</v>
      </c>
      <c r="B1694" s="1" t="s">
        <v>41</v>
      </c>
      <c r="C1694" s="1">
        <v>442.14</v>
      </c>
      <c r="D1694" s="1">
        <v>0.1</v>
      </c>
      <c r="E1694" s="1">
        <v>2973</v>
      </c>
      <c r="G1694" s="1"/>
      <c r="H1694" s="1" t="s">
        <v>995</v>
      </c>
      <c r="I1694" s="1" t="s">
        <v>34</v>
      </c>
      <c r="J1694" s="1" t="s">
        <v>58</v>
      </c>
      <c r="K1694" s="1" t="s">
        <v>62</v>
      </c>
      <c r="L1694" s="1" t="s">
        <v>38</v>
      </c>
      <c r="M1694" s="1"/>
      <c r="N1694" s="1" t="s">
        <v>29</v>
      </c>
      <c r="O1694" s="1" t="s">
        <v>989</v>
      </c>
      <c r="P1694" s="1" t="s">
        <v>602</v>
      </c>
      <c r="Q1694" s="1" t="s">
        <v>869</v>
      </c>
      <c r="R1694" s="1"/>
      <c r="S1694" s="1">
        <v>53151</v>
      </c>
      <c r="T1694" s="2">
        <v>42144</v>
      </c>
      <c r="U1694" s="2">
        <v>42145</v>
      </c>
      <c r="V1694" s="1">
        <v>6</v>
      </c>
      <c r="W1694" s="1">
        <v>87187</v>
      </c>
      <c r="X1694" s="1"/>
      <c r="Y1694" s="1"/>
      <c r="Z1694" s="1"/>
      <c r="AA1694" s="1"/>
      <c r="AB1694" s="1"/>
    </row>
    <row r="1695" spans="1:28" x14ac:dyDescent="0.3">
      <c r="A1695" s="1">
        <v>19599</v>
      </c>
      <c r="B1695" s="1" t="s">
        <v>47</v>
      </c>
      <c r="C1695" s="1">
        <v>35.99</v>
      </c>
      <c r="D1695" s="1">
        <v>0.05</v>
      </c>
      <c r="E1695" s="1">
        <v>2976</v>
      </c>
      <c r="G1695" s="1"/>
      <c r="H1695" s="1" t="s">
        <v>35</v>
      </c>
      <c r="I1695" s="1" t="s">
        <v>48</v>
      </c>
      <c r="J1695" s="1" t="s">
        <v>58</v>
      </c>
      <c r="K1695" s="1" t="s">
        <v>992</v>
      </c>
      <c r="L1695" s="1" t="s">
        <v>43</v>
      </c>
      <c r="M1695" s="1"/>
      <c r="N1695" s="1" t="s">
        <v>29</v>
      </c>
      <c r="O1695" s="1" t="s">
        <v>989</v>
      </c>
      <c r="P1695" s="1" t="s">
        <v>602</v>
      </c>
      <c r="Q1695" s="1" t="s">
        <v>870</v>
      </c>
      <c r="R1695" s="1"/>
      <c r="S1695" s="1">
        <v>53154</v>
      </c>
      <c r="T1695" s="2">
        <v>42146</v>
      </c>
      <c r="U1695" s="2">
        <v>42147</v>
      </c>
      <c r="V1695" s="1">
        <v>41</v>
      </c>
      <c r="W1695" s="1">
        <v>89047</v>
      </c>
      <c r="X1695" s="1"/>
      <c r="Y1695" s="1"/>
      <c r="Z1695" s="1"/>
      <c r="AA1695" s="1"/>
      <c r="AB1695" s="1"/>
    </row>
    <row r="1696" spans="1:28" x14ac:dyDescent="0.3">
      <c r="A1696" s="1">
        <v>20182</v>
      </c>
      <c r="B1696" s="1" t="s">
        <v>41</v>
      </c>
      <c r="C1696" s="1">
        <v>2.94</v>
      </c>
      <c r="D1696" s="1">
        <v>0.05</v>
      </c>
      <c r="E1696" s="1">
        <v>2979</v>
      </c>
      <c r="G1696" s="1"/>
      <c r="H1696" s="1" t="s">
        <v>35</v>
      </c>
      <c r="I1696" s="1" t="s">
        <v>24</v>
      </c>
      <c r="J1696" s="1" t="s">
        <v>26</v>
      </c>
      <c r="K1696" s="1" t="s">
        <v>27</v>
      </c>
      <c r="L1696" s="1" t="s">
        <v>28</v>
      </c>
      <c r="M1696" s="1"/>
      <c r="N1696" s="1" t="s">
        <v>29</v>
      </c>
      <c r="O1696" s="1" t="s">
        <v>989</v>
      </c>
      <c r="P1696" s="1" t="s">
        <v>854</v>
      </c>
      <c r="Q1696" s="1" t="s">
        <v>871</v>
      </c>
      <c r="R1696" s="1"/>
      <c r="S1696" s="1">
        <v>58601</v>
      </c>
      <c r="T1696" s="2">
        <v>42031</v>
      </c>
      <c r="U1696" s="2">
        <v>42032</v>
      </c>
      <c r="V1696" s="1">
        <v>9</v>
      </c>
      <c r="W1696" s="1">
        <v>86544</v>
      </c>
      <c r="X1696" s="1"/>
      <c r="Y1696" s="1"/>
      <c r="Z1696" s="1"/>
      <c r="AA1696" s="1"/>
      <c r="AB1696" s="1"/>
    </row>
    <row r="1697" spans="1:28" x14ac:dyDescent="0.3">
      <c r="A1697" s="1">
        <v>18169</v>
      </c>
      <c r="B1697" s="1" t="s">
        <v>41</v>
      </c>
      <c r="C1697" s="1">
        <v>5.34</v>
      </c>
      <c r="D1697" s="1">
        <v>0.05</v>
      </c>
      <c r="E1697" s="1">
        <v>2979</v>
      </c>
      <c r="G1697" s="1"/>
      <c r="H1697" s="1" t="s">
        <v>35</v>
      </c>
      <c r="I1697" s="1" t="s">
        <v>24</v>
      </c>
      <c r="J1697" s="1" t="s">
        <v>26</v>
      </c>
      <c r="K1697" s="1" t="s">
        <v>996</v>
      </c>
      <c r="L1697" s="1" t="s">
        <v>49</v>
      </c>
      <c r="M1697" s="1"/>
      <c r="N1697" s="1" t="s">
        <v>29</v>
      </c>
      <c r="O1697" s="1" t="s">
        <v>989</v>
      </c>
      <c r="P1697" s="1" t="s">
        <v>854</v>
      </c>
      <c r="Q1697" s="1" t="s">
        <v>871</v>
      </c>
      <c r="R1697" s="1"/>
      <c r="S1697" s="1">
        <v>58601</v>
      </c>
      <c r="T1697" s="2">
        <v>42061</v>
      </c>
      <c r="U1697" s="2">
        <v>42063</v>
      </c>
      <c r="V1697" s="1">
        <v>6</v>
      </c>
      <c r="W1697" s="1">
        <v>86545</v>
      </c>
      <c r="X1697" s="1"/>
      <c r="Y1697" s="1"/>
      <c r="Z1697" s="1"/>
      <c r="AA1697" s="1"/>
      <c r="AB1697" s="1"/>
    </row>
    <row r="1698" spans="1:28" x14ac:dyDescent="0.3">
      <c r="A1698" s="1">
        <v>18170</v>
      </c>
      <c r="B1698" s="1" t="s">
        <v>41</v>
      </c>
      <c r="C1698" s="1">
        <v>40.98</v>
      </c>
      <c r="D1698" s="1">
        <v>0.05</v>
      </c>
      <c r="E1698" s="1">
        <v>2979</v>
      </c>
      <c r="G1698" s="1"/>
      <c r="H1698" s="1" t="s">
        <v>35</v>
      </c>
      <c r="I1698" s="1" t="s">
        <v>24</v>
      </c>
      <c r="J1698" s="1" t="s">
        <v>26</v>
      </c>
      <c r="K1698" s="1" t="s">
        <v>996</v>
      </c>
      <c r="L1698" s="1" t="s">
        <v>49</v>
      </c>
      <c r="M1698" s="1"/>
      <c r="N1698" s="1" t="s">
        <v>29</v>
      </c>
      <c r="O1698" s="1" t="s">
        <v>989</v>
      </c>
      <c r="P1698" s="1" t="s">
        <v>854</v>
      </c>
      <c r="Q1698" s="1" t="s">
        <v>871</v>
      </c>
      <c r="R1698" s="1"/>
      <c r="S1698" s="1">
        <v>58601</v>
      </c>
      <c r="T1698" s="2">
        <v>42061</v>
      </c>
      <c r="U1698" s="2">
        <v>42062</v>
      </c>
      <c r="V1698" s="1">
        <v>6</v>
      </c>
      <c r="W1698" s="1">
        <v>86545</v>
      </c>
      <c r="X1698" s="1"/>
      <c r="Y1698" s="1"/>
      <c r="Z1698" s="1"/>
      <c r="AA1698" s="1"/>
      <c r="AB1698" s="1"/>
    </row>
    <row r="1699" spans="1:28" x14ac:dyDescent="0.3">
      <c r="A1699" s="1">
        <v>18133</v>
      </c>
      <c r="B1699" s="1" t="s">
        <v>33</v>
      </c>
      <c r="C1699" s="1">
        <v>5.84</v>
      </c>
      <c r="D1699" s="1">
        <v>0.05</v>
      </c>
      <c r="E1699" s="1">
        <v>2979</v>
      </c>
      <c r="G1699" s="1"/>
      <c r="H1699" s="1" t="s">
        <v>35</v>
      </c>
      <c r="I1699" s="1" t="s">
        <v>24</v>
      </c>
      <c r="J1699" s="1" t="s">
        <v>26</v>
      </c>
      <c r="K1699" s="1" t="s">
        <v>27</v>
      </c>
      <c r="L1699" s="1" t="s">
        <v>28</v>
      </c>
      <c r="M1699" s="1"/>
      <c r="N1699" s="1" t="s">
        <v>29</v>
      </c>
      <c r="O1699" s="1" t="s">
        <v>988</v>
      </c>
      <c r="P1699" s="1" t="s">
        <v>854</v>
      </c>
      <c r="Q1699" s="1" t="s">
        <v>871</v>
      </c>
      <c r="R1699" s="1"/>
      <c r="S1699" s="1">
        <v>58601</v>
      </c>
      <c r="T1699" s="2">
        <v>42169</v>
      </c>
      <c r="U1699" s="2">
        <v>42171</v>
      </c>
      <c r="V1699" s="1">
        <v>4</v>
      </c>
      <c r="W1699" s="1">
        <v>86546</v>
      </c>
      <c r="X1699" s="1"/>
      <c r="Y1699" s="1"/>
      <c r="Z1699" s="1"/>
      <c r="AA1699" s="1"/>
      <c r="AB1699" s="1"/>
    </row>
    <row r="1700" spans="1:28" x14ac:dyDescent="0.3">
      <c r="A1700" s="1">
        <v>20183</v>
      </c>
      <c r="B1700" s="1" t="s">
        <v>41</v>
      </c>
      <c r="C1700" s="1">
        <v>43.98</v>
      </c>
      <c r="D1700" s="1">
        <v>0.05</v>
      </c>
      <c r="E1700" s="1">
        <v>2980</v>
      </c>
      <c r="G1700" s="1"/>
      <c r="H1700" s="1" t="s">
        <v>35</v>
      </c>
      <c r="I1700" s="1" t="s">
        <v>24</v>
      </c>
      <c r="J1700" s="1" t="s">
        <v>26</v>
      </c>
      <c r="K1700" s="1" t="s">
        <v>27</v>
      </c>
      <c r="L1700" s="1" t="s">
        <v>43</v>
      </c>
      <c r="M1700" s="1"/>
      <c r="N1700" s="1" t="s">
        <v>29</v>
      </c>
      <c r="O1700" s="1" t="s">
        <v>988</v>
      </c>
      <c r="P1700" s="1" t="s">
        <v>90</v>
      </c>
      <c r="Q1700" s="1" t="s">
        <v>872</v>
      </c>
      <c r="R1700" s="1"/>
      <c r="S1700" s="1">
        <v>44870</v>
      </c>
      <c r="T1700" s="2">
        <v>42031</v>
      </c>
      <c r="U1700" s="2">
        <v>42033</v>
      </c>
      <c r="V1700" s="1">
        <v>10</v>
      </c>
      <c r="W1700" s="1">
        <v>86544</v>
      </c>
      <c r="X1700" s="1"/>
      <c r="Y1700" s="1"/>
      <c r="Z1700" s="1"/>
      <c r="AA1700" s="1"/>
      <c r="AB1700" s="1"/>
    </row>
    <row r="1701" spans="1:28" x14ac:dyDescent="0.3">
      <c r="A1701" s="1">
        <v>20184</v>
      </c>
      <c r="B1701" s="1" t="s">
        <v>41</v>
      </c>
      <c r="C1701" s="1">
        <v>1.1399999999999999</v>
      </c>
      <c r="D1701" s="1">
        <v>0.05</v>
      </c>
      <c r="E1701" s="1">
        <v>2980</v>
      </c>
      <c r="G1701" s="1"/>
      <c r="H1701" s="1" t="s">
        <v>35</v>
      </c>
      <c r="I1701" s="1" t="s">
        <v>24</v>
      </c>
      <c r="J1701" s="1" t="s">
        <v>26</v>
      </c>
      <c r="K1701" s="1" t="s">
        <v>53</v>
      </c>
      <c r="L1701" s="1" t="s">
        <v>28</v>
      </c>
      <c r="M1701" s="1"/>
      <c r="N1701" s="1" t="s">
        <v>29</v>
      </c>
      <c r="O1701" s="1" t="s">
        <v>988</v>
      </c>
      <c r="P1701" s="1" t="s">
        <v>90</v>
      </c>
      <c r="Q1701" s="1" t="s">
        <v>872</v>
      </c>
      <c r="R1701" s="1"/>
      <c r="S1701" s="1">
        <v>44870</v>
      </c>
      <c r="T1701" s="2">
        <v>42031</v>
      </c>
      <c r="U1701" s="2">
        <v>42034</v>
      </c>
      <c r="V1701" s="1">
        <v>13</v>
      </c>
      <c r="W1701" s="1">
        <v>86544</v>
      </c>
      <c r="X1701" s="1"/>
      <c r="Y1701" s="1"/>
      <c r="Z1701" s="1"/>
      <c r="AA1701" s="1"/>
      <c r="AB1701" s="1"/>
    </row>
    <row r="1702" spans="1:28" x14ac:dyDescent="0.3">
      <c r="A1702" s="1">
        <v>20435</v>
      </c>
      <c r="B1702" s="1" t="s">
        <v>47</v>
      </c>
      <c r="C1702" s="1">
        <v>2.61</v>
      </c>
      <c r="D1702" s="1">
        <v>0.05</v>
      </c>
      <c r="E1702" s="1">
        <v>2980</v>
      </c>
      <c r="G1702" s="1"/>
      <c r="H1702" s="1" t="s">
        <v>35</v>
      </c>
      <c r="I1702" s="1" t="s">
        <v>24</v>
      </c>
      <c r="J1702" s="1" t="s">
        <v>26</v>
      </c>
      <c r="K1702" s="1" t="s">
        <v>82</v>
      </c>
      <c r="L1702" s="1" t="s">
        <v>49</v>
      </c>
      <c r="M1702" s="1"/>
      <c r="N1702" s="1" t="s">
        <v>29</v>
      </c>
      <c r="O1702" s="1" t="s">
        <v>988</v>
      </c>
      <c r="P1702" s="1" t="s">
        <v>90</v>
      </c>
      <c r="Q1702" s="1" t="s">
        <v>872</v>
      </c>
      <c r="R1702" s="1"/>
      <c r="S1702" s="1">
        <v>44870</v>
      </c>
      <c r="T1702" s="2">
        <v>42060</v>
      </c>
      <c r="U1702" s="2">
        <v>42062</v>
      </c>
      <c r="V1702" s="1">
        <v>6</v>
      </c>
      <c r="W1702" s="1">
        <v>86547</v>
      </c>
      <c r="X1702" s="1"/>
      <c r="Y1702" s="1"/>
      <c r="Z1702" s="1"/>
      <c r="AA1702" s="1"/>
      <c r="AB1702" s="1"/>
    </row>
    <row r="1703" spans="1:28" x14ac:dyDescent="0.3">
      <c r="A1703" s="1">
        <v>23110</v>
      </c>
      <c r="B1703" s="1" t="s">
        <v>71</v>
      </c>
      <c r="C1703" s="1">
        <v>2.88</v>
      </c>
      <c r="D1703" s="1">
        <v>0.05</v>
      </c>
      <c r="E1703" s="1">
        <v>2980</v>
      </c>
      <c r="G1703" s="1"/>
      <c r="H1703" s="1" t="s">
        <v>35</v>
      </c>
      <c r="I1703" s="1" t="s">
        <v>24</v>
      </c>
      <c r="J1703" s="1" t="s">
        <v>26</v>
      </c>
      <c r="K1703" s="1" t="s">
        <v>27</v>
      </c>
      <c r="L1703" s="1" t="s">
        <v>28</v>
      </c>
      <c r="M1703" s="1"/>
      <c r="N1703" s="1" t="s">
        <v>29</v>
      </c>
      <c r="O1703" s="1" t="s">
        <v>989</v>
      </c>
      <c r="P1703" s="1" t="s">
        <v>90</v>
      </c>
      <c r="Q1703" s="1" t="s">
        <v>872</v>
      </c>
      <c r="R1703" s="1"/>
      <c r="S1703" s="1">
        <v>44870</v>
      </c>
      <c r="T1703" s="2">
        <v>42154</v>
      </c>
      <c r="U1703" s="2">
        <v>42159</v>
      </c>
      <c r="V1703" s="1">
        <v>39</v>
      </c>
      <c r="W1703" s="1">
        <v>86548</v>
      </c>
      <c r="X1703" s="1"/>
      <c r="Y1703" s="1"/>
      <c r="Z1703" s="1"/>
      <c r="AA1703" s="1"/>
      <c r="AB1703" s="1"/>
    </row>
    <row r="1704" spans="1:28" x14ac:dyDescent="0.3">
      <c r="A1704" s="1">
        <v>20816</v>
      </c>
      <c r="B1704" s="1" t="s">
        <v>41</v>
      </c>
      <c r="C1704" s="1">
        <v>100.98</v>
      </c>
      <c r="D1704" s="1">
        <v>0.1</v>
      </c>
      <c r="E1704" s="1">
        <v>2987</v>
      </c>
      <c r="G1704" s="1"/>
      <c r="H1704" s="1" t="s">
        <v>995</v>
      </c>
      <c r="I1704" s="1" t="s">
        <v>34</v>
      </c>
      <c r="J1704" s="1" t="s">
        <v>36</v>
      </c>
      <c r="K1704" s="1" t="s">
        <v>105</v>
      </c>
      <c r="L1704" s="1" t="s">
        <v>77</v>
      </c>
      <c r="M1704" s="1"/>
      <c r="N1704" s="1" t="s">
        <v>29</v>
      </c>
      <c r="O1704" s="1" t="s">
        <v>989</v>
      </c>
      <c r="P1704" s="1" t="s">
        <v>153</v>
      </c>
      <c r="Q1704" s="1" t="s">
        <v>873</v>
      </c>
      <c r="R1704" s="1"/>
      <c r="S1704" s="1">
        <v>50265</v>
      </c>
      <c r="T1704" s="2">
        <v>42183</v>
      </c>
      <c r="U1704" s="2">
        <v>42183</v>
      </c>
      <c r="V1704" s="1">
        <v>17</v>
      </c>
      <c r="W1704" s="1">
        <v>91180</v>
      </c>
      <c r="X1704" s="1"/>
      <c r="Y1704" s="1"/>
      <c r="Z1704" s="1"/>
      <c r="AA1704" s="1"/>
      <c r="AB1704" s="1"/>
    </row>
    <row r="1705" spans="1:28" x14ac:dyDescent="0.3">
      <c r="A1705" s="1">
        <v>20817</v>
      </c>
      <c r="B1705" s="1" t="s">
        <v>41</v>
      </c>
      <c r="C1705" s="1">
        <v>5.78</v>
      </c>
      <c r="D1705" s="1">
        <v>0.05</v>
      </c>
      <c r="E1705" s="1">
        <v>2987</v>
      </c>
      <c r="G1705" s="1"/>
      <c r="H1705" s="1" t="s">
        <v>35</v>
      </c>
      <c r="I1705" s="1" t="s">
        <v>34</v>
      </c>
      <c r="J1705" s="1" t="s">
        <v>26</v>
      </c>
      <c r="K1705" s="1" t="s">
        <v>66</v>
      </c>
      <c r="L1705" s="1" t="s">
        <v>49</v>
      </c>
      <c r="M1705" s="1"/>
      <c r="N1705" s="1" t="s">
        <v>29</v>
      </c>
      <c r="O1705" s="1" t="s">
        <v>989</v>
      </c>
      <c r="P1705" s="1" t="s">
        <v>153</v>
      </c>
      <c r="Q1705" s="1" t="s">
        <v>873</v>
      </c>
      <c r="R1705" s="1"/>
      <c r="S1705" s="1">
        <v>50265</v>
      </c>
      <c r="T1705" s="2">
        <v>42183</v>
      </c>
      <c r="U1705" s="2">
        <v>42183</v>
      </c>
      <c r="V1705" s="1">
        <v>6</v>
      </c>
      <c r="W1705" s="1">
        <v>91180</v>
      </c>
      <c r="X1705" s="1"/>
      <c r="Y1705" s="1"/>
      <c r="Z1705" s="1"/>
      <c r="AA1705" s="1"/>
      <c r="AB1705" s="1"/>
    </row>
    <row r="1706" spans="1:28" x14ac:dyDescent="0.3">
      <c r="A1706" s="1">
        <v>22473</v>
      </c>
      <c r="B1706" s="1" t="s">
        <v>71</v>
      </c>
      <c r="C1706" s="1">
        <v>70.97</v>
      </c>
      <c r="D1706" s="1">
        <v>0.05</v>
      </c>
      <c r="E1706" s="1">
        <v>2991</v>
      </c>
      <c r="G1706" s="1"/>
      <c r="H1706" s="1" t="s">
        <v>35</v>
      </c>
      <c r="I1706" s="1" t="s">
        <v>34</v>
      </c>
      <c r="J1706" s="1" t="s">
        <v>26</v>
      </c>
      <c r="K1706" s="1" t="s">
        <v>131</v>
      </c>
      <c r="L1706" s="1" t="s">
        <v>49</v>
      </c>
      <c r="M1706" s="1"/>
      <c r="N1706" s="1" t="s">
        <v>29</v>
      </c>
      <c r="O1706" s="1" t="s">
        <v>989</v>
      </c>
      <c r="P1706" s="1" t="s">
        <v>602</v>
      </c>
      <c r="Q1706" s="1" t="s">
        <v>874</v>
      </c>
      <c r="R1706" s="1"/>
      <c r="S1706" s="1">
        <v>53402</v>
      </c>
      <c r="T1706" s="2">
        <v>42132</v>
      </c>
      <c r="U1706" s="2">
        <v>42137</v>
      </c>
      <c r="V1706" s="1">
        <v>2</v>
      </c>
      <c r="W1706" s="1">
        <v>91466</v>
      </c>
      <c r="X1706" s="1"/>
      <c r="Y1706" s="1"/>
      <c r="Z1706" s="1"/>
      <c r="AA1706" s="1"/>
      <c r="AB1706" s="1"/>
    </row>
    <row r="1707" spans="1:28" x14ac:dyDescent="0.3">
      <c r="A1707" s="1">
        <v>22476</v>
      </c>
      <c r="B1707" s="1" t="s">
        <v>71</v>
      </c>
      <c r="C1707" s="1">
        <v>5.28</v>
      </c>
      <c r="D1707" s="1">
        <v>0.05</v>
      </c>
      <c r="E1707" s="1">
        <v>2992</v>
      </c>
      <c r="G1707" s="1"/>
      <c r="H1707" s="1" t="s">
        <v>35</v>
      </c>
      <c r="I1707" s="1" t="s">
        <v>34</v>
      </c>
      <c r="J1707" s="1" t="s">
        <v>26</v>
      </c>
      <c r="K1707" s="1" t="s">
        <v>66</v>
      </c>
      <c r="L1707" s="1" t="s">
        <v>49</v>
      </c>
      <c r="M1707" s="1"/>
      <c r="N1707" s="1" t="s">
        <v>29</v>
      </c>
      <c r="O1707" s="1" t="s">
        <v>989</v>
      </c>
      <c r="P1707" s="1" t="s">
        <v>602</v>
      </c>
      <c r="Q1707" s="1" t="s">
        <v>875</v>
      </c>
      <c r="R1707" s="1"/>
      <c r="S1707" s="1">
        <v>53081</v>
      </c>
      <c r="T1707" s="2">
        <v>42132</v>
      </c>
      <c r="U1707" s="2">
        <v>42139</v>
      </c>
      <c r="V1707" s="1">
        <v>36</v>
      </c>
      <c r="W1707" s="1">
        <v>91466</v>
      </c>
      <c r="X1707" s="1"/>
      <c r="Y1707" s="1"/>
      <c r="Z1707" s="1"/>
      <c r="AA1707" s="1"/>
      <c r="AB1707" s="1"/>
    </row>
    <row r="1708" spans="1:28" x14ac:dyDescent="0.3">
      <c r="A1708" s="1">
        <v>20891</v>
      </c>
      <c r="B1708" s="1" t="s">
        <v>33</v>
      </c>
      <c r="C1708" s="1">
        <v>10.98</v>
      </c>
      <c r="D1708" s="1">
        <v>0.05</v>
      </c>
      <c r="E1708" s="1">
        <v>2999</v>
      </c>
      <c r="G1708" s="1"/>
      <c r="H1708" s="1" t="s">
        <v>35</v>
      </c>
      <c r="I1708" s="1" t="s">
        <v>74</v>
      </c>
      <c r="J1708" s="1" t="s">
        <v>26</v>
      </c>
      <c r="K1708" s="1" t="s">
        <v>999</v>
      </c>
      <c r="L1708" s="1" t="s">
        <v>43</v>
      </c>
      <c r="M1708" s="1"/>
      <c r="N1708" s="1" t="s">
        <v>29</v>
      </c>
      <c r="O1708" s="1" t="s">
        <v>989</v>
      </c>
      <c r="P1708" s="1" t="s">
        <v>143</v>
      </c>
      <c r="Q1708" s="1" t="s">
        <v>876</v>
      </c>
      <c r="R1708" s="1"/>
      <c r="S1708" s="1">
        <v>48237</v>
      </c>
      <c r="T1708" s="2">
        <v>42104</v>
      </c>
      <c r="U1708" s="2">
        <v>42105</v>
      </c>
      <c r="V1708" s="1">
        <v>5</v>
      </c>
      <c r="W1708" s="1">
        <v>87041</v>
      </c>
      <c r="X1708" s="2"/>
      <c r="Y1708" s="1"/>
      <c r="Z1708" s="1"/>
      <c r="AA1708" s="1"/>
      <c r="AB1708" s="1"/>
    </row>
    <row r="1709" spans="1:28" x14ac:dyDescent="0.3">
      <c r="A1709" s="1">
        <v>21499</v>
      </c>
      <c r="B1709" s="1" t="s">
        <v>71</v>
      </c>
      <c r="C1709" s="1">
        <v>10.14</v>
      </c>
      <c r="D1709" s="1">
        <v>0.05</v>
      </c>
      <c r="E1709" s="1">
        <v>3000</v>
      </c>
      <c r="G1709" s="1"/>
      <c r="H1709" s="1" t="s">
        <v>35</v>
      </c>
      <c r="I1709" s="1" t="s">
        <v>74</v>
      </c>
      <c r="J1709" s="1" t="s">
        <v>26</v>
      </c>
      <c r="K1709" s="1" t="s">
        <v>66</v>
      </c>
      <c r="L1709" s="1" t="s">
        <v>28</v>
      </c>
      <c r="M1709" s="1"/>
      <c r="N1709" s="1" t="s">
        <v>29</v>
      </c>
      <c r="O1709" s="1" t="s">
        <v>989</v>
      </c>
      <c r="P1709" s="1" t="s">
        <v>143</v>
      </c>
      <c r="Q1709" s="1" t="s">
        <v>877</v>
      </c>
      <c r="R1709" s="1"/>
      <c r="S1709" s="1">
        <v>48342</v>
      </c>
      <c r="T1709" s="2">
        <v>42030</v>
      </c>
      <c r="U1709" s="2">
        <v>42032</v>
      </c>
      <c r="V1709" s="1">
        <v>4</v>
      </c>
      <c r="W1709" s="1">
        <v>87042</v>
      </c>
      <c r="X1709" s="1"/>
      <c r="Y1709" s="1"/>
      <c r="Z1709" s="1"/>
      <c r="AA1709" s="1"/>
      <c r="AB1709" s="1"/>
    </row>
    <row r="1710" spans="1:28" x14ac:dyDescent="0.3">
      <c r="A1710" s="1">
        <v>23836</v>
      </c>
      <c r="B1710" s="1" t="s">
        <v>33</v>
      </c>
      <c r="C1710" s="1">
        <v>5.4</v>
      </c>
      <c r="D1710" s="1">
        <v>0.05</v>
      </c>
      <c r="E1710" s="1">
        <v>3001</v>
      </c>
      <c r="G1710" s="1"/>
      <c r="H1710" s="1" t="s">
        <v>35</v>
      </c>
      <c r="I1710" s="1" t="s">
        <v>74</v>
      </c>
      <c r="J1710" s="1" t="s">
        <v>26</v>
      </c>
      <c r="K1710" s="1" t="s">
        <v>996</v>
      </c>
      <c r="L1710" s="1" t="s">
        <v>49</v>
      </c>
      <c r="M1710" s="1"/>
      <c r="N1710" s="1" t="s">
        <v>29</v>
      </c>
      <c r="O1710" s="1" t="s">
        <v>984</v>
      </c>
      <c r="P1710" s="1" t="s">
        <v>143</v>
      </c>
      <c r="Q1710" s="1" t="s">
        <v>878</v>
      </c>
      <c r="R1710" s="1"/>
      <c r="S1710" s="1">
        <v>48060</v>
      </c>
      <c r="T1710" s="2">
        <v>42080</v>
      </c>
      <c r="U1710" s="2">
        <v>42082</v>
      </c>
      <c r="V1710" s="1">
        <v>21</v>
      </c>
      <c r="W1710" s="1">
        <v>87043</v>
      </c>
      <c r="X1710" s="1"/>
      <c r="Y1710" s="1"/>
      <c r="Z1710" s="1"/>
      <c r="AA1710" s="1"/>
      <c r="AB1710" s="1"/>
    </row>
    <row r="1711" spans="1:28" x14ac:dyDescent="0.3">
      <c r="A1711" s="1">
        <v>25282</v>
      </c>
      <c r="B1711" s="1" t="s">
        <v>47</v>
      </c>
      <c r="C1711" s="1">
        <v>85.99</v>
      </c>
      <c r="D1711" s="1">
        <v>0.05</v>
      </c>
      <c r="E1711" s="1">
        <v>3003</v>
      </c>
      <c r="G1711" s="1"/>
      <c r="H1711" s="1" t="s">
        <v>35</v>
      </c>
      <c r="I1711" s="1" t="s">
        <v>34</v>
      </c>
      <c r="J1711" s="1" t="s">
        <v>58</v>
      </c>
      <c r="K1711" s="1" t="s">
        <v>992</v>
      </c>
      <c r="L1711" s="1" t="s">
        <v>28</v>
      </c>
      <c r="M1711" s="1"/>
      <c r="N1711" s="1" t="s">
        <v>29</v>
      </c>
      <c r="O1711" s="1" t="s">
        <v>984</v>
      </c>
      <c r="P1711" s="1" t="s">
        <v>566</v>
      </c>
      <c r="Q1711" s="1" t="s">
        <v>879</v>
      </c>
      <c r="R1711" s="1"/>
      <c r="S1711" s="1">
        <v>83814</v>
      </c>
      <c r="T1711" s="2">
        <v>42068</v>
      </c>
      <c r="U1711" s="2">
        <v>42069</v>
      </c>
      <c r="V1711" s="1">
        <v>20</v>
      </c>
      <c r="W1711" s="1">
        <v>91586</v>
      </c>
      <c r="X1711" s="1"/>
      <c r="Y1711" s="1"/>
      <c r="Z1711" s="1"/>
      <c r="AA1711" s="1"/>
      <c r="AB1711" s="1"/>
    </row>
    <row r="1712" spans="1:28" x14ac:dyDescent="0.3">
      <c r="A1712" s="1">
        <v>7664</v>
      </c>
      <c r="B1712" s="1" t="s">
        <v>71</v>
      </c>
      <c r="C1712" s="1">
        <v>6.48</v>
      </c>
      <c r="D1712" s="1">
        <v>0.05</v>
      </c>
      <c r="E1712" s="1">
        <v>3004</v>
      </c>
      <c r="G1712" s="1"/>
      <c r="H1712" s="1" t="s">
        <v>35</v>
      </c>
      <c r="I1712" s="1" t="s">
        <v>24</v>
      </c>
      <c r="J1712" s="1" t="s">
        <v>26</v>
      </c>
      <c r="K1712" s="1" t="s">
        <v>66</v>
      </c>
      <c r="L1712" s="1" t="s">
        <v>49</v>
      </c>
      <c r="M1712" s="1"/>
      <c r="N1712" s="1" t="s">
        <v>29</v>
      </c>
      <c r="O1712" s="1" t="s">
        <v>984</v>
      </c>
      <c r="P1712" s="1" t="s">
        <v>39</v>
      </c>
      <c r="Q1712" s="1" t="s">
        <v>257</v>
      </c>
      <c r="R1712" s="1"/>
      <c r="S1712" s="1">
        <v>90049</v>
      </c>
      <c r="T1712" s="2">
        <v>42045</v>
      </c>
      <c r="U1712" s="2">
        <v>42050</v>
      </c>
      <c r="V1712" s="1">
        <v>58</v>
      </c>
      <c r="W1712" s="1">
        <v>54949</v>
      </c>
      <c r="X1712" s="1"/>
      <c r="Y1712" s="1"/>
      <c r="Z1712" s="1"/>
      <c r="AA1712" s="1"/>
      <c r="AB1712" s="1"/>
    </row>
    <row r="1713" spans="1:28" x14ac:dyDescent="0.3">
      <c r="A1713" s="1">
        <v>7665</v>
      </c>
      <c r="B1713" s="1" t="s">
        <v>71</v>
      </c>
      <c r="C1713" s="1">
        <v>20.98</v>
      </c>
      <c r="D1713" s="1">
        <v>0.05</v>
      </c>
      <c r="E1713" s="1">
        <v>3004</v>
      </c>
      <c r="G1713" s="1"/>
      <c r="H1713" s="1" t="s">
        <v>995</v>
      </c>
      <c r="I1713" s="1" t="s">
        <v>24</v>
      </c>
      <c r="J1713" s="1" t="s">
        <v>26</v>
      </c>
      <c r="K1713" s="1" t="s">
        <v>85</v>
      </c>
      <c r="L1713" s="1" t="s">
        <v>38</v>
      </c>
      <c r="M1713" s="1"/>
      <c r="N1713" s="1" t="s">
        <v>29</v>
      </c>
      <c r="O1713" s="1" t="s">
        <v>984</v>
      </c>
      <c r="P1713" s="1" t="s">
        <v>39</v>
      </c>
      <c r="Q1713" s="1" t="s">
        <v>257</v>
      </c>
      <c r="R1713" s="1"/>
      <c r="S1713" s="1">
        <v>90049</v>
      </c>
      <c r="T1713" s="2">
        <v>42045</v>
      </c>
      <c r="U1713" s="2">
        <v>42052</v>
      </c>
      <c r="V1713" s="1">
        <v>13</v>
      </c>
      <c r="W1713" s="1">
        <v>54949</v>
      </c>
      <c r="X1713" s="2"/>
      <c r="Y1713" s="1"/>
      <c r="Z1713" s="1"/>
      <c r="AA1713" s="1"/>
      <c r="AB1713" s="1"/>
    </row>
    <row r="1714" spans="1:28" x14ac:dyDescent="0.3">
      <c r="A1714" s="1">
        <v>23295</v>
      </c>
      <c r="B1714" s="1" t="s">
        <v>41</v>
      </c>
      <c r="C1714" s="1">
        <v>122.99</v>
      </c>
      <c r="D1714" s="1">
        <v>0.1</v>
      </c>
      <c r="E1714" s="1">
        <v>3005</v>
      </c>
      <c r="G1714" s="1"/>
      <c r="H1714" s="1" t="s">
        <v>995</v>
      </c>
      <c r="I1714" s="1" t="s">
        <v>24</v>
      </c>
      <c r="J1714" s="1" t="s">
        <v>26</v>
      </c>
      <c r="K1714" s="1" t="s">
        <v>996</v>
      </c>
      <c r="L1714" s="1" t="s">
        <v>49</v>
      </c>
      <c r="M1714" s="1"/>
      <c r="N1714" s="1" t="s">
        <v>29</v>
      </c>
      <c r="O1714" s="1" t="s">
        <v>984</v>
      </c>
      <c r="P1714" s="1" t="s">
        <v>566</v>
      </c>
      <c r="Q1714" s="1" t="s">
        <v>879</v>
      </c>
      <c r="R1714" s="1"/>
      <c r="S1714" s="1">
        <v>83814</v>
      </c>
      <c r="T1714" s="2">
        <v>42163</v>
      </c>
      <c r="U1714" s="2">
        <v>42166</v>
      </c>
      <c r="V1714" s="1">
        <v>12</v>
      </c>
      <c r="W1714" s="1">
        <v>91389</v>
      </c>
      <c r="X1714" s="1"/>
      <c r="Y1714" s="1"/>
      <c r="Z1714" s="1"/>
      <c r="AA1714" s="1"/>
      <c r="AB1714" s="1"/>
    </row>
    <row r="1715" spans="1:28" x14ac:dyDescent="0.3">
      <c r="A1715" s="1">
        <v>25664</v>
      </c>
      <c r="B1715" s="1" t="s">
        <v>71</v>
      </c>
      <c r="C1715" s="1">
        <v>6.48</v>
      </c>
      <c r="D1715" s="1">
        <v>0.05</v>
      </c>
      <c r="E1715" s="1">
        <v>3006</v>
      </c>
      <c r="G1715" s="1"/>
      <c r="H1715" s="1" t="s">
        <v>35</v>
      </c>
      <c r="I1715" s="1" t="s">
        <v>24</v>
      </c>
      <c r="J1715" s="1" t="s">
        <v>26</v>
      </c>
      <c r="K1715" s="1" t="s">
        <v>66</v>
      </c>
      <c r="L1715" s="1" t="s">
        <v>49</v>
      </c>
      <c r="M1715" s="1"/>
      <c r="N1715" s="1" t="s">
        <v>29</v>
      </c>
      <c r="O1715" s="1" t="s">
        <v>984</v>
      </c>
      <c r="P1715" s="1" t="s">
        <v>566</v>
      </c>
      <c r="Q1715" s="1" t="s">
        <v>880</v>
      </c>
      <c r="R1715" s="1"/>
      <c r="S1715" s="1">
        <v>83402</v>
      </c>
      <c r="T1715" s="2">
        <v>42045</v>
      </c>
      <c r="U1715" s="2">
        <v>42050</v>
      </c>
      <c r="V1715" s="1">
        <v>14</v>
      </c>
      <c r="W1715" s="1">
        <v>91388</v>
      </c>
      <c r="X1715" s="1"/>
      <c r="Y1715" s="1"/>
      <c r="Z1715" s="1"/>
      <c r="AA1715" s="1"/>
      <c r="AB1715" s="1"/>
    </row>
    <row r="1716" spans="1:28" x14ac:dyDescent="0.3">
      <c r="A1716" s="1">
        <v>25665</v>
      </c>
      <c r="B1716" s="1" t="s">
        <v>71</v>
      </c>
      <c r="C1716" s="1">
        <v>20.98</v>
      </c>
      <c r="D1716" s="1">
        <v>0.05</v>
      </c>
      <c r="E1716" s="1">
        <v>3006</v>
      </c>
      <c r="G1716" s="1"/>
      <c r="H1716" s="1" t="s">
        <v>995</v>
      </c>
      <c r="I1716" s="1" t="s">
        <v>24</v>
      </c>
      <c r="J1716" s="1" t="s">
        <v>26</v>
      </c>
      <c r="K1716" s="1" t="s">
        <v>85</v>
      </c>
      <c r="L1716" s="1" t="s">
        <v>38</v>
      </c>
      <c r="M1716" s="1"/>
      <c r="N1716" s="1" t="s">
        <v>29</v>
      </c>
      <c r="O1716" s="1" t="s">
        <v>989</v>
      </c>
      <c r="P1716" s="1" t="s">
        <v>566</v>
      </c>
      <c r="Q1716" s="1" t="s">
        <v>880</v>
      </c>
      <c r="R1716" s="1"/>
      <c r="S1716" s="1">
        <v>83402</v>
      </c>
      <c r="T1716" s="2">
        <v>42045</v>
      </c>
      <c r="U1716" s="2">
        <v>42052</v>
      </c>
      <c r="V1716" s="1">
        <v>3</v>
      </c>
      <c r="W1716" s="1">
        <v>91388</v>
      </c>
      <c r="X1716" s="2"/>
      <c r="Y1716" s="1"/>
      <c r="Z1716" s="1"/>
      <c r="AA1716" s="1"/>
      <c r="AB1716" s="1"/>
    </row>
    <row r="1717" spans="1:28" x14ac:dyDescent="0.3">
      <c r="A1717" s="1">
        <v>23627</v>
      </c>
      <c r="B1717" s="1" t="s">
        <v>41</v>
      </c>
      <c r="C1717" s="1">
        <v>9.99</v>
      </c>
      <c r="D1717" s="1">
        <v>0.05</v>
      </c>
      <c r="E1717" s="1">
        <v>3008</v>
      </c>
      <c r="G1717" s="1"/>
      <c r="H1717" s="1" t="s">
        <v>35</v>
      </c>
      <c r="I1717" s="1" t="s">
        <v>34</v>
      </c>
      <c r="J1717" s="1" t="s">
        <v>26</v>
      </c>
      <c r="K1717" s="1" t="s">
        <v>66</v>
      </c>
      <c r="L1717" s="1" t="s">
        <v>49</v>
      </c>
      <c r="M1717" s="1"/>
      <c r="N1717" s="1" t="s">
        <v>29</v>
      </c>
      <c r="O1717" s="1" t="s">
        <v>989</v>
      </c>
      <c r="P1717" s="1" t="s">
        <v>51</v>
      </c>
      <c r="Q1717" s="1" t="s">
        <v>881</v>
      </c>
      <c r="R1717" s="1"/>
      <c r="S1717" s="1">
        <v>55343</v>
      </c>
      <c r="T1717" s="2">
        <v>42069</v>
      </c>
      <c r="U1717" s="2">
        <v>42070</v>
      </c>
      <c r="V1717" s="1">
        <v>20</v>
      </c>
      <c r="W1717" s="1">
        <v>89414</v>
      </c>
      <c r="X1717" s="1"/>
      <c r="Y1717" s="1"/>
      <c r="Z1717" s="1"/>
      <c r="AA1717" s="1"/>
      <c r="AB1717" s="1"/>
    </row>
    <row r="1718" spans="1:28" x14ac:dyDescent="0.3">
      <c r="A1718" s="1">
        <v>24908</v>
      </c>
      <c r="B1718" s="1" t="s">
        <v>23</v>
      </c>
      <c r="C1718" s="1">
        <v>12.28</v>
      </c>
      <c r="D1718" s="1">
        <v>0.05</v>
      </c>
      <c r="E1718" s="1">
        <v>3008</v>
      </c>
      <c r="G1718" s="1"/>
      <c r="H1718" s="1" t="s">
        <v>35</v>
      </c>
      <c r="I1718" s="1" t="s">
        <v>34</v>
      </c>
      <c r="J1718" s="1" t="s">
        <v>26</v>
      </c>
      <c r="K1718" s="1" t="s">
        <v>66</v>
      </c>
      <c r="L1718" s="1" t="s">
        <v>49</v>
      </c>
      <c r="M1718" s="1"/>
      <c r="N1718" s="1" t="s">
        <v>29</v>
      </c>
      <c r="O1718" s="1" t="s">
        <v>988</v>
      </c>
      <c r="P1718" s="1" t="s">
        <v>51</v>
      </c>
      <c r="Q1718" s="1" t="s">
        <v>881</v>
      </c>
      <c r="R1718" s="1"/>
      <c r="S1718" s="1">
        <v>55343</v>
      </c>
      <c r="T1718" s="2">
        <v>42166</v>
      </c>
      <c r="U1718" s="2">
        <v>42167</v>
      </c>
      <c r="V1718" s="1">
        <v>12</v>
      </c>
      <c r="W1718" s="1">
        <v>89415</v>
      </c>
      <c r="X1718" s="1"/>
      <c r="Y1718" s="1"/>
      <c r="Z1718" s="1"/>
      <c r="AA1718" s="1"/>
      <c r="AB1718" s="1"/>
    </row>
    <row r="1719" spans="1:28" x14ac:dyDescent="0.3">
      <c r="A1719" s="1">
        <v>7898</v>
      </c>
      <c r="B1719" s="1" t="s">
        <v>41</v>
      </c>
      <c r="C1719" s="1">
        <v>5.98</v>
      </c>
      <c r="D1719" s="1">
        <v>0.05</v>
      </c>
      <c r="E1719" s="1">
        <v>3011</v>
      </c>
      <c r="G1719" s="1"/>
      <c r="H1719" s="1" t="s">
        <v>35</v>
      </c>
      <c r="I1719" s="1" t="s">
        <v>24</v>
      </c>
      <c r="J1719" s="1" t="s">
        <v>26</v>
      </c>
      <c r="K1719" s="1" t="s">
        <v>66</v>
      </c>
      <c r="L1719" s="1" t="s">
        <v>49</v>
      </c>
      <c r="M1719" s="1"/>
      <c r="N1719" s="1" t="s">
        <v>29</v>
      </c>
      <c r="O1719" s="1" t="s">
        <v>988</v>
      </c>
      <c r="P1719" s="1" t="s">
        <v>106</v>
      </c>
      <c r="Q1719" s="1" t="s">
        <v>107</v>
      </c>
      <c r="R1719" s="1"/>
      <c r="S1719" s="1">
        <v>2113</v>
      </c>
      <c r="T1719" s="2">
        <v>42152</v>
      </c>
      <c r="U1719" s="2">
        <v>42153</v>
      </c>
      <c r="V1719" s="1">
        <v>16</v>
      </c>
      <c r="W1719" s="1">
        <v>56486</v>
      </c>
      <c r="X1719" s="2"/>
      <c r="Y1719" s="1"/>
      <c r="Z1719" s="1"/>
      <c r="AA1719" s="1"/>
      <c r="AB1719" s="1"/>
    </row>
    <row r="1720" spans="1:28" x14ac:dyDescent="0.3">
      <c r="A1720" s="1">
        <v>1041</v>
      </c>
      <c r="B1720" s="1" t="s">
        <v>41</v>
      </c>
      <c r="C1720" s="1">
        <v>300.64999999999998</v>
      </c>
      <c r="D1720" s="1">
        <v>0.1</v>
      </c>
      <c r="E1720" s="1">
        <v>3011</v>
      </c>
      <c r="G1720" s="1"/>
      <c r="H1720" s="1" t="s">
        <v>35</v>
      </c>
      <c r="I1720" s="1" t="s">
        <v>24</v>
      </c>
      <c r="J1720" s="1" t="s">
        <v>26</v>
      </c>
      <c r="K1720" s="1" t="s">
        <v>131</v>
      </c>
      <c r="L1720" s="1" t="s">
        <v>124</v>
      </c>
      <c r="M1720" s="1"/>
      <c r="N1720" s="1" t="s">
        <v>29</v>
      </c>
      <c r="O1720" s="1" t="s">
        <v>988</v>
      </c>
      <c r="P1720" s="1" t="s">
        <v>106</v>
      </c>
      <c r="Q1720" s="1" t="s">
        <v>107</v>
      </c>
      <c r="R1720" s="1"/>
      <c r="S1720" s="1">
        <v>2113</v>
      </c>
      <c r="T1720" s="2">
        <v>42122</v>
      </c>
      <c r="U1720" s="2">
        <v>42124</v>
      </c>
      <c r="V1720" s="1">
        <v>32</v>
      </c>
      <c r="W1720" s="1">
        <v>7623</v>
      </c>
      <c r="X1720" s="1"/>
      <c r="Y1720" s="1"/>
      <c r="Z1720" s="1"/>
      <c r="AA1720" s="1"/>
      <c r="AB1720" s="1"/>
    </row>
    <row r="1721" spans="1:28" x14ac:dyDescent="0.3">
      <c r="A1721" s="1">
        <v>1042</v>
      </c>
      <c r="B1721" s="1" t="s">
        <v>41</v>
      </c>
      <c r="C1721" s="1">
        <v>49.99</v>
      </c>
      <c r="D1721" s="1">
        <v>0.05</v>
      </c>
      <c r="E1721" s="1">
        <v>3011</v>
      </c>
      <c r="G1721" s="1"/>
      <c r="H1721" s="1" t="s">
        <v>35</v>
      </c>
      <c r="I1721" s="1" t="s">
        <v>24</v>
      </c>
      <c r="J1721" s="1" t="s">
        <v>58</v>
      </c>
      <c r="K1721" s="1" t="s">
        <v>100</v>
      </c>
      <c r="L1721" s="1" t="s">
        <v>49</v>
      </c>
      <c r="M1721" s="1"/>
      <c r="N1721" s="1" t="s">
        <v>29</v>
      </c>
      <c r="O1721" s="1" t="s">
        <v>988</v>
      </c>
      <c r="P1721" s="1" t="s">
        <v>106</v>
      </c>
      <c r="Q1721" s="1" t="s">
        <v>107</v>
      </c>
      <c r="R1721" s="1"/>
      <c r="S1721" s="1">
        <v>2113</v>
      </c>
      <c r="T1721" s="2">
        <v>42122</v>
      </c>
      <c r="U1721" s="2">
        <v>42124</v>
      </c>
      <c r="V1721" s="1">
        <v>67</v>
      </c>
      <c r="W1721" s="1">
        <v>7623</v>
      </c>
      <c r="X1721" s="1"/>
      <c r="Y1721" s="1"/>
      <c r="Z1721" s="1"/>
      <c r="AA1721" s="1"/>
      <c r="AB1721" s="1"/>
    </row>
    <row r="1722" spans="1:28" x14ac:dyDescent="0.3">
      <c r="A1722" s="1">
        <v>1043</v>
      </c>
      <c r="B1722" s="1" t="s">
        <v>41</v>
      </c>
      <c r="C1722" s="1">
        <v>104.85</v>
      </c>
      <c r="D1722" s="1">
        <v>0.1</v>
      </c>
      <c r="E1722" s="1">
        <v>3011</v>
      </c>
      <c r="G1722" s="1"/>
      <c r="H1722" s="1" t="s">
        <v>35</v>
      </c>
      <c r="I1722" s="1" t="s">
        <v>24</v>
      </c>
      <c r="J1722" s="1" t="s">
        <v>26</v>
      </c>
      <c r="K1722" s="1" t="s">
        <v>66</v>
      </c>
      <c r="L1722" s="1" t="s">
        <v>49</v>
      </c>
      <c r="M1722" s="1"/>
      <c r="N1722" s="1" t="s">
        <v>29</v>
      </c>
      <c r="O1722" s="1" t="s">
        <v>988</v>
      </c>
      <c r="P1722" s="1" t="s">
        <v>106</v>
      </c>
      <c r="Q1722" s="1" t="s">
        <v>107</v>
      </c>
      <c r="R1722" s="1"/>
      <c r="S1722" s="1">
        <v>2113</v>
      </c>
      <c r="T1722" s="2">
        <v>42122</v>
      </c>
      <c r="U1722" s="2">
        <v>42123</v>
      </c>
      <c r="V1722" s="1">
        <v>58</v>
      </c>
      <c r="W1722" s="1">
        <v>7623</v>
      </c>
      <c r="X1722" s="2"/>
      <c r="Y1722" s="1"/>
      <c r="Z1722" s="1"/>
      <c r="AA1722" s="1"/>
      <c r="AB1722" s="1"/>
    </row>
    <row r="1723" spans="1:28" x14ac:dyDescent="0.3">
      <c r="A1723" s="1">
        <v>19041</v>
      </c>
      <c r="B1723" s="1" t="s">
        <v>41</v>
      </c>
      <c r="C1723" s="1">
        <v>300.64999999999998</v>
      </c>
      <c r="D1723" s="1">
        <v>0.1</v>
      </c>
      <c r="E1723" s="1">
        <v>3012</v>
      </c>
      <c r="G1723" s="1"/>
      <c r="H1723" s="1" t="s">
        <v>35</v>
      </c>
      <c r="I1723" s="1" t="s">
        <v>24</v>
      </c>
      <c r="J1723" s="1" t="s">
        <v>26</v>
      </c>
      <c r="K1723" s="1" t="s">
        <v>131</v>
      </c>
      <c r="L1723" s="1" t="s">
        <v>124</v>
      </c>
      <c r="M1723" s="1"/>
      <c r="N1723" s="1" t="s">
        <v>29</v>
      </c>
      <c r="O1723" s="1" t="s">
        <v>988</v>
      </c>
      <c r="P1723" s="1" t="s">
        <v>55</v>
      </c>
      <c r="Q1723" s="1" t="s">
        <v>882</v>
      </c>
      <c r="R1723" s="1"/>
      <c r="S1723" s="1">
        <v>14609</v>
      </c>
      <c r="T1723" s="2">
        <v>42122</v>
      </c>
      <c r="U1723" s="2">
        <v>42124</v>
      </c>
      <c r="V1723" s="1">
        <v>8</v>
      </c>
      <c r="W1723" s="1">
        <v>86346</v>
      </c>
      <c r="X1723" s="2"/>
      <c r="Y1723" s="1"/>
      <c r="Z1723" s="1"/>
      <c r="AA1723" s="1"/>
      <c r="AB1723" s="1"/>
    </row>
    <row r="1724" spans="1:28" x14ac:dyDescent="0.3">
      <c r="A1724" s="1">
        <v>19042</v>
      </c>
      <c r="B1724" s="1" t="s">
        <v>41</v>
      </c>
      <c r="C1724" s="1">
        <v>49.99</v>
      </c>
      <c r="D1724" s="1">
        <v>0.05</v>
      </c>
      <c r="E1724" s="1">
        <v>3012</v>
      </c>
      <c r="G1724" s="1"/>
      <c r="H1724" s="1" t="s">
        <v>35</v>
      </c>
      <c r="I1724" s="1" t="s">
        <v>24</v>
      </c>
      <c r="J1724" s="1" t="s">
        <v>58</v>
      </c>
      <c r="K1724" s="1" t="s">
        <v>100</v>
      </c>
      <c r="L1724" s="1" t="s">
        <v>49</v>
      </c>
      <c r="M1724" s="1"/>
      <c r="N1724" s="1" t="s">
        <v>29</v>
      </c>
      <c r="O1724" s="1" t="s">
        <v>988</v>
      </c>
      <c r="P1724" s="1" t="s">
        <v>55</v>
      </c>
      <c r="Q1724" s="1" t="s">
        <v>882</v>
      </c>
      <c r="R1724" s="1"/>
      <c r="S1724" s="1">
        <v>14609</v>
      </c>
      <c r="T1724" s="2">
        <v>42122</v>
      </c>
      <c r="U1724" s="2">
        <v>42124</v>
      </c>
      <c r="V1724" s="1">
        <v>17</v>
      </c>
      <c r="W1724" s="1">
        <v>86346</v>
      </c>
      <c r="X1724" s="1"/>
      <c r="Y1724" s="1"/>
      <c r="Z1724" s="1"/>
      <c r="AA1724" s="1"/>
      <c r="AB1724" s="1"/>
    </row>
    <row r="1725" spans="1:28" x14ac:dyDescent="0.3">
      <c r="A1725" s="1">
        <v>19043</v>
      </c>
      <c r="B1725" s="1" t="s">
        <v>41</v>
      </c>
      <c r="C1725" s="1">
        <v>104.85</v>
      </c>
      <c r="D1725" s="1">
        <v>0.1</v>
      </c>
      <c r="E1725" s="1">
        <v>3012</v>
      </c>
      <c r="G1725" s="1"/>
      <c r="H1725" s="1" t="s">
        <v>35</v>
      </c>
      <c r="I1725" s="1" t="s">
        <v>24</v>
      </c>
      <c r="J1725" s="1" t="s">
        <v>26</v>
      </c>
      <c r="K1725" s="1" t="s">
        <v>66</v>
      </c>
      <c r="L1725" s="1" t="s">
        <v>49</v>
      </c>
      <c r="M1725" s="1"/>
      <c r="N1725" s="1" t="s">
        <v>29</v>
      </c>
      <c r="O1725" s="1" t="s">
        <v>984</v>
      </c>
      <c r="P1725" s="1" t="s">
        <v>55</v>
      </c>
      <c r="Q1725" s="1" t="s">
        <v>882</v>
      </c>
      <c r="R1725" s="1"/>
      <c r="S1725" s="1">
        <v>14609</v>
      </c>
      <c r="T1725" s="2">
        <v>42122</v>
      </c>
      <c r="U1725" s="2">
        <v>42123</v>
      </c>
      <c r="V1725" s="1">
        <v>14</v>
      </c>
      <c r="W1725" s="1">
        <v>86346</v>
      </c>
      <c r="X1725" s="1"/>
      <c r="Y1725" s="1"/>
      <c r="Z1725" s="1"/>
      <c r="AA1725" s="1"/>
      <c r="AB1725" s="1"/>
    </row>
    <row r="1726" spans="1:28" x14ac:dyDescent="0.3">
      <c r="A1726" s="1">
        <v>22064</v>
      </c>
      <c r="B1726" s="1" t="s">
        <v>41</v>
      </c>
      <c r="C1726" s="1">
        <v>5.58</v>
      </c>
      <c r="D1726" s="1">
        <v>0.05</v>
      </c>
      <c r="E1726" s="1">
        <v>3017</v>
      </c>
      <c r="G1726" s="1"/>
      <c r="H1726" s="1" t="s">
        <v>35</v>
      </c>
      <c r="I1726" s="1" t="s">
        <v>24</v>
      </c>
      <c r="J1726" s="1" t="s">
        <v>26</v>
      </c>
      <c r="K1726" s="1" t="s">
        <v>54</v>
      </c>
      <c r="L1726" s="1" t="s">
        <v>49</v>
      </c>
      <c r="M1726" s="1"/>
      <c r="N1726" s="1" t="s">
        <v>29</v>
      </c>
      <c r="O1726" s="1" t="s">
        <v>984</v>
      </c>
      <c r="P1726" s="1" t="s">
        <v>39</v>
      </c>
      <c r="Q1726" s="1" t="s">
        <v>883</v>
      </c>
      <c r="R1726" s="1"/>
      <c r="S1726" s="1">
        <v>92024</v>
      </c>
      <c r="T1726" s="2">
        <v>42013</v>
      </c>
      <c r="U1726" s="2">
        <v>42014</v>
      </c>
      <c r="V1726" s="1">
        <v>1</v>
      </c>
      <c r="W1726" s="1">
        <v>89071</v>
      </c>
      <c r="X1726" s="1"/>
      <c r="Y1726" s="1"/>
      <c r="Z1726" s="1"/>
      <c r="AA1726" s="1"/>
      <c r="AB1726" s="1"/>
    </row>
    <row r="1727" spans="1:28" x14ac:dyDescent="0.3">
      <c r="A1727" s="1">
        <v>22065</v>
      </c>
      <c r="B1727" s="1" t="s">
        <v>41</v>
      </c>
      <c r="C1727" s="1">
        <v>3.98</v>
      </c>
      <c r="D1727" s="1">
        <v>0.05</v>
      </c>
      <c r="E1727" s="1">
        <v>3017</v>
      </c>
      <c r="G1727" s="1"/>
      <c r="H1727" s="1" t="s">
        <v>35</v>
      </c>
      <c r="I1727" s="1" t="s">
        <v>24</v>
      </c>
      <c r="J1727" s="1" t="s">
        <v>26</v>
      </c>
      <c r="K1727" s="1" t="s">
        <v>27</v>
      </c>
      <c r="L1727" s="1" t="s">
        <v>28</v>
      </c>
      <c r="M1727" s="1"/>
      <c r="N1727" s="1" t="s">
        <v>29</v>
      </c>
      <c r="O1727" s="1" t="s">
        <v>989</v>
      </c>
      <c r="P1727" s="1" t="s">
        <v>39</v>
      </c>
      <c r="Q1727" s="1" t="s">
        <v>883</v>
      </c>
      <c r="R1727" s="1"/>
      <c r="S1727" s="1">
        <v>92024</v>
      </c>
      <c r="T1727" s="2">
        <v>42013</v>
      </c>
      <c r="U1727" s="2">
        <v>42014</v>
      </c>
      <c r="V1727" s="1">
        <v>11</v>
      </c>
      <c r="W1727" s="1">
        <v>89071</v>
      </c>
      <c r="X1727" s="1"/>
      <c r="Y1727" s="1"/>
      <c r="Z1727" s="1"/>
      <c r="AA1727" s="1"/>
      <c r="AB1727" s="1"/>
    </row>
    <row r="1728" spans="1:28" x14ac:dyDescent="0.3">
      <c r="A1728" s="1">
        <v>18950</v>
      </c>
      <c r="B1728" s="1" t="s">
        <v>71</v>
      </c>
      <c r="C1728" s="1">
        <v>4.9800000000000004</v>
      </c>
      <c r="D1728" s="1">
        <v>0.05</v>
      </c>
      <c r="E1728" s="1">
        <v>3035</v>
      </c>
      <c r="G1728" s="1"/>
      <c r="H1728" s="1" t="s">
        <v>35</v>
      </c>
      <c r="I1728" s="1" t="s">
        <v>34</v>
      </c>
      <c r="J1728" s="1" t="s">
        <v>26</v>
      </c>
      <c r="K1728" s="1" t="s">
        <v>66</v>
      </c>
      <c r="L1728" s="1" t="s">
        <v>49</v>
      </c>
      <c r="M1728" s="1"/>
      <c r="N1728" s="1" t="s">
        <v>29</v>
      </c>
      <c r="O1728" s="1" t="s">
        <v>989</v>
      </c>
      <c r="P1728" s="1" t="s">
        <v>98</v>
      </c>
      <c r="Q1728" s="1" t="s">
        <v>884</v>
      </c>
      <c r="R1728" s="1"/>
      <c r="S1728" s="1">
        <v>60148</v>
      </c>
      <c r="T1728" s="2">
        <v>42019</v>
      </c>
      <c r="U1728" s="2">
        <v>42024</v>
      </c>
      <c r="V1728" s="1">
        <v>10</v>
      </c>
      <c r="W1728" s="1">
        <v>89128</v>
      </c>
      <c r="X1728" s="1"/>
      <c r="Y1728" s="1"/>
      <c r="Z1728" s="1"/>
      <c r="AA1728" s="1"/>
      <c r="AB1728" s="1"/>
    </row>
    <row r="1729" spans="1:28" x14ac:dyDescent="0.3">
      <c r="A1729" s="1">
        <v>18951</v>
      </c>
      <c r="B1729" s="1" t="s">
        <v>71</v>
      </c>
      <c r="C1729" s="1">
        <v>6.35</v>
      </c>
      <c r="D1729" s="1">
        <v>0.05</v>
      </c>
      <c r="E1729" s="1">
        <v>3035</v>
      </c>
      <c r="G1729" s="1"/>
      <c r="H1729" s="1" t="s">
        <v>35</v>
      </c>
      <c r="I1729" s="1" t="s">
        <v>34</v>
      </c>
      <c r="J1729" s="1" t="s">
        <v>26</v>
      </c>
      <c r="K1729" s="1" t="s">
        <v>66</v>
      </c>
      <c r="L1729" s="1" t="s">
        <v>28</v>
      </c>
      <c r="M1729" s="1"/>
      <c r="N1729" s="1" t="s">
        <v>29</v>
      </c>
      <c r="O1729" s="1" t="s">
        <v>989</v>
      </c>
      <c r="P1729" s="1" t="s">
        <v>98</v>
      </c>
      <c r="Q1729" s="1" t="s">
        <v>884</v>
      </c>
      <c r="R1729" s="1"/>
      <c r="S1729" s="1">
        <v>60148</v>
      </c>
      <c r="T1729" s="2">
        <v>42019</v>
      </c>
      <c r="U1729" s="2">
        <v>42024</v>
      </c>
      <c r="V1729" s="1">
        <v>12</v>
      </c>
      <c r="W1729" s="1">
        <v>89128</v>
      </c>
      <c r="X1729" s="1"/>
      <c r="Y1729" s="1"/>
      <c r="Z1729" s="1"/>
      <c r="AA1729" s="1"/>
      <c r="AB1729" s="1"/>
    </row>
    <row r="1730" spans="1:28" x14ac:dyDescent="0.3">
      <c r="A1730" s="1">
        <v>19849</v>
      </c>
      <c r="B1730" s="1" t="s">
        <v>33</v>
      </c>
      <c r="C1730" s="1">
        <v>12.99</v>
      </c>
      <c r="D1730" s="1">
        <v>0.05</v>
      </c>
      <c r="E1730" s="1">
        <v>3036</v>
      </c>
      <c r="G1730" s="1"/>
      <c r="H1730" s="1" t="s">
        <v>35</v>
      </c>
      <c r="I1730" s="1" t="s">
        <v>34</v>
      </c>
      <c r="J1730" s="1" t="s">
        <v>36</v>
      </c>
      <c r="K1730" s="1" t="s">
        <v>42</v>
      </c>
      <c r="L1730" s="1" t="s">
        <v>124</v>
      </c>
      <c r="M1730" s="1"/>
      <c r="N1730" s="1" t="s">
        <v>29</v>
      </c>
      <c r="O1730" s="1" t="s">
        <v>989</v>
      </c>
      <c r="P1730" s="1" t="s">
        <v>854</v>
      </c>
      <c r="Q1730" s="1" t="s">
        <v>885</v>
      </c>
      <c r="R1730" s="1"/>
      <c r="S1730" s="1">
        <v>58554</v>
      </c>
      <c r="T1730" s="2">
        <v>42020</v>
      </c>
      <c r="U1730" s="2">
        <v>42022</v>
      </c>
      <c r="V1730" s="1">
        <v>5</v>
      </c>
      <c r="W1730" s="1">
        <v>89129</v>
      </c>
      <c r="X1730" s="1"/>
      <c r="Y1730" s="1"/>
      <c r="Z1730" s="1"/>
      <c r="AA1730" s="1"/>
      <c r="AB1730" s="1"/>
    </row>
    <row r="1731" spans="1:28" x14ac:dyDescent="0.3">
      <c r="A1731" s="1">
        <v>19850</v>
      </c>
      <c r="B1731" s="1" t="s">
        <v>33</v>
      </c>
      <c r="C1731" s="1">
        <v>35.44</v>
      </c>
      <c r="D1731" s="1">
        <v>0.05</v>
      </c>
      <c r="E1731" s="1">
        <v>3036</v>
      </c>
      <c r="G1731" s="1"/>
      <c r="H1731" s="1" t="s">
        <v>35</v>
      </c>
      <c r="I1731" s="1" t="s">
        <v>34</v>
      </c>
      <c r="J1731" s="1" t="s">
        <v>26</v>
      </c>
      <c r="K1731" s="1" t="s">
        <v>66</v>
      </c>
      <c r="L1731" s="1" t="s">
        <v>49</v>
      </c>
      <c r="M1731" s="1"/>
      <c r="N1731" s="1" t="s">
        <v>29</v>
      </c>
      <c r="O1731" s="1" t="s">
        <v>989</v>
      </c>
      <c r="P1731" s="1" t="s">
        <v>854</v>
      </c>
      <c r="Q1731" s="1" t="s">
        <v>885</v>
      </c>
      <c r="R1731" s="1"/>
      <c r="S1731" s="1">
        <v>58554</v>
      </c>
      <c r="T1731" s="2">
        <v>42020</v>
      </c>
      <c r="U1731" s="2">
        <v>42022</v>
      </c>
      <c r="V1731" s="1">
        <v>7</v>
      </c>
      <c r="W1731" s="1">
        <v>89129</v>
      </c>
      <c r="X1731" s="2"/>
      <c r="Y1731" s="1"/>
      <c r="Z1731" s="1"/>
      <c r="AA1731" s="1"/>
      <c r="AB1731" s="1"/>
    </row>
    <row r="1732" spans="1:28" x14ac:dyDescent="0.3">
      <c r="A1732" s="1">
        <v>19851</v>
      </c>
      <c r="B1732" s="1" t="s">
        <v>33</v>
      </c>
      <c r="C1732" s="1">
        <v>12.98</v>
      </c>
      <c r="D1732" s="1">
        <v>0.05</v>
      </c>
      <c r="E1732" s="1">
        <v>3036</v>
      </c>
      <c r="G1732" s="1"/>
      <c r="H1732" s="1" t="s">
        <v>35</v>
      </c>
      <c r="I1732" s="1" t="s">
        <v>34</v>
      </c>
      <c r="J1732" s="1" t="s">
        <v>26</v>
      </c>
      <c r="K1732" s="1" t="s">
        <v>999</v>
      </c>
      <c r="L1732" s="1" t="s">
        <v>43</v>
      </c>
      <c r="M1732" s="1"/>
      <c r="N1732" s="1" t="s">
        <v>29</v>
      </c>
      <c r="O1732" s="1" t="s">
        <v>989</v>
      </c>
      <c r="P1732" s="1" t="s">
        <v>854</v>
      </c>
      <c r="Q1732" s="1" t="s">
        <v>885</v>
      </c>
      <c r="R1732" s="1"/>
      <c r="S1732" s="1">
        <v>58554</v>
      </c>
      <c r="T1732" s="2">
        <v>42020</v>
      </c>
      <c r="U1732" s="2">
        <v>42023</v>
      </c>
      <c r="V1732" s="1">
        <v>14</v>
      </c>
      <c r="W1732" s="1">
        <v>89129</v>
      </c>
      <c r="X1732" s="2"/>
      <c r="Y1732" s="1"/>
      <c r="Z1732" s="1"/>
      <c r="AA1732" s="1"/>
      <c r="AB1732" s="1"/>
    </row>
    <row r="1733" spans="1:28" x14ac:dyDescent="0.3">
      <c r="A1733" s="1">
        <v>22201</v>
      </c>
      <c r="B1733" s="1" t="s">
        <v>41</v>
      </c>
      <c r="C1733" s="1">
        <v>178.47</v>
      </c>
      <c r="D1733" s="1">
        <v>0.1</v>
      </c>
      <c r="E1733" s="1">
        <v>3036</v>
      </c>
      <c r="G1733" s="1"/>
      <c r="H1733" s="1" t="s">
        <v>35</v>
      </c>
      <c r="I1733" s="1" t="s">
        <v>34</v>
      </c>
      <c r="J1733" s="1" t="s">
        <v>26</v>
      </c>
      <c r="K1733" s="1" t="s">
        <v>85</v>
      </c>
      <c r="L1733" s="1" t="s">
        <v>49</v>
      </c>
      <c r="M1733" s="1"/>
      <c r="N1733" s="1" t="s">
        <v>29</v>
      </c>
      <c r="O1733" s="1" t="s">
        <v>989</v>
      </c>
      <c r="P1733" s="1" t="s">
        <v>854</v>
      </c>
      <c r="Q1733" s="1" t="s">
        <v>885</v>
      </c>
      <c r="R1733" s="1"/>
      <c r="S1733" s="1">
        <v>58554</v>
      </c>
      <c r="T1733" s="2">
        <v>42076</v>
      </c>
      <c r="U1733" s="2">
        <v>42079</v>
      </c>
      <c r="V1733" s="1">
        <v>22</v>
      </c>
      <c r="W1733" s="1">
        <v>89130</v>
      </c>
      <c r="X1733" s="1"/>
      <c r="Y1733" s="1"/>
      <c r="Z1733" s="1"/>
      <c r="AA1733" s="1"/>
      <c r="AB1733" s="1"/>
    </row>
    <row r="1734" spans="1:28" x14ac:dyDescent="0.3">
      <c r="A1734" s="1">
        <v>19381</v>
      </c>
      <c r="B1734" s="1" t="s">
        <v>33</v>
      </c>
      <c r="C1734" s="1">
        <v>73.98</v>
      </c>
      <c r="D1734" s="1">
        <v>0.05</v>
      </c>
      <c r="E1734" s="1">
        <v>3041</v>
      </c>
      <c r="G1734" s="1"/>
      <c r="H1734" s="1" t="s">
        <v>35</v>
      </c>
      <c r="I1734" s="1" t="s">
        <v>24</v>
      </c>
      <c r="J1734" s="1" t="s">
        <v>58</v>
      </c>
      <c r="K1734" s="1" t="s">
        <v>100</v>
      </c>
      <c r="L1734" s="1" t="s">
        <v>49</v>
      </c>
      <c r="M1734" s="1"/>
      <c r="N1734" s="1" t="s">
        <v>29</v>
      </c>
      <c r="O1734" s="1" t="s">
        <v>989</v>
      </c>
      <c r="P1734" s="1" t="s">
        <v>101</v>
      </c>
      <c r="Q1734" s="1" t="s">
        <v>646</v>
      </c>
      <c r="R1734" s="1"/>
      <c r="S1734" s="1">
        <v>67846</v>
      </c>
      <c r="T1734" s="2">
        <v>42139</v>
      </c>
      <c r="U1734" s="2">
        <v>42142</v>
      </c>
      <c r="V1734" s="1">
        <v>17</v>
      </c>
      <c r="W1734" s="1">
        <v>86102</v>
      </c>
      <c r="X1734" s="1"/>
      <c r="Y1734" s="1"/>
      <c r="Z1734" s="1"/>
      <c r="AA1734" s="1"/>
      <c r="AB1734" s="1"/>
    </row>
    <row r="1735" spans="1:28" x14ac:dyDescent="0.3">
      <c r="A1735" s="1">
        <v>19382</v>
      </c>
      <c r="B1735" s="1" t="s">
        <v>33</v>
      </c>
      <c r="C1735" s="1">
        <v>3.68</v>
      </c>
      <c r="D1735" s="1">
        <v>0.05</v>
      </c>
      <c r="E1735" s="1">
        <v>3041</v>
      </c>
      <c r="G1735" s="1"/>
      <c r="H1735" s="1" t="s">
        <v>35</v>
      </c>
      <c r="I1735" s="1" t="s">
        <v>24</v>
      </c>
      <c r="J1735" s="1" t="s">
        <v>26</v>
      </c>
      <c r="K1735" s="1" t="s">
        <v>999</v>
      </c>
      <c r="L1735" s="1" t="s">
        <v>28</v>
      </c>
      <c r="M1735" s="1"/>
      <c r="N1735" s="1" t="s">
        <v>29</v>
      </c>
      <c r="O1735" s="1" t="s">
        <v>989</v>
      </c>
      <c r="P1735" s="1" t="s">
        <v>101</v>
      </c>
      <c r="Q1735" s="1" t="s">
        <v>646</v>
      </c>
      <c r="R1735" s="1"/>
      <c r="S1735" s="1">
        <v>67846</v>
      </c>
      <c r="T1735" s="2">
        <v>42139</v>
      </c>
      <c r="U1735" s="2">
        <v>42141</v>
      </c>
      <c r="V1735" s="1">
        <v>8</v>
      </c>
      <c r="W1735" s="1">
        <v>86102</v>
      </c>
      <c r="X1735" s="1"/>
      <c r="Y1735" s="1"/>
      <c r="Z1735" s="1"/>
      <c r="AA1735" s="1"/>
      <c r="AB1735" s="1"/>
    </row>
    <row r="1736" spans="1:28" x14ac:dyDescent="0.3">
      <c r="A1736" s="1">
        <v>20049</v>
      </c>
      <c r="B1736" s="1" t="s">
        <v>47</v>
      </c>
      <c r="C1736" s="1">
        <v>14.48</v>
      </c>
      <c r="D1736" s="1">
        <v>0.05</v>
      </c>
      <c r="E1736" s="1">
        <v>3042</v>
      </c>
      <c r="G1736" s="1"/>
      <c r="H1736" s="1" t="s">
        <v>35</v>
      </c>
      <c r="I1736" s="1" t="s">
        <v>48</v>
      </c>
      <c r="J1736" s="1" t="s">
        <v>26</v>
      </c>
      <c r="K1736" s="1" t="s">
        <v>996</v>
      </c>
      <c r="L1736" s="1" t="s">
        <v>49</v>
      </c>
      <c r="M1736" s="1"/>
      <c r="N1736" s="1" t="s">
        <v>29</v>
      </c>
      <c r="O1736" s="1" t="s">
        <v>989</v>
      </c>
      <c r="P1736" s="1" t="s">
        <v>101</v>
      </c>
      <c r="Q1736" s="1" t="s">
        <v>886</v>
      </c>
      <c r="R1736" s="1"/>
      <c r="S1736" s="1">
        <v>67501</v>
      </c>
      <c r="T1736" s="2">
        <v>42039</v>
      </c>
      <c r="U1736" s="2">
        <v>42040</v>
      </c>
      <c r="V1736" s="1">
        <v>12</v>
      </c>
      <c r="W1736" s="1">
        <v>86101</v>
      </c>
      <c r="X1736" s="1"/>
      <c r="Y1736" s="1"/>
      <c r="Z1736" s="1"/>
      <c r="AA1736" s="1"/>
      <c r="AB1736" s="1"/>
    </row>
    <row r="1737" spans="1:28" x14ac:dyDescent="0.3">
      <c r="A1737" s="1">
        <v>21475</v>
      </c>
      <c r="B1737" s="1" t="s">
        <v>23</v>
      </c>
      <c r="C1737" s="1">
        <v>6.48</v>
      </c>
      <c r="D1737" s="1">
        <v>0.05</v>
      </c>
      <c r="E1737" s="1">
        <v>3045</v>
      </c>
      <c r="G1737" s="1"/>
      <c r="H1737" s="1" t="s">
        <v>35</v>
      </c>
      <c r="I1737" s="1" t="s">
        <v>48</v>
      </c>
      <c r="J1737" s="1" t="s">
        <v>26</v>
      </c>
      <c r="K1737" s="1" t="s">
        <v>66</v>
      </c>
      <c r="L1737" s="1" t="s">
        <v>49</v>
      </c>
      <c r="M1737" s="1"/>
      <c r="N1737" s="1" t="s">
        <v>29</v>
      </c>
      <c r="O1737" s="1" t="s">
        <v>989</v>
      </c>
      <c r="P1737" s="1" t="s">
        <v>101</v>
      </c>
      <c r="Q1737" s="1" t="s">
        <v>887</v>
      </c>
      <c r="R1737" s="1"/>
      <c r="S1737" s="1">
        <v>66048</v>
      </c>
      <c r="T1737" s="2">
        <v>42161</v>
      </c>
      <c r="U1737" s="2">
        <v>42162</v>
      </c>
      <c r="V1737" s="1">
        <v>12</v>
      </c>
      <c r="W1737" s="1">
        <v>86104</v>
      </c>
      <c r="X1737" s="1"/>
      <c r="Y1737" s="1"/>
      <c r="Z1737" s="1"/>
      <c r="AA1737" s="1"/>
      <c r="AB1737" s="1"/>
    </row>
    <row r="1738" spans="1:28" x14ac:dyDescent="0.3">
      <c r="A1738" s="1">
        <v>24415</v>
      </c>
      <c r="B1738" s="1" t="s">
        <v>23</v>
      </c>
      <c r="C1738" s="1">
        <v>120.98</v>
      </c>
      <c r="D1738" s="1">
        <v>0.1</v>
      </c>
      <c r="E1738" s="1">
        <v>3046</v>
      </c>
      <c r="G1738" s="1"/>
      <c r="H1738" s="1" t="s">
        <v>995</v>
      </c>
      <c r="I1738" s="1" t="s">
        <v>48</v>
      </c>
      <c r="J1738" s="1" t="s">
        <v>36</v>
      </c>
      <c r="K1738" s="1" t="s">
        <v>37</v>
      </c>
      <c r="L1738" s="1" t="s">
        <v>38</v>
      </c>
      <c r="M1738" s="1"/>
      <c r="N1738" s="1" t="s">
        <v>29</v>
      </c>
      <c r="O1738" s="1" t="s">
        <v>984</v>
      </c>
      <c r="P1738" s="1" t="s">
        <v>101</v>
      </c>
      <c r="Q1738" s="1" t="s">
        <v>888</v>
      </c>
      <c r="R1738" s="1"/>
      <c r="S1738" s="1">
        <v>66209</v>
      </c>
      <c r="T1738" s="2">
        <v>42047</v>
      </c>
      <c r="U1738" s="2">
        <v>42049</v>
      </c>
      <c r="V1738" s="1">
        <v>2</v>
      </c>
      <c r="W1738" s="1">
        <v>86103</v>
      </c>
      <c r="X1738" s="1"/>
      <c r="Y1738" s="1"/>
      <c r="Z1738" s="1"/>
      <c r="AA1738" s="1"/>
      <c r="AB1738" s="1"/>
    </row>
    <row r="1739" spans="1:28" x14ac:dyDescent="0.3">
      <c r="A1739" s="1">
        <v>23188</v>
      </c>
      <c r="B1739" s="1" t="s">
        <v>23</v>
      </c>
      <c r="C1739" s="1">
        <v>276.2</v>
      </c>
      <c r="D1739" s="1">
        <v>0.1</v>
      </c>
      <c r="E1739" s="1">
        <v>3048</v>
      </c>
      <c r="G1739" s="1"/>
      <c r="H1739" s="1" t="s">
        <v>995</v>
      </c>
      <c r="I1739" s="1" t="s">
        <v>24</v>
      </c>
      <c r="J1739" s="1" t="s">
        <v>36</v>
      </c>
      <c r="K1739" s="1" t="s">
        <v>37</v>
      </c>
      <c r="L1739" s="1" t="s">
        <v>124</v>
      </c>
      <c r="M1739" s="1"/>
      <c r="N1739" s="1" t="s">
        <v>29</v>
      </c>
      <c r="O1739" s="1" t="s">
        <v>998</v>
      </c>
      <c r="P1739" s="1" t="s">
        <v>39</v>
      </c>
      <c r="Q1739" s="1" t="s">
        <v>889</v>
      </c>
      <c r="R1739" s="1"/>
      <c r="S1739" s="1">
        <v>94704</v>
      </c>
      <c r="T1739" s="2">
        <v>42068</v>
      </c>
      <c r="U1739" s="2">
        <v>42070</v>
      </c>
      <c r="V1739" s="1">
        <v>10</v>
      </c>
      <c r="W1739" s="1">
        <v>89789</v>
      </c>
      <c r="X1739" s="1"/>
      <c r="Y1739" s="1"/>
      <c r="Z1739" s="1"/>
      <c r="AA1739" s="1"/>
      <c r="AB1739" s="1"/>
    </row>
    <row r="1740" spans="1:28" x14ac:dyDescent="0.3">
      <c r="A1740" s="1">
        <v>25904</v>
      </c>
      <c r="B1740" s="1" t="s">
        <v>47</v>
      </c>
      <c r="C1740" s="1">
        <v>125.99</v>
      </c>
      <c r="D1740" s="1">
        <v>0.1</v>
      </c>
      <c r="E1740" s="1">
        <v>3053</v>
      </c>
      <c r="G1740" s="1"/>
      <c r="H1740" s="1" t="s">
        <v>35</v>
      </c>
      <c r="I1740" s="1" t="s">
        <v>24</v>
      </c>
      <c r="J1740" s="1" t="s">
        <v>58</v>
      </c>
      <c r="K1740" s="1" t="s">
        <v>992</v>
      </c>
      <c r="L1740" s="1" t="s">
        <v>49</v>
      </c>
      <c r="M1740" s="1"/>
      <c r="N1740" s="1" t="s">
        <v>29</v>
      </c>
      <c r="O1740" s="1" t="s">
        <v>984</v>
      </c>
      <c r="P1740" s="1" t="s">
        <v>244</v>
      </c>
      <c r="Q1740" s="1" t="s">
        <v>149</v>
      </c>
      <c r="R1740" s="1"/>
      <c r="S1740" s="1">
        <v>42071</v>
      </c>
      <c r="T1740" s="2">
        <v>42038</v>
      </c>
      <c r="U1740" s="2">
        <v>42040</v>
      </c>
      <c r="V1740" s="1">
        <v>11</v>
      </c>
      <c r="W1740" s="1">
        <v>86662</v>
      </c>
      <c r="X1740" s="1"/>
      <c r="Y1740" s="1"/>
      <c r="Z1740" s="1"/>
      <c r="AA1740" s="1"/>
      <c r="AB1740" s="1"/>
    </row>
    <row r="1741" spans="1:28" x14ac:dyDescent="0.3">
      <c r="A1741" s="1">
        <v>20516</v>
      </c>
      <c r="B1741" s="1" t="s">
        <v>47</v>
      </c>
      <c r="C1741" s="1">
        <v>8.33</v>
      </c>
      <c r="D1741" s="1">
        <v>0.05</v>
      </c>
      <c r="E1741" s="1">
        <v>3063</v>
      </c>
      <c r="G1741" s="1"/>
      <c r="H1741" s="1" t="s">
        <v>35</v>
      </c>
      <c r="I1741" s="1" t="s">
        <v>74</v>
      </c>
      <c r="J1741" s="1" t="s">
        <v>58</v>
      </c>
      <c r="K1741" s="1" t="s">
        <v>100</v>
      </c>
      <c r="L1741" s="1" t="s">
        <v>43</v>
      </c>
      <c r="M1741" s="1"/>
      <c r="N1741" s="1" t="s">
        <v>29</v>
      </c>
      <c r="O1741" s="1" t="s">
        <v>984</v>
      </c>
      <c r="P1741" s="1" t="s">
        <v>31</v>
      </c>
      <c r="Q1741" s="1" t="s">
        <v>890</v>
      </c>
      <c r="R1741" s="1"/>
      <c r="S1741" s="1">
        <v>98034</v>
      </c>
      <c r="T1741" s="2">
        <v>42061</v>
      </c>
      <c r="U1741" s="2">
        <v>42063</v>
      </c>
      <c r="V1741" s="1">
        <v>6</v>
      </c>
      <c r="W1741" s="1">
        <v>88447</v>
      </c>
      <c r="X1741" s="2"/>
      <c r="Y1741" s="1"/>
      <c r="Z1741" s="1"/>
      <c r="AA1741" s="1"/>
      <c r="AB1741" s="1"/>
    </row>
    <row r="1742" spans="1:28" x14ac:dyDescent="0.3">
      <c r="A1742" s="1">
        <v>20517</v>
      </c>
      <c r="B1742" s="1" t="s">
        <v>47</v>
      </c>
      <c r="C1742" s="1">
        <v>499.99</v>
      </c>
      <c r="D1742" s="1">
        <v>0.1</v>
      </c>
      <c r="E1742" s="1">
        <v>3063</v>
      </c>
      <c r="G1742" s="1"/>
      <c r="H1742" s="1" t="s">
        <v>35</v>
      </c>
      <c r="I1742" s="1" t="s">
        <v>74</v>
      </c>
      <c r="J1742" s="1" t="s">
        <v>58</v>
      </c>
      <c r="K1742" s="1" t="s">
        <v>1000</v>
      </c>
      <c r="L1742" s="1" t="s">
        <v>124</v>
      </c>
      <c r="M1742" s="1"/>
      <c r="N1742" s="1" t="s">
        <v>29</v>
      </c>
      <c r="O1742" s="1" t="s">
        <v>984</v>
      </c>
      <c r="P1742" s="1" t="s">
        <v>31</v>
      </c>
      <c r="Q1742" s="1" t="s">
        <v>890</v>
      </c>
      <c r="R1742" s="1"/>
      <c r="S1742" s="1">
        <v>98034</v>
      </c>
      <c r="T1742" s="2">
        <v>42061</v>
      </c>
      <c r="U1742" s="2">
        <v>42062</v>
      </c>
      <c r="V1742" s="1">
        <v>5</v>
      </c>
      <c r="W1742" s="1">
        <v>88447</v>
      </c>
      <c r="X1742" s="2"/>
      <c r="Y1742" s="1"/>
      <c r="Z1742" s="1"/>
      <c r="AA1742" s="1"/>
      <c r="AB1742" s="1"/>
    </row>
    <row r="1743" spans="1:28" x14ac:dyDescent="0.3">
      <c r="A1743" s="1">
        <v>19652</v>
      </c>
      <c r="B1743" s="1" t="s">
        <v>33</v>
      </c>
      <c r="C1743" s="1">
        <v>20.99</v>
      </c>
      <c r="D1743" s="1">
        <v>0.05</v>
      </c>
      <c r="E1743" s="1">
        <v>3063</v>
      </c>
      <c r="G1743" s="1"/>
      <c r="H1743" s="1" t="s">
        <v>35</v>
      </c>
      <c r="I1743" s="1" t="s">
        <v>74</v>
      </c>
      <c r="J1743" s="1" t="s">
        <v>58</v>
      </c>
      <c r="K1743" s="1" t="s">
        <v>992</v>
      </c>
      <c r="L1743" s="1" t="s">
        <v>28</v>
      </c>
      <c r="M1743" s="1"/>
      <c r="N1743" s="1" t="s">
        <v>29</v>
      </c>
      <c r="O1743" s="1" t="s">
        <v>984</v>
      </c>
      <c r="P1743" s="1" t="s">
        <v>31</v>
      </c>
      <c r="Q1743" s="1" t="s">
        <v>890</v>
      </c>
      <c r="R1743" s="1"/>
      <c r="S1743" s="1">
        <v>98034</v>
      </c>
      <c r="T1743" s="2">
        <v>42148</v>
      </c>
      <c r="U1743" s="2">
        <v>42150</v>
      </c>
      <c r="V1743" s="1">
        <v>9</v>
      </c>
      <c r="W1743" s="1">
        <v>88449</v>
      </c>
      <c r="X1743" s="1"/>
      <c r="Y1743" s="1"/>
      <c r="Z1743" s="1"/>
      <c r="AA1743" s="1"/>
      <c r="AB1743" s="1"/>
    </row>
    <row r="1744" spans="1:28" x14ac:dyDescent="0.3">
      <c r="A1744" s="1">
        <v>23811</v>
      </c>
      <c r="B1744" s="1" t="s">
        <v>71</v>
      </c>
      <c r="C1744" s="1">
        <v>6.45</v>
      </c>
      <c r="D1744" s="1">
        <v>0.05</v>
      </c>
      <c r="E1744" s="1">
        <v>3064</v>
      </c>
      <c r="G1744" s="1"/>
      <c r="H1744" s="1" t="s">
        <v>35</v>
      </c>
      <c r="I1744" s="1" t="s">
        <v>74</v>
      </c>
      <c r="J1744" s="1" t="s">
        <v>26</v>
      </c>
      <c r="K1744" s="1" t="s">
        <v>66</v>
      </c>
      <c r="L1744" s="1" t="s">
        <v>28</v>
      </c>
      <c r="M1744" s="1"/>
      <c r="N1744" s="1" t="s">
        <v>29</v>
      </c>
      <c r="O1744" s="1" t="s">
        <v>988</v>
      </c>
      <c r="P1744" s="1" t="s">
        <v>31</v>
      </c>
      <c r="Q1744" s="1" t="s">
        <v>891</v>
      </c>
      <c r="R1744" s="1"/>
      <c r="S1744" s="1">
        <v>98503</v>
      </c>
      <c r="T1744" s="2">
        <v>42018</v>
      </c>
      <c r="U1744" s="2">
        <v>42023</v>
      </c>
      <c r="V1744" s="1">
        <v>9</v>
      </c>
      <c r="W1744" s="1">
        <v>88448</v>
      </c>
      <c r="X1744" s="2"/>
      <c r="Y1744" s="1"/>
      <c r="Z1744" s="1"/>
      <c r="AA1744" s="1"/>
      <c r="AB1744" s="1"/>
    </row>
    <row r="1745" spans="1:28" x14ac:dyDescent="0.3">
      <c r="A1745" s="1">
        <v>25239</v>
      </c>
      <c r="B1745" s="1" t="s">
        <v>33</v>
      </c>
      <c r="C1745" s="1">
        <v>355.98</v>
      </c>
      <c r="D1745" s="1">
        <v>0.1</v>
      </c>
      <c r="E1745" s="1">
        <v>3067</v>
      </c>
      <c r="G1745" s="1"/>
      <c r="H1745" s="1" t="s">
        <v>995</v>
      </c>
      <c r="I1745" s="1" t="s">
        <v>74</v>
      </c>
      <c r="J1745" s="1" t="s">
        <v>36</v>
      </c>
      <c r="K1745" s="1" t="s">
        <v>37</v>
      </c>
      <c r="L1745" s="1" t="s">
        <v>38</v>
      </c>
      <c r="M1745" s="1"/>
      <c r="N1745" s="1" t="s">
        <v>29</v>
      </c>
      <c r="O1745" s="1" t="s">
        <v>989</v>
      </c>
      <c r="P1745" s="1" t="s">
        <v>90</v>
      </c>
      <c r="Q1745" s="1" t="s">
        <v>892</v>
      </c>
      <c r="R1745" s="1"/>
      <c r="S1745" s="1">
        <v>44515</v>
      </c>
      <c r="T1745" s="2">
        <v>42065</v>
      </c>
      <c r="U1745" s="2">
        <v>42066</v>
      </c>
      <c r="V1745" s="1">
        <v>14</v>
      </c>
      <c r="W1745" s="1">
        <v>91376</v>
      </c>
      <c r="X1745" s="2"/>
      <c r="Y1745" s="1"/>
      <c r="Z1745" s="1"/>
      <c r="AA1745" s="1"/>
      <c r="AB1745" s="1"/>
    </row>
    <row r="1746" spans="1:28" x14ac:dyDescent="0.3">
      <c r="A1746" s="1">
        <v>21027</v>
      </c>
      <c r="B1746" s="1" t="s">
        <v>23</v>
      </c>
      <c r="C1746" s="1">
        <v>120.98</v>
      </c>
      <c r="D1746" s="1">
        <v>0.1</v>
      </c>
      <c r="E1746" s="1">
        <v>3069</v>
      </c>
      <c r="G1746" s="1"/>
      <c r="H1746" s="1" t="s">
        <v>995</v>
      </c>
      <c r="I1746" s="1" t="s">
        <v>74</v>
      </c>
      <c r="J1746" s="1" t="s">
        <v>36</v>
      </c>
      <c r="K1746" s="1" t="s">
        <v>37</v>
      </c>
      <c r="L1746" s="1" t="s">
        <v>38</v>
      </c>
      <c r="M1746" s="1"/>
      <c r="N1746" s="1" t="s">
        <v>29</v>
      </c>
      <c r="O1746" s="1" t="s">
        <v>989</v>
      </c>
      <c r="P1746" s="1" t="s">
        <v>51</v>
      </c>
      <c r="Q1746" s="1" t="s">
        <v>893</v>
      </c>
      <c r="R1746" s="1"/>
      <c r="S1746" s="1">
        <v>55128</v>
      </c>
      <c r="T1746" s="2">
        <v>42156</v>
      </c>
      <c r="U1746" s="2">
        <v>42158</v>
      </c>
      <c r="V1746" s="1">
        <v>15</v>
      </c>
      <c r="W1746" s="1">
        <v>88191</v>
      </c>
      <c r="X1746" s="1"/>
      <c r="Y1746" s="1"/>
      <c r="Z1746" s="1"/>
      <c r="AA1746" s="1"/>
      <c r="AB1746" s="1"/>
    </row>
    <row r="1747" spans="1:28" x14ac:dyDescent="0.3">
      <c r="A1747" s="1">
        <v>21028</v>
      </c>
      <c r="B1747" s="1" t="s">
        <v>23</v>
      </c>
      <c r="C1747" s="1">
        <v>15.68</v>
      </c>
      <c r="D1747" s="1">
        <v>0.05</v>
      </c>
      <c r="E1747" s="1">
        <v>3069</v>
      </c>
      <c r="G1747" s="1"/>
      <c r="H1747" s="1" t="s">
        <v>35</v>
      </c>
      <c r="I1747" s="1" t="s">
        <v>74</v>
      </c>
      <c r="J1747" s="1" t="s">
        <v>36</v>
      </c>
      <c r="K1747" s="1" t="s">
        <v>42</v>
      </c>
      <c r="L1747" s="1" t="s">
        <v>43</v>
      </c>
      <c r="M1747" s="1"/>
      <c r="N1747" s="1" t="s">
        <v>29</v>
      </c>
      <c r="O1747" s="1" t="s">
        <v>989</v>
      </c>
      <c r="P1747" s="1" t="s">
        <v>51</v>
      </c>
      <c r="Q1747" s="1" t="s">
        <v>893</v>
      </c>
      <c r="R1747" s="1"/>
      <c r="S1747" s="1">
        <v>55128</v>
      </c>
      <c r="T1747" s="2">
        <v>42156</v>
      </c>
      <c r="U1747" s="2">
        <v>42158</v>
      </c>
      <c r="V1747" s="1">
        <v>12</v>
      </c>
      <c r="W1747" s="1">
        <v>88191</v>
      </c>
      <c r="X1747" s="1"/>
      <c r="Y1747" s="1"/>
      <c r="Z1747" s="1"/>
      <c r="AA1747" s="1"/>
      <c r="AB1747" s="1"/>
    </row>
    <row r="1748" spans="1:28" x14ac:dyDescent="0.3">
      <c r="A1748" s="1">
        <v>22213</v>
      </c>
      <c r="B1748" s="1" t="s">
        <v>41</v>
      </c>
      <c r="C1748" s="1">
        <v>1.82</v>
      </c>
      <c r="D1748" s="1">
        <v>0.05</v>
      </c>
      <c r="E1748" s="1">
        <v>3069</v>
      </c>
      <c r="G1748" s="1"/>
      <c r="H1748" s="1" t="s">
        <v>35</v>
      </c>
      <c r="I1748" s="1" t="s">
        <v>74</v>
      </c>
      <c r="J1748" s="1" t="s">
        <v>26</v>
      </c>
      <c r="K1748" s="1" t="s">
        <v>27</v>
      </c>
      <c r="L1748" s="1" t="s">
        <v>28</v>
      </c>
      <c r="M1748" s="1"/>
      <c r="N1748" s="1" t="s">
        <v>29</v>
      </c>
      <c r="O1748" s="1" t="s">
        <v>984</v>
      </c>
      <c r="P1748" s="1" t="s">
        <v>51</v>
      </c>
      <c r="Q1748" s="1" t="s">
        <v>893</v>
      </c>
      <c r="R1748" s="1"/>
      <c r="S1748" s="1">
        <v>55128</v>
      </c>
      <c r="T1748" s="2">
        <v>42049</v>
      </c>
      <c r="U1748" s="2">
        <v>42050</v>
      </c>
      <c r="V1748" s="1">
        <v>22</v>
      </c>
      <c r="W1748" s="1">
        <v>88192</v>
      </c>
      <c r="X1748" s="1"/>
      <c r="Y1748" s="1"/>
      <c r="Z1748" s="1"/>
      <c r="AA1748" s="1"/>
      <c r="AB1748" s="1"/>
    </row>
    <row r="1749" spans="1:28" x14ac:dyDescent="0.3">
      <c r="A1749" s="1">
        <v>2063</v>
      </c>
      <c r="B1749" s="1" t="s">
        <v>71</v>
      </c>
      <c r="C1749" s="1">
        <v>19.23</v>
      </c>
      <c r="D1749" s="1">
        <v>0.05</v>
      </c>
      <c r="E1749" s="1">
        <v>3075</v>
      </c>
      <c r="G1749" s="1"/>
      <c r="H1749" s="1" t="s">
        <v>35</v>
      </c>
      <c r="I1749" s="1" t="s">
        <v>24</v>
      </c>
      <c r="J1749" s="1" t="s">
        <v>36</v>
      </c>
      <c r="K1749" s="1" t="s">
        <v>42</v>
      </c>
      <c r="L1749" s="1" t="s">
        <v>43</v>
      </c>
      <c r="M1749" s="1"/>
      <c r="N1749" s="1" t="s">
        <v>29</v>
      </c>
      <c r="O1749" s="1" t="s">
        <v>988</v>
      </c>
      <c r="P1749" s="1" t="s">
        <v>39</v>
      </c>
      <c r="Q1749" s="1" t="s">
        <v>257</v>
      </c>
      <c r="R1749" s="1"/>
      <c r="S1749" s="1">
        <v>90061</v>
      </c>
      <c r="T1749" s="2">
        <v>42063</v>
      </c>
      <c r="U1749" s="2">
        <v>42063</v>
      </c>
      <c r="V1749" s="1">
        <v>4</v>
      </c>
      <c r="W1749" s="1">
        <v>14756</v>
      </c>
      <c r="X1749" s="1"/>
      <c r="Y1749" s="1"/>
      <c r="Z1749" s="1"/>
      <c r="AA1749" s="1"/>
      <c r="AB1749" s="1"/>
    </row>
    <row r="1750" spans="1:28" x14ac:dyDescent="0.3">
      <c r="A1750" s="1">
        <v>19739</v>
      </c>
      <c r="B1750" s="1" t="s">
        <v>47</v>
      </c>
      <c r="C1750" s="1">
        <v>137.47999999999999</v>
      </c>
      <c r="D1750" s="1">
        <v>0.1</v>
      </c>
      <c r="E1750" s="1">
        <v>3076</v>
      </c>
      <c r="G1750" s="1"/>
      <c r="H1750" s="1" t="s">
        <v>995</v>
      </c>
      <c r="I1750" s="1" t="s">
        <v>48</v>
      </c>
      <c r="J1750" s="1" t="s">
        <v>36</v>
      </c>
      <c r="K1750" s="1" t="s">
        <v>105</v>
      </c>
      <c r="L1750" s="1" t="s">
        <v>77</v>
      </c>
      <c r="M1750" s="1"/>
      <c r="N1750" s="1" t="s">
        <v>29</v>
      </c>
      <c r="O1750" s="1" t="s">
        <v>988</v>
      </c>
      <c r="P1750" s="1" t="s">
        <v>90</v>
      </c>
      <c r="Q1750" s="1" t="s">
        <v>894</v>
      </c>
      <c r="R1750" s="1"/>
      <c r="S1750" s="1">
        <v>44224</v>
      </c>
      <c r="T1750" s="2">
        <v>42011</v>
      </c>
      <c r="U1750" s="2">
        <v>42012</v>
      </c>
      <c r="V1750" s="1">
        <v>2</v>
      </c>
      <c r="W1750" s="1">
        <v>88241</v>
      </c>
      <c r="X1750" s="2"/>
      <c r="Y1750" s="1"/>
      <c r="Z1750" s="1"/>
      <c r="AA1750" s="1"/>
      <c r="AB1750" s="1"/>
    </row>
    <row r="1751" spans="1:28" x14ac:dyDescent="0.3">
      <c r="A1751" s="1">
        <v>23816</v>
      </c>
      <c r="B1751" s="1" t="s">
        <v>47</v>
      </c>
      <c r="C1751" s="1">
        <v>300.97000000000003</v>
      </c>
      <c r="D1751" s="1">
        <v>0.1</v>
      </c>
      <c r="E1751" s="1">
        <v>3077</v>
      </c>
      <c r="G1751" s="1"/>
      <c r="H1751" s="1" t="s">
        <v>35</v>
      </c>
      <c r="I1751" s="1" t="s">
        <v>48</v>
      </c>
      <c r="J1751" s="1" t="s">
        <v>58</v>
      </c>
      <c r="K1751" s="1" t="s">
        <v>100</v>
      </c>
      <c r="L1751" s="1" t="s">
        <v>49</v>
      </c>
      <c r="M1751" s="1"/>
      <c r="N1751" s="1" t="s">
        <v>29</v>
      </c>
      <c r="O1751" s="1" t="s">
        <v>988</v>
      </c>
      <c r="P1751" s="1" t="s">
        <v>90</v>
      </c>
      <c r="Q1751" s="1" t="s">
        <v>895</v>
      </c>
      <c r="R1751" s="1"/>
      <c r="S1751" s="1">
        <v>44136</v>
      </c>
      <c r="T1751" s="2">
        <v>42131</v>
      </c>
      <c r="U1751" s="2">
        <v>42133</v>
      </c>
      <c r="V1751" s="1">
        <v>2</v>
      </c>
      <c r="W1751" s="1">
        <v>88239</v>
      </c>
      <c r="X1751" s="2"/>
      <c r="Y1751" s="1"/>
      <c r="Z1751" s="1"/>
      <c r="AA1751" s="1"/>
      <c r="AB1751" s="1"/>
    </row>
    <row r="1752" spans="1:28" x14ac:dyDescent="0.3">
      <c r="A1752" s="1">
        <v>25489</v>
      </c>
      <c r="B1752" s="1" t="s">
        <v>33</v>
      </c>
      <c r="C1752" s="1">
        <v>35.44</v>
      </c>
      <c r="D1752" s="1">
        <v>0.05</v>
      </c>
      <c r="E1752" s="1">
        <v>3078</v>
      </c>
      <c r="G1752" s="1"/>
      <c r="H1752" s="1" t="s">
        <v>35</v>
      </c>
      <c r="I1752" s="1" t="s">
        <v>48</v>
      </c>
      <c r="J1752" s="1" t="s">
        <v>26</v>
      </c>
      <c r="K1752" s="1" t="s">
        <v>66</v>
      </c>
      <c r="L1752" s="1" t="s">
        <v>49</v>
      </c>
      <c r="M1752" s="1"/>
      <c r="N1752" s="1" t="s">
        <v>29</v>
      </c>
      <c r="O1752" s="1" t="s">
        <v>988</v>
      </c>
      <c r="P1752" s="1" t="s">
        <v>90</v>
      </c>
      <c r="Q1752" s="1" t="s">
        <v>896</v>
      </c>
      <c r="R1752" s="1"/>
      <c r="S1752" s="1">
        <v>43615</v>
      </c>
      <c r="T1752" s="2">
        <v>42166</v>
      </c>
      <c r="U1752" s="2">
        <v>42166</v>
      </c>
      <c r="V1752" s="1">
        <v>5</v>
      </c>
      <c r="W1752" s="1">
        <v>88240</v>
      </c>
      <c r="X1752" s="2"/>
      <c r="Y1752" s="1"/>
      <c r="Z1752" s="1"/>
      <c r="AA1752" s="1"/>
      <c r="AB1752" s="1"/>
    </row>
    <row r="1753" spans="1:28" x14ac:dyDescent="0.3">
      <c r="A1753" s="1">
        <v>25490</v>
      </c>
      <c r="B1753" s="1" t="s">
        <v>33</v>
      </c>
      <c r="C1753" s="1">
        <v>3.98</v>
      </c>
      <c r="D1753" s="1">
        <v>0.05</v>
      </c>
      <c r="E1753" s="1">
        <v>3078</v>
      </c>
      <c r="G1753" s="1"/>
      <c r="H1753" s="1" t="s">
        <v>35</v>
      </c>
      <c r="I1753" s="1" t="s">
        <v>48</v>
      </c>
      <c r="J1753" s="1" t="s">
        <v>26</v>
      </c>
      <c r="K1753" s="1" t="s">
        <v>27</v>
      </c>
      <c r="L1753" s="1" t="s">
        <v>28</v>
      </c>
      <c r="M1753" s="1"/>
      <c r="N1753" s="1" t="s">
        <v>29</v>
      </c>
      <c r="O1753" s="1" t="s">
        <v>988</v>
      </c>
      <c r="P1753" s="1" t="s">
        <v>90</v>
      </c>
      <c r="Q1753" s="1" t="s">
        <v>896</v>
      </c>
      <c r="R1753" s="1"/>
      <c r="S1753" s="1">
        <v>43615</v>
      </c>
      <c r="T1753" s="2">
        <v>42166</v>
      </c>
      <c r="U1753" s="2">
        <v>42169</v>
      </c>
      <c r="V1753" s="1">
        <v>9</v>
      </c>
      <c r="W1753" s="1">
        <v>88240</v>
      </c>
      <c r="X1753" s="1"/>
      <c r="Y1753" s="1"/>
      <c r="Z1753" s="1"/>
      <c r="AA1753" s="1"/>
      <c r="AB1753" s="1"/>
    </row>
    <row r="1754" spans="1:28" x14ac:dyDescent="0.3">
      <c r="A1754" s="1">
        <v>5816</v>
      </c>
      <c r="B1754" s="1" t="s">
        <v>47</v>
      </c>
      <c r="C1754" s="1">
        <v>300.97000000000003</v>
      </c>
      <c r="D1754" s="1">
        <v>0.1</v>
      </c>
      <c r="E1754" s="1">
        <v>3079</v>
      </c>
      <c r="G1754" s="1"/>
      <c r="H1754" s="1" t="s">
        <v>35</v>
      </c>
      <c r="I1754" s="1" t="s">
        <v>48</v>
      </c>
      <c r="J1754" s="1" t="s">
        <v>58</v>
      </c>
      <c r="K1754" s="1" t="s">
        <v>100</v>
      </c>
      <c r="L1754" s="1" t="s">
        <v>49</v>
      </c>
      <c r="M1754" s="1"/>
      <c r="N1754" s="1" t="s">
        <v>29</v>
      </c>
      <c r="O1754" s="1" t="s">
        <v>988</v>
      </c>
      <c r="P1754" s="1" t="s">
        <v>122</v>
      </c>
      <c r="Q1754" s="1" t="s">
        <v>440</v>
      </c>
      <c r="R1754" s="1"/>
      <c r="S1754" s="1">
        <v>19112</v>
      </c>
      <c r="T1754" s="2">
        <v>42131</v>
      </c>
      <c r="U1754" s="2">
        <v>42133</v>
      </c>
      <c r="V1754" s="1">
        <v>7</v>
      </c>
      <c r="W1754" s="1">
        <v>41253</v>
      </c>
      <c r="X1754" s="1"/>
      <c r="Y1754" s="1"/>
      <c r="Z1754" s="1"/>
      <c r="AA1754" s="1"/>
      <c r="AB1754" s="1"/>
    </row>
    <row r="1755" spans="1:28" x14ac:dyDescent="0.3">
      <c r="A1755" s="1">
        <v>7489</v>
      </c>
      <c r="B1755" s="1" t="s">
        <v>33</v>
      </c>
      <c r="C1755" s="1">
        <v>35.44</v>
      </c>
      <c r="D1755" s="1">
        <v>0.05</v>
      </c>
      <c r="E1755" s="1">
        <v>3079</v>
      </c>
      <c r="G1755" s="1"/>
      <c r="H1755" s="1" t="s">
        <v>35</v>
      </c>
      <c r="I1755" s="1" t="s">
        <v>48</v>
      </c>
      <c r="J1755" s="1" t="s">
        <v>26</v>
      </c>
      <c r="K1755" s="1" t="s">
        <v>66</v>
      </c>
      <c r="L1755" s="1" t="s">
        <v>49</v>
      </c>
      <c r="M1755" s="1"/>
      <c r="N1755" s="1" t="s">
        <v>29</v>
      </c>
      <c r="O1755" s="1" t="s">
        <v>988</v>
      </c>
      <c r="P1755" s="1" t="s">
        <v>122</v>
      </c>
      <c r="Q1755" s="1" t="s">
        <v>440</v>
      </c>
      <c r="R1755" s="1"/>
      <c r="S1755" s="1">
        <v>19112</v>
      </c>
      <c r="T1755" s="2">
        <v>42166</v>
      </c>
      <c r="U1755" s="2">
        <v>42166</v>
      </c>
      <c r="V1755" s="1">
        <v>21</v>
      </c>
      <c r="W1755" s="1">
        <v>53476</v>
      </c>
      <c r="X1755" s="2"/>
      <c r="Y1755" s="1"/>
      <c r="Z1755" s="1"/>
      <c r="AA1755" s="1"/>
      <c r="AB1755" s="1"/>
    </row>
    <row r="1756" spans="1:28" x14ac:dyDescent="0.3">
      <c r="A1756" s="1">
        <v>7490</v>
      </c>
      <c r="B1756" s="1" t="s">
        <v>33</v>
      </c>
      <c r="C1756" s="1">
        <v>3.98</v>
      </c>
      <c r="D1756" s="1">
        <v>0.05</v>
      </c>
      <c r="E1756" s="1">
        <v>3079</v>
      </c>
      <c r="G1756" s="1"/>
      <c r="H1756" s="1" t="s">
        <v>35</v>
      </c>
      <c r="I1756" s="1" t="s">
        <v>48</v>
      </c>
      <c r="J1756" s="1" t="s">
        <v>26</v>
      </c>
      <c r="K1756" s="1" t="s">
        <v>27</v>
      </c>
      <c r="L1756" s="1" t="s">
        <v>28</v>
      </c>
      <c r="M1756" s="1"/>
      <c r="N1756" s="1" t="s">
        <v>29</v>
      </c>
      <c r="O1756" s="1" t="s">
        <v>988</v>
      </c>
      <c r="P1756" s="1" t="s">
        <v>122</v>
      </c>
      <c r="Q1756" s="1" t="s">
        <v>440</v>
      </c>
      <c r="R1756" s="1"/>
      <c r="S1756" s="1">
        <v>19112</v>
      </c>
      <c r="T1756" s="2">
        <v>42166</v>
      </c>
      <c r="U1756" s="2">
        <v>42169</v>
      </c>
      <c r="V1756" s="1">
        <v>36</v>
      </c>
      <c r="W1756" s="1">
        <v>53476</v>
      </c>
      <c r="X1756" s="2"/>
      <c r="Y1756" s="1"/>
      <c r="Z1756" s="1"/>
      <c r="AA1756" s="1"/>
      <c r="AB1756" s="1"/>
    </row>
    <row r="1757" spans="1:28" x14ac:dyDescent="0.3">
      <c r="A1757" s="1">
        <v>7491</v>
      </c>
      <c r="B1757" s="1" t="s">
        <v>33</v>
      </c>
      <c r="C1757" s="1">
        <v>1.76</v>
      </c>
      <c r="D1757" s="1">
        <v>0.05</v>
      </c>
      <c r="E1757" s="1">
        <v>3079</v>
      </c>
      <c r="G1757" s="1"/>
      <c r="H1757" s="1" t="s">
        <v>35</v>
      </c>
      <c r="I1757" s="1" t="s">
        <v>48</v>
      </c>
      <c r="J1757" s="1" t="s">
        <v>26</v>
      </c>
      <c r="K1757" s="1" t="s">
        <v>27</v>
      </c>
      <c r="L1757" s="1" t="s">
        <v>28</v>
      </c>
      <c r="M1757" s="1"/>
      <c r="N1757" s="1" t="s">
        <v>29</v>
      </c>
      <c r="O1757" s="1" t="s">
        <v>988</v>
      </c>
      <c r="P1757" s="1" t="s">
        <v>122</v>
      </c>
      <c r="Q1757" s="1" t="s">
        <v>440</v>
      </c>
      <c r="R1757" s="1"/>
      <c r="S1757" s="1">
        <v>19112</v>
      </c>
      <c r="T1757" s="2">
        <v>42166</v>
      </c>
      <c r="U1757" s="2">
        <v>42167</v>
      </c>
      <c r="V1757" s="1">
        <v>71</v>
      </c>
      <c r="W1757" s="1">
        <v>53476</v>
      </c>
      <c r="X1757" s="2"/>
      <c r="Y1757" s="1"/>
      <c r="Z1757" s="1"/>
      <c r="AA1757" s="1"/>
      <c r="AB1757" s="1"/>
    </row>
    <row r="1758" spans="1:28" x14ac:dyDescent="0.3">
      <c r="A1758" s="1">
        <v>7492</v>
      </c>
      <c r="B1758" s="1" t="s">
        <v>33</v>
      </c>
      <c r="C1758" s="1">
        <v>193.17</v>
      </c>
      <c r="D1758" s="1">
        <v>0.1</v>
      </c>
      <c r="E1758" s="1">
        <v>3079</v>
      </c>
      <c r="G1758" s="1"/>
      <c r="H1758" s="1" t="s">
        <v>995</v>
      </c>
      <c r="I1758" s="1" t="s">
        <v>48</v>
      </c>
      <c r="J1758" s="1" t="s">
        <v>26</v>
      </c>
      <c r="K1758" s="1" t="s">
        <v>85</v>
      </c>
      <c r="L1758" s="1" t="s">
        <v>49</v>
      </c>
      <c r="M1758" s="1"/>
      <c r="N1758" s="1" t="s">
        <v>29</v>
      </c>
      <c r="O1758" s="1" t="s">
        <v>988</v>
      </c>
      <c r="P1758" s="1" t="s">
        <v>122</v>
      </c>
      <c r="Q1758" s="1" t="s">
        <v>440</v>
      </c>
      <c r="R1758" s="1"/>
      <c r="S1758" s="1">
        <v>19112</v>
      </c>
      <c r="T1758" s="2">
        <v>42166</v>
      </c>
      <c r="U1758" s="2">
        <v>42166</v>
      </c>
      <c r="V1758" s="1">
        <v>63</v>
      </c>
      <c r="W1758" s="1">
        <v>53476</v>
      </c>
      <c r="X1758" s="1"/>
      <c r="Y1758" s="1"/>
      <c r="Z1758" s="1"/>
      <c r="AA1758" s="1"/>
      <c r="AB1758" s="1"/>
    </row>
    <row r="1759" spans="1:28" x14ac:dyDescent="0.3">
      <c r="A1759" s="1">
        <v>1739</v>
      </c>
      <c r="B1759" s="1" t="s">
        <v>47</v>
      </c>
      <c r="C1759" s="1">
        <v>137.47999999999999</v>
      </c>
      <c r="D1759" s="1">
        <v>0.1</v>
      </c>
      <c r="E1759" s="1">
        <v>3079</v>
      </c>
      <c r="G1759" s="1"/>
      <c r="H1759" s="1" t="s">
        <v>995</v>
      </c>
      <c r="I1759" s="1" t="s">
        <v>48</v>
      </c>
      <c r="J1759" s="1" t="s">
        <v>36</v>
      </c>
      <c r="K1759" s="1" t="s">
        <v>105</v>
      </c>
      <c r="L1759" s="1" t="s">
        <v>77</v>
      </c>
      <c r="M1759" s="1"/>
      <c r="N1759" s="1" t="s">
        <v>29</v>
      </c>
      <c r="O1759" s="1" t="s">
        <v>988</v>
      </c>
      <c r="P1759" s="1" t="s">
        <v>122</v>
      </c>
      <c r="Q1759" s="1" t="s">
        <v>440</v>
      </c>
      <c r="R1759" s="1"/>
      <c r="S1759" s="1">
        <v>19112</v>
      </c>
      <c r="T1759" s="2">
        <v>42011</v>
      </c>
      <c r="U1759" s="2">
        <v>42012</v>
      </c>
      <c r="V1759" s="1">
        <v>10</v>
      </c>
      <c r="W1759" s="1">
        <v>12480</v>
      </c>
      <c r="X1759" s="2"/>
      <c r="Y1759" s="1"/>
      <c r="Z1759" s="1"/>
      <c r="AA1759" s="1"/>
      <c r="AB1759" s="1"/>
    </row>
    <row r="1760" spans="1:28" x14ac:dyDescent="0.3">
      <c r="A1760" s="1">
        <v>6807</v>
      </c>
      <c r="B1760" s="1" t="s">
        <v>41</v>
      </c>
      <c r="C1760" s="1">
        <v>2.21</v>
      </c>
      <c r="D1760" s="1">
        <v>0.05</v>
      </c>
      <c r="E1760" s="1">
        <v>3079</v>
      </c>
      <c r="G1760" s="1"/>
      <c r="H1760" s="1" t="s">
        <v>995</v>
      </c>
      <c r="I1760" s="1" t="s">
        <v>48</v>
      </c>
      <c r="J1760" s="1" t="s">
        <v>26</v>
      </c>
      <c r="K1760" s="1" t="s">
        <v>27</v>
      </c>
      <c r="L1760" s="1" t="s">
        <v>28</v>
      </c>
      <c r="M1760" s="1"/>
      <c r="N1760" s="1" t="s">
        <v>29</v>
      </c>
      <c r="O1760" s="1" t="s">
        <v>984</v>
      </c>
      <c r="P1760" s="1" t="s">
        <v>122</v>
      </c>
      <c r="Q1760" s="1" t="s">
        <v>440</v>
      </c>
      <c r="R1760" s="1"/>
      <c r="S1760" s="1">
        <v>19112</v>
      </c>
      <c r="T1760" s="2">
        <v>42165</v>
      </c>
      <c r="U1760" s="2">
        <v>42166</v>
      </c>
      <c r="V1760" s="1">
        <v>33</v>
      </c>
      <c r="W1760" s="1">
        <v>48483</v>
      </c>
      <c r="X1760" s="2"/>
      <c r="Y1760" s="1"/>
      <c r="Z1760" s="1"/>
      <c r="AA1760" s="1"/>
      <c r="AB1760" s="1"/>
    </row>
    <row r="1761" spans="1:28" x14ac:dyDescent="0.3">
      <c r="A1761" s="1">
        <v>19756</v>
      </c>
      <c r="B1761" s="1" t="s">
        <v>23</v>
      </c>
      <c r="C1761" s="1">
        <v>65.989999999999995</v>
      </c>
      <c r="D1761" s="1">
        <v>0.05</v>
      </c>
      <c r="E1761" s="1">
        <v>3084</v>
      </c>
      <c r="G1761" s="1"/>
      <c r="H1761" s="1" t="s">
        <v>995</v>
      </c>
      <c r="I1761" s="1" t="s">
        <v>48</v>
      </c>
      <c r="J1761" s="1" t="s">
        <v>58</v>
      </c>
      <c r="K1761" s="1" t="s">
        <v>992</v>
      </c>
      <c r="L1761" s="1" t="s">
        <v>49</v>
      </c>
      <c r="M1761" s="1"/>
      <c r="N1761" s="1" t="s">
        <v>29</v>
      </c>
      <c r="O1761" s="1" t="s">
        <v>984</v>
      </c>
      <c r="P1761" s="1" t="s">
        <v>31</v>
      </c>
      <c r="Q1761" s="1" t="s">
        <v>891</v>
      </c>
      <c r="R1761" s="1"/>
      <c r="S1761" s="1">
        <v>98503</v>
      </c>
      <c r="T1761" s="2">
        <v>42114</v>
      </c>
      <c r="U1761" s="2">
        <v>42116</v>
      </c>
      <c r="V1761" s="1">
        <v>14</v>
      </c>
      <c r="W1761" s="1">
        <v>89879</v>
      </c>
      <c r="X1761" s="1"/>
      <c r="Y1761" s="1"/>
      <c r="Z1761" s="1"/>
      <c r="AA1761" s="1"/>
      <c r="AB1761" s="1"/>
    </row>
    <row r="1762" spans="1:28" x14ac:dyDescent="0.3">
      <c r="A1762" s="1">
        <v>20589</v>
      </c>
      <c r="B1762" s="1" t="s">
        <v>33</v>
      </c>
      <c r="C1762" s="1">
        <v>7.1</v>
      </c>
      <c r="D1762" s="1">
        <v>0.05</v>
      </c>
      <c r="E1762" s="1">
        <v>3084</v>
      </c>
      <c r="G1762" s="1"/>
      <c r="H1762" s="1" t="s">
        <v>35</v>
      </c>
      <c r="I1762" s="1" t="s">
        <v>48</v>
      </c>
      <c r="J1762" s="1" t="s">
        <v>26</v>
      </c>
      <c r="K1762" s="1" t="s">
        <v>996</v>
      </c>
      <c r="L1762" s="1" t="s">
        <v>49</v>
      </c>
      <c r="M1762" s="1"/>
      <c r="N1762" s="1" t="s">
        <v>29</v>
      </c>
      <c r="O1762" s="1" t="s">
        <v>984</v>
      </c>
      <c r="P1762" s="1" t="s">
        <v>31</v>
      </c>
      <c r="Q1762" s="1" t="s">
        <v>891</v>
      </c>
      <c r="R1762" s="1"/>
      <c r="S1762" s="1">
        <v>98503</v>
      </c>
      <c r="T1762" s="2">
        <v>42179</v>
      </c>
      <c r="U1762" s="2">
        <v>42180</v>
      </c>
      <c r="V1762" s="1">
        <v>18</v>
      </c>
      <c r="W1762" s="1">
        <v>89880</v>
      </c>
      <c r="X1762" s="2"/>
      <c r="Y1762" s="1"/>
      <c r="Z1762" s="1"/>
      <c r="AA1762" s="1"/>
      <c r="AB1762" s="1"/>
    </row>
    <row r="1763" spans="1:28" x14ac:dyDescent="0.3">
      <c r="A1763" s="1">
        <v>20590</v>
      </c>
      <c r="B1763" s="1" t="s">
        <v>33</v>
      </c>
      <c r="C1763" s="1">
        <v>18.97</v>
      </c>
      <c r="D1763" s="1">
        <v>0.05</v>
      </c>
      <c r="E1763" s="1">
        <v>3084</v>
      </c>
      <c r="G1763" s="1"/>
      <c r="H1763" s="1" t="s">
        <v>35</v>
      </c>
      <c r="I1763" s="1" t="s">
        <v>48</v>
      </c>
      <c r="J1763" s="1" t="s">
        <v>26</v>
      </c>
      <c r="K1763" s="1" t="s">
        <v>66</v>
      </c>
      <c r="L1763" s="1" t="s">
        <v>49</v>
      </c>
      <c r="M1763" s="1"/>
      <c r="N1763" s="1" t="s">
        <v>29</v>
      </c>
      <c r="O1763" s="1" t="s">
        <v>998</v>
      </c>
      <c r="P1763" s="1" t="s">
        <v>31</v>
      </c>
      <c r="Q1763" s="1" t="s">
        <v>891</v>
      </c>
      <c r="R1763" s="1"/>
      <c r="S1763" s="1">
        <v>98503</v>
      </c>
      <c r="T1763" s="2">
        <v>42179</v>
      </c>
      <c r="U1763" s="2">
        <v>42180</v>
      </c>
      <c r="V1763" s="1">
        <v>5</v>
      </c>
      <c r="W1763" s="1">
        <v>89880</v>
      </c>
      <c r="X1763" s="2"/>
      <c r="Y1763" s="1"/>
      <c r="Z1763" s="1"/>
      <c r="AA1763" s="1"/>
      <c r="AB1763" s="1"/>
    </row>
    <row r="1764" spans="1:28" x14ac:dyDescent="0.3">
      <c r="A1764" s="1">
        <v>20008</v>
      </c>
      <c r="B1764" s="1" t="s">
        <v>23</v>
      </c>
      <c r="C1764" s="1">
        <v>39.99</v>
      </c>
      <c r="D1764" s="1">
        <v>0.05</v>
      </c>
      <c r="E1764" s="1">
        <v>3086</v>
      </c>
      <c r="G1764" s="1"/>
      <c r="H1764" s="1" t="s">
        <v>995</v>
      </c>
      <c r="I1764" s="1" t="s">
        <v>74</v>
      </c>
      <c r="J1764" s="1" t="s">
        <v>58</v>
      </c>
      <c r="K1764" s="1" t="s">
        <v>100</v>
      </c>
      <c r="L1764" s="1" t="s">
        <v>49</v>
      </c>
      <c r="M1764" s="1"/>
      <c r="N1764" s="1" t="s">
        <v>29</v>
      </c>
      <c r="O1764" s="1" t="s">
        <v>989</v>
      </c>
      <c r="P1764" s="1" t="s">
        <v>162</v>
      </c>
      <c r="Q1764" s="1" t="s">
        <v>1003</v>
      </c>
      <c r="R1764" s="1"/>
      <c r="S1764" s="1">
        <v>34287</v>
      </c>
      <c r="T1764" s="2">
        <v>42142</v>
      </c>
      <c r="U1764" s="2">
        <v>42143</v>
      </c>
      <c r="V1764" s="1">
        <v>3</v>
      </c>
      <c r="W1764" s="1">
        <v>88380</v>
      </c>
      <c r="X1764" s="2"/>
      <c r="Y1764" s="1"/>
      <c r="Z1764" s="1"/>
      <c r="AA1764" s="1"/>
      <c r="AB1764" s="1"/>
    </row>
    <row r="1765" spans="1:28" x14ac:dyDescent="0.3">
      <c r="A1765" s="1">
        <v>21085</v>
      </c>
      <c r="B1765" s="1" t="s">
        <v>71</v>
      </c>
      <c r="C1765" s="1">
        <v>49.43</v>
      </c>
      <c r="D1765" s="1">
        <v>0.05</v>
      </c>
      <c r="E1765" s="1">
        <v>3089</v>
      </c>
      <c r="G1765" s="1"/>
      <c r="H1765" s="1" t="s">
        <v>35</v>
      </c>
      <c r="I1765" s="1" t="s">
        <v>24</v>
      </c>
      <c r="J1765" s="1" t="s">
        <v>26</v>
      </c>
      <c r="K1765" s="1" t="s">
        <v>131</v>
      </c>
      <c r="L1765" s="1" t="s">
        <v>49</v>
      </c>
      <c r="M1765" s="1"/>
      <c r="N1765" s="1" t="s">
        <v>29</v>
      </c>
      <c r="O1765" s="1" t="s">
        <v>988</v>
      </c>
      <c r="P1765" s="1" t="s">
        <v>101</v>
      </c>
      <c r="Q1765" s="1" t="s">
        <v>888</v>
      </c>
      <c r="R1765" s="1"/>
      <c r="S1765" s="1">
        <v>66209</v>
      </c>
      <c r="T1765" s="2">
        <v>42028</v>
      </c>
      <c r="U1765" s="2">
        <v>42033</v>
      </c>
      <c r="V1765" s="1">
        <v>6</v>
      </c>
      <c r="W1765" s="1">
        <v>91219</v>
      </c>
      <c r="X1765" s="2"/>
      <c r="Y1765" s="1"/>
      <c r="Z1765" s="1"/>
      <c r="AA1765" s="1"/>
      <c r="AB1765" s="1"/>
    </row>
    <row r="1766" spans="1:28" x14ac:dyDescent="0.3">
      <c r="A1766" s="1">
        <v>20357</v>
      </c>
      <c r="B1766" s="1" t="s">
        <v>41</v>
      </c>
      <c r="C1766" s="1">
        <v>207.48</v>
      </c>
      <c r="D1766" s="1">
        <v>0.1</v>
      </c>
      <c r="E1766" s="1">
        <v>3095</v>
      </c>
      <c r="G1766" s="1"/>
      <c r="H1766" s="1" t="s">
        <v>35</v>
      </c>
      <c r="I1766" s="1" t="s">
        <v>74</v>
      </c>
      <c r="J1766" s="1" t="s">
        <v>26</v>
      </c>
      <c r="K1766" s="1" t="s">
        <v>131</v>
      </c>
      <c r="L1766" s="1" t="s">
        <v>49</v>
      </c>
      <c r="M1766" s="1"/>
      <c r="N1766" s="1" t="s">
        <v>29</v>
      </c>
      <c r="O1766" s="1" t="s">
        <v>988</v>
      </c>
      <c r="P1766" s="1" t="s">
        <v>90</v>
      </c>
      <c r="Q1766" s="1" t="s">
        <v>897</v>
      </c>
      <c r="R1766" s="1"/>
      <c r="S1766" s="1">
        <v>45011</v>
      </c>
      <c r="T1766" s="2">
        <v>42023</v>
      </c>
      <c r="U1766" s="2">
        <v>42025</v>
      </c>
      <c r="V1766" s="1">
        <v>5</v>
      </c>
      <c r="W1766" s="1">
        <v>86220</v>
      </c>
      <c r="X1766" s="1"/>
      <c r="Y1766" s="1"/>
      <c r="Z1766" s="1"/>
      <c r="AA1766" s="1"/>
      <c r="AB1766" s="1"/>
    </row>
    <row r="1767" spans="1:28" x14ac:dyDescent="0.3">
      <c r="A1767" s="1">
        <v>21235</v>
      </c>
      <c r="B1767" s="1" t="s">
        <v>23</v>
      </c>
      <c r="C1767" s="1">
        <v>40.98</v>
      </c>
      <c r="D1767" s="1">
        <v>0.05</v>
      </c>
      <c r="E1767" s="1">
        <v>3096</v>
      </c>
      <c r="G1767" s="1"/>
      <c r="H1767" s="1" t="s">
        <v>995</v>
      </c>
      <c r="I1767" s="1" t="s">
        <v>74</v>
      </c>
      <c r="J1767" s="1" t="s">
        <v>26</v>
      </c>
      <c r="K1767" s="1" t="s">
        <v>131</v>
      </c>
      <c r="L1767" s="1" t="s">
        <v>49</v>
      </c>
      <c r="M1767" s="1"/>
      <c r="N1767" s="1" t="s">
        <v>29</v>
      </c>
      <c r="O1767" s="1" t="s">
        <v>988</v>
      </c>
      <c r="P1767" s="1" t="s">
        <v>90</v>
      </c>
      <c r="Q1767" s="1" t="s">
        <v>563</v>
      </c>
      <c r="R1767" s="1"/>
      <c r="S1767" s="1">
        <v>43026</v>
      </c>
      <c r="T1767" s="2">
        <v>42148</v>
      </c>
      <c r="U1767" s="2">
        <v>42149</v>
      </c>
      <c r="V1767" s="1">
        <v>3</v>
      </c>
      <c r="W1767" s="1">
        <v>86221</v>
      </c>
      <c r="X1767" s="1"/>
      <c r="Y1767" s="1"/>
      <c r="Z1767" s="1"/>
      <c r="AA1767" s="1"/>
      <c r="AB1767" s="1"/>
    </row>
    <row r="1768" spans="1:28" x14ac:dyDescent="0.3">
      <c r="A1768" s="1">
        <v>21236</v>
      </c>
      <c r="B1768" s="1" t="s">
        <v>23</v>
      </c>
      <c r="C1768" s="1">
        <v>8.1199999999999992</v>
      </c>
      <c r="D1768" s="1">
        <v>0.05</v>
      </c>
      <c r="E1768" s="1">
        <v>3096</v>
      </c>
      <c r="G1768" s="1"/>
      <c r="H1768" s="1" t="s">
        <v>995</v>
      </c>
      <c r="I1768" s="1" t="s">
        <v>74</v>
      </c>
      <c r="J1768" s="1" t="s">
        <v>58</v>
      </c>
      <c r="K1768" s="1" t="s">
        <v>100</v>
      </c>
      <c r="L1768" s="1" t="s">
        <v>43</v>
      </c>
      <c r="M1768" s="1"/>
      <c r="N1768" s="1" t="s">
        <v>29</v>
      </c>
      <c r="O1768" s="1" t="s">
        <v>988</v>
      </c>
      <c r="P1768" s="1" t="s">
        <v>90</v>
      </c>
      <c r="Q1768" s="1" t="s">
        <v>563</v>
      </c>
      <c r="R1768" s="1"/>
      <c r="S1768" s="1">
        <v>43026</v>
      </c>
      <c r="T1768" s="2">
        <v>42148</v>
      </c>
      <c r="U1768" s="2">
        <v>42149</v>
      </c>
      <c r="V1768" s="1">
        <v>12</v>
      </c>
      <c r="W1768" s="1">
        <v>86221</v>
      </c>
      <c r="X1768" s="1"/>
      <c r="Y1768" s="1"/>
      <c r="Z1768" s="1"/>
      <c r="AA1768" s="1"/>
      <c r="AB1768" s="1"/>
    </row>
    <row r="1769" spans="1:28" x14ac:dyDescent="0.3">
      <c r="A1769" s="1">
        <v>21237</v>
      </c>
      <c r="B1769" s="1" t="s">
        <v>23</v>
      </c>
      <c r="C1769" s="1">
        <v>262.11</v>
      </c>
      <c r="D1769" s="1">
        <v>0.1</v>
      </c>
      <c r="E1769" s="1">
        <v>3096</v>
      </c>
      <c r="G1769" s="1"/>
      <c r="H1769" s="1" t="s">
        <v>995</v>
      </c>
      <c r="I1769" s="1" t="s">
        <v>74</v>
      </c>
      <c r="J1769" s="1" t="s">
        <v>36</v>
      </c>
      <c r="K1769" s="1" t="s">
        <v>89</v>
      </c>
      <c r="L1769" s="1" t="s">
        <v>77</v>
      </c>
      <c r="M1769" s="1"/>
      <c r="N1769" s="1" t="s">
        <v>29</v>
      </c>
      <c r="O1769" s="1" t="s">
        <v>988</v>
      </c>
      <c r="P1769" s="1" t="s">
        <v>90</v>
      </c>
      <c r="Q1769" s="1" t="s">
        <v>563</v>
      </c>
      <c r="R1769" s="1"/>
      <c r="S1769" s="1">
        <v>43026</v>
      </c>
      <c r="T1769" s="2">
        <v>42148</v>
      </c>
      <c r="U1769" s="2">
        <v>42149</v>
      </c>
      <c r="V1769" s="1">
        <v>9</v>
      </c>
      <c r="W1769" s="1">
        <v>86221</v>
      </c>
      <c r="X1769" s="1"/>
      <c r="Y1769" s="1"/>
      <c r="Z1769" s="1"/>
      <c r="AA1769" s="1"/>
      <c r="AB1769" s="1"/>
    </row>
    <row r="1770" spans="1:28" x14ac:dyDescent="0.3">
      <c r="A1770" s="1">
        <v>25999</v>
      </c>
      <c r="B1770" s="1" t="s">
        <v>41</v>
      </c>
      <c r="C1770" s="1">
        <v>33.89</v>
      </c>
      <c r="D1770" s="1">
        <v>0.05</v>
      </c>
      <c r="E1770" s="1">
        <v>3096</v>
      </c>
      <c r="G1770" s="1"/>
      <c r="H1770" s="1" t="s">
        <v>995</v>
      </c>
      <c r="I1770" s="1" t="s">
        <v>74</v>
      </c>
      <c r="J1770" s="1" t="s">
        <v>26</v>
      </c>
      <c r="K1770" s="1" t="s">
        <v>85</v>
      </c>
      <c r="L1770" s="1" t="s">
        <v>49</v>
      </c>
      <c r="M1770" s="1"/>
      <c r="N1770" s="1" t="s">
        <v>29</v>
      </c>
      <c r="O1770" s="1" t="s">
        <v>988</v>
      </c>
      <c r="P1770" s="1" t="s">
        <v>90</v>
      </c>
      <c r="Q1770" s="1" t="s">
        <v>563</v>
      </c>
      <c r="R1770" s="1"/>
      <c r="S1770" s="1">
        <v>43026</v>
      </c>
      <c r="T1770" s="2">
        <v>42172</v>
      </c>
      <c r="U1770" s="2">
        <v>42173</v>
      </c>
      <c r="V1770" s="1">
        <v>6</v>
      </c>
      <c r="W1770" s="1">
        <v>86222</v>
      </c>
      <c r="X1770" s="1"/>
      <c r="Y1770" s="1"/>
      <c r="Z1770" s="1"/>
      <c r="AA1770" s="1"/>
      <c r="AB1770" s="1"/>
    </row>
    <row r="1771" spans="1:28" x14ac:dyDescent="0.3">
      <c r="A1771" s="1">
        <v>19816</v>
      </c>
      <c r="B1771" s="1" t="s">
        <v>41</v>
      </c>
      <c r="C1771" s="1">
        <v>35.44</v>
      </c>
      <c r="D1771" s="1">
        <v>0.05</v>
      </c>
      <c r="E1771" s="1">
        <v>3098</v>
      </c>
      <c r="G1771" s="1"/>
      <c r="H1771" s="1" t="s">
        <v>35</v>
      </c>
      <c r="I1771" s="1" t="s">
        <v>74</v>
      </c>
      <c r="J1771" s="1" t="s">
        <v>26</v>
      </c>
      <c r="K1771" s="1" t="s">
        <v>66</v>
      </c>
      <c r="L1771" s="1" t="s">
        <v>49</v>
      </c>
      <c r="M1771" s="1"/>
      <c r="N1771" s="1" t="s">
        <v>29</v>
      </c>
      <c r="O1771" s="1" t="s">
        <v>988</v>
      </c>
      <c r="P1771" s="1" t="s">
        <v>55</v>
      </c>
      <c r="Q1771" s="1" t="s">
        <v>898</v>
      </c>
      <c r="R1771" s="1"/>
      <c r="S1771" s="1">
        <v>11967</v>
      </c>
      <c r="T1771" s="2">
        <v>42102</v>
      </c>
      <c r="U1771" s="2">
        <v>42103</v>
      </c>
      <c r="V1771" s="1">
        <v>10</v>
      </c>
      <c r="W1771" s="1">
        <v>89314</v>
      </c>
      <c r="X1771" s="1"/>
      <c r="Y1771" s="1"/>
      <c r="Z1771" s="1"/>
      <c r="AA1771" s="1"/>
      <c r="AB1771" s="1"/>
    </row>
    <row r="1772" spans="1:28" x14ac:dyDescent="0.3">
      <c r="A1772" s="1">
        <v>22503</v>
      </c>
      <c r="B1772" s="1" t="s">
        <v>71</v>
      </c>
      <c r="C1772" s="1">
        <v>11.7</v>
      </c>
      <c r="D1772" s="1">
        <v>0.05</v>
      </c>
      <c r="E1772" s="1">
        <v>3098</v>
      </c>
      <c r="G1772" s="1"/>
      <c r="H1772" s="1" t="s">
        <v>995</v>
      </c>
      <c r="I1772" s="1" t="s">
        <v>74</v>
      </c>
      <c r="J1772" s="1" t="s">
        <v>26</v>
      </c>
      <c r="K1772" s="1" t="s">
        <v>131</v>
      </c>
      <c r="L1772" s="1" t="s">
        <v>63</v>
      </c>
      <c r="M1772" s="1"/>
      <c r="N1772" s="1" t="s">
        <v>29</v>
      </c>
      <c r="O1772" s="1" t="s">
        <v>988</v>
      </c>
      <c r="P1772" s="1" t="s">
        <v>55</v>
      </c>
      <c r="Q1772" s="1" t="s">
        <v>898</v>
      </c>
      <c r="R1772" s="1"/>
      <c r="S1772" s="1">
        <v>11967</v>
      </c>
      <c r="T1772" s="2">
        <v>42172</v>
      </c>
      <c r="U1772" s="2">
        <v>42174</v>
      </c>
      <c r="V1772" s="1">
        <v>10</v>
      </c>
      <c r="W1772" s="1">
        <v>89315</v>
      </c>
      <c r="X1772" s="1"/>
      <c r="Y1772" s="1"/>
      <c r="Z1772" s="1"/>
      <c r="AA1772" s="1"/>
      <c r="AB1772" s="1"/>
    </row>
    <row r="1773" spans="1:28" x14ac:dyDescent="0.3">
      <c r="A1773" s="1">
        <v>18930</v>
      </c>
      <c r="B1773" s="1" t="s">
        <v>71</v>
      </c>
      <c r="C1773" s="1">
        <v>2.89</v>
      </c>
      <c r="D1773" s="1">
        <v>0.05</v>
      </c>
      <c r="E1773" s="1">
        <v>3098</v>
      </c>
      <c r="G1773" s="1"/>
      <c r="H1773" s="1" t="s">
        <v>35</v>
      </c>
      <c r="I1773" s="1" t="s">
        <v>74</v>
      </c>
      <c r="J1773" s="1" t="s">
        <v>26</v>
      </c>
      <c r="K1773" s="1" t="s">
        <v>82</v>
      </c>
      <c r="L1773" s="1" t="s">
        <v>49</v>
      </c>
      <c r="M1773" s="1"/>
      <c r="N1773" s="1" t="s">
        <v>29</v>
      </c>
      <c r="O1773" s="1" t="s">
        <v>998</v>
      </c>
      <c r="P1773" s="1" t="s">
        <v>55</v>
      </c>
      <c r="Q1773" s="1" t="s">
        <v>898</v>
      </c>
      <c r="R1773" s="1"/>
      <c r="S1773" s="1">
        <v>11967</v>
      </c>
      <c r="T1773" s="2">
        <v>42063</v>
      </c>
      <c r="U1773" s="2">
        <v>42063</v>
      </c>
      <c r="V1773" s="1">
        <v>5</v>
      </c>
      <c r="W1773" s="1">
        <v>89316</v>
      </c>
      <c r="X1773" s="1"/>
      <c r="Y1773" s="1"/>
      <c r="Z1773" s="1"/>
      <c r="AA1773" s="1"/>
      <c r="AB1773" s="1"/>
    </row>
    <row r="1774" spans="1:28" x14ac:dyDescent="0.3">
      <c r="A1774" s="1">
        <v>19805</v>
      </c>
      <c r="B1774" s="1" t="s">
        <v>41</v>
      </c>
      <c r="C1774" s="1">
        <v>35.99</v>
      </c>
      <c r="D1774" s="1">
        <v>0.05</v>
      </c>
      <c r="E1774" s="1">
        <v>3100</v>
      </c>
      <c r="G1774" s="1"/>
      <c r="H1774" s="1" t="s">
        <v>35</v>
      </c>
      <c r="I1774" s="1" t="s">
        <v>74</v>
      </c>
      <c r="J1774" s="1" t="s">
        <v>58</v>
      </c>
      <c r="K1774" s="1" t="s">
        <v>992</v>
      </c>
      <c r="L1774" s="1" t="s">
        <v>28</v>
      </c>
      <c r="M1774" s="1"/>
      <c r="N1774" s="1" t="s">
        <v>29</v>
      </c>
      <c r="O1774" s="1" t="s">
        <v>998</v>
      </c>
      <c r="P1774" s="1" t="s">
        <v>162</v>
      </c>
      <c r="Q1774" s="1" t="s">
        <v>899</v>
      </c>
      <c r="R1774" s="1"/>
      <c r="S1774" s="1">
        <v>33334</v>
      </c>
      <c r="T1774" s="2">
        <v>42088</v>
      </c>
      <c r="U1774" s="2">
        <v>42090</v>
      </c>
      <c r="V1774" s="1">
        <v>1</v>
      </c>
      <c r="W1774" s="1">
        <v>89988</v>
      </c>
      <c r="X1774" s="1"/>
      <c r="Y1774" s="1"/>
      <c r="Z1774" s="1"/>
      <c r="AA1774" s="1"/>
      <c r="AB1774" s="1"/>
    </row>
    <row r="1775" spans="1:28" x14ac:dyDescent="0.3">
      <c r="A1775" s="1">
        <v>18087</v>
      </c>
      <c r="B1775" s="1" t="s">
        <v>41</v>
      </c>
      <c r="C1775" s="1">
        <v>3.08</v>
      </c>
      <c r="D1775" s="1">
        <v>0.05</v>
      </c>
      <c r="E1775" s="1">
        <v>3105</v>
      </c>
      <c r="G1775" s="1"/>
      <c r="H1775" s="1" t="s">
        <v>35</v>
      </c>
      <c r="I1775" s="1" t="s">
        <v>34</v>
      </c>
      <c r="J1775" s="1" t="s">
        <v>26</v>
      </c>
      <c r="K1775" s="1" t="s">
        <v>82</v>
      </c>
      <c r="L1775" s="1" t="s">
        <v>49</v>
      </c>
      <c r="M1775" s="1"/>
      <c r="N1775" s="1" t="s">
        <v>29</v>
      </c>
      <c r="O1775" s="1" t="s">
        <v>998</v>
      </c>
      <c r="P1775" s="1" t="s">
        <v>244</v>
      </c>
      <c r="Q1775" s="1" t="s">
        <v>149</v>
      </c>
      <c r="R1775" s="1"/>
      <c r="S1775" s="1">
        <v>42071</v>
      </c>
      <c r="T1775" s="2">
        <v>42083</v>
      </c>
      <c r="U1775" s="2">
        <v>42084</v>
      </c>
      <c r="V1775" s="1">
        <v>19</v>
      </c>
      <c r="W1775" s="1">
        <v>86327</v>
      </c>
      <c r="X1775" s="1"/>
      <c r="Y1775" s="1"/>
      <c r="Z1775" s="1"/>
      <c r="AA1775" s="1"/>
      <c r="AB1775" s="1"/>
    </row>
    <row r="1776" spans="1:28" x14ac:dyDescent="0.3">
      <c r="A1776" s="1">
        <v>18088</v>
      </c>
      <c r="B1776" s="1" t="s">
        <v>41</v>
      </c>
      <c r="C1776" s="1">
        <v>6.48</v>
      </c>
      <c r="D1776" s="1">
        <v>0.05</v>
      </c>
      <c r="E1776" s="1">
        <v>3105</v>
      </c>
      <c r="G1776" s="1"/>
      <c r="H1776" s="1" t="s">
        <v>35</v>
      </c>
      <c r="I1776" s="1" t="s">
        <v>34</v>
      </c>
      <c r="J1776" s="1" t="s">
        <v>26</v>
      </c>
      <c r="K1776" s="1" t="s">
        <v>66</v>
      </c>
      <c r="L1776" s="1" t="s">
        <v>49</v>
      </c>
      <c r="M1776" s="1"/>
      <c r="N1776" s="1" t="s">
        <v>29</v>
      </c>
      <c r="O1776" s="1" t="s">
        <v>998</v>
      </c>
      <c r="P1776" s="1" t="s">
        <v>244</v>
      </c>
      <c r="Q1776" s="1" t="s">
        <v>149</v>
      </c>
      <c r="R1776" s="1"/>
      <c r="S1776" s="1">
        <v>42071</v>
      </c>
      <c r="T1776" s="2">
        <v>42083</v>
      </c>
      <c r="U1776" s="2">
        <v>42084</v>
      </c>
      <c r="V1776" s="1">
        <v>13</v>
      </c>
      <c r="W1776" s="1">
        <v>86327</v>
      </c>
      <c r="X1776" s="2"/>
      <c r="Y1776" s="1"/>
      <c r="Z1776" s="1"/>
      <c r="AA1776" s="1"/>
      <c r="AB1776" s="1"/>
    </row>
    <row r="1777" spans="1:28" x14ac:dyDescent="0.3">
      <c r="A1777" s="1">
        <v>18089</v>
      </c>
      <c r="B1777" s="1" t="s">
        <v>41</v>
      </c>
      <c r="C1777" s="1">
        <v>125.99</v>
      </c>
      <c r="D1777" s="1">
        <v>0.1</v>
      </c>
      <c r="E1777" s="1">
        <v>3105</v>
      </c>
      <c r="G1777" s="1"/>
      <c r="H1777" s="1" t="s">
        <v>35</v>
      </c>
      <c r="I1777" s="1" t="s">
        <v>34</v>
      </c>
      <c r="J1777" s="1" t="s">
        <v>58</v>
      </c>
      <c r="K1777" s="1" t="s">
        <v>992</v>
      </c>
      <c r="L1777" s="1" t="s">
        <v>49</v>
      </c>
      <c r="M1777" s="1"/>
      <c r="N1777" s="1" t="s">
        <v>29</v>
      </c>
      <c r="O1777" s="1" t="s">
        <v>989</v>
      </c>
      <c r="P1777" s="1" t="s">
        <v>244</v>
      </c>
      <c r="Q1777" s="1" t="s">
        <v>149</v>
      </c>
      <c r="R1777" s="1"/>
      <c r="S1777" s="1">
        <v>42071</v>
      </c>
      <c r="T1777" s="2">
        <v>42083</v>
      </c>
      <c r="U1777" s="2">
        <v>42085</v>
      </c>
      <c r="V1777" s="1">
        <v>12</v>
      </c>
      <c r="W1777" s="1">
        <v>86327</v>
      </c>
      <c r="X1777" s="1"/>
      <c r="Y1777" s="1"/>
      <c r="Z1777" s="1"/>
      <c r="AA1777" s="1"/>
      <c r="AB1777" s="1"/>
    </row>
    <row r="1778" spans="1:28" x14ac:dyDescent="0.3">
      <c r="A1778" s="1">
        <v>87</v>
      </c>
      <c r="B1778" s="1" t="s">
        <v>41</v>
      </c>
      <c r="C1778" s="1">
        <v>3.08</v>
      </c>
      <c r="D1778" s="1">
        <v>0.05</v>
      </c>
      <c r="E1778" s="1">
        <v>3106</v>
      </c>
      <c r="G1778" s="1"/>
      <c r="H1778" s="1" t="s">
        <v>35</v>
      </c>
      <c r="I1778" s="1" t="s">
        <v>34</v>
      </c>
      <c r="J1778" s="1" t="s">
        <v>26</v>
      </c>
      <c r="K1778" s="1" t="s">
        <v>82</v>
      </c>
      <c r="L1778" s="1" t="s">
        <v>49</v>
      </c>
      <c r="M1778" s="1"/>
      <c r="N1778" s="1" t="s">
        <v>29</v>
      </c>
      <c r="O1778" s="1" t="s">
        <v>989</v>
      </c>
      <c r="P1778" s="1" t="s">
        <v>79</v>
      </c>
      <c r="Q1778" s="1" t="s">
        <v>698</v>
      </c>
      <c r="R1778" s="1"/>
      <c r="S1778" s="1">
        <v>77041</v>
      </c>
      <c r="T1778" s="2">
        <v>42083</v>
      </c>
      <c r="U1778" s="2">
        <v>42084</v>
      </c>
      <c r="V1778" s="1">
        <v>75</v>
      </c>
      <c r="W1778" s="1">
        <v>548</v>
      </c>
      <c r="X1778" s="1"/>
      <c r="Y1778" s="1"/>
      <c r="Z1778" s="1"/>
      <c r="AA1778" s="1"/>
      <c r="AB1778" s="1"/>
    </row>
    <row r="1779" spans="1:28" x14ac:dyDescent="0.3">
      <c r="A1779" s="1">
        <v>88</v>
      </c>
      <c r="B1779" s="1" t="s">
        <v>41</v>
      </c>
      <c r="C1779" s="1">
        <v>6.48</v>
      </c>
      <c r="D1779" s="1">
        <v>0.05</v>
      </c>
      <c r="E1779" s="1">
        <v>3106</v>
      </c>
      <c r="G1779" s="1"/>
      <c r="H1779" s="1" t="s">
        <v>35</v>
      </c>
      <c r="I1779" s="1" t="s">
        <v>34</v>
      </c>
      <c r="J1779" s="1" t="s">
        <v>26</v>
      </c>
      <c r="K1779" s="1" t="s">
        <v>66</v>
      </c>
      <c r="L1779" s="1" t="s">
        <v>49</v>
      </c>
      <c r="M1779" s="1"/>
      <c r="N1779" s="1" t="s">
        <v>29</v>
      </c>
      <c r="O1779" s="1" t="s">
        <v>989</v>
      </c>
      <c r="P1779" s="1" t="s">
        <v>79</v>
      </c>
      <c r="Q1779" s="1" t="s">
        <v>698</v>
      </c>
      <c r="R1779" s="1"/>
      <c r="S1779" s="1">
        <v>77041</v>
      </c>
      <c r="T1779" s="2">
        <v>42083</v>
      </c>
      <c r="U1779" s="2">
        <v>42084</v>
      </c>
      <c r="V1779" s="1">
        <v>53</v>
      </c>
      <c r="W1779" s="1">
        <v>548</v>
      </c>
      <c r="X1779" s="1"/>
      <c r="Y1779" s="1"/>
      <c r="Z1779" s="1"/>
      <c r="AA1779" s="1"/>
      <c r="AB1779" s="1"/>
    </row>
    <row r="1780" spans="1:28" x14ac:dyDescent="0.3">
      <c r="A1780" s="1">
        <v>89</v>
      </c>
      <c r="B1780" s="1" t="s">
        <v>41</v>
      </c>
      <c r="C1780" s="1">
        <v>125.99</v>
      </c>
      <c r="D1780" s="1">
        <v>0.1</v>
      </c>
      <c r="E1780" s="1">
        <v>3106</v>
      </c>
      <c r="G1780" s="1"/>
      <c r="H1780" s="1" t="s">
        <v>35</v>
      </c>
      <c r="I1780" s="1" t="s">
        <v>34</v>
      </c>
      <c r="J1780" s="1" t="s">
        <v>58</v>
      </c>
      <c r="K1780" s="1" t="s">
        <v>992</v>
      </c>
      <c r="L1780" s="1" t="s">
        <v>49</v>
      </c>
      <c r="M1780" s="1"/>
      <c r="N1780" s="1" t="s">
        <v>29</v>
      </c>
      <c r="O1780" s="1" t="s">
        <v>998</v>
      </c>
      <c r="P1780" s="1" t="s">
        <v>79</v>
      </c>
      <c r="Q1780" s="1" t="s">
        <v>698</v>
      </c>
      <c r="R1780" s="1"/>
      <c r="S1780" s="1">
        <v>77041</v>
      </c>
      <c r="T1780" s="2">
        <v>42083</v>
      </c>
      <c r="U1780" s="2">
        <v>42085</v>
      </c>
      <c r="V1780" s="1">
        <v>47</v>
      </c>
      <c r="W1780" s="1">
        <v>548</v>
      </c>
      <c r="X1780" s="1"/>
      <c r="Y1780" s="1"/>
      <c r="Z1780" s="1"/>
      <c r="AA1780" s="1"/>
      <c r="AB1780" s="1"/>
    </row>
    <row r="1781" spans="1:28" x14ac:dyDescent="0.3">
      <c r="A1781" s="1">
        <v>21120</v>
      </c>
      <c r="B1781" s="1" t="s">
        <v>33</v>
      </c>
      <c r="C1781" s="1">
        <v>34.54</v>
      </c>
      <c r="D1781" s="1">
        <v>0.05</v>
      </c>
      <c r="E1781" s="1">
        <v>3113</v>
      </c>
      <c r="G1781" s="1"/>
      <c r="H1781" s="1" t="s">
        <v>35</v>
      </c>
      <c r="I1781" s="1" t="s">
        <v>24</v>
      </c>
      <c r="J1781" s="1" t="s">
        <v>26</v>
      </c>
      <c r="K1781" s="1" t="s">
        <v>996</v>
      </c>
      <c r="L1781" s="1" t="s">
        <v>49</v>
      </c>
      <c r="M1781" s="1"/>
      <c r="N1781" s="1" t="s">
        <v>29</v>
      </c>
      <c r="O1781" s="1" t="s">
        <v>998</v>
      </c>
      <c r="P1781" s="1" t="s">
        <v>95</v>
      </c>
      <c r="Q1781" s="1" t="s">
        <v>900</v>
      </c>
      <c r="R1781" s="1"/>
      <c r="S1781" s="1">
        <v>70560</v>
      </c>
      <c r="T1781" s="2">
        <v>42141</v>
      </c>
      <c r="U1781" s="2">
        <v>42142</v>
      </c>
      <c r="V1781" s="1">
        <v>17</v>
      </c>
      <c r="W1781" s="1">
        <v>86860</v>
      </c>
      <c r="X1781" s="1"/>
      <c r="Y1781" s="1"/>
      <c r="Z1781" s="1"/>
      <c r="AA1781" s="1"/>
      <c r="AB1781" s="1"/>
    </row>
    <row r="1782" spans="1:28" x14ac:dyDescent="0.3">
      <c r="A1782" s="1">
        <v>21121</v>
      </c>
      <c r="B1782" s="1" t="s">
        <v>33</v>
      </c>
      <c r="C1782" s="1">
        <v>12.28</v>
      </c>
      <c r="D1782" s="1">
        <v>0.05</v>
      </c>
      <c r="E1782" s="1">
        <v>3113</v>
      </c>
      <c r="G1782" s="1"/>
      <c r="H1782" s="1" t="s">
        <v>35</v>
      </c>
      <c r="I1782" s="1" t="s">
        <v>24</v>
      </c>
      <c r="J1782" s="1" t="s">
        <v>26</v>
      </c>
      <c r="K1782" s="1" t="s">
        <v>66</v>
      </c>
      <c r="L1782" s="1" t="s">
        <v>49</v>
      </c>
      <c r="M1782" s="1"/>
      <c r="N1782" s="1" t="s">
        <v>29</v>
      </c>
      <c r="O1782" s="1" t="s">
        <v>998</v>
      </c>
      <c r="P1782" s="1" t="s">
        <v>95</v>
      </c>
      <c r="Q1782" s="1" t="s">
        <v>900</v>
      </c>
      <c r="R1782" s="1"/>
      <c r="S1782" s="1">
        <v>70560</v>
      </c>
      <c r="T1782" s="2">
        <v>42141</v>
      </c>
      <c r="U1782" s="2">
        <v>42141</v>
      </c>
      <c r="V1782" s="1">
        <v>9</v>
      </c>
      <c r="W1782" s="1">
        <v>86860</v>
      </c>
      <c r="X1782" s="1"/>
      <c r="Y1782" s="1"/>
      <c r="Z1782" s="1"/>
      <c r="AA1782" s="1"/>
      <c r="AB1782" s="1"/>
    </row>
    <row r="1783" spans="1:28" x14ac:dyDescent="0.3">
      <c r="A1783" s="1">
        <v>21122</v>
      </c>
      <c r="B1783" s="1" t="s">
        <v>33</v>
      </c>
      <c r="C1783" s="1">
        <v>34.58</v>
      </c>
      <c r="D1783" s="1">
        <v>0.05</v>
      </c>
      <c r="E1783" s="1">
        <v>3113</v>
      </c>
      <c r="G1783" s="1"/>
      <c r="H1783" s="1" t="s">
        <v>995</v>
      </c>
      <c r="I1783" s="1" t="s">
        <v>24</v>
      </c>
      <c r="J1783" s="1" t="s">
        <v>26</v>
      </c>
      <c r="K1783" s="1" t="s">
        <v>27</v>
      </c>
      <c r="L1783" s="1" t="s">
        <v>43</v>
      </c>
      <c r="M1783" s="1"/>
      <c r="N1783" s="1" t="s">
        <v>29</v>
      </c>
      <c r="O1783" s="1" t="s">
        <v>998</v>
      </c>
      <c r="P1783" s="1" t="s">
        <v>95</v>
      </c>
      <c r="Q1783" s="1" t="s">
        <v>900</v>
      </c>
      <c r="R1783" s="1"/>
      <c r="S1783" s="1">
        <v>70560</v>
      </c>
      <c r="T1783" s="2">
        <v>42141</v>
      </c>
      <c r="U1783" s="2">
        <v>42143</v>
      </c>
      <c r="V1783" s="1">
        <v>13</v>
      </c>
      <c r="W1783" s="1">
        <v>86860</v>
      </c>
      <c r="X1783" s="1"/>
      <c r="Y1783" s="1"/>
      <c r="Z1783" s="1"/>
      <c r="AA1783" s="1"/>
      <c r="AB1783" s="1"/>
    </row>
    <row r="1784" spans="1:28" x14ac:dyDescent="0.3">
      <c r="A1784" s="1">
        <v>20795</v>
      </c>
      <c r="B1784" s="1" t="s">
        <v>41</v>
      </c>
      <c r="C1784" s="1">
        <v>349.45</v>
      </c>
      <c r="D1784" s="1">
        <v>0.1</v>
      </c>
      <c r="E1784" s="1">
        <v>3119</v>
      </c>
      <c r="G1784" s="1"/>
      <c r="H1784" s="1" t="s">
        <v>995</v>
      </c>
      <c r="I1784" s="1" t="s">
        <v>24</v>
      </c>
      <c r="J1784" s="1" t="s">
        <v>36</v>
      </c>
      <c r="K1784" s="1" t="s">
        <v>89</v>
      </c>
      <c r="L1784" s="1" t="s">
        <v>38</v>
      </c>
      <c r="M1784" s="1"/>
      <c r="N1784" s="1" t="s">
        <v>29</v>
      </c>
      <c r="O1784" s="1" t="s">
        <v>998</v>
      </c>
      <c r="P1784" s="1" t="s">
        <v>162</v>
      </c>
      <c r="Q1784" s="1" t="s">
        <v>901</v>
      </c>
      <c r="R1784" s="1"/>
      <c r="S1784" s="1">
        <v>32839</v>
      </c>
      <c r="T1784" s="2">
        <v>42185</v>
      </c>
      <c r="U1784" s="2">
        <v>42187</v>
      </c>
      <c r="V1784" s="1">
        <v>11</v>
      </c>
      <c r="W1784" s="1">
        <v>86432</v>
      </c>
      <c r="X1784" s="1"/>
      <c r="Y1784" s="1"/>
      <c r="Z1784" s="1"/>
      <c r="AA1784" s="1"/>
      <c r="AB1784" s="1"/>
    </row>
    <row r="1785" spans="1:28" x14ac:dyDescent="0.3">
      <c r="A1785" s="1">
        <v>25473</v>
      </c>
      <c r="B1785" s="1" t="s">
        <v>33</v>
      </c>
      <c r="C1785" s="1">
        <v>315.98</v>
      </c>
      <c r="D1785" s="1">
        <v>0.1</v>
      </c>
      <c r="E1785" s="1">
        <v>3120</v>
      </c>
      <c r="G1785" s="1"/>
      <c r="H1785" s="1" t="s">
        <v>35</v>
      </c>
      <c r="I1785" s="1" t="s">
        <v>34</v>
      </c>
      <c r="J1785" s="1" t="s">
        <v>26</v>
      </c>
      <c r="K1785" s="1" t="s">
        <v>996</v>
      </c>
      <c r="L1785" s="1" t="s">
        <v>49</v>
      </c>
      <c r="M1785" s="1"/>
      <c r="N1785" s="1" t="s">
        <v>29</v>
      </c>
      <c r="O1785" s="1" t="s">
        <v>989</v>
      </c>
      <c r="P1785" s="1" t="s">
        <v>95</v>
      </c>
      <c r="Q1785" s="1" t="s">
        <v>902</v>
      </c>
      <c r="R1785" s="1"/>
      <c r="S1785" s="1">
        <v>70117</v>
      </c>
      <c r="T1785" s="2">
        <v>42169</v>
      </c>
      <c r="U1785" s="2">
        <v>42169</v>
      </c>
      <c r="V1785" s="1">
        <v>9</v>
      </c>
      <c r="W1785" s="1">
        <v>90160</v>
      </c>
      <c r="X1785" s="1"/>
      <c r="Y1785" s="1"/>
      <c r="Z1785" s="1"/>
      <c r="AA1785" s="1"/>
      <c r="AB1785" s="1"/>
    </row>
    <row r="1786" spans="1:28" x14ac:dyDescent="0.3">
      <c r="A1786" s="1">
        <v>23764</v>
      </c>
      <c r="B1786" s="1" t="s">
        <v>71</v>
      </c>
      <c r="C1786" s="1">
        <v>7.1</v>
      </c>
      <c r="D1786" s="1">
        <v>0.05</v>
      </c>
      <c r="E1786" s="1">
        <v>3123</v>
      </c>
      <c r="G1786" s="1"/>
      <c r="H1786" s="1" t="s">
        <v>35</v>
      </c>
      <c r="I1786" s="1" t="s">
        <v>34</v>
      </c>
      <c r="J1786" s="1" t="s">
        <v>26</v>
      </c>
      <c r="K1786" s="1" t="s">
        <v>996</v>
      </c>
      <c r="L1786" s="1" t="s">
        <v>49</v>
      </c>
      <c r="M1786" s="1"/>
      <c r="N1786" s="1" t="s">
        <v>29</v>
      </c>
      <c r="O1786" s="1" t="s">
        <v>989</v>
      </c>
      <c r="P1786" s="1" t="s">
        <v>98</v>
      </c>
      <c r="Q1786" s="1" t="s">
        <v>903</v>
      </c>
      <c r="R1786" s="1"/>
      <c r="S1786" s="1">
        <v>60160</v>
      </c>
      <c r="T1786" s="2">
        <v>42011</v>
      </c>
      <c r="U1786" s="2">
        <v>42013</v>
      </c>
      <c r="V1786" s="1">
        <v>8</v>
      </c>
      <c r="W1786" s="1">
        <v>87287</v>
      </c>
      <c r="X1786" s="1"/>
      <c r="Y1786" s="1"/>
      <c r="Z1786" s="1"/>
      <c r="AA1786" s="1"/>
      <c r="AB1786" s="1"/>
    </row>
    <row r="1787" spans="1:28" x14ac:dyDescent="0.3">
      <c r="A1787" s="1">
        <v>25060</v>
      </c>
      <c r="B1787" s="1" t="s">
        <v>33</v>
      </c>
      <c r="C1787" s="1">
        <v>120.98</v>
      </c>
      <c r="D1787" s="1">
        <v>0.1</v>
      </c>
      <c r="E1787" s="1">
        <v>3124</v>
      </c>
      <c r="G1787" s="1"/>
      <c r="H1787" s="1" t="s">
        <v>35</v>
      </c>
      <c r="I1787" s="1" t="s">
        <v>34</v>
      </c>
      <c r="J1787" s="1" t="s">
        <v>26</v>
      </c>
      <c r="K1787" s="1" t="s">
        <v>996</v>
      </c>
      <c r="L1787" s="1" t="s">
        <v>49</v>
      </c>
      <c r="M1787" s="1"/>
      <c r="N1787" s="1" t="s">
        <v>29</v>
      </c>
      <c r="O1787" s="1" t="s">
        <v>989</v>
      </c>
      <c r="P1787" s="1" t="s">
        <v>98</v>
      </c>
      <c r="Q1787" s="1" t="s">
        <v>904</v>
      </c>
      <c r="R1787" s="1"/>
      <c r="S1787" s="1">
        <v>61265</v>
      </c>
      <c r="T1787" s="2">
        <v>42154</v>
      </c>
      <c r="U1787" s="2">
        <v>42155</v>
      </c>
      <c r="V1787" s="1">
        <v>11</v>
      </c>
      <c r="W1787" s="1">
        <v>87286</v>
      </c>
      <c r="X1787" s="1"/>
      <c r="Y1787" s="1"/>
      <c r="Z1787" s="1"/>
      <c r="AA1787" s="1"/>
      <c r="AB1787" s="1"/>
    </row>
    <row r="1788" spans="1:28" x14ac:dyDescent="0.3">
      <c r="A1788" s="1">
        <v>25352</v>
      </c>
      <c r="B1788" s="1" t="s">
        <v>23</v>
      </c>
      <c r="C1788" s="1">
        <v>120.97</v>
      </c>
      <c r="D1788" s="1">
        <v>0.1</v>
      </c>
      <c r="E1788" s="1">
        <v>3125</v>
      </c>
      <c r="G1788" s="1"/>
      <c r="H1788" s="1" t="s">
        <v>995</v>
      </c>
      <c r="I1788" s="1" t="s">
        <v>34</v>
      </c>
      <c r="J1788" s="1" t="s">
        <v>58</v>
      </c>
      <c r="K1788" s="1" t="s">
        <v>62</v>
      </c>
      <c r="L1788" s="1" t="s">
        <v>38</v>
      </c>
      <c r="M1788" s="1"/>
      <c r="N1788" s="1" t="s">
        <v>29</v>
      </c>
      <c r="O1788" s="1" t="s">
        <v>998</v>
      </c>
      <c r="P1788" s="1" t="s">
        <v>98</v>
      </c>
      <c r="Q1788" s="1" t="s">
        <v>905</v>
      </c>
      <c r="R1788" s="1"/>
      <c r="S1788" s="1">
        <v>60056</v>
      </c>
      <c r="T1788" s="2">
        <v>42009</v>
      </c>
      <c r="U1788" s="2">
        <v>42011</v>
      </c>
      <c r="V1788" s="1">
        <v>2</v>
      </c>
      <c r="W1788" s="1">
        <v>87285</v>
      </c>
      <c r="X1788" s="1"/>
      <c r="Y1788" s="1"/>
      <c r="Z1788" s="1"/>
      <c r="AA1788" s="1"/>
      <c r="AB1788" s="1"/>
    </row>
    <row r="1789" spans="1:28" x14ac:dyDescent="0.3">
      <c r="A1789" s="1">
        <v>24457</v>
      </c>
      <c r="B1789" s="1" t="s">
        <v>71</v>
      </c>
      <c r="C1789" s="1">
        <v>3.69</v>
      </c>
      <c r="D1789" s="1">
        <v>0.05</v>
      </c>
      <c r="E1789" s="1">
        <v>3128</v>
      </c>
      <c r="G1789" s="1"/>
      <c r="H1789" s="1" t="s">
        <v>35</v>
      </c>
      <c r="I1789" s="1" t="s">
        <v>48</v>
      </c>
      <c r="J1789" s="1" t="s">
        <v>26</v>
      </c>
      <c r="K1789" s="1" t="s">
        <v>54</v>
      </c>
      <c r="L1789" s="1" t="s">
        <v>49</v>
      </c>
      <c r="M1789" s="1"/>
      <c r="N1789" s="1" t="s">
        <v>29</v>
      </c>
      <c r="O1789" s="1" t="s">
        <v>989</v>
      </c>
      <c r="P1789" s="1" t="s">
        <v>95</v>
      </c>
      <c r="Q1789" s="1" t="s">
        <v>906</v>
      </c>
      <c r="R1789" s="1"/>
      <c r="S1789" s="1">
        <v>71109</v>
      </c>
      <c r="T1789" s="2">
        <v>42180</v>
      </c>
      <c r="U1789" s="2">
        <v>42185</v>
      </c>
      <c r="V1789" s="1">
        <v>9</v>
      </c>
      <c r="W1789" s="1">
        <v>89810</v>
      </c>
      <c r="X1789" s="2"/>
      <c r="Y1789" s="1"/>
      <c r="Z1789" s="1"/>
      <c r="AA1789" s="1"/>
      <c r="AB1789" s="1"/>
    </row>
    <row r="1790" spans="1:28" x14ac:dyDescent="0.3">
      <c r="A1790" s="1">
        <v>20483</v>
      </c>
      <c r="B1790" s="1" t="s">
        <v>23</v>
      </c>
      <c r="C1790" s="1">
        <v>180.98</v>
      </c>
      <c r="D1790" s="1">
        <v>0.1</v>
      </c>
      <c r="E1790" s="1">
        <v>3132</v>
      </c>
      <c r="G1790" s="1"/>
      <c r="H1790" s="1" t="s">
        <v>995</v>
      </c>
      <c r="I1790" s="1" t="s">
        <v>24</v>
      </c>
      <c r="J1790" s="1" t="s">
        <v>36</v>
      </c>
      <c r="K1790" s="1" t="s">
        <v>37</v>
      </c>
      <c r="L1790" s="1" t="s">
        <v>38</v>
      </c>
      <c r="M1790" s="1"/>
      <c r="N1790" s="1" t="s">
        <v>29</v>
      </c>
      <c r="O1790" s="1" t="s">
        <v>989</v>
      </c>
      <c r="P1790" s="1" t="s">
        <v>98</v>
      </c>
      <c r="Q1790" s="1" t="s">
        <v>907</v>
      </c>
      <c r="R1790" s="1"/>
      <c r="S1790" s="1">
        <v>60060</v>
      </c>
      <c r="T1790" s="2">
        <v>42177</v>
      </c>
      <c r="U1790" s="2">
        <v>42178</v>
      </c>
      <c r="V1790" s="1">
        <v>3</v>
      </c>
      <c r="W1790" s="1">
        <v>86790</v>
      </c>
      <c r="X1790" s="1"/>
      <c r="Y1790" s="1"/>
      <c r="Z1790" s="1"/>
      <c r="AA1790" s="1"/>
      <c r="AB1790" s="1"/>
    </row>
    <row r="1791" spans="1:28" x14ac:dyDescent="0.3">
      <c r="A1791" s="1">
        <v>19258</v>
      </c>
      <c r="B1791" s="1" t="s">
        <v>47</v>
      </c>
      <c r="C1791" s="1">
        <v>62.05</v>
      </c>
      <c r="D1791" s="1">
        <v>0.05</v>
      </c>
      <c r="E1791" s="1">
        <v>3132</v>
      </c>
      <c r="G1791" s="1"/>
      <c r="H1791" s="1" t="s">
        <v>35</v>
      </c>
      <c r="I1791" s="1" t="s">
        <v>24</v>
      </c>
      <c r="J1791" s="1" t="s">
        <v>26</v>
      </c>
      <c r="K1791" s="1" t="s">
        <v>131</v>
      </c>
      <c r="L1791" s="1" t="s">
        <v>49</v>
      </c>
      <c r="M1791" s="1"/>
      <c r="N1791" s="1" t="s">
        <v>29</v>
      </c>
      <c r="O1791" s="1" t="s">
        <v>989</v>
      </c>
      <c r="P1791" s="1" t="s">
        <v>98</v>
      </c>
      <c r="Q1791" s="1" t="s">
        <v>907</v>
      </c>
      <c r="R1791" s="1"/>
      <c r="S1791" s="1">
        <v>60060</v>
      </c>
      <c r="T1791" s="2">
        <v>42141</v>
      </c>
      <c r="U1791" s="2">
        <v>42142</v>
      </c>
      <c r="V1791" s="1">
        <v>40</v>
      </c>
      <c r="W1791" s="1">
        <v>86794</v>
      </c>
      <c r="X1791" s="2"/>
      <c r="Y1791" s="1"/>
      <c r="Z1791" s="1"/>
      <c r="AA1791" s="1"/>
      <c r="AB1791" s="1"/>
    </row>
    <row r="1792" spans="1:28" x14ac:dyDescent="0.3">
      <c r="A1792" s="1">
        <v>22459</v>
      </c>
      <c r="B1792" s="1" t="s">
        <v>47</v>
      </c>
      <c r="C1792" s="1">
        <v>5.81</v>
      </c>
      <c r="D1792" s="1">
        <v>0.05</v>
      </c>
      <c r="E1792" s="1">
        <v>3133</v>
      </c>
      <c r="G1792" s="1"/>
      <c r="H1792" s="1" t="s">
        <v>35</v>
      </c>
      <c r="I1792" s="1" t="s">
        <v>24</v>
      </c>
      <c r="J1792" s="1" t="s">
        <v>26</v>
      </c>
      <c r="K1792" s="1" t="s">
        <v>996</v>
      </c>
      <c r="L1792" s="1" t="s">
        <v>49</v>
      </c>
      <c r="M1792" s="1"/>
      <c r="N1792" s="1" t="s">
        <v>29</v>
      </c>
      <c r="O1792" s="1" t="s">
        <v>989</v>
      </c>
      <c r="P1792" s="1" t="s">
        <v>98</v>
      </c>
      <c r="Q1792" s="1" t="s">
        <v>908</v>
      </c>
      <c r="R1792" s="1"/>
      <c r="S1792" s="1">
        <v>60540</v>
      </c>
      <c r="T1792" s="2">
        <v>42020</v>
      </c>
      <c r="U1792" s="2">
        <v>42021</v>
      </c>
      <c r="V1792" s="1">
        <v>12</v>
      </c>
      <c r="W1792" s="1">
        <v>86789</v>
      </c>
      <c r="X1792" s="1"/>
      <c r="Y1792" s="1"/>
      <c r="Z1792" s="1"/>
      <c r="AA1792" s="1"/>
      <c r="AB1792" s="1"/>
    </row>
    <row r="1793" spans="1:28" x14ac:dyDescent="0.3">
      <c r="A1793" s="1">
        <v>22460</v>
      </c>
      <c r="B1793" s="1" t="s">
        <v>47</v>
      </c>
      <c r="C1793" s="1">
        <v>1.81</v>
      </c>
      <c r="D1793" s="1">
        <v>0.05</v>
      </c>
      <c r="E1793" s="1">
        <v>3133</v>
      </c>
      <c r="G1793" s="1"/>
      <c r="H1793" s="1" t="s">
        <v>35</v>
      </c>
      <c r="I1793" s="1" t="s">
        <v>24</v>
      </c>
      <c r="J1793" s="1" t="s">
        <v>26</v>
      </c>
      <c r="K1793" s="1" t="s">
        <v>53</v>
      </c>
      <c r="L1793" s="1" t="s">
        <v>28</v>
      </c>
      <c r="M1793" s="1"/>
      <c r="N1793" s="1" t="s">
        <v>29</v>
      </c>
      <c r="O1793" s="1" t="s">
        <v>989</v>
      </c>
      <c r="P1793" s="1" t="s">
        <v>98</v>
      </c>
      <c r="Q1793" s="1" t="s">
        <v>908</v>
      </c>
      <c r="R1793" s="1"/>
      <c r="S1793" s="1">
        <v>60540</v>
      </c>
      <c r="T1793" s="2">
        <v>42020</v>
      </c>
      <c r="U1793" s="2">
        <v>42021</v>
      </c>
      <c r="V1793" s="1">
        <v>10</v>
      </c>
      <c r="W1793" s="1">
        <v>86789</v>
      </c>
      <c r="X1793" s="2"/>
      <c r="Y1793" s="1"/>
      <c r="Z1793" s="1"/>
      <c r="AA1793" s="1"/>
      <c r="AB1793" s="1"/>
    </row>
    <row r="1794" spans="1:28" x14ac:dyDescent="0.3">
      <c r="A1794" s="1">
        <v>21719</v>
      </c>
      <c r="B1794" s="1" t="s">
        <v>41</v>
      </c>
      <c r="C1794" s="1">
        <v>5.4</v>
      </c>
      <c r="D1794" s="1">
        <v>0.05</v>
      </c>
      <c r="E1794" s="1">
        <v>3133</v>
      </c>
      <c r="G1794" s="1"/>
      <c r="H1794" s="1" t="s">
        <v>35</v>
      </c>
      <c r="I1794" s="1" t="s">
        <v>24</v>
      </c>
      <c r="J1794" s="1" t="s">
        <v>26</v>
      </c>
      <c r="K1794" s="1" t="s">
        <v>996</v>
      </c>
      <c r="L1794" s="1" t="s">
        <v>49</v>
      </c>
      <c r="M1794" s="1"/>
      <c r="N1794" s="1" t="s">
        <v>29</v>
      </c>
      <c r="O1794" s="1" t="s">
        <v>989</v>
      </c>
      <c r="P1794" s="1" t="s">
        <v>98</v>
      </c>
      <c r="Q1794" s="1" t="s">
        <v>908</v>
      </c>
      <c r="R1794" s="1"/>
      <c r="S1794" s="1">
        <v>60540</v>
      </c>
      <c r="T1794" s="2">
        <v>42067</v>
      </c>
      <c r="U1794" s="2">
        <v>42067</v>
      </c>
      <c r="V1794" s="1">
        <v>4</v>
      </c>
      <c r="W1794" s="1">
        <v>86792</v>
      </c>
      <c r="X1794" s="1"/>
      <c r="Y1794" s="1"/>
      <c r="Z1794" s="1"/>
      <c r="AA1794" s="1"/>
      <c r="AB1794" s="1"/>
    </row>
    <row r="1795" spans="1:28" x14ac:dyDescent="0.3">
      <c r="A1795" s="1">
        <v>21720</v>
      </c>
      <c r="B1795" s="1" t="s">
        <v>41</v>
      </c>
      <c r="C1795" s="1">
        <v>8.4600000000000009</v>
      </c>
      <c r="D1795" s="1">
        <v>0.05</v>
      </c>
      <c r="E1795" s="1">
        <v>3133</v>
      </c>
      <c r="G1795" s="1"/>
      <c r="H1795" s="1" t="s">
        <v>995</v>
      </c>
      <c r="I1795" s="1" t="s">
        <v>24</v>
      </c>
      <c r="J1795" s="1" t="s">
        <v>58</v>
      </c>
      <c r="K1795" s="1" t="s">
        <v>100</v>
      </c>
      <c r="L1795" s="1" t="s">
        <v>43</v>
      </c>
      <c r="M1795" s="1"/>
      <c r="N1795" s="1" t="s">
        <v>29</v>
      </c>
      <c r="O1795" s="1" t="s">
        <v>989</v>
      </c>
      <c r="P1795" s="1" t="s">
        <v>98</v>
      </c>
      <c r="Q1795" s="1" t="s">
        <v>908</v>
      </c>
      <c r="R1795" s="1"/>
      <c r="S1795" s="1">
        <v>60540</v>
      </c>
      <c r="T1795" s="2">
        <v>42067</v>
      </c>
      <c r="U1795" s="2">
        <v>42070</v>
      </c>
      <c r="V1795" s="1">
        <v>5</v>
      </c>
      <c r="W1795" s="1">
        <v>86792</v>
      </c>
      <c r="X1795" s="1"/>
      <c r="Y1795" s="1"/>
      <c r="Z1795" s="1"/>
      <c r="AA1795" s="1"/>
      <c r="AB1795" s="1"/>
    </row>
    <row r="1796" spans="1:28" x14ac:dyDescent="0.3">
      <c r="A1796" s="1">
        <v>21721</v>
      </c>
      <c r="B1796" s="1" t="s">
        <v>41</v>
      </c>
      <c r="C1796" s="1">
        <v>14.98</v>
      </c>
      <c r="D1796" s="1">
        <v>0.05</v>
      </c>
      <c r="E1796" s="1">
        <v>3133</v>
      </c>
      <c r="G1796" s="1"/>
      <c r="H1796" s="1" t="s">
        <v>35</v>
      </c>
      <c r="I1796" s="1" t="s">
        <v>24</v>
      </c>
      <c r="J1796" s="1" t="s">
        <v>36</v>
      </c>
      <c r="K1796" s="1" t="s">
        <v>42</v>
      </c>
      <c r="L1796" s="1" t="s">
        <v>43</v>
      </c>
      <c r="M1796" s="1"/>
      <c r="N1796" s="1" t="s">
        <v>29</v>
      </c>
      <c r="O1796" s="1" t="s">
        <v>989</v>
      </c>
      <c r="P1796" s="1" t="s">
        <v>98</v>
      </c>
      <c r="Q1796" s="1" t="s">
        <v>908</v>
      </c>
      <c r="R1796" s="1"/>
      <c r="S1796" s="1">
        <v>60540</v>
      </c>
      <c r="T1796" s="2">
        <v>42067</v>
      </c>
      <c r="U1796" s="2">
        <v>42068</v>
      </c>
      <c r="V1796" s="1">
        <v>10</v>
      </c>
      <c r="W1796" s="1">
        <v>86792</v>
      </c>
      <c r="X1796" s="1"/>
      <c r="Y1796" s="1"/>
      <c r="Z1796" s="1"/>
      <c r="AA1796" s="1"/>
      <c r="AB1796" s="1"/>
    </row>
    <row r="1797" spans="1:28" x14ac:dyDescent="0.3">
      <c r="A1797" s="1">
        <v>21722</v>
      </c>
      <c r="B1797" s="1" t="s">
        <v>41</v>
      </c>
      <c r="C1797" s="1">
        <v>155.99</v>
      </c>
      <c r="D1797" s="1">
        <v>0.1</v>
      </c>
      <c r="E1797" s="1">
        <v>3133</v>
      </c>
      <c r="G1797" s="1"/>
      <c r="H1797" s="1" t="s">
        <v>35</v>
      </c>
      <c r="I1797" s="1" t="s">
        <v>24</v>
      </c>
      <c r="J1797" s="1" t="s">
        <v>58</v>
      </c>
      <c r="K1797" s="1" t="s">
        <v>992</v>
      </c>
      <c r="L1797" s="1" t="s">
        <v>49</v>
      </c>
      <c r="M1797" s="1"/>
      <c r="N1797" s="1" t="s">
        <v>29</v>
      </c>
      <c r="O1797" s="1" t="s">
        <v>988</v>
      </c>
      <c r="P1797" s="1" t="s">
        <v>98</v>
      </c>
      <c r="Q1797" s="1" t="s">
        <v>908</v>
      </c>
      <c r="R1797" s="1"/>
      <c r="S1797" s="1">
        <v>60540</v>
      </c>
      <c r="T1797" s="2">
        <v>42067</v>
      </c>
      <c r="U1797" s="2">
        <v>42068</v>
      </c>
      <c r="V1797" s="1">
        <v>22</v>
      </c>
      <c r="W1797" s="1">
        <v>86792</v>
      </c>
      <c r="X1797" s="1"/>
      <c r="Y1797" s="1"/>
      <c r="Z1797" s="1"/>
      <c r="AA1797" s="1"/>
      <c r="AB1797" s="1"/>
    </row>
    <row r="1798" spans="1:28" x14ac:dyDescent="0.3">
      <c r="A1798" s="1">
        <v>23898</v>
      </c>
      <c r="B1798" s="1" t="s">
        <v>41</v>
      </c>
      <c r="C1798" s="1">
        <v>150.88999999999999</v>
      </c>
      <c r="D1798" s="1">
        <v>0.1</v>
      </c>
      <c r="E1798" s="1">
        <v>3136</v>
      </c>
      <c r="G1798" s="1"/>
      <c r="H1798" s="1" t="s">
        <v>995</v>
      </c>
      <c r="I1798" s="1" t="s">
        <v>74</v>
      </c>
      <c r="J1798" s="1" t="s">
        <v>36</v>
      </c>
      <c r="K1798" s="1" t="s">
        <v>37</v>
      </c>
      <c r="L1798" s="1" t="s">
        <v>38</v>
      </c>
      <c r="M1798" s="1"/>
      <c r="N1798" s="1" t="s">
        <v>29</v>
      </c>
      <c r="O1798" s="1" t="s">
        <v>988</v>
      </c>
      <c r="P1798" s="1" t="s">
        <v>103</v>
      </c>
      <c r="Q1798" s="1" t="s">
        <v>187</v>
      </c>
      <c r="R1798" s="1"/>
      <c r="S1798" s="1">
        <v>4073</v>
      </c>
      <c r="T1798" s="2">
        <v>42057</v>
      </c>
      <c r="U1798" s="2">
        <v>42057</v>
      </c>
      <c r="V1798" s="1">
        <v>23</v>
      </c>
      <c r="W1798" s="1">
        <v>86791</v>
      </c>
      <c r="X1798" s="1"/>
      <c r="Y1798" s="1"/>
      <c r="Z1798" s="1"/>
      <c r="AA1798" s="1"/>
      <c r="AB1798" s="1"/>
    </row>
    <row r="1799" spans="1:28" x14ac:dyDescent="0.3">
      <c r="A1799" s="1">
        <v>24691</v>
      </c>
      <c r="B1799" s="1" t="s">
        <v>33</v>
      </c>
      <c r="C1799" s="1">
        <v>304.99</v>
      </c>
      <c r="D1799" s="1">
        <v>0.1</v>
      </c>
      <c r="E1799" s="1">
        <v>3137</v>
      </c>
      <c r="G1799" s="1"/>
      <c r="H1799" s="1" t="s">
        <v>35</v>
      </c>
      <c r="I1799" s="1" t="s">
        <v>24</v>
      </c>
      <c r="J1799" s="1" t="s">
        <v>26</v>
      </c>
      <c r="K1799" s="1" t="s">
        <v>996</v>
      </c>
      <c r="L1799" s="1" t="s">
        <v>49</v>
      </c>
      <c r="M1799" s="1"/>
      <c r="N1799" s="1" t="s">
        <v>29</v>
      </c>
      <c r="O1799" s="1" t="s">
        <v>988</v>
      </c>
      <c r="P1799" s="1" t="s">
        <v>108</v>
      </c>
      <c r="Q1799" s="1" t="s">
        <v>909</v>
      </c>
      <c r="R1799" s="1"/>
      <c r="S1799" s="1">
        <v>3246</v>
      </c>
      <c r="T1799" s="2">
        <v>42163</v>
      </c>
      <c r="U1799" s="2">
        <v>42164</v>
      </c>
      <c r="V1799" s="1">
        <v>8</v>
      </c>
      <c r="W1799" s="1">
        <v>86795</v>
      </c>
      <c r="X1799" s="2"/>
      <c r="Y1799" s="1"/>
      <c r="Z1799" s="1"/>
      <c r="AA1799" s="1"/>
      <c r="AB1799" s="1"/>
    </row>
    <row r="1800" spans="1:28" x14ac:dyDescent="0.3">
      <c r="A1800" s="1">
        <v>23706</v>
      </c>
      <c r="B1800" s="1" t="s">
        <v>33</v>
      </c>
      <c r="C1800" s="1">
        <v>4.0599999999999996</v>
      </c>
      <c r="D1800" s="1">
        <v>0.05</v>
      </c>
      <c r="E1800" s="1">
        <v>3138</v>
      </c>
      <c r="G1800" s="1"/>
      <c r="H1800" s="1" t="s">
        <v>995</v>
      </c>
      <c r="I1800" s="1" t="s">
        <v>24</v>
      </c>
      <c r="J1800" s="1" t="s">
        <v>26</v>
      </c>
      <c r="K1800" s="1" t="s">
        <v>131</v>
      </c>
      <c r="L1800" s="1" t="s">
        <v>49</v>
      </c>
      <c r="M1800" s="1"/>
      <c r="N1800" s="1" t="s">
        <v>29</v>
      </c>
      <c r="O1800" s="1" t="s">
        <v>988</v>
      </c>
      <c r="P1800" s="1" t="s">
        <v>108</v>
      </c>
      <c r="Q1800" s="1" t="s">
        <v>910</v>
      </c>
      <c r="R1800" s="1"/>
      <c r="S1800" s="1">
        <v>3053</v>
      </c>
      <c r="T1800" s="2">
        <v>42174</v>
      </c>
      <c r="U1800" s="2">
        <v>42176</v>
      </c>
      <c r="V1800" s="1">
        <v>22</v>
      </c>
      <c r="W1800" s="1">
        <v>86796</v>
      </c>
      <c r="X1800" s="2"/>
      <c r="Y1800" s="1"/>
      <c r="Z1800" s="1"/>
      <c r="AA1800" s="1"/>
      <c r="AB1800" s="1"/>
    </row>
    <row r="1801" spans="1:28" x14ac:dyDescent="0.3">
      <c r="A1801" s="1">
        <v>23427</v>
      </c>
      <c r="B1801" s="1" t="s">
        <v>41</v>
      </c>
      <c r="C1801" s="1">
        <v>280.98</v>
      </c>
      <c r="D1801" s="1">
        <v>0.1</v>
      </c>
      <c r="E1801" s="1">
        <v>3139</v>
      </c>
      <c r="G1801" s="1"/>
      <c r="H1801" s="1" t="s">
        <v>995</v>
      </c>
      <c r="I1801" s="1" t="s">
        <v>34</v>
      </c>
      <c r="J1801" s="1" t="s">
        <v>36</v>
      </c>
      <c r="K1801" s="1" t="s">
        <v>37</v>
      </c>
      <c r="L1801" s="1" t="s">
        <v>38</v>
      </c>
      <c r="M1801" s="1"/>
      <c r="N1801" s="1" t="s">
        <v>29</v>
      </c>
      <c r="O1801" s="1" t="s">
        <v>989</v>
      </c>
      <c r="P1801" s="1" t="s">
        <v>45</v>
      </c>
      <c r="Q1801" s="1" t="s">
        <v>312</v>
      </c>
      <c r="R1801" s="1"/>
      <c r="S1801" s="1">
        <v>7016</v>
      </c>
      <c r="T1801" s="2">
        <v>42126</v>
      </c>
      <c r="U1801" s="2">
        <v>42129</v>
      </c>
      <c r="V1801" s="1">
        <v>31</v>
      </c>
      <c r="W1801" s="1">
        <v>86793</v>
      </c>
      <c r="X1801" s="2"/>
      <c r="Y1801" s="1"/>
      <c r="Z1801" s="1"/>
      <c r="AA1801" s="1"/>
      <c r="AB1801" s="1"/>
    </row>
    <row r="1802" spans="1:28" x14ac:dyDescent="0.3">
      <c r="A1802" s="1">
        <v>18917</v>
      </c>
      <c r="B1802" s="1" t="s">
        <v>71</v>
      </c>
      <c r="C1802" s="1">
        <v>6.84</v>
      </c>
      <c r="D1802" s="1">
        <v>0.05</v>
      </c>
      <c r="E1802" s="1">
        <v>3141</v>
      </c>
      <c r="G1802" s="1"/>
      <c r="H1802" s="1" t="s">
        <v>35</v>
      </c>
      <c r="I1802" s="1" t="s">
        <v>74</v>
      </c>
      <c r="J1802" s="1" t="s">
        <v>26</v>
      </c>
      <c r="K1802" s="1" t="s">
        <v>999</v>
      </c>
      <c r="L1802" s="1" t="s">
        <v>43</v>
      </c>
      <c r="M1802" s="1"/>
      <c r="N1802" s="1" t="s">
        <v>29</v>
      </c>
      <c r="O1802" s="1" t="s">
        <v>989</v>
      </c>
      <c r="P1802" s="1" t="s">
        <v>79</v>
      </c>
      <c r="Q1802" s="1" t="s">
        <v>667</v>
      </c>
      <c r="R1802" s="1"/>
      <c r="S1802" s="1">
        <v>77506</v>
      </c>
      <c r="T1802" s="2">
        <v>42156</v>
      </c>
      <c r="U1802" s="2">
        <v>42163</v>
      </c>
      <c r="V1802" s="1">
        <v>13</v>
      </c>
      <c r="W1802" s="1">
        <v>86369</v>
      </c>
      <c r="X1802" s="2"/>
      <c r="Y1802" s="1"/>
      <c r="Z1802" s="1"/>
      <c r="AA1802" s="1"/>
      <c r="AB1802" s="1"/>
    </row>
    <row r="1803" spans="1:28" x14ac:dyDescent="0.3">
      <c r="A1803" s="1">
        <v>18918</v>
      </c>
      <c r="B1803" s="1" t="s">
        <v>71</v>
      </c>
      <c r="C1803" s="1">
        <v>48.91</v>
      </c>
      <c r="D1803" s="1">
        <v>0.05</v>
      </c>
      <c r="E1803" s="1">
        <v>3141</v>
      </c>
      <c r="G1803" s="1"/>
      <c r="H1803" s="1" t="s">
        <v>995</v>
      </c>
      <c r="I1803" s="1" t="s">
        <v>74</v>
      </c>
      <c r="J1803" s="1" t="s">
        <v>26</v>
      </c>
      <c r="K1803" s="1" t="s">
        <v>85</v>
      </c>
      <c r="L1803" s="1" t="s">
        <v>124</v>
      </c>
      <c r="M1803" s="1"/>
      <c r="N1803" s="1" t="s">
        <v>29</v>
      </c>
      <c r="O1803" s="1" t="s">
        <v>989</v>
      </c>
      <c r="P1803" s="1" t="s">
        <v>79</v>
      </c>
      <c r="Q1803" s="1" t="s">
        <v>667</v>
      </c>
      <c r="R1803" s="1"/>
      <c r="S1803" s="1">
        <v>77506</v>
      </c>
      <c r="T1803" s="2">
        <v>42156</v>
      </c>
      <c r="U1803" s="2">
        <v>42158</v>
      </c>
      <c r="V1803" s="1">
        <v>15</v>
      </c>
      <c r="W1803" s="1">
        <v>86369</v>
      </c>
      <c r="X1803" s="1"/>
      <c r="Y1803" s="1"/>
      <c r="Z1803" s="1"/>
      <c r="AA1803" s="1"/>
      <c r="AB1803" s="1"/>
    </row>
    <row r="1804" spans="1:28" x14ac:dyDescent="0.3">
      <c r="A1804" s="1">
        <v>26039</v>
      </c>
      <c r="B1804" s="1" t="s">
        <v>47</v>
      </c>
      <c r="C1804" s="1">
        <v>15.42</v>
      </c>
      <c r="D1804" s="1">
        <v>0.05</v>
      </c>
      <c r="E1804" s="1">
        <v>3143</v>
      </c>
      <c r="G1804" s="1"/>
      <c r="H1804" s="1" t="s">
        <v>35</v>
      </c>
      <c r="I1804" s="1" t="s">
        <v>74</v>
      </c>
      <c r="J1804" s="1" t="s">
        <v>26</v>
      </c>
      <c r="K1804" s="1" t="s">
        <v>85</v>
      </c>
      <c r="L1804" s="1" t="s">
        <v>49</v>
      </c>
      <c r="M1804" s="1"/>
      <c r="N1804" s="1" t="s">
        <v>29</v>
      </c>
      <c r="O1804" s="1" t="s">
        <v>989</v>
      </c>
      <c r="P1804" s="1" t="s">
        <v>79</v>
      </c>
      <c r="Q1804" s="1" t="s">
        <v>911</v>
      </c>
      <c r="R1804" s="1"/>
      <c r="S1804" s="1">
        <v>78660</v>
      </c>
      <c r="T1804" s="2">
        <v>42087</v>
      </c>
      <c r="U1804" s="2">
        <v>42088</v>
      </c>
      <c r="V1804" s="1">
        <v>2</v>
      </c>
      <c r="W1804" s="1">
        <v>86368</v>
      </c>
      <c r="X1804" s="2"/>
      <c r="Y1804" s="1"/>
      <c r="Z1804" s="1"/>
      <c r="AA1804" s="1"/>
      <c r="AB1804" s="1"/>
    </row>
    <row r="1805" spans="1:28" x14ac:dyDescent="0.3">
      <c r="A1805" s="1">
        <v>19193</v>
      </c>
      <c r="B1805" s="1" t="s">
        <v>41</v>
      </c>
      <c r="C1805" s="1">
        <v>3.36</v>
      </c>
      <c r="D1805" s="1">
        <v>0.05</v>
      </c>
      <c r="E1805" s="1">
        <v>3146</v>
      </c>
      <c r="G1805" s="1"/>
      <c r="H1805" s="1" t="s">
        <v>35</v>
      </c>
      <c r="I1805" s="1" t="s">
        <v>24</v>
      </c>
      <c r="J1805" s="1" t="s">
        <v>26</v>
      </c>
      <c r="K1805" s="1" t="s">
        <v>996</v>
      </c>
      <c r="L1805" s="1" t="s">
        <v>49</v>
      </c>
      <c r="M1805" s="1"/>
      <c r="N1805" s="1" t="s">
        <v>29</v>
      </c>
      <c r="O1805" s="1" t="s">
        <v>989</v>
      </c>
      <c r="P1805" s="1" t="s">
        <v>79</v>
      </c>
      <c r="Q1805" s="1" t="s">
        <v>912</v>
      </c>
      <c r="R1805" s="1"/>
      <c r="S1805" s="1">
        <v>78577</v>
      </c>
      <c r="T1805" s="2">
        <v>42008</v>
      </c>
      <c r="U1805" s="2">
        <v>42009</v>
      </c>
      <c r="V1805" s="1">
        <v>4</v>
      </c>
      <c r="W1805" s="1">
        <v>85850</v>
      </c>
      <c r="X1805" s="1"/>
      <c r="Y1805" s="1"/>
      <c r="Z1805" s="1"/>
      <c r="AA1805" s="1"/>
      <c r="AB1805" s="1"/>
    </row>
    <row r="1806" spans="1:28" x14ac:dyDescent="0.3">
      <c r="A1806" s="1">
        <v>19194</v>
      </c>
      <c r="B1806" s="1" t="s">
        <v>41</v>
      </c>
      <c r="C1806" s="1">
        <v>3.71</v>
      </c>
      <c r="D1806" s="1">
        <v>0.05</v>
      </c>
      <c r="E1806" s="1">
        <v>3146</v>
      </c>
      <c r="G1806" s="1"/>
      <c r="H1806" s="1" t="s">
        <v>995</v>
      </c>
      <c r="I1806" s="1" t="s">
        <v>24</v>
      </c>
      <c r="J1806" s="1" t="s">
        <v>26</v>
      </c>
      <c r="K1806" s="1" t="s">
        <v>66</v>
      </c>
      <c r="L1806" s="1" t="s">
        <v>28</v>
      </c>
      <c r="M1806" s="1"/>
      <c r="N1806" s="1" t="s">
        <v>29</v>
      </c>
      <c r="O1806" s="1" t="s">
        <v>984</v>
      </c>
      <c r="P1806" s="1" t="s">
        <v>79</v>
      </c>
      <c r="Q1806" s="1" t="s">
        <v>912</v>
      </c>
      <c r="R1806" s="1"/>
      <c r="S1806" s="1">
        <v>78577</v>
      </c>
      <c r="T1806" s="2">
        <v>42008</v>
      </c>
      <c r="U1806" s="2">
        <v>42010</v>
      </c>
      <c r="V1806" s="1">
        <v>11</v>
      </c>
      <c r="W1806" s="1">
        <v>85850</v>
      </c>
      <c r="X1806" s="2"/>
      <c r="Y1806" s="1"/>
      <c r="Z1806" s="1"/>
      <c r="AA1806" s="1"/>
      <c r="AB1806" s="1"/>
    </row>
    <row r="1807" spans="1:28" x14ac:dyDescent="0.3">
      <c r="A1807" s="1">
        <v>24200</v>
      </c>
      <c r="B1807" s="1" t="s">
        <v>47</v>
      </c>
      <c r="C1807" s="1">
        <v>19.989999999999998</v>
      </c>
      <c r="D1807" s="1">
        <v>0.05</v>
      </c>
      <c r="E1807" s="1">
        <v>3148</v>
      </c>
      <c r="G1807" s="1"/>
      <c r="H1807" s="1" t="s">
        <v>35</v>
      </c>
      <c r="I1807" s="1" t="s">
        <v>24</v>
      </c>
      <c r="J1807" s="1" t="s">
        <v>36</v>
      </c>
      <c r="K1807" s="1" t="s">
        <v>42</v>
      </c>
      <c r="L1807" s="1" t="s">
        <v>124</v>
      </c>
      <c r="M1807" s="1"/>
      <c r="N1807" s="1" t="s">
        <v>29</v>
      </c>
      <c r="O1807" s="1" t="s">
        <v>984</v>
      </c>
      <c r="P1807" s="1" t="s">
        <v>566</v>
      </c>
      <c r="Q1807" s="1" t="s">
        <v>913</v>
      </c>
      <c r="R1807" s="1"/>
      <c r="S1807" s="1">
        <v>83854</v>
      </c>
      <c r="T1807" s="2">
        <v>42018</v>
      </c>
      <c r="U1807" s="2">
        <v>42018</v>
      </c>
      <c r="V1807" s="1">
        <v>7</v>
      </c>
      <c r="W1807" s="1">
        <v>89716</v>
      </c>
      <c r="X1807" s="2"/>
      <c r="Y1807" s="1"/>
      <c r="Z1807" s="1"/>
      <c r="AA1807" s="1"/>
      <c r="AB1807" s="1"/>
    </row>
    <row r="1808" spans="1:28" x14ac:dyDescent="0.3">
      <c r="A1808" s="1">
        <v>24202</v>
      </c>
      <c r="B1808" s="1" t="s">
        <v>47</v>
      </c>
      <c r="C1808" s="1">
        <v>320.98</v>
      </c>
      <c r="D1808" s="1">
        <v>0.1</v>
      </c>
      <c r="E1808" s="1">
        <v>3149</v>
      </c>
      <c r="G1808" s="1"/>
      <c r="H1808" s="1" t="s">
        <v>995</v>
      </c>
      <c r="I1808" s="1" t="s">
        <v>24</v>
      </c>
      <c r="J1808" s="1" t="s">
        <v>36</v>
      </c>
      <c r="K1808" s="1" t="s">
        <v>37</v>
      </c>
      <c r="L1808" s="1" t="s">
        <v>38</v>
      </c>
      <c r="M1808" s="1"/>
      <c r="N1808" s="1" t="s">
        <v>29</v>
      </c>
      <c r="O1808" s="1" t="s">
        <v>984</v>
      </c>
      <c r="P1808" s="1" t="s">
        <v>566</v>
      </c>
      <c r="Q1808" s="1" t="s">
        <v>914</v>
      </c>
      <c r="R1808" s="1"/>
      <c r="S1808" s="1">
        <v>83440</v>
      </c>
      <c r="T1808" s="2">
        <v>42018</v>
      </c>
      <c r="U1808" s="2">
        <v>42020</v>
      </c>
      <c r="V1808" s="1">
        <v>6</v>
      </c>
      <c r="W1808" s="1">
        <v>89716</v>
      </c>
      <c r="X1808" s="2"/>
      <c r="Y1808" s="1"/>
      <c r="Z1808" s="1"/>
      <c r="AA1808" s="1"/>
      <c r="AB1808" s="1"/>
    </row>
    <row r="1809" spans="1:28" x14ac:dyDescent="0.3">
      <c r="A1809" s="1">
        <v>19625</v>
      </c>
      <c r="B1809" s="1" t="s">
        <v>33</v>
      </c>
      <c r="C1809" s="1">
        <v>145.97999999999999</v>
      </c>
      <c r="D1809" s="1">
        <v>0.1</v>
      </c>
      <c r="E1809" s="1">
        <v>3151</v>
      </c>
      <c r="G1809" s="1"/>
      <c r="H1809" s="1" t="s">
        <v>995</v>
      </c>
      <c r="I1809" s="1" t="s">
        <v>24</v>
      </c>
      <c r="J1809" s="1" t="s">
        <v>36</v>
      </c>
      <c r="K1809" s="1" t="s">
        <v>89</v>
      </c>
      <c r="L1809" s="1" t="s">
        <v>77</v>
      </c>
      <c r="M1809" s="1"/>
      <c r="N1809" s="1" t="s">
        <v>29</v>
      </c>
      <c r="O1809" s="1" t="s">
        <v>984</v>
      </c>
      <c r="P1809" s="1" t="s">
        <v>39</v>
      </c>
      <c r="Q1809" s="1" t="s">
        <v>915</v>
      </c>
      <c r="R1809" s="1"/>
      <c r="S1809" s="1">
        <v>92277</v>
      </c>
      <c r="T1809" s="2">
        <v>42158</v>
      </c>
      <c r="U1809" s="2">
        <v>42158</v>
      </c>
      <c r="V1809" s="1">
        <v>9</v>
      </c>
      <c r="W1809" s="1">
        <v>88543</v>
      </c>
      <c r="X1809" s="1"/>
      <c r="Y1809" s="1"/>
      <c r="Z1809" s="1"/>
      <c r="AA1809" s="1"/>
      <c r="AB1809" s="1"/>
    </row>
    <row r="1810" spans="1:28" x14ac:dyDescent="0.3">
      <c r="A1810" s="1">
        <v>19618</v>
      </c>
      <c r="B1810" s="1" t="s">
        <v>41</v>
      </c>
      <c r="C1810" s="1">
        <v>3502.14</v>
      </c>
      <c r="D1810" s="1">
        <v>0.15</v>
      </c>
      <c r="E1810" s="1">
        <v>3151</v>
      </c>
      <c r="G1810" s="1"/>
      <c r="H1810" s="1" t="s">
        <v>995</v>
      </c>
      <c r="I1810" s="1" t="s">
        <v>24</v>
      </c>
      <c r="J1810" s="1" t="s">
        <v>58</v>
      </c>
      <c r="K1810" s="1" t="s">
        <v>62</v>
      </c>
      <c r="L1810" s="1" t="s">
        <v>77</v>
      </c>
      <c r="M1810" s="1"/>
      <c r="N1810" s="1" t="s">
        <v>29</v>
      </c>
      <c r="O1810" s="1" t="s">
        <v>984</v>
      </c>
      <c r="P1810" s="1" t="s">
        <v>39</v>
      </c>
      <c r="Q1810" s="1" t="s">
        <v>915</v>
      </c>
      <c r="R1810" s="1"/>
      <c r="S1810" s="1">
        <v>92277</v>
      </c>
      <c r="T1810" s="2">
        <v>42039</v>
      </c>
      <c r="U1810" s="2">
        <v>42040</v>
      </c>
      <c r="V1810" s="1">
        <v>1</v>
      </c>
      <c r="W1810" s="1">
        <v>88544</v>
      </c>
      <c r="X1810" s="2"/>
      <c r="Y1810" s="1"/>
      <c r="Z1810" s="1"/>
      <c r="AA1810" s="1"/>
      <c r="AB1810" s="1"/>
    </row>
    <row r="1811" spans="1:28" x14ac:dyDescent="0.3">
      <c r="A1811" s="1">
        <v>19619</v>
      </c>
      <c r="B1811" s="1" t="s">
        <v>41</v>
      </c>
      <c r="C1811" s="1">
        <v>15.73</v>
      </c>
      <c r="D1811" s="1">
        <v>0.05</v>
      </c>
      <c r="E1811" s="1">
        <v>3151</v>
      </c>
      <c r="G1811" s="1"/>
      <c r="H1811" s="1" t="s">
        <v>35</v>
      </c>
      <c r="I1811" s="1" t="s">
        <v>24</v>
      </c>
      <c r="J1811" s="1" t="s">
        <v>26</v>
      </c>
      <c r="K1811" s="1" t="s">
        <v>999</v>
      </c>
      <c r="L1811" s="1" t="s">
        <v>43</v>
      </c>
      <c r="M1811" s="1"/>
      <c r="N1811" s="1" t="s">
        <v>29</v>
      </c>
      <c r="O1811" s="1" t="s">
        <v>984</v>
      </c>
      <c r="P1811" s="1" t="s">
        <v>39</v>
      </c>
      <c r="Q1811" s="1" t="s">
        <v>915</v>
      </c>
      <c r="R1811" s="1"/>
      <c r="S1811" s="1">
        <v>92277</v>
      </c>
      <c r="T1811" s="2">
        <v>42039</v>
      </c>
      <c r="U1811" s="2">
        <v>42040</v>
      </c>
      <c r="V1811" s="1">
        <v>4</v>
      </c>
      <c r="W1811" s="1">
        <v>88544</v>
      </c>
      <c r="X1811" s="2"/>
      <c r="Y1811" s="1"/>
      <c r="Z1811" s="1"/>
      <c r="AA1811" s="1"/>
      <c r="AB1811" s="1"/>
    </row>
    <row r="1812" spans="1:28" x14ac:dyDescent="0.3">
      <c r="A1812" s="1">
        <v>23322</v>
      </c>
      <c r="B1812" s="1" t="s">
        <v>33</v>
      </c>
      <c r="C1812" s="1">
        <v>25.99</v>
      </c>
      <c r="D1812" s="1">
        <v>0.05</v>
      </c>
      <c r="E1812" s="1">
        <v>3151</v>
      </c>
      <c r="G1812" s="1"/>
      <c r="H1812" s="1" t="s">
        <v>995</v>
      </c>
      <c r="I1812" s="1" t="s">
        <v>24</v>
      </c>
      <c r="J1812" s="1" t="s">
        <v>26</v>
      </c>
      <c r="K1812" s="1" t="s">
        <v>27</v>
      </c>
      <c r="L1812" s="1" t="s">
        <v>49</v>
      </c>
      <c r="M1812" s="1"/>
      <c r="N1812" s="1" t="s">
        <v>29</v>
      </c>
      <c r="O1812" s="1" t="s">
        <v>984</v>
      </c>
      <c r="P1812" s="1" t="s">
        <v>39</v>
      </c>
      <c r="Q1812" s="1" t="s">
        <v>915</v>
      </c>
      <c r="R1812" s="1"/>
      <c r="S1812" s="1">
        <v>92277</v>
      </c>
      <c r="T1812" s="2">
        <v>42051</v>
      </c>
      <c r="U1812" s="2">
        <v>42053</v>
      </c>
      <c r="V1812" s="1">
        <v>18</v>
      </c>
      <c r="W1812" s="1">
        <v>88545</v>
      </c>
      <c r="X1812" s="1"/>
      <c r="Y1812" s="1"/>
      <c r="Z1812" s="1"/>
      <c r="AA1812" s="1"/>
      <c r="AB1812" s="1"/>
    </row>
    <row r="1813" spans="1:28" x14ac:dyDescent="0.3">
      <c r="A1813" s="1">
        <v>24723</v>
      </c>
      <c r="B1813" s="1" t="s">
        <v>47</v>
      </c>
      <c r="C1813" s="1">
        <v>17.239999999999998</v>
      </c>
      <c r="D1813" s="1">
        <v>0.05</v>
      </c>
      <c r="E1813" s="1">
        <v>3151</v>
      </c>
      <c r="G1813" s="1"/>
      <c r="H1813" s="1" t="s">
        <v>35</v>
      </c>
      <c r="I1813" s="1" t="s">
        <v>34</v>
      </c>
      <c r="J1813" s="1" t="s">
        <v>26</v>
      </c>
      <c r="K1813" s="1" t="s">
        <v>999</v>
      </c>
      <c r="L1813" s="1" t="s">
        <v>43</v>
      </c>
      <c r="M1813" s="1"/>
      <c r="N1813" s="1" t="s">
        <v>29</v>
      </c>
      <c r="O1813" s="1" t="s">
        <v>984</v>
      </c>
      <c r="P1813" s="1" t="s">
        <v>39</v>
      </c>
      <c r="Q1813" s="1" t="s">
        <v>915</v>
      </c>
      <c r="R1813" s="1"/>
      <c r="S1813" s="1">
        <v>92277</v>
      </c>
      <c r="T1813" s="2">
        <v>42063</v>
      </c>
      <c r="U1813" s="2">
        <v>42063</v>
      </c>
      <c r="V1813" s="1">
        <v>7</v>
      </c>
      <c r="W1813" s="1">
        <v>88546</v>
      </c>
      <c r="X1813" s="1"/>
      <c r="Y1813" s="1"/>
      <c r="Z1813" s="1"/>
      <c r="AA1813" s="1"/>
      <c r="AB1813" s="1"/>
    </row>
    <row r="1814" spans="1:28" x14ac:dyDescent="0.3">
      <c r="A1814" s="1">
        <v>24329</v>
      </c>
      <c r="B1814" s="1" t="s">
        <v>47</v>
      </c>
      <c r="C1814" s="1">
        <v>5.98</v>
      </c>
      <c r="D1814" s="1">
        <v>0.05</v>
      </c>
      <c r="E1814" s="1">
        <v>3151</v>
      </c>
      <c r="G1814" s="1"/>
      <c r="H1814" s="1" t="s">
        <v>35</v>
      </c>
      <c r="I1814" s="1" t="s">
        <v>24</v>
      </c>
      <c r="J1814" s="1" t="s">
        <v>26</v>
      </c>
      <c r="K1814" s="1" t="s">
        <v>996</v>
      </c>
      <c r="L1814" s="1" t="s">
        <v>49</v>
      </c>
      <c r="M1814" s="1"/>
      <c r="N1814" s="1" t="s">
        <v>29</v>
      </c>
      <c r="O1814" s="1" t="s">
        <v>984</v>
      </c>
      <c r="P1814" s="1" t="s">
        <v>39</v>
      </c>
      <c r="Q1814" s="1" t="s">
        <v>915</v>
      </c>
      <c r="R1814" s="1"/>
      <c r="S1814" s="1">
        <v>92277</v>
      </c>
      <c r="T1814" s="2">
        <v>42074</v>
      </c>
      <c r="U1814" s="2">
        <v>42075</v>
      </c>
      <c r="V1814" s="1">
        <v>10</v>
      </c>
      <c r="W1814" s="1">
        <v>88547</v>
      </c>
      <c r="X1814" s="2"/>
      <c r="Y1814" s="1"/>
      <c r="Z1814" s="1"/>
      <c r="AA1814" s="1"/>
      <c r="AB1814" s="1"/>
    </row>
    <row r="1815" spans="1:28" x14ac:dyDescent="0.3">
      <c r="A1815" s="1">
        <v>21734</v>
      </c>
      <c r="B1815" s="1" t="s">
        <v>23</v>
      </c>
      <c r="C1815" s="1">
        <v>99.23</v>
      </c>
      <c r="D1815" s="1">
        <v>0.05</v>
      </c>
      <c r="E1815" s="1">
        <v>3151</v>
      </c>
      <c r="G1815" s="1"/>
      <c r="H1815" s="1" t="s">
        <v>35</v>
      </c>
      <c r="I1815" s="1" t="s">
        <v>24</v>
      </c>
      <c r="J1815" s="1" t="s">
        <v>36</v>
      </c>
      <c r="K1815" s="1" t="s">
        <v>42</v>
      </c>
      <c r="L1815" s="1" t="s">
        <v>43</v>
      </c>
      <c r="M1815" s="1"/>
      <c r="N1815" s="1" t="s">
        <v>29</v>
      </c>
      <c r="O1815" s="1" t="s">
        <v>998</v>
      </c>
      <c r="P1815" s="1" t="s">
        <v>39</v>
      </c>
      <c r="Q1815" s="1" t="s">
        <v>915</v>
      </c>
      <c r="R1815" s="1"/>
      <c r="S1815" s="1">
        <v>92277</v>
      </c>
      <c r="T1815" s="2">
        <v>42092</v>
      </c>
      <c r="U1815" s="2">
        <v>42096</v>
      </c>
      <c r="V1815" s="1">
        <v>1</v>
      </c>
      <c r="W1815" s="1">
        <v>88548</v>
      </c>
      <c r="X1815" s="2"/>
      <c r="Y1815" s="1"/>
      <c r="Z1815" s="1"/>
      <c r="AA1815" s="1"/>
      <c r="AB1815" s="1"/>
    </row>
    <row r="1816" spans="1:28" x14ac:dyDescent="0.3">
      <c r="A1816" s="1">
        <v>21436</v>
      </c>
      <c r="B1816" s="1" t="s">
        <v>23</v>
      </c>
      <c r="C1816" s="1">
        <v>150.97999999999999</v>
      </c>
      <c r="D1816" s="1">
        <v>0.1</v>
      </c>
      <c r="E1816" s="1">
        <v>3154</v>
      </c>
      <c r="G1816" s="1"/>
      <c r="H1816" s="1" t="s">
        <v>995</v>
      </c>
      <c r="I1816" s="1" t="s">
        <v>24</v>
      </c>
      <c r="J1816" s="1" t="s">
        <v>58</v>
      </c>
      <c r="K1816" s="1" t="s">
        <v>62</v>
      </c>
      <c r="L1816" s="1" t="s">
        <v>63</v>
      </c>
      <c r="M1816" s="1"/>
      <c r="N1816" s="1" t="s">
        <v>29</v>
      </c>
      <c r="O1816" s="1" t="s">
        <v>998</v>
      </c>
      <c r="P1816" s="1" t="s">
        <v>162</v>
      </c>
      <c r="Q1816" s="1" t="s">
        <v>916</v>
      </c>
      <c r="R1816" s="1"/>
      <c r="S1816" s="1">
        <v>33710</v>
      </c>
      <c r="T1816" s="2">
        <v>42030</v>
      </c>
      <c r="U1816" s="2">
        <v>42031</v>
      </c>
      <c r="V1816" s="1">
        <v>8</v>
      </c>
      <c r="W1816" s="1">
        <v>86899</v>
      </c>
      <c r="X1816" s="2"/>
      <c r="Y1816" s="1"/>
      <c r="Z1816" s="1"/>
      <c r="AA1816" s="1"/>
      <c r="AB1816" s="1"/>
    </row>
    <row r="1817" spans="1:28" x14ac:dyDescent="0.3">
      <c r="A1817" s="1">
        <v>20253</v>
      </c>
      <c r="B1817" s="1" t="s">
        <v>41</v>
      </c>
      <c r="C1817" s="1">
        <v>17.7</v>
      </c>
      <c r="D1817" s="1">
        <v>0.05</v>
      </c>
      <c r="E1817" s="1">
        <v>3154</v>
      </c>
      <c r="G1817" s="1"/>
      <c r="H1817" s="1" t="s">
        <v>35</v>
      </c>
      <c r="I1817" s="1" t="s">
        <v>74</v>
      </c>
      <c r="J1817" s="1" t="s">
        <v>26</v>
      </c>
      <c r="K1817" s="1" t="s">
        <v>85</v>
      </c>
      <c r="L1817" s="1" t="s">
        <v>49</v>
      </c>
      <c r="M1817" s="1"/>
      <c r="N1817" s="1" t="s">
        <v>29</v>
      </c>
      <c r="O1817" s="1" t="s">
        <v>998</v>
      </c>
      <c r="P1817" s="1" t="s">
        <v>162</v>
      </c>
      <c r="Q1817" s="1" t="s">
        <v>916</v>
      </c>
      <c r="R1817" s="1"/>
      <c r="S1817" s="1">
        <v>33710</v>
      </c>
      <c r="T1817" s="2">
        <v>42152</v>
      </c>
      <c r="U1817" s="2">
        <v>42154</v>
      </c>
      <c r="V1817" s="1">
        <v>11</v>
      </c>
      <c r="W1817" s="1">
        <v>86900</v>
      </c>
      <c r="X1817" s="1"/>
      <c r="Y1817" s="1"/>
      <c r="Z1817" s="1"/>
      <c r="AA1817" s="1"/>
      <c r="AB1817" s="1"/>
    </row>
    <row r="1818" spans="1:28" x14ac:dyDescent="0.3">
      <c r="A1818" s="1">
        <v>18635</v>
      </c>
      <c r="B1818" s="1" t="s">
        <v>41</v>
      </c>
      <c r="C1818" s="1">
        <v>21.38</v>
      </c>
      <c r="D1818" s="1">
        <v>0.05</v>
      </c>
      <c r="E1818" s="1">
        <v>3154</v>
      </c>
      <c r="G1818" s="1"/>
      <c r="H1818" s="1" t="s">
        <v>35</v>
      </c>
      <c r="I1818" s="1" t="s">
        <v>24</v>
      </c>
      <c r="J1818" s="1" t="s">
        <v>26</v>
      </c>
      <c r="K1818" s="1" t="s">
        <v>27</v>
      </c>
      <c r="L1818" s="1" t="s">
        <v>43</v>
      </c>
      <c r="M1818" s="1"/>
      <c r="N1818" s="1" t="s">
        <v>29</v>
      </c>
      <c r="O1818" s="1" t="s">
        <v>998</v>
      </c>
      <c r="P1818" s="1" t="s">
        <v>162</v>
      </c>
      <c r="Q1818" s="1" t="s">
        <v>916</v>
      </c>
      <c r="R1818" s="1"/>
      <c r="S1818" s="1">
        <v>33710</v>
      </c>
      <c r="T1818" s="2">
        <v>42093</v>
      </c>
      <c r="U1818" s="2">
        <v>42093</v>
      </c>
      <c r="V1818" s="1">
        <v>21</v>
      </c>
      <c r="W1818" s="1">
        <v>86901</v>
      </c>
      <c r="X1818" s="1"/>
      <c r="Y1818" s="1"/>
      <c r="Z1818" s="1"/>
      <c r="AA1818" s="1"/>
      <c r="AB1818" s="1"/>
    </row>
    <row r="1819" spans="1:28" x14ac:dyDescent="0.3">
      <c r="A1819" s="1">
        <v>23392</v>
      </c>
      <c r="B1819" s="1" t="s">
        <v>41</v>
      </c>
      <c r="C1819" s="1">
        <v>60.22</v>
      </c>
      <c r="D1819" s="1">
        <v>0.05</v>
      </c>
      <c r="E1819" s="1">
        <v>3155</v>
      </c>
      <c r="G1819" s="1"/>
      <c r="H1819" s="1" t="s">
        <v>35</v>
      </c>
      <c r="I1819" s="1" t="s">
        <v>24</v>
      </c>
      <c r="J1819" s="1" t="s">
        <v>26</v>
      </c>
      <c r="K1819" s="1" t="s">
        <v>131</v>
      </c>
      <c r="L1819" s="1" t="s">
        <v>49</v>
      </c>
      <c r="M1819" s="1"/>
      <c r="N1819" s="1" t="s">
        <v>29</v>
      </c>
      <c r="O1819" s="1" t="s">
        <v>998</v>
      </c>
      <c r="P1819" s="1" t="s">
        <v>162</v>
      </c>
      <c r="Q1819" s="1" t="s">
        <v>187</v>
      </c>
      <c r="R1819" s="1"/>
      <c r="S1819" s="1">
        <v>32771</v>
      </c>
      <c r="T1819" s="2">
        <v>42024</v>
      </c>
      <c r="U1819" s="2">
        <v>42025</v>
      </c>
      <c r="V1819" s="1">
        <v>9</v>
      </c>
      <c r="W1819" s="1">
        <v>86898</v>
      </c>
      <c r="X1819" s="2"/>
      <c r="Y1819" s="1"/>
      <c r="Z1819" s="1"/>
      <c r="AA1819" s="1"/>
      <c r="AB1819" s="1"/>
    </row>
    <row r="1820" spans="1:28" x14ac:dyDescent="0.3">
      <c r="A1820" s="1">
        <v>21437</v>
      </c>
      <c r="B1820" s="1" t="s">
        <v>23</v>
      </c>
      <c r="C1820" s="1">
        <v>25.98</v>
      </c>
      <c r="D1820" s="1">
        <v>0.05</v>
      </c>
      <c r="E1820" s="1">
        <v>3155</v>
      </c>
      <c r="G1820" s="1"/>
      <c r="H1820" s="1" t="s">
        <v>995</v>
      </c>
      <c r="I1820" s="1" t="s">
        <v>24</v>
      </c>
      <c r="J1820" s="1" t="s">
        <v>36</v>
      </c>
      <c r="K1820" s="1" t="s">
        <v>37</v>
      </c>
      <c r="L1820" s="1" t="s">
        <v>38</v>
      </c>
      <c r="M1820" s="1"/>
      <c r="N1820" s="1" t="s">
        <v>29</v>
      </c>
      <c r="O1820" s="1" t="s">
        <v>998</v>
      </c>
      <c r="P1820" s="1" t="s">
        <v>162</v>
      </c>
      <c r="Q1820" s="1" t="s">
        <v>187</v>
      </c>
      <c r="R1820" s="1"/>
      <c r="S1820" s="1">
        <v>32771</v>
      </c>
      <c r="T1820" s="2">
        <v>42030</v>
      </c>
      <c r="U1820" s="2">
        <v>42031</v>
      </c>
      <c r="V1820" s="1">
        <v>4</v>
      </c>
      <c r="W1820" s="1">
        <v>86899</v>
      </c>
      <c r="X1820" s="2"/>
      <c r="Y1820" s="1"/>
      <c r="Z1820" s="1"/>
      <c r="AA1820" s="1"/>
      <c r="AB1820" s="1"/>
    </row>
    <row r="1821" spans="1:28" x14ac:dyDescent="0.3">
      <c r="A1821" s="1">
        <v>21438</v>
      </c>
      <c r="B1821" s="1" t="s">
        <v>23</v>
      </c>
      <c r="C1821" s="1">
        <v>32.479999999999997</v>
      </c>
      <c r="D1821" s="1">
        <v>0.05</v>
      </c>
      <c r="E1821" s="1">
        <v>3155</v>
      </c>
      <c r="G1821" s="1"/>
      <c r="H1821" s="1" t="s">
        <v>35</v>
      </c>
      <c r="I1821" s="1" t="s">
        <v>24</v>
      </c>
      <c r="J1821" s="1" t="s">
        <v>26</v>
      </c>
      <c r="K1821" s="1" t="s">
        <v>85</v>
      </c>
      <c r="L1821" s="1" t="s">
        <v>124</v>
      </c>
      <c r="M1821" s="1"/>
      <c r="N1821" s="1" t="s">
        <v>29</v>
      </c>
      <c r="O1821" s="1" t="s">
        <v>998</v>
      </c>
      <c r="P1821" s="1" t="s">
        <v>162</v>
      </c>
      <c r="Q1821" s="1" t="s">
        <v>187</v>
      </c>
      <c r="R1821" s="1"/>
      <c r="S1821" s="1">
        <v>32771</v>
      </c>
      <c r="T1821" s="2">
        <v>42030</v>
      </c>
      <c r="U1821" s="2">
        <v>42031</v>
      </c>
      <c r="V1821" s="1">
        <v>10</v>
      </c>
      <c r="W1821" s="1">
        <v>86899</v>
      </c>
      <c r="X1821" s="1"/>
      <c r="Y1821" s="1"/>
      <c r="Z1821" s="1"/>
      <c r="AA1821" s="1"/>
      <c r="AB1821" s="1"/>
    </row>
    <row r="1822" spans="1:28" x14ac:dyDescent="0.3">
      <c r="A1822" s="1">
        <v>22015</v>
      </c>
      <c r="B1822" s="1" t="s">
        <v>41</v>
      </c>
      <c r="C1822" s="1">
        <v>159.99</v>
      </c>
      <c r="D1822" s="1">
        <v>0.1</v>
      </c>
      <c r="E1822" s="1">
        <v>3155</v>
      </c>
      <c r="G1822" s="1"/>
      <c r="H1822" s="1" t="s">
        <v>35</v>
      </c>
      <c r="I1822" s="1" t="s">
        <v>74</v>
      </c>
      <c r="J1822" s="1" t="s">
        <v>58</v>
      </c>
      <c r="K1822" s="1" t="s">
        <v>100</v>
      </c>
      <c r="L1822" s="1" t="s">
        <v>49</v>
      </c>
      <c r="M1822" s="1"/>
      <c r="N1822" s="1" t="s">
        <v>29</v>
      </c>
      <c r="O1822" s="1" t="s">
        <v>998</v>
      </c>
      <c r="P1822" s="1" t="s">
        <v>162</v>
      </c>
      <c r="Q1822" s="1" t="s">
        <v>187</v>
      </c>
      <c r="R1822" s="1"/>
      <c r="S1822" s="1">
        <v>32771</v>
      </c>
      <c r="T1822" s="2">
        <v>42113</v>
      </c>
      <c r="U1822" s="2">
        <v>42115</v>
      </c>
      <c r="V1822" s="1">
        <v>23</v>
      </c>
      <c r="W1822" s="1">
        <v>86902</v>
      </c>
      <c r="X1822" s="1"/>
      <c r="Y1822" s="1"/>
      <c r="Z1822" s="1"/>
      <c r="AA1822" s="1"/>
      <c r="AB1822" s="1"/>
    </row>
    <row r="1823" spans="1:28" x14ac:dyDescent="0.3">
      <c r="A1823" s="1">
        <v>19374</v>
      </c>
      <c r="B1823" s="1" t="s">
        <v>33</v>
      </c>
      <c r="C1823" s="1">
        <v>280.98</v>
      </c>
      <c r="D1823" s="1">
        <v>0.1</v>
      </c>
      <c r="E1823" s="1">
        <v>3167</v>
      </c>
      <c r="G1823" s="1"/>
      <c r="H1823" s="1" t="s">
        <v>995</v>
      </c>
      <c r="I1823" s="1" t="s">
        <v>24</v>
      </c>
      <c r="J1823" s="1" t="s">
        <v>36</v>
      </c>
      <c r="K1823" s="1" t="s">
        <v>37</v>
      </c>
      <c r="L1823" s="1" t="s">
        <v>38</v>
      </c>
      <c r="M1823" s="1"/>
      <c r="N1823" s="1" t="s">
        <v>29</v>
      </c>
      <c r="O1823" s="1" t="s">
        <v>998</v>
      </c>
      <c r="P1823" s="1" t="s">
        <v>162</v>
      </c>
      <c r="Q1823" s="1" t="s">
        <v>917</v>
      </c>
      <c r="R1823" s="1"/>
      <c r="S1823" s="1">
        <v>32004</v>
      </c>
      <c r="T1823" s="2">
        <v>42174</v>
      </c>
      <c r="U1823" s="2">
        <v>42175</v>
      </c>
      <c r="V1823" s="1">
        <v>14</v>
      </c>
      <c r="W1823" s="1">
        <v>86491</v>
      </c>
      <c r="X1823" s="1"/>
      <c r="Y1823" s="1"/>
      <c r="Z1823" s="1"/>
      <c r="AA1823" s="1"/>
      <c r="AB1823" s="1"/>
    </row>
    <row r="1824" spans="1:28" x14ac:dyDescent="0.3">
      <c r="A1824" s="1">
        <v>19375</v>
      </c>
      <c r="B1824" s="1" t="s">
        <v>33</v>
      </c>
      <c r="C1824" s="1">
        <v>4.9800000000000004</v>
      </c>
      <c r="D1824" s="1">
        <v>0.05</v>
      </c>
      <c r="E1824" s="1">
        <v>3167</v>
      </c>
      <c r="G1824" s="1"/>
      <c r="H1824" s="1" t="s">
        <v>35</v>
      </c>
      <c r="I1824" s="1" t="s">
        <v>24</v>
      </c>
      <c r="J1824" s="1" t="s">
        <v>26</v>
      </c>
      <c r="K1824" s="1" t="s">
        <v>66</v>
      </c>
      <c r="L1824" s="1" t="s">
        <v>49</v>
      </c>
      <c r="M1824" s="1"/>
      <c r="N1824" s="1" t="s">
        <v>29</v>
      </c>
      <c r="O1824" s="1" t="s">
        <v>998</v>
      </c>
      <c r="P1824" s="1" t="s">
        <v>162</v>
      </c>
      <c r="Q1824" s="1" t="s">
        <v>917</v>
      </c>
      <c r="R1824" s="1"/>
      <c r="S1824" s="1">
        <v>32004</v>
      </c>
      <c r="T1824" s="2">
        <v>42174</v>
      </c>
      <c r="U1824" s="2">
        <v>42176</v>
      </c>
      <c r="V1824" s="1">
        <v>15</v>
      </c>
      <c r="W1824" s="1">
        <v>86491</v>
      </c>
      <c r="X1824" s="1"/>
      <c r="Y1824" s="1"/>
      <c r="Z1824" s="1"/>
      <c r="AA1824" s="1"/>
      <c r="AB1824" s="1"/>
    </row>
    <row r="1825" spans="1:28" x14ac:dyDescent="0.3">
      <c r="A1825" s="1">
        <v>19376</v>
      </c>
      <c r="B1825" s="1" t="s">
        <v>33</v>
      </c>
      <c r="C1825" s="1">
        <v>3.98</v>
      </c>
      <c r="D1825" s="1">
        <v>0.05</v>
      </c>
      <c r="E1825" s="1">
        <v>3167</v>
      </c>
      <c r="G1825" s="1"/>
      <c r="H1825" s="1" t="s">
        <v>35</v>
      </c>
      <c r="I1825" s="1" t="s">
        <v>24</v>
      </c>
      <c r="J1825" s="1" t="s">
        <v>26</v>
      </c>
      <c r="K1825" s="1" t="s">
        <v>27</v>
      </c>
      <c r="L1825" s="1" t="s">
        <v>28</v>
      </c>
      <c r="M1825" s="1"/>
      <c r="N1825" s="1" t="s">
        <v>29</v>
      </c>
      <c r="O1825" s="1" t="s">
        <v>998</v>
      </c>
      <c r="P1825" s="1" t="s">
        <v>162</v>
      </c>
      <c r="Q1825" s="1" t="s">
        <v>917</v>
      </c>
      <c r="R1825" s="1"/>
      <c r="S1825" s="1">
        <v>32004</v>
      </c>
      <c r="T1825" s="2">
        <v>42174</v>
      </c>
      <c r="U1825" s="2">
        <v>42176</v>
      </c>
      <c r="V1825" s="1">
        <v>11</v>
      </c>
      <c r="W1825" s="1">
        <v>86491</v>
      </c>
      <c r="X1825" s="1"/>
      <c r="Y1825" s="1"/>
      <c r="Z1825" s="1"/>
      <c r="AA1825" s="1"/>
      <c r="AB1825" s="1"/>
    </row>
    <row r="1826" spans="1:28" x14ac:dyDescent="0.3">
      <c r="A1826" s="1">
        <v>25683</v>
      </c>
      <c r="B1826" s="1" t="s">
        <v>41</v>
      </c>
      <c r="C1826" s="1">
        <v>7.28</v>
      </c>
      <c r="D1826" s="1">
        <v>0.05</v>
      </c>
      <c r="E1826" s="1">
        <v>3169</v>
      </c>
      <c r="G1826" s="1"/>
      <c r="H1826" s="1" t="s">
        <v>995</v>
      </c>
      <c r="I1826" s="1" t="s">
        <v>48</v>
      </c>
      <c r="J1826" s="1" t="s">
        <v>26</v>
      </c>
      <c r="K1826" s="1" t="s">
        <v>66</v>
      </c>
      <c r="L1826" s="1" t="s">
        <v>49</v>
      </c>
      <c r="M1826" s="1"/>
      <c r="N1826" s="1" t="s">
        <v>29</v>
      </c>
      <c r="O1826" s="1" t="s">
        <v>998</v>
      </c>
      <c r="P1826" s="1" t="s">
        <v>162</v>
      </c>
      <c r="Q1826" s="1" t="s">
        <v>918</v>
      </c>
      <c r="R1826" s="1"/>
      <c r="S1826" s="1">
        <v>32127</v>
      </c>
      <c r="T1826" s="2">
        <v>42107</v>
      </c>
      <c r="U1826" s="2">
        <v>42108</v>
      </c>
      <c r="V1826" s="1">
        <v>1</v>
      </c>
      <c r="W1826" s="1">
        <v>86490</v>
      </c>
      <c r="X1826" s="1"/>
      <c r="Y1826" s="1"/>
      <c r="Z1826" s="1"/>
      <c r="AA1826" s="1"/>
      <c r="AB1826" s="1"/>
    </row>
    <row r="1827" spans="1:28" x14ac:dyDescent="0.3">
      <c r="A1827" s="1">
        <v>26055</v>
      </c>
      <c r="B1827" s="1" t="s">
        <v>47</v>
      </c>
      <c r="C1827" s="1">
        <v>7.28</v>
      </c>
      <c r="D1827" s="1">
        <v>0.05</v>
      </c>
      <c r="E1827" s="1">
        <v>3170</v>
      </c>
      <c r="G1827" s="1"/>
      <c r="H1827" s="1" t="s">
        <v>35</v>
      </c>
      <c r="I1827" s="1" t="s">
        <v>24</v>
      </c>
      <c r="J1827" s="1" t="s">
        <v>26</v>
      </c>
      <c r="K1827" s="1" t="s">
        <v>66</v>
      </c>
      <c r="L1827" s="1" t="s">
        <v>49</v>
      </c>
      <c r="M1827" s="1"/>
      <c r="N1827" s="1" t="s">
        <v>29</v>
      </c>
      <c r="O1827" s="1" t="s">
        <v>998</v>
      </c>
      <c r="P1827" s="1" t="s">
        <v>162</v>
      </c>
      <c r="Q1827" s="1" t="s">
        <v>919</v>
      </c>
      <c r="R1827" s="1"/>
      <c r="S1827" s="1">
        <v>34952</v>
      </c>
      <c r="T1827" s="2">
        <v>42048</v>
      </c>
      <c r="U1827" s="2">
        <v>42048</v>
      </c>
      <c r="V1827" s="1">
        <v>12</v>
      </c>
      <c r="W1827" s="1">
        <v>86489</v>
      </c>
      <c r="X1827" s="1"/>
      <c r="Y1827" s="1"/>
      <c r="Z1827" s="1"/>
      <c r="AA1827" s="1"/>
      <c r="AB1827" s="1"/>
    </row>
    <row r="1828" spans="1:28" x14ac:dyDescent="0.3">
      <c r="A1828" s="1">
        <v>21961</v>
      </c>
      <c r="B1828" s="1" t="s">
        <v>23</v>
      </c>
      <c r="C1828" s="1">
        <v>10.97</v>
      </c>
      <c r="D1828" s="1">
        <v>0.05</v>
      </c>
      <c r="E1828" s="1">
        <v>3176</v>
      </c>
      <c r="G1828" s="1"/>
      <c r="H1828" s="1" t="s">
        <v>35</v>
      </c>
      <c r="I1828" s="1" t="s">
        <v>74</v>
      </c>
      <c r="J1828" s="1" t="s">
        <v>58</v>
      </c>
      <c r="K1828" s="1" t="s">
        <v>100</v>
      </c>
      <c r="L1828" s="1" t="s">
        <v>49</v>
      </c>
      <c r="M1828" s="1"/>
      <c r="N1828" s="1" t="s">
        <v>29</v>
      </c>
      <c r="O1828" s="1" t="s">
        <v>998</v>
      </c>
      <c r="P1828" s="1" t="s">
        <v>162</v>
      </c>
      <c r="Q1828" s="1" t="s">
        <v>920</v>
      </c>
      <c r="R1828" s="1"/>
      <c r="S1828" s="1">
        <v>32216</v>
      </c>
      <c r="T1828" s="2">
        <v>42128</v>
      </c>
      <c r="U1828" s="2">
        <v>42130</v>
      </c>
      <c r="V1828" s="1">
        <v>19</v>
      </c>
      <c r="W1828" s="1">
        <v>90820</v>
      </c>
      <c r="X1828" s="1"/>
      <c r="Y1828" s="1"/>
      <c r="Z1828" s="1"/>
      <c r="AA1828" s="1"/>
      <c r="AB1828" s="1"/>
    </row>
    <row r="1829" spans="1:28" x14ac:dyDescent="0.3">
      <c r="A1829" s="1">
        <v>20964</v>
      </c>
      <c r="B1829" s="1" t="s">
        <v>71</v>
      </c>
      <c r="C1829" s="1">
        <v>58.14</v>
      </c>
      <c r="D1829" s="1">
        <v>0.05</v>
      </c>
      <c r="E1829" s="1">
        <v>3176</v>
      </c>
      <c r="G1829" s="1"/>
      <c r="H1829" s="1" t="s">
        <v>995</v>
      </c>
      <c r="I1829" s="1" t="s">
        <v>74</v>
      </c>
      <c r="J1829" s="1" t="s">
        <v>36</v>
      </c>
      <c r="K1829" s="1" t="s">
        <v>105</v>
      </c>
      <c r="L1829" s="1" t="s">
        <v>77</v>
      </c>
      <c r="M1829" s="1"/>
      <c r="N1829" s="1" t="s">
        <v>29</v>
      </c>
      <c r="O1829" s="1" t="s">
        <v>998</v>
      </c>
      <c r="P1829" s="1" t="s">
        <v>162</v>
      </c>
      <c r="Q1829" s="1" t="s">
        <v>920</v>
      </c>
      <c r="R1829" s="1"/>
      <c r="S1829" s="1">
        <v>32216</v>
      </c>
      <c r="T1829" s="2">
        <v>42180</v>
      </c>
      <c r="U1829" s="2">
        <v>42186</v>
      </c>
      <c r="V1829" s="1">
        <v>22</v>
      </c>
      <c r="W1829" s="1">
        <v>90821</v>
      </c>
      <c r="X1829" s="1"/>
      <c r="Y1829" s="1"/>
      <c r="Z1829" s="1"/>
      <c r="AA1829" s="1"/>
      <c r="AB1829" s="1"/>
    </row>
    <row r="1830" spans="1:28" x14ac:dyDescent="0.3">
      <c r="A1830" s="1">
        <v>20965</v>
      </c>
      <c r="B1830" s="1" t="s">
        <v>71</v>
      </c>
      <c r="C1830" s="1">
        <v>15.57</v>
      </c>
      <c r="D1830" s="1">
        <v>0.05</v>
      </c>
      <c r="E1830" s="1">
        <v>3176</v>
      </c>
      <c r="G1830" s="1"/>
      <c r="H1830" s="1" t="s">
        <v>35</v>
      </c>
      <c r="I1830" s="1" t="s">
        <v>74</v>
      </c>
      <c r="J1830" s="1" t="s">
        <v>26</v>
      </c>
      <c r="K1830" s="1" t="s">
        <v>54</v>
      </c>
      <c r="L1830" s="1" t="s">
        <v>49</v>
      </c>
      <c r="M1830" s="1"/>
      <c r="N1830" s="1" t="s">
        <v>29</v>
      </c>
      <c r="O1830" s="1" t="s">
        <v>998</v>
      </c>
      <c r="P1830" s="1" t="s">
        <v>162</v>
      </c>
      <c r="Q1830" s="1" t="s">
        <v>920</v>
      </c>
      <c r="R1830" s="1"/>
      <c r="S1830" s="1">
        <v>32216</v>
      </c>
      <c r="T1830" s="2">
        <v>42180</v>
      </c>
      <c r="U1830" s="2">
        <v>42186</v>
      </c>
      <c r="V1830" s="1">
        <v>22</v>
      </c>
      <c r="W1830" s="1">
        <v>90821</v>
      </c>
      <c r="X1830" s="1"/>
      <c r="Y1830" s="1"/>
      <c r="Z1830" s="1"/>
      <c r="AA1830" s="1"/>
      <c r="AB1830" s="1"/>
    </row>
    <row r="1831" spans="1:28" x14ac:dyDescent="0.3">
      <c r="A1831" s="1">
        <v>24493</v>
      </c>
      <c r="B1831" s="1" t="s">
        <v>33</v>
      </c>
      <c r="C1831" s="1">
        <v>62.18</v>
      </c>
      <c r="D1831" s="1">
        <v>0.05</v>
      </c>
      <c r="E1831" s="1">
        <v>3177</v>
      </c>
      <c r="G1831" s="1"/>
      <c r="H1831" s="1" t="s">
        <v>35</v>
      </c>
      <c r="I1831" s="1" t="s">
        <v>74</v>
      </c>
      <c r="J1831" s="1" t="s">
        <v>36</v>
      </c>
      <c r="K1831" s="1" t="s">
        <v>42</v>
      </c>
      <c r="L1831" s="1" t="s">
        <v>63</v>
      </c>
      <c r="M1831" s="1"/>
      <c r="N1831" s="1" t="s">
        <v>29</v>
      </c>
      <c r="O1831" s="1" t="s">
        <v>998</v>
      </c>
      <c r="P1831" s="1" t="s">
        <v>162</v>
      </c>
      <c r="Q1831" s="1" t="s">
        <v>921</v>
      </c>
      <c r="R1831" s="1"/>
      <c r="S1831" s="1">
        <v>33458</v>
      </c>
      <c r="T1831" s="2">
        <v>42077</v>
      </c>
      <c r="U1831" s="2">
        <v>42079</v>
      </c>
      <c r="V1831" s="1">
        <v>9</v>
      </c>
      <c r="W1831" s="1">
        <v>90818</v>
      </c>
      <c r="X1831" s="1"/>
      <c r="Y1831" s="1"/>
      <c r="Z1831" s="1"/>
      <c r="AA1831" s="1"/>
      <c r="AB1831" s="1"/>
    </row>
    <row r="1832" spans="1:28" x14ac:dyDescent="0.3">
      <c r="A1832" s="1">
        <v>22086</v>
      </c>
      <c r="B1832" s="1" t="s">
        <v>41</v>
      </c>
      <c r="C1832" s="1">
        <v>1.68</v>
      </c>
      <c r="D1832" s="1">
        <v>0.05</v>
      </c>
      <c r="E1832" s="1">
        <v>3177</v>
      </c>
      <c r="G1832" s="1"/>
      <c r="H1832" s="1" t="s">
        <v>35</v>
      </c>
      <c r="I1832" s="1" t="s">
        <v>74</v>
      </c>
      <c r="J1832" s="1" t="s">
        <v>26</v>
      </c>
      <c r="K1832" s="1" t="s">
        <v>27</v>
      </c>
      <c r="L1832" s="1" t="s">
        <v>28</v>
      </c>
      <c r="M1832" s="1"/>
      <c r="N1832" s="1" t="s">
        <v>29</v>
      </c>
      <c r="O1832" s="1" t="s">
        <v>989</v>
      </c>
      <c r="P1832" s="1" t="s">
        <v>162</v>
      </c>
      <c r="Q1832" s="1" t="s">
        <v>921</v>
      </c>
      <c r="R1832" s="1"/>
      <c r="S1832" s="1">
        <v>33458</v>
      </c>
      <c r="T1832" s="2">
        <v>42094</v>
      </c>
      <c r="U1832" s="2">
        <v>42096</v>
      </c>
      <c r="V1832" s="1">
        <v>5</v>
      </c>
      <c r="W1832" s="1">
        <v>90819</v>
      </c>
      <c r="X1832" s="1"/>
      <c r="Y1832" s="1"/>
      <c r="Z1832" s="1"/>
      <c r="AA1832" s="1"/>
      <c r="AB1832" s="1"/>
    </row>
    <row r="1833" spans="1:28" x14ac:dyDescent="0.3">
      <c r="A1833" s="1">
        <v>21554</v>
      </c>
      <c r="B1833" s="1" t="s">
        <v>71</v>
      </c>
      <c r="C1833" s="1">
        <v>35.44</v>
      </c>
      <c r="D1833" s="1">
        <v>0.05</v>
      </c>
      <c r="E1833" s="1">
        <v>3179</v>
      </c>
      <c r="G1833" s="1"/>
      <c r="H1833" s="1" t="s">
        <v>35</v>
      </c>
      <c r="I1833" s="1" t="s">
        <v>24</v>
      </c>
      <c r="J1833" s="1" t="s">
        <v>26</v>
      </c>
      <c r="K1833" s="1" t="s">
        <v>66</v>
      </c>
      <c r="L1833" s="1" t="s">
        <v>49</v>
      </c>
      <c r="M1833" s="1"/>
      <c r="N1833" s="1" t="s">
        <v>29</v>
      </c>
      <c r="O1833" s="1" t="s">
        <v>998</v>
      </c>
      <c r="P1833" s="1" t="s">
        <v>51</v>
      </c>
      <c r="Q1833" s="1" t="s">
        <v>922</v>
      </c>
      <c r="R1833" s="1"/>
      <c r="S1833" s="1">
        <v>55060</v>
      </c>
      <c r="T1833" s="2">
        <v>42167</v>
      </c>
      <c r="U1833" s="2">
        <v>42174</v>
      </c>
      <c r="V1833" s="1">
        <v>11</v>
      </c>
      <c r="W1833" s="1">
        <v>86989</v>
      </c>
      <c r="X1833" s="2"/>
      <c r="Y1833" s="1"/>
      <c r="Z1833" s="1"/>
      <c r="AA1833" s="1"/>
      <c r="AB1833" s="1"/>
    </row>
    <row r="1834" spans="1:28" x14ac:dyDescent="0.3">
      <c r="A1834" s="1">
        <v>24464</v>
      </c>
      <c r="B1834" s="1" t="s">
        <v>23</v>
      </c>
      <c r="C1834" s="1">
        <v>170.98</v>
      </c>
      <c r="D1834" s="1">
        <v>0.1</v>
      </c>
      <c r="E1834" s="1">
        <v>3187</v>
      </c>
      <c r="G1834" s="1"/>
      <c r="H1834" s="1" t="s">
        <v>995</v>
      </c>
      <c r="I1834" s="1" t="s">
        <v>48</v>
      </c>
      <c r="J1834" s="1" t="s">
        <v>36</v>
      </c>
      <c r="K1834" s="1" t="s">
        <v>105</v>
      </c>
      <c r="L1834" s="1" t="s">
        <v>77</v>
      </c>
      <c r="M1834" s="1"/>
      <c r="N1834" s="1" t="s">
        <v>29</v>
      </c>
      <c r="O1834" s="1" t="s">
        <v>989</v>
      </c>
      <c r="P1834" s="1" t="s">
        <v>162</v>
      </c>
      <c r="Q1834" s="1" t="s">
        <v>923</v>
      </c>
      <c r="R1834" s="1"/>
      <c r="S1834" s="1">
        <v>33569</v>
      </c>
      <c r="T1834" s="2">
        <v>42065</v>
      </c>
      <c r="U1834" s="2">
        <v>42067</v>
      </c>
      <c r="V1834" s="1">
        <v>1</v>
      </c>
      <c r="W1834" s="1">
        <v>89025</v>
      </c>
      <c r="X1834" s="2"/>
      <c r="Y1834" s="1"/>
      <c r="Z1834" s="1"/>
      <c r="AA1834" s="1"/>
      <c r="AB1834" s="1"/>
    </row>
    <row r="1835" spans="1:28" x14ac:dyDescent="0.3">
      <c r="A1835" s="1">
        <v>20127</v>
      </c>
      <c r="B1835" s="1" t="s">
        <v>41</v>
      </c>
      <c r="C1835" s="1">
        <v>20.99</v>
      </c>
      <c r="D1835" s="1">
        <v>0.05</v>
      </c>
      <c r="E1835" s="1">
        <v>3191</v>
      </c>
      <c r="G1835" s="1"/>
      <c r="H1835" s="1" t="s">
        <v>35</v>
      </c>
      <c r="I1835" s="1" t="s">
        <v>24</v>
      </c>
      <c r="J1835" s="1" t="s">
        <v>58</v>
      </c>
      <c r="K1835" s="1" t="s">
        <v>992</v>
      </c>
      <c r="L1835" s="1" t="s">
        <v>63</v>
      </c>
      <c r="M1835" s="1"/>
      <c r="N1835" s="1" t="s">
        <v>29</v>
      </c>
      <c r="O1835" s="1" t="s">
        <v>989</v>
      </c>
      <c r="P1835" s="1" t="s">
        <v>602</v>
      </c>
      <c r="Q1835" s="1" t="s">
        <v>924</v>
      </c>
      <c r="R1835" s="1"/>
      <c r="S1835" s="1">
        <v>54481</v>
      </c>
      <c r="T1835" s="2">
        <v>42081</v>
      </c>
      <c r="U1835" s="2">
        <v>42081</v>
      </c>
      <c r="V1835" s="1">
        <v>5</v>
      </c>
      <c r="W1835" s="1">
        <v>86447</v>
      </c>
      <c r="X1835" s="2"/>
      <c r="Y1835" s="1"/>
      <c r="Z1835" s="1"/>
      <c r="AA1835" s="1"/>
      <c r="AB1835" s="1"/>
    </row>
    <row r="1836" spans="1:28" x14ac:dyDescent="0.3">
      <c r="A1836" s="1">
        <v>20303</v>
      </c>
      <c r="B1836" s="1" t="s">
        <v>23</v>
      </c>
      <c r="C1836" s="1">
        <v>35.94</v>
      </c>
      <c r="D1836" s="1">
        <v>0.05</v>
      </c>
      <c r="E1836" s="1">
        <v>3191</v>
      </c>
      <c r="G1836" s="1"/>
      <c r="H1836" s="1" t="s">
        <v>35</v>
      </c>
      <c r="I1836" s="1" t="s">
        <v>24</v>
      </c>
      <c r="J1836" s="1" t="s">
        <v>26</v>
      </c>
      <c r="K1836" s="1" t="s">
        <v>54</v>
      </c>
      <c r="L1836" s="1" t="s">
        <v>49</v>
      </c>
      <c r="M1836" s="1"/>
      <c r="N1836" s="1" t="s">
        <v>29</v>
      </c>
      <c r="O1836" s="1" t="s">
        <v>998</v>
      </c>
      <c r="P1836" s="1" t="s">
        <v>602</v>
      </c>
      <c r="Q1836" s="1" t="s">
        <v>924</v>
      </c>
      <c r="R1836" s="1"/>
      <c r="S1836" s="1">
        <v>54481</v>
      </c>
      <c r="T1836" s="2">
        <v>42104</v>
      </c>
      <c r="U1836" s="2">
        <v>42106</v>
      </c>
      <c r="V1836" s="1">
        <v>9</v>
      </c>
      <c r="W1836" s="1">
        <v>86448</v>
      </c>
      <c r="X1836" s="1"/>
      <c r="Y1836" s="1"/>
      <c r="Z1836" s="1"/>
      <c r="AA1836" s="1"/>
      <c r="AB1836" s="1"/>
    </row>
    <row r="1837" spans="1:28" x14ac:dyDescent="0.3">
      <c r="A1837" s="1">
        <v>22846</v>
      </c>
      <c r="B1837" s="1" t="s">
        <v>47</v>
      </c>
      <c r="C1837" s="1">
        <v>4.9800000000000004</v>
      </c>
      <c r="D1837" s="1">
        <v>0.05</v>
      </c>
      <c r="E1837" s="1">
        <v>3194</v>
      </c>
      <c r="G1837" s="1"/>
      <c r="H1837" s="1" t="s">
        <v>35</v>
      </c>
      <c r="I1837" s="1" t="s">
        <v>74</v>
      </c>
      <c r="J1837" s="1" t="s">
        <v>26</v>
      </c>
      <c r="K1837" s="1" t="s">
        <v>66</v>
      </c>
      <c r="L1837" s="1" t="s">
        <v>49</v>
      </c>
      <c r="M1837" s="1"/>
      <c r="N1837" s="1" t="s">
        <v>29</v>
      </c>
      <c r="O1837" s="1" t="s">
        <v>998</v>
      </c>
      <c r="P1837" s="1" t="s">
        <v>162</v>
      </c>
      <c r="Q1837" s="1" t="s">
        <v>336</v>
      </c>
      <c r="R1837" s="1"/>
      <c r="S1837" s="1">
        <v>34609</v>
      </c>
      <c r="T1837" s="2">
        <v>42073</v>
      </c>
      <c r="U1837" s="2">
        <v>42074</v>
      </c>
      <c r="V1837" s="1">
        <v>9</v>
      </c>
      <c r="W1837" s="1">
        <v>89805</v>
      </c>
      <c r="X1837" s="2"/>
      <c r="Y1837" s="1"/>
      <c r="Z1837" s="1"/>
      <c r="AA1837" s="1"/>
      <c r="AB1837" s="1"/>
    </row>
    <row r="1838" spans="1:28" x14ac:dyDescent="0.3">
      <c r="A1838" s="1">
        <v>22847</v>
      </c>
      <c r="B1838" s="1" t="s">
        <v>47</v>
      </c>
      <c r="C1838" s="1">
        <v>22.84</v>
      </c>
      <c r="D1838" s="1">
        <v>0.05</v>
      </c>
      <c r="E1838" s="1">
        <v>3194</v>
      </c>
      <c r="G1838" s="1"/>
      <c r="H1838" s="1" t="s">
        <v>35</v>
      </c>
      <c r="I1838" s="1" t="s">
        <v>74</v>
      </c>
      <c r="J1838" s="1" t="s">
        <v>26</v>
      </c>
      <c r="K1838" s="1" t="s">
        <v>66</v>
      </c>
      <c r="L1838" s="1" t="s">
        <v>49</v>
      </c>
      <c r="M1838" s="1"/>
      <c r="N1838" s="1" t="s">
        <v>29</v>
      </c>
      <c r="O1838" s="1" t="s">
        <v>984</v>
      </c>
      <c r="P1838" s="1" t="s">
        <v>162</v>
      </c>
      <c r="Q1838" s="1" t="s">
        <v>336</v>
      </c>
      <c r="R1838" s="1"/>
      <c r="S1838" s="1">
        <v>34609</v>
      </c>
      <c r="T1838" s="2">
        <v>42073</v>
      </c>
      <c r="U1838" s="2">
        <v>42075</v>
      </c>
      <c r="V1838" s="1">
        <v>6</v>
      </c>
      <c r="W1838" s="1">
        <v>89805</v>
      </c>
      <c r="X1838" s="1"/>
      <c r="Y1838" s="1"/>
      <c r="Z1838" s="1"/>
      <c r="AA1838" s="1"/>
      <c r="AB1838" s="1"/>
    </row>
    <row r="1839" spans="1:28" x14ac:dyDescent="0.3">
      <c r="A1839" s="1">
        <v>3406</v>
      </c>
      <c r="B1839" s="1" t="s">
        <v>33</v>
      </c>
      <c r="C1839" s="1">
        <v>200.97</v>
      </c>
      <c r="D1839" s="1">
        <v>0.1</v>
      </c>
      <c r="E1839" s="1">
        <v>3196</v>
      </c>
      <c r="G1839" s="1"/>
      <c r="H1839" s="1" t="s">
        <v>995</v>
      </c>
      <c r="I1839" s="1" t="s">
        <v>34</v>
      </c>
      <c r="J1839" s="1" t="s">
        <v>58</v>
      </c>
      <c r="K1839" s="1" t="s">
        <v>62</v>
      </c>
      <c r="L1839" s="1" t="s">
        <v>38</v>
      </c>
      <c r="M1839" s="1"/>
      <c r="N1839" s="1" t="s">
        <v>29</v>
      </c>
      <c r="O1839" s="1" t="s">
        <v>989</v>
      </c>
      <c r="P1839" s="1" t="s">
        <v>39</v>
      </c>
      <c r="Q1839" s="1" t="s">
        <v>136</v>
      </c>
      <c r="R1839" s="1"/>
      <c r="S1839" s="1">
        <v>94109</v>
      </c>
      <c r="T1839" s="2">
        <v>42037</v>
      </c>
      <c r="U1839" s="2">
        <v>42038</v>
      </c>
      <c r="V1839" s="1">
        <v>43</v>
      </c>
      <c r="W1839" s="1">
        <v>24294</v>
      </c>
      <c r="X1839" s="2"/>
      <c r="Y1839" s="1"/>
      <c r="Z1839" s="1"/>
      <c r="AA1839" s="1"/>
      <c r="AB1839" s="1"/>
    </row>
    <row r="1840" spans="1:28" x14ac:dyDescent="0.3">
      <c r="A1840" s="1">
        <v>21406</v>
      </c>
      <c r="B1840" s="1" t="s">
        <v>33</v>
      </c>
      <c r="C1840" s="1">
        <v>200.97</v>
      </c>
      <c r="D1840" s="1">
        <v>0.1</v>
      </c>
      <c r="E1840" s="1">
        <v>3197</v>
      </c>
      <c r="G1840" s="1"/>
      <c r="H1840" s="1" t="s">
        <v>995</v>
      </c>
      <c r="I1840" s="1" t="s">
        <v>34</v>
      </c>
      <c r="J1840" s="1" t="s">
        <v>58</v>
      </c>
      <c r="K1840" s="1" t="s">
        <v>62</v>
      </c>
      <c r="L1840" s="1" t="s">
        <v>38</v>
      </c>
      <c r="M1840" s="1"/>
      <c r="N1840" s="1" t="s">
        <v>29</v>
      </c>
      <c r="O1840" s="1" t="s">
        <v>984</v>
      </c>
      <c r="P1840" s="1" t="s">
        <v>98</v>
      </c>
      <c r="Q1840" s="1" t="s">
        <v>925</v>
      </c>
      <c r="R1840" s="1"/>
      <c r="S1840" s="1">
        <v>60062</v>
      </c>
      <c r="T1840" s="2">
        <v>42037</v>
      </c>
      <c r="U1840" s="2">
        <v>42038</v>
      </c>
      <c r="V1840" s="1">
        <v>11</v>
      </c>
      <c r="W1840" s="1">
        <v>90850</v>
      </c>
      <c r="X1840" s="1"/>
      <c r="Y1840" s="1"/>
      <c r="Z1840" s="1"/>
      <c r="AA1840" s="1"/>
      <c r="AB1840" s="1"/>
    </row>
    <row r="1841" spans="1:28" x14ac:dyDescent="0.3">
      <c r="A1841" s="1">
        <v>18437</v>
      </c>
      <c r="B1841" s="1" t="s">
        <v>71</v>
      </c>
      <c r="C1841" s="1">
        <v>5.98</v>
      </c>
      <c r="D1841" s="1">
        <v>0.05</v>
      </c>
      <c r="E1841" s="1">
        <v>3205</v>
      </c>
      <c r="G1841" s="1"/>
      <c r="H1841" s="1" t="s">
        <v>35</v>
      </c>
      <c r="I1841" s="1" t="s">
        <v>74</v>
      </c>
      <c r="J1841" s="1" t="s">
        <v>26</v>
      </c>
      <c r="K1841" s="1" t="s">
        <v>27</v>
      </c>
      <c r="L1841" s="1" t="s">
        <v>28</v>
      </c>
      <c r="M1841" s="1"/>
      <c r="N1841" s="1" t="s">
        <v>29</v>
      </c>
      <c r="O1841" s="1" t="s">
        <v>984</v>
      </c>
      <c r="P1841" s="1" t="s">
        <v>566</v>
      </c>
      <c r="Q1841" s="1" t="s">
        <v>914</v>
      </c>
      <c r="R1841" s="1"/>
      <c r="S1841" s="1">
        <v>83440</v>
      </c>
      <c r="T1841" s="2">
        <v>42093</v>
      </c>
      <c r="U1841" s="2">
        <v>42097</v>
      </c>
      <c r="V1841" s="1">
        <v>10</v>
      </c>
      <c r="W1841" s="1">
        <v>87933</v>
      </c>
      <c r="X1841" s="2"/>
      <c r="Y1841" s="1"/>
      <c r="Z1841" s="1"/>
      <c r="AA1841" s="1"/>
      <c r="AB1841" s="1"/>
    </row>
    <row r="1842" spans="1:28" x14ac:dyDescent="0.3">
      <c r="A1842" s="1">
        <v>18438</v>
      </c>
      <c r="B1842" s="1" t="s">
        <v>71</v>
      </c>
      <c r="C1842" s="1">
        <v>39.979999999999997</v>
      </c>
      <c r="D1842" s="1">
        <v>0.05</v>
      </c>
      <c r="E1842" s="1">
        <v>3206</v>
      </c>
      <c r="G1842" s="1"/>
      <c r="H1842" s="1" t="s">
        <v>35</v>
      </c>
      <c r="I1842" s="1" t="s">
        <v>74</v>
      </c>
      <c r="J1842" s="1" t="s">
        <v>58</v>
      </c>
      <c r="K1842" s="1" t="s">
        <v>100</v>
      </c>
      <c r="L1842" s="1" t="s">
        <v>49</v>
      </c>
      <c r="M1842" s="1"/>
      <c r="N1842" s="1" t="s">
        <v>29</v>
      </c>
      <c r="O1842" s="1" t="s">
        <v>984</v>
      </c>
      <c r="P1842" s="1" t="s">
        <v>566</v>
      </c>
      <c r="Q1842" s="1" t="s">
        <v>926</v>
      </c>
      <c r="R1842" s="1"/>
      <c r="S1842" s="1">
        <v>83301</v>
      </c>
      <c r="T1842" s="2">
        <v>42093</v>
      </c>
      <c r="U1842" s="2">
        <v>42098</v>
      </c>
      <c r="V1842" s="1">
        <v>6</v>
      </c>
      <c r="W1842" s="1">
        <v>87933</v>
      </c>
      <c r="X1842" s="2"/>
      <c r="Y1842" s="1"/>
      <c r="Z1842" s="1"/>
      <c r="AA1842" s="1"/>
      <c r="AB1842" s="1"/>
    </row>
    <row r="1843" spans="1:28" x14ac:dyDescent="0.3">
      <c r="A1843" s="1">
        <v>21229</v>
      </c>
      <c r="B1843" s="1" t="s">
        <v>33</v>
      </c>
      <c r="C1843" s="1">
        <v>218.08</v>
      </c>
      <c r="D1843" s="1">
        <v>0.1</v>
      </c>
      <c r="E1843" s="1">
        <v>3206</v>
      </c>
      <c r="G1843" s="1"/>
      <c r="H1843" s="1" t="s">
        <v>995</v>
      </c>
      <c r="I1843" s="1" t="s">
        <v>74</v>
      </c>
      <c r="J1843" s="1" t="s">
        <v>36</v>
      </c>
      <c r="K1843" s="1" t="s">
        <v>37</v>
      </c>
      <c r="L1843" s="1" t="s">
        <v>124</v>
      </c>
      <c r="M1843" s="1"/>
      <c r="N1843" s="1" t="s">
        <v>29</v>
      </c>
      <c r="O1843" s="1" t="s">
        <v>984</v>
      </c>
      <c r="P1843" s="1" t="s">
        <v>566</v>
      </c>
      <c r="Q1843" s="1" t="s">
        <v>926</v>
      </c>
      <c r="R1843" s="1"/>
      <c r="S1843" s="1">
        <v>83301</v>
      </c>
      <c r="T1843" s="2">
        <v>42145</v>
      </c>
      <c r="U1843" s="2">
        <v>42147</v>
      </c>
      <c r="V1843" s="1">
        <v>7</v>
      </c>
      <c r="W1843" s="1">
        <v>87934</v>
      </c>
      <c r="X1843" s="2"/>
      <c r="Y1843" s="1"/>
      <c r="Z1843" s="1"/>
      <c r="AA1843" s="1"/>
      <c r="AB1843" s="1"/>
    </row>
    <row r="1844" spans="1:28" x14ac:dyDescent="0.3">
      <c r="A1844" s="1">
        <v>20156</v>
      </c>
      <c r="B1844" s="1" t="s">
        <v>33</v>
      </c>
      <c r="C1844" s="1">
        <v>35.44</v>
      </c>
      <c r="D1844" s="1">
        <v>0.05</v>
      </c>
      <c r="E1844" s="1">
        <v>3206</v>
      </c>
      <c r="G1844" s="1"/>
      <c r="H1844" s="1" t="s">
        <v>35</v>
      </c>
      <c r="I1844" s="1" t="s">
        <v>74</v>
      </c>
      <c r="J1844" s="1" t="s">
        <v>26</v>
      </c>
      <c r="K1844" s="1" t="s">
        <v>66</v>
      </c>
      <c r="L1844" s="1" t="s">
        <v>49</v>
      </c>
      <c r="M1844" s="1"/>
      <c r="N1844" s="1" t="s">
        <v>29</v>
      </c>
      <c r="O1844" s="1" t="s">
        <v>984</v>
      </c>
      <c r="P1844" s="1" t="s">
        <v>566</v>
      </c>
      <c r="Q1844" s="1" t="s">
        <v>926</v>
      </c>
      <c r="R1844" s="1"/>
      <c r="S1844" s="1">
        <v>83301</v>
      </c>
      <c r="T1844" s="2">
        <v>42152</v>
      </c>
      <c r="U1844" s="2">
        <v>42153</v>
      </c>
      <c r="V1844" s="1">
        <v>23</v>
      </c>
      <c r="W1844" s="1">
        <v>87935</v>
      </c>
      <c r="X1844" s="2"/>
      <c r="Y1844" s="1"/>
      <c r="Z1844" s="1"/>
      <c r="AA1844" s="1"/>
      <c r="AB1844" s="1"/>
    </row>
    <row r="1845" spans="1:28" x14ac:dyDescent="0.3">
      <c r="A1845" s="1">
        <v>24637</v>
      </c>
      <c r="B1845" s="1" t="s">
        <v>41</v>
      </c>
      <c r="C1845" s="1">
        <v>4.9800000000000004</v>
      </c>
      <c r="D1845" s="1">
        <v>0.05</v>
      </c>
      <c r="E1845" s="1">
        <v>3209</v>
      </c>
      <c r="G1845" s="1"/>
      <c r="H1845" s="1" t="s">
        <v>995</v>
      </c>
      <c r="I1845" s="1" t="s">
        <v>24</v>
      </c>
      <c r="J1845" s="1" t="s">
        <v>58</v>
      </c>
      <c r="K1845" s="1" t="s">
        <v>100</v>
      </c>
      <c r="L1845" s="1" t="s">
        <v>43</v>
      </c>
      <c r="M1845" s="1"/>
      <c r="N1845" s="1" t="s">
        <v>29</v>
      </c>
      <c r="O1845" s="1" t="s">
        <v>989</v>
      </c>
      <c r="P1845" s="1" t="s">
        <v>39</v>
      </c>
      <c r="Q1845" s="1" t="s">
        <v>927</v>
      </c>
      <c r="R1845" s="1"/>
      <c r="S1845" s="1">
        <v>90210</v>
      </c>
      <c r="T1845" s="2">
        <v>42183</v>
      </c>
      <c r="U1845" s="2">
        <v>42184</v>
      </c>
      <c r="V1845" s="1">
        <v>8</v>
      </c>
      <c r="W1845" s="1">
        <v>90739</v>
      </c>
      <c r="X1845" s="2"/>
      <c r="Y1845" s="1"/>
      <c r="Z1845" s="1"/>
      <c r="AA1845" s="1"/>
      <c r="AB1845" s="1"/>
    </row>
    <row r="1846" spans="1:28" x14ac:dyDescent="0.3">
      <c r="A1846" s="1">
        <v>22804</v>
      </c>
      <c r="B1846" s="1" t="s">
        <v>23</v>
      </c>
      <c r="C1846" s="1">
        <v>7.31</v>
      </c>
      <c r="D1846" s="1">
        <v>0.05</v>
      </c>
      <c r="E1846" s="1">
        <v>3211</v>
      </c>
      <c r="G1846" s="1"/>
      <c r="H1846" s="1" t="s">
        <v>35</v>
      </c>
      <c r="I1846" s="1" t="s">
        <v>24</v>
      </c>
      <c r="J1846" s="1" t="s">
        <v>26</v>
      </c>
      <c r="K1846" s="1" t="s">
        <v>82</v>
      </c>
      <c r="L1846" s="1" t="s">
        <v>49</v>
      </c>
      <c r="M1846" s="1"/>
      <c r="N1846" s="1" t="s">
        <v>29</v>
      </c>
      <c r="O1846" s="1" t="s">
        <v>989</v>
      </c>
      <c r="P1846" s="1" t="s">
        <v>98</v>
      </c>
      <c r="Q1846" s="1" t="s">
        <v>928</v>
      </c>
      <c r="R1846" s="1"/>
      <c r="S1846" s="1">
        <v>60101</v>
      </c>
      <c r="T1846" s="2">
        <v>42050</v>
      </c>
      <c r="U1846" s="2">
        <v>42051</v>
      </c>
      <c r="V1846" s="1">
        <v>12</v>
      </c>
      <c r="W1846" s="1">
        <v>91522</v>
      </c>
      <c r="X1846" s="2"/>
      <c r="Y1846" s="1"/>
      <c r="Z1846" s="1"/>
      <c r="AA1846" s="1"/>
      <c r="AB1846" s="1"/>
    </row>
    <row r="1847" spans="1:28" x14ac:dyDescent="0.3">
      <c r="A1847" s="1">
        <v>22805</v>
      </c>
      <c r="B1847" s="1" t="s">
        <v>23</v>
      </c>
      <c r="C1847" s="1">
        <v>20.99</v>
      </c>
      <c r="D1847" s="1">
        <v>0.05</v>
      </c>
      <c r="E1847" s="1">
        <v>3211</v>
      </c>
      <c r="G1847" s="1"/>
      <c r="H1847" s="1" t="s">
        <v>35</v>
      </c>
      <c r="I1847" s="1" t="s">
        <v>24</v>
      </c>
      <c r="J1847" s="1" t="s">
        <v>58</v>
      </c>
      <c r="K1847" s="1" t="s">
        <v>992</v>
      </c>
      <c r="L1847" s="1" t="s">
        <v>28</v>
      </c>
      <c r="M1847" s="1"/>
      <c r="N1847" s="1" t="s">
        <v>29</v>
      </c>
      <c r="O1847" s="1" t="s">
        <v>998</v>
      </c>
      <c r="P1847" s="1" t="s">
        <v>98</v>
      </c>
      <c r="Q1847" s="1" t="s">
        <v>928</v>
      </c>
      <c r="R1847" s="1"/>
      <c r="S1847" s="1">
        <v>60101</v>
      </c>
      <c r="T1847" s="2">
        <v>42050</v>
      </c>
      <c r="U1847" s="2">
        <v>42051</v>
      </c>
      <c r="V1847" s="1">
        <v>23</v>
      </c>
      <c r="W1847" s="1">
        <v>91522</v>
      </c>
      <c r="X1847" s="2"/>
      <c r="Y1847" s="1"/>
      <c r="Z1847" s="1"/>
      <c r="AA1847" s="1"/>
      <c r="AB1847" s="1"/>
    </row>
    <row r="1848" spans="1:28" x14ac:dyDescent="0.3">
      <c r="A1848" s="1">
        <v>23736</v>
      </c>
      <c r="B1848" s="1" t="s">
        <v>33</v>
      </c>
      <c r="C1848" s="1">
        <v>6.68</v>
      </c>
      <c r="D1848" s="1">
        <v>0.05</v>
      </c>
      <c r="E1848" s="1">
        <v>3221</v>
      </c>
      <c r="G1848" s="1"/>
      <c r="H1848" s="1" t="s">
        <v>35</v>
      </c>
      <c r="I1848" s="1" t="s">
        <v>24</v>
      </c>
      <c r="J1848" s="1" t="s">
        <v>26</v>
      </c>
      <c r="K1848" s="1" t="s">
        <v>27</v>
      </c>
      <c r="L1848" s="1" t="s">
        <v>28</v>
      </c>
      <c r="M1848" s="1"/>
      <c r="N1848" s="1" t="s">
        <v>29</v>
      </c>
      <c r="O1848" s="1" t="s">
        <v>998</v>
      </c>
      <c r="P1848" s="1" t="s">
        <v>162</v>
      </c>
      <c r="Q1848" s="1" t="s">
        <v>929</v>
      </c>
      <c r="R1848" s="1"/>
      <c r="S1848" s="1">
        <v>33322</v>
      </c>
      <c r="T1848" s="2">
        <v>42106</v>
      </c>
      <c r="U1848" s="2">
        <v>42107</v>
      </c>
      <c r="V1848" s="1">
        <v>7</v>
      </c>
      <c r="W1848" s="1">
        <v>90815</v>
      </c>
      <c r="X1848" s="1"/>
      <c r="Y1848" s="1"/>
      <c r="Z1848" s="1"/>
      <c r="AA1848" s="1"/>
      <c r="AB1848" s="1"/>
    </row>
    <row r="1849" spans="1:28" x14ac:dyDescent="0.3">
      <c r="A1849" s="1">
        <v>25605</v>
      </c>
      <c r="B1849" s="1" t="s">
        <v>23</v>
      </c>
      <c r="C1849" s="1">
        <v>39.479999999999997</v>
      </c>
      <c r="D1849" s="1">
        <v>0.05</v>
      </c>
      <c r="E1849" s="1">
        <v>3222</v>
      </c>
      <c r="G1849" s="1"/>
      <c r="H1849" s="1" t="s">
        <v>995</v>
      </c>
      <c r="I1849" s="1" t="s">
        <v>24</v>
      </c>
      <c r="J1849" s="1" t="s">
        <v>58</v>
      </c>
      <c r="K1849" s="1" t="s">
        <v>100</v>
      </c>
      <c r="L1849" s="1" t="s">
        <v>43</v>
      </c>
      <c r="M1849" s="1"/>
      <c r="N1849" s="1" t="s">
        <v>29</v>
      </c>
      <c r="O1849" s="1" t="s">
        <v>998</v>
      </c>
      <c r="P1849" s="1" t="s">
        <v>162</v>
      </c>
      <c r="Q1849" s="1" t="s">
        <v>930</v>
      </c>
      <c r="R1849" s="1"/>
      <c r="S1849" s="1">
        <v>32303</v>
      </c>
      <c r="T1849" s="2">
        <v>42082</v>
      </c>
      <c r="U1849" s="2">
        <v>42082</v>
      </c>
      <c r="V1849" s="1">
        <v>8</v>
      </c>
      <c r="W1849" s="1">
        <v>90814</v>
      </c>
      <c r="X1849" s="1"/>
      <c r="Y1849" s="1"/>
      <c r="Z1849" s="1"/>
      <c r="AA1849" s="1"/>
      <c r="AB1849" s="1"/>
    </row>
    <row r="1850" spans="1:28" x14ac:dyDescent="0.3">
      <c r="A1850" s="1">
        <v>25606</v>
      </c>
      <c r="B1850" s="1" t="s">
        <v>23</v>
      </c>
      <c r="C1850" s="1">
        <v>8.1199999999999992</v>
      </c>
      <c r="D1850" s="1">
        <v>0.05</v>
      </c>
      <c r="E1850" s="1">
        <v>3222</v>
      </c>
      <c r="G1850" s="1"/>
      <c r="H1850" s="1" t="s">
        <v>35</v>
      </c>
      <c r="I1850" s="1" t="s">
        <v>24</v>
      </c>
      <c r="J1850" s="1" t="s">
        <v>58</v>
      </c>
      <c r="K1850" s="1" t="s">
        <v>100</v>
      </c>
      <c r="L1850" s="1" t="s">
        <v>43</v>
      </c>
      <c r="M1850" s="1"/>
      <c r="N1850" s="1" t="s">
        <v>29</v>
      </c>
      <c r="O1850" s="1" t="s">
        <v>998</v>
      </c>
      <c r="P1850" s="1" t="s">
        <v>162</v>
      </c>
      <c r="Q1850" s="1" t="s">
        <v>930</v>
      </c>
      <c r="R1850" s="1"/>
      <c r="S1850" s="1">
        <v>32303</v>
      </c>
      <c r="T1850" s="2">
        <v>42082</v>
      </c>
      <c r="U1850" s="2">
        <v>42083</v>
      </c>
      <c r="V1850" s="1">
        <v>17</v>
      </c>
      <c r="W1850" s="1">
        <v>90814</v>
      </c>
      <c r="X1850" s="1"/>
      <c r="Y1850" s="1"/>
      <c r="Z1850" s="1"/>
      <c r="AA1850" s="1"/>
      <c r="AB1850" s="1"/>
    </row>
    <row r="1851" spans="1:28" x14ac:dyDescent="0.3">
      <c r="A1851" s="1">
        <v>19517</v>
      </c>
      <c r="B1851" s="1" t="s">
        <v>41</v>
      </c>
      <c r="C1851" s="1">
        <v>60.98</v>
      </c>
      <c r="D1851" s="1">
        <v>0.05</v>
      </c>
      <c r="E1851" s="1">
        <v>3224</v>
      </c>
      <c r="G1851" s="1"/>
      <c r="H1851" s="1" t="s">
        <v>995</v>
      </c>
      <c r="I1851" s="1" t="s">
        <v>48</v>
      </c>
      <c r="J1851" s="1" t="s">
        <v>36</v>
      </c>
      <c r="K1851" s="1" t="s">
        <v>37</v>
      </c>
      <c r="L1851" s="1" t="s">
        <v>38</v>
      </c>
      <c r="M1851" s="1"/>
      <c r="N1851" s="1" t="s">
        <v>29</v>
      </c>
      <c r="O1851" s="1" t="s">
        <v>998</v>
      </c>
      <c r="P1851" s="1" t="s">
        <v>126</v>
      </c>
      <c r="Q1851" s="1" t="s">
        <v>931</v>
      </c>
      <c r="R1851" s="1"/>
      <c r="S1851" s="1">
        <v>37066</v>
      </c>
      <c r="T1851" s="2">
        <v>42095</v>
      </c>
      <c r="U1851" s="2">
        <v>42096</v>
      </c>
      <c r="V1851" s="1">
        <v>2</v>
      </c>
      <c r="W1851" s="1">
        <v>86508</v>
      </c>
      <c r="X1851" s="1"/>
      <c r="Y1851" s="1"/>
      <c r="Z1851" s="1"/>
      <c r="AA1851" s="1"/>
      <c r="AB1851" s="1"/>
    </row>
    <row r="1852" spans="1:28" x14ac:dyDescent="0.3">
      <c r="A1852" s="1">
        <v>22291</v>
      </c>
      <c r="B1852" s="1" t="s">
        <v>33</v>
      </c>
      <c r="C1852" s="1">
        <v>208.16</v>
      </c>
      <c r="D1852" s="1">
        <v>0.1</v>
      </c>
      <c r="E1852" s="1">
        <v>3225</v>
      </c>
      <c r="G1852" s="1"/>
      <c r="H1852" s="1" t="s">
        <v>995</v>
      </c>
      <c r="I1852" s="1" t="s">
        <v>48</v>
      </c>
      <c r="J1852" s="1" t="s">
        <v>26</v>
      </c>
      <c r="K1852" s="1" t="s">
        <v>131</v>
      </c>
      <c r="L1852" s="1" t="s">
        <v>38</v>
      </c>
      <c r="M1852" s="1"/>
      <c r="N1852" s="1" t="s">
        <v>29</v>
      </c>
      <c r="O1852" s="1" t="s">
        <v>998</v>
      </c>
      <c r="P1852" s="1" t="s">
        <v>126</v>
      </c>
      <c r="Q1852" s="1" t="s">
        <v>932</v>
      </c>
      <c r="R1852" s="1"/>
      <c r="S1852" s="1">
        <v>38138</v>
      </c>
      <c r="T1852" s="2">
        <v>42018</v>
      </c>
      <c r="U1852" s="2">
        <v>42018</v>
      </c>
      <c r="V1852" s="1">
        <v>4</v>
      </c>
      <c r="W1852" s="1">
        <v>86507</v>
      </c>
      <c r="X1852" s="1"/>
      <c r="Y1852" s="1"/>
      <c r="Z1852" s="1"/>
      <c r="AA1852" s="1"/>
      <c r="AB1852" s="1"/>
    </row>
    <row r="1853" spans="1:28" x14ac:dyDescent="0.3">
      <c r="A1853" s="1">
        <v>22292</v>
      </c>
      <c r="B1853" s="1" t="s">
        <v>33</v>
      </c>
      <c r="C1853" s="1">
        <v>90.48</v>
      </c>
      <c r="D1853" s="1">
        <v>0.05</v>
      </c>
      <c r="E1853" s="1">
        <v>3226</v>
      </c>
      <c r="G1853" s="1"/>
      <c r="H1853" s="1" t="s">
        <v>35</v>
      </c>
      <c r="I1853" s="1" t="s">
        <v>48</v>
      </c>
      <c r="J1853" s="1" t="s">
        <v>26</v>
      </c>
      <c r="K1853" s="1" t="s">
        <v>54</v>
      </c>
      <c r="L1853" s="1" t="s">
        <v>49</v>
      </c>
      <c r="M1853" s="1"/>
      <c r="N1853" s="1" t="s">
        <v>29</v>
      </c>
      <c r="O1853" s="1" t="s">
        <v>998</v>
      </c>
      <c r="P1853" s="1" t="s">
        <v>126</v>
      </c>
      <c r="Q1853" s="1" t="s">
        <v>933</v>
      </c>
      <c r="R1853" s="1"/>
      <c r="S1853" s="1">
        <v>37075</v>
      </c>
      <c r="T1853" s="2">
        <v>42018</v>
      </c>
      <c r="U1853" s="2">
        <v>42019</v>
      </c>
      <c r="V1853" s="1">
        <v>2</v>
      </c>
      <c r="W1853" s="1">
        <v>86507</v>
      </c>
      <c r="X1853" s="1"/>
      <c r="Y1853" s="1"/>
      <c r="Z1853" s="1"/>
      <c r="AA1853" s="1"/>
      <c r="AB1853" s="1"/>
    </row>
    <row r="1854" spans="1:28" x14ac:dyDescent="0.3">
      <c r="A1854" s="1">
        <v>22293</v>
      </c>
      <c r="B1854" s="1" t="s">
        <v>33</v>
      </c>
      <c r="C1854" s="1">
        <v>9.48</v>
      </c>
      <c r="D1854" s="1">
        <v>0.05</v>
      </c>
      <c r="E1854" s="1">
        <v>3226</v>
      </c>
      <c r="G1854" s="1"/>
      <c r="H1854" s="1" t="s">
        <v>995</v>
      </c>
      <c r="I1854" s="1" t="s">
        <v>48</v>
      </c>
      <c r="J1854" s="1" t="s">
        <v>36</v>
      </c>
      <c r="K1854" s="1" t="s">
        <v>42</v>
      </c>
      <c r="L1854" s="1" t="s">
        <v>43</v>
      </c>
      <c r="M1854" s="1"/>
      <c r="N1854" s="1" t="s">
        <v>29</v>
      </c>
      <c r="O1854" s="1" t="s">
        <v>998</v>
      </c>
      <c r="P1854" s="1" t="s">
        <v>126</v>
      </c>
      <c r="Q1854" s="1" t="s">
        <v>933</v>
      </c>
      <c r="R1854" s="1"/>
      <c r="S1854" s="1">
        <v>37075</v>
      </c>
      <c r="T1854" s="2">
        <v>42018</v>
      </c>
      <c r="U1854" s="2">
        <v>42020</v>
      </c>
      <c r="V1854" s="1">
        <v>1</v>
      </c>
      <c r="W1854" s="1">
        <v>86507</v>
      </c>
      <c r="X1854" s="1"/>
      <c r="Y1854" s="1"/>
      <c r="Z1854" s="1"/>
      <c r="AA1854" s="1"/>
      <c r="AB1854" s="1"/>
    </row>
    <row r="1855" spans="1:28" x14ac:dyDescent="0.3">
      <c r="A1855" s="1">
        <v>22294</v>
      </c>
      <c r="B1855" s="1" t="s">
        <v>33</v>
      </c>
      <c r="C1855" s="1">
        <v>4.28</v>
      </c>
      <c r="D1855" s="1">
        <v>0.05</v>
      </c>
      <c r="E1855" s="1">
        <v>3226</v>
      </c>
      <c r="G1855" s="1"/>
      <c r="H1855" s="1" t="s">
        <v>35</v>
      </c>
      <c r="I1855" s="1" t="s">
        <v>48</v>
      </c>
      <c r="J1855" s="1" t="s">
        <v>26</v>
      </c>
      <c r="K1855" s="1" t="s">
        <v>27</v>
      </c>
      <c r="L1855" s="1" t="s">
        <v>28</v>
      </c>
      <c r="M1855" s="1"/>
      <c r="N1855" s="1" t="s">
        <v>29</v>
      </c>
      <c r="O1855" s="1" t="s">
        <v>998</v>
      </c>
      <c r="P1855" s="1" t="s">
        <v>126</v>
      </c>
      <c r="Q1855" s="1" t="s">
        <v>933</v>
      </c>
      <c r="R1855" s="1"/>
      <c r="S1855" s="1">
        <v>37075</v>
      </c>
      <c r="T1855" s="2">
        <v>42018</v>
      </c>
      <c r="U1855" s="2">
        <v>42019</v>
      </c>
      <c r="V1855" s="1">
        <v>4</v>
      </c>
      <c r="W1855" s="1">
        <v>86507</v>
      </c>
      <c r="X1855" s="1"/>
      <c r="Y1855" s="1"/>
      <c r="Z1855" s="1"/>
      <c r="AA1855" s="1"/>
      <c r="AB1855" s="1"/>
    </row>
    <row r="1856" spans="1:28" x14ac:dyDescent="0.3">
      <c r="A1856" s="1">
        <v>24343</v>
      </c>
      <c r="B1856" s="1" t="s">
        <v>47</v>
      </c>
      <c r="C1856" s="1">
        <v>22.24</v>
      </c>
      <c r="D1856" s="1">
        <v>0.05</v>
      </c>
      <c r="E1856" s="1">
        <v>3226</v>
      </c>
      <c r="G1856" s="1"/>
      <c r="H1856" s="1" t="s">
        <v>35</v>
      </c>
      <c r="I1856" s="1" t="s">
        <v>48</v>
      </c>
      <c r="J1856" s="1" t="s">
        <v>58</v>
      </c>
      <c r="K1856" s="1" t="s">
        <v>100</v>
      </c>
      <c r="L1856" s="1" t="s">
        <v>43</v>
      </c>
      <c r="M1856" s="1"/>
      <c r="N1856" s="1" t="s">
        <v>29</v>
      </c>
      <c r="O1856" s="1" t="s">
        <v>989</v>
      </c>
      <c r="P1856" s="1" t="s">
        <v>126</v>
      </c>
      <c r="Q1856" s="1" t="s">
        <v>933</v>
      </c>
      <c r="R1856" s="1"/>
      <c r="S1856" s="1">
        <v>37075</v>
      </c>
      <c r="T1856" s="2">
        <v>42183</v>
      </c>
      <c r="U1856" s="2">
        <v>42185</v>
      </c>
      <c r="V1856" s="1">
        <v>12</v>
      </c>
      <c r="W1856" s="1">
        <v>86509</v>
      </c>
      <c r="X1856" s="2"/>
      <c r="Y1856" s="1"/>
      <c r="Z1856" s="1"/>
      <c r="AA1856" s="1"/>
      <c r="AB1856" s="1"/>
    </row>
    <row r="1857" spans="1:28" x14ac:dyDescent="0.3">
      <c r="A1857" s="1">
        <v>18940</v>
      </c>
      <c r="B1857" s="1" t="s">
        <v>33</v>
      </c>
      <c r="C1857" s="1">
        <v>24.95</v>
      </c>
      <c r="D1857" s="1">
        <v>0.05</v>
      </c>
      <c r="E1857" s="1">
        <v>3229</v>
      </c>
      <c r="G1857" s="1"/>
      <c r="H1857" s="1" t="s">
        <v>35</v>
      </c>
      <c r="I1857" s="1" t="s">
        <v>48</v>
      </c>
      <c r="J1857" s="1" t="s">
        <v>26</v>
      </c>
      <c r="K1857" s="1" t="s">
        <v>996</v>
      </c>
      <c r="L1857" s="1" t="s">
        <v>49</v>
      </c>
      <c r="M1857" s="1"/>
      <c r="N1857" s="1" t="s">
        <v>29</v>
      </c>
      <c r="O1857" s="1" t="s">
        <v>989</v>
      </c>
      <c r="P1857" s="1" t="s">
        <v>602</v>
      </c>
      <c r="Q1857" s="1" t="s">
        <v>934</v>
      </c>
      <c r="R1857" s="1"/>
      <c r="S1857" s="1">
        <v>54880</v>
      </c>
      <c r="T1857" s="2">
        <v>42025</v>
      </c>
      <c r="U1857" s="2">
        <v>42026</v>
      </c>
      <c r="V1857" s="1">
        <v>15</v>
      </c>
      <c r="W1857" s="1">
        <v>87435</v>
      </c>
      <c r="X1857" s="1"/>
      <c r="Y1857" s="1"/>
      <c r="Z1857" s="1"/>
      <c r="AA1857" s="1"/>
      <c r="AB1857" s="1"/>
    </row>
    <row r="1858" spans="1:28" x14ac:dyDescent="0.3">
      <c r="A1858" s="1">
        <v>18941</v>
      </c>
      <c r="B1858" s="1" t="s">
        <v>33</v>
      </c>
      <c r="C1858" s="1">
        <v>15.98</v>
      </c>
      <c r="D1858" s="1">
        <v>0.05</v>
      </c>
      <c r="E1858" s="1">
        <v>3230</v>
      </c>
      <c r="G1858" s="1"/>
      <c r="H1858" s="1" t="s">
        <v>35</v>
      </c>
      <c r="I1858" s="1" t="s">
        <v>48</v>
      </c>
      <c r="J1858" s="1" t="s">
        <v>58</v>
      </c>
      <c r="K1858" s="1" t="s">
        <v>100</v>
      </c>
      <c r="L1858" s="1" t="s">
        <v>43</v>
      </c>
      <c r="M1858" s="1"/>
      <c r="N1858" s="1" t="s">
        <v>29</v>
      </c>
      <c r="O1858" s="1" t="s">
        <v>989</v>
      </c>
      <c r="P1858" s="1" t="s">
        <v>602</v>
      </c>
      <c r="Q1858" s="1" t="s">
        <v>935</v>
      </c>
      <c r="R1858" s="1"/>
      <c r="S1858" s="1">
        <v>53186</v>
      </c>
      <c r="T1858" s="2">
        <v>42025</v>
      </c>
      <c r="U1858" s="2">
        <v>42027</v>
      </c>
      <c r="V1858" s="1">
        <v>9</v>
      </c>
      <c r="W1858" s="1">
        <v>87435</v>
      </c>
      <c r="X1858" s="1"/>
      <c r="Y1858" s="1"/>
      <c r="Z1858" s="1"/>
      <c r="AA1858" s="1"/>
      <c r="AB1858" s="1"/>
    </row>
    <row r="1859" spans="1:28" x14ac:dyDescent="0.3">
      <c r="A1859" s="1">
        <v>19062</v>
      </c>
      <c r="B1859" s="1" t="s">
        <v>41</v>
      </c>
      <c r="C1859" s="1">
        <v>4.91</v>
      </c>
      <c r="D1859" s="1">
        <v>0.05</v>
      </c>
      <c r="E1859" s="1">
        <v>3230</v>
      </c>
      <c r="G1859" s="1"/>
      <c r="H1859" s="1" t="s">
        <v>995</v>
      </c>
      <c r="I1859" s="1" t="s">
        <v>48</v>
      </c>
      <c r="J1859" s="1" t="s">
        <v>26</v>
      </c>
      <c r="K1859" s="1" t="s">
        <v>996</v>
      </c>
      <c r="L1859" s="1" t="s">
        <v>49</v>
      </c>
      <c r="M1859" s="1"/>
      <c r="N1859" s="1" t="s">
        <v>29</v>
      </c>
      <c r="O1859" s="1" t="s">
        <v>989</v>
      </c>
      <c r="P1859" s="1" t="s">
        <v>602</v>
      </c>
      <c r="Q1859" s="1" t="s">
        <v>935</v>
      </c>
      <c r="R1859" s="1"/>
      <c r="S1859" s="1">
        <v>53186</v>
      </c>
      <c r="T1859" s="2">
        <v>42168</v>
      </c>
      <c r="U1859" s="2">
        <v>42168</v>
      </c>
      <c r="V1859" s="1">
        <v>10</v>
      </c>
      <c r="W1859" s="1">
        <v>87436</v>
      </c>
      <c r="X1859" s="1"/>
      <c r="Y1859" s="1"/>
      <c r="Z1859" s="1"/>
      <c r="AA1859" s="1"/>
      <c r="AB1859" s="1"/>
    </row>
    <row r="1860" spans="1:28" x14ac:dyDescent="0.3">
      <c r="A1860" s="1">
        <v>19063</v>
      </c>
      <c r="B1860" s="1" t="s">
        <v>41</v>
      </c>
      <c r="C1860" s="1">
        <v>48.94</v>
      </c>
      <c r="D1860" s="1">
        <v>0.05</v>
      </c>
      <c r="E1860" s="1">
        <v>3230</v>
      </c>
      <c r="G1860" s="1"/>
      <c r="H1860" s="1" t="s">
        <v>995</v>
      </c>
      <c r="I1860" s="1" t="s">
        <v>48</v>
      </c>
      <c r="J1860" s="1" t="s">
        <v>26</v>
      </c>
      <c r="K1860" s="1" t="s">
        <v>66</v>
      </c>
      <c r="L1860" s="1" t="s">
        <v>49</v>
      </c>
      <c r="M1860" s="1"/>
      <c r="N1860" s="1" t="s">
        <v>29</v>
      </c>
      <c r="O1860" s="1" t="s">
        <v>984</v>
      </c>
      <c r="P1860" s="1" t="s">
        <v>602</v>
      </c>
      <c r="Q1860" s="1" t="s">
        <v>935</v>
      </c>
      <c r="R1860" s="1"/>
      <c r="S1860" s="1">
        <v>53186</v>
      </c>
      <c r="T1860" s="2">
        <v>42168</v>
      </c>
      <c r="U1860" s="2">
        <v>42169</v>
      </c>
      <c r="V1860" s="1">
        <v>21</v>
      </c>
      <c r="W1860" s="1">
        <v>87436</v>
      </c>
      <c r="X1860" s="1"/>
      <c r="Y1860" s="1"/>
      <c r="Z1860" s="1"/>
      <c r="AA1860" s="1"/>
      <c r="AB1860" s="1"/>
    </row>
    <row r="1861" spans="1:28" x14ac:dyDescent="0.3">
      <c r="A1861" s="1">
        <v>19179</v>
      </c>
      <c r="B1861" s="1" t="s">
        <v>71</v>
      </c>
      <c r="C1861" s="1">
        <v>115.99</v>
      </c>
      <c r="D1861" s="1">
        <v>0.1</v>
      </c>
      <c r="E1861" s="1">
        <v>3238</v>
      </c>
      <c r="G1861" s="1"/>
      <c r="H1861" s="1" t="s">
        <v>35</v>
      </c>
      <c r="I1861" s="1" t="s">
        <v>24</v>
      </c>
      <c r="J1861" s="1" t="s">
        <v>58</v>
      </c>
      <c r="K1861" s="1" t="s">
        <v>992</v>
      </c>
      <c r="L1861" s="1" t="s">
        <v>49</v>
      </c>
      <c r="M1861" s="1"/>
      <c r="N1861" s="1" t="s">
        <v>29</v>
      </c>
      <c r="O1861" s="1" t="s">
        <v>988</v>
      </c>
      <c r="P1861" s="1" t="s">
        <v>69</v>
      </c>
      <c r="Q1861" s="1" t="s">
        <v>936</v>
      </c>
      <c r="R1861" s="1"/>
      <c r="S1861" s="1">
        <v>97330</v>
      </c>
      <c r="T1861" s="2">
        <v>42159</v>
      </c>
      <c r="U1861" s="2">
        <v>42161</v>
      </c>
      <c r="V1861" s="1">
        <v>5</v>
      </c>
      <c r="W1861" s="1">
        <v>89564</v>
      </c>
      <c r="X1861" s="1"/>
      <c r="Y1861" s="1"/>
      <c r="Z1861" s="1"/>
      <c r="AA1861" s="1"/>
      <c r="AB1861" s="1"/>
    </row>
    <row r="1862" spans="1:28" x14ac:dyDescent="0.3">
      <c r="A1862" s="1">
        <v>23084</v>
      </c>
      <c r="B1862" s="1" t="s">
        <v>23</v>
      </c>
      <c r="C1862" s="1">
        <v>7.28</v>
      </c>
      <c r="D1862" s="1">
        <v>0.05</v>
      </c>
      <c r="E1862" s="1">
        <v>3243</v>
      </c>
      <c r="G1862" s="1"/>
      <c r="H1862" s="1" t="s">
        <v>35</v>
      </c>
      <c r="I1862" s="1" t="s">
        <v>48</v>
      </c>
      <c r="J1862" s="1" t="s">
        <v>58</v>
      </c>
      <c r="K1862" s="1" t="s">
        <v>100</v>
      </c>
      <c r="L1862" s="1" t="s">
        <v>43</v>
      </c>
      <c r="M1862" s="1"/>
      <c r="N1862" s="1" t="s">
        <v>29</v>
      </c>
      <c r="O1862" s="1" t="s">
        <v>988</v>
      </c>
      <c r="P1862" s="1" t="s">
        <v>119</v>
      </c>
      <c r="Q1862" s="1" t="s">
        <v>327</v>
      </c>
      <c r="R1862" s="1"/>
      <c r="S1862" s="1">
        <v>6010</v>
      </c>
      <c r="T1862" s="2">
        <v>42165</v>
      </c>
      <c r="U1862" s="2">
        <v>42165</v>
      </c>
      <c r="V1862" s="1">
        <v>3</v>
      </c>
      <c r="W1862" s="1">
        <v>88329</v>
      </c>
      <c r="X1862" s="1"/>
      <c r="Y1862" s="1"/>
      <c r="Z1862" s="1"/>
      <c r="AA1862" s="1"/>
      <c r="AB1862" s="1"/>
    </row>
    <row r="1863" spans="1:28" x14ac:dyDescent="0.3">
      <c r="A1863" s="1">
        <v>23267</v>
      </c>
      <c r="B1863" s="1" t="s">
        <v>71</v>
      </c>
      <c r="C1863" s="1">
        <v>5.18</v>
      </c>
      <c r="D1863" s="1">
        <v>0.05</v>
      </c>
      <c r="E1863" s="1">
        <v>3246</v>
      </c>
      <c r="G1863" s="1"/>
      <c r="H1863" s="1" t="s">
        <v>35</v>
      </c>
      <c r="I1863" s="1" t="s">
        <v>48</v>
      </c>
      <c r="J1863" s="1" t="s">
        <v>26</v>
      </c>
      <c r="K1863" s="1" t="s">
        <v>66</v>
      </c>
      <c r="L1863" s="1" t="s">
        <v>28</v>
      </c>
      <c r="M1863" s="1"/>
      <c r="N1863" s="1" t="s">
        <v>29</v>
      </c>
      <c r="O1863" s="1" t="s">
        <v>998</v>
      </c>
      <c r="P1863" s="1" t="s">
        <v>108</v>
      </c>
      <c r="Q1863" s="1" t="s">
        <v>937</v>
      </c>
      <c r="R1863" s="1"/>
      <c r="S1863" s="1">
        <v>3051</v>
      </c>
      <c r="T1863" s="2">
        <v>42095</v>
      </c>
      <c r="U1863" s="2">
        <v>42095</v>
      </c>
      <c r="V1863" s="1">
        <v>4</v>
      </c>
      <c r="W1863" s="1">
        <v>88330</v>
      </c>
      <c r="X1863" s="1"/>
      <c r="Y1863" s="1"/>
      <c r="Z1863" s="1"/>
      <c r="AA1863" s="1"/>
      <c r="AB1863" s="1"/>
    </row>
    <row r="1864" spans="1:28" x14ac:dyDescent="0.3">
      <c r="A1864" s="1">
        <v>18265</v>
      </c>
      <c r="B1864" s="1" t="s">
        <v>23</v>
      </c>
      <c r="C1864" s="1">
        <v>2.78</v>
      </c>
      <c r="D1864" s="1">
        <v>0.05</v>
      </c>
      <c r="E1864" s="1">
        <v>3248</v>
      </c>
      <c r="G1864" s="1"/>
      <c r="H1864" s="1" t="s">
        <v>35</v>
      </c>
      <c r="I1864" s="1" t="s">
        <v>48</v>
      </c>
      <c r="J1864" s="1" t="s">
        <v>26</v>
      </c>
      <c r="K1864" s="1" t="s">
        <v>996</v>
      </c>
      <c r="L1864" s="1" t="s">
        <v>49</v>
      </c>
      <c r="M1864" s="1"/>
      <c r="N1864" s="1" t="s">
        <v>29</v>
      </c>
      <c r="O1864" s="1" t="s">
        <v>988</v>
      </c>
      <c r="P1864" s="1" t="s">
        <v>95</v>
      </c>
      <c r="Q1864" s="1" t="s">
        <v>938</v>
      </c>
      <c r="R1864" s="1"/>
      <c r="S1864" s="1">
        <v>70458</v>
      </c>
      <c r="T1864" s="2">
        <v>42131</v>
      </c>
      <c r="U1864" s="2">
        <v>42132</v>
      </c>
      <c r="V1864" s="1">
        <v>17</v>
      </c>
      <c r="W1864" s="1">
        <v>87297</v>
      </c>
      <c r="X1864" s="1"/>
      <c r="Y1864" s="1"/>
      <c r="Z1864" s="1"/>
      <c r="AA1864" s="1"/>
      <c r="AB1864" s="1"/>
    </row>
    <row r="1865" spans="1:28" x14ac:dyDescent="0.3">
      <c r="A1865" s="1">
        <v>25820</v>
      </c>
      <c r="B1865" s="1" t="s">
        <v>23</v>
      </c>
      <c r="C1865" s="1">
        <v>42.8</v>
      </c>
      <c r="D1865" s="1">
        <v>0.05</v>
      </c>
      <c r="E1865" s="1">
        <v>3249</v>
      </c>
      <c r="G1865" s="1"/>
      <c r="H1865" s="1" t="s">
        <v>35</v>
      </c>
      <c r="I1865" s="1" t="s">
        <v>24</v>
      </c>
      <c r="J1865" s="1" t="s">
        <v>26</v>
      </c>
      <c r="K1865" s="1" t="s">
        <v>996</v>
      </c>
      <c r="L1865" s="1" t="s">
        <v>49</v>
      </c>
      <c r="M1865" s="1"/>
      <c r="N1865" s="1" t="s">
        <v>29</v>
      </c>
      <c r="O1865" s="1" t="s">
        <v>988</v>
      </c>
      <c r="P1865" s="1" t="s">
        <v>181</v>
      </c>
      <c r="Q1865" s="1" t="s">
        <v>939</v>
      </c>
      <c r="R1865" s="1"/>
      <c r="S1865" s="1">
        <v>21403</v>
      </c>
      <c r="T1865" s="2">
        <v>42147</v>
      </c>
      <c r="U1865" s="2">
        <v>42148</v>
      </c>
      <c r="V1865" s="1">
        <v>16</v>
      </c>
      <c r="W1865" s="1">
        <v>87298</v>
      </c>
      <c r="X1865" s="1"/>
      <c r="Y1865" s="1"/>
      <c r="Z1865" s="1"/>
      <c r="AA1865" s="1"/>
      <c r="AB1865" s="1"/>
    </row>
    <row r="1866" spans="1:28" x14ac:dyDescent="0.3">
      <c r="A1866" s="1">
        <v>5511</v>
      </c>
      <c r="B1866" s="1" t="s">
        <v>41</v>
      </c>
      <c r="C1866" s="1">
        <v>5.28</v>
      </c>
      <c r="D1866" s="1">
        <v>0.05</v>
      </c>
      <c r="E1866" s="1">
        <v>3251</v>
      </c>
      <c r="G1866" s="1"/>
      <c r="H1866" s="1" t="s">
        <v>35</v>
      </c>
      <c r="I1866" s="1" t="s">
        <v>24</v>
      </c>
      <c r="J1866" s="1" t="s">
        <v>26</v>
      </c>
      <c r="K1866" s="1" t="s">
        <v>66</v>
      </c>
      <c r="L1866" s="1" t="s">
        <v>49</v>
      </c>
      <c r="M1866" s="1"/>
      <c r="N1866" s="1" t="s">
        <v>29</v>
      </c>
      <c r="O1866" s="1" t="s">
        <v>988</v>
      </c>
      <c r="P1866" s="1" t="s">
        <v>55</v>
      </c>
      <c r="Q1866" s="1" t="s">
        <v>65</v>
      </c>
      <c r="R1866" s="1"/>
      <c r="S1866" s="1">
        <v>10112</v>
      </c>
      <c r="T1866" s="2">
        <v>42166</v>
      </c>
      <c r="U1866" s="2">
        <v>42167</v>
      </c>
      <c r="V1866" s="1">
        <v>76</v>
      </c>
      <c r="W1866" s="1">
        <v>39076</v>
      </c>
      <c r="X1866" s="2"/>
      <c r="Y1866" s="1"/>
      <c r="Z1866" s="1"/>
      <c r="AA1866" s="1"/>
      <c r="AB1866" s="1"/>
    </row>
    <row r="1867" spans="1:28" x14ac:dyDescent="0.3">
      <c r="A1867" s="1">
        <v>23324</v>
      </c>
      <c r="B1867" s="1" t="s">
        <v>41</v>
      </c>
      <c r="C1867" s="1">
        <v>11.34</v>
      </c>
      <c r="D1867" s="1">
        <v>0.05</v>
      </c>
      <c r="E1867" s="1">
        <v>3252</v>
      </c>
      <c r="G1867" s="1"/>
      <c r="H1867" s="1" t="s">
        <v>35</v>
      </c>
      <c r="I1867" s="1" t="s">
        <v>48</v>
      </c>
      <c r="J1867" s="1" t="s">
        <v>26</v>
      </c>
      <c r="K1867" s="1" t="s">
        <v>66</v>
      </c>
      <c r="L1867" s="1" t="s">
        <v>49</v>
      </c>
      <c r="M1867" s="1"/>
      <c r="N1867" s="1" t="s">
        <v>29</v>
      </c>
      <c r="O1867" s="1" t="s">
        <v>988</v>
      </c>
      <c r="P1867" s="1" t="s">
        <v>55</v>
      </c>
      <c r="Q1867" s="1" t="s">
        <v>940</v>
      </c>
      <c r="R1867" s="1"/>
      <c r="S1867" s="1">
        <v>12306</v>
      </c>
      <c r="T1867" s="2">
        <v>42093</v>
      </c>
      <c r="U1867" s="2">
        <v>42095</v>
      </c>
      <c r="V1867" s="1">
        <v>1</v>
      </c>
      <c r="W1867" s="1">
        <v>87296</v>
      </c>
      <c r="X1867" s="2"/>
      <c r="Y1867" s="1"/>
      <c r="Z1867" s="1"/>
      <c r="AA1867" s="1"/>
      <c r="AB1867" s="1"/>
    </row>
    <row r="1868" spans="1:28" x14ac:dyDescent="0.3">
      <c r="A1868" s="1">
        <v>23511</v>
      </c>
      <c r="B1868" s="1" t="s">
        <v>41</v>
      </c>
      <c r="C1868" s="1">
        <v>5.28</v>
      </c>
      <c r="D1868" s="1">
        <v>0.05</v>
      </c>
      <c r="E1868" s="1">
        <v>3252</v>
      </c>
      <c r="G1868" s="1"/>
      <c r="H1868" s="1" t="s">
        <v>35</v>
      </c>
      <c r="I1868" s="1" t="s">
        <v>24</v>
      </c>
      <c r="J1868" s="1" t="s">
        <v>26</v>
      </c>
      <c r="K1868" s="1" t="s">
        <v>66</v>
      </c>
      <c r="L1868" s="1" t="s">
        <v>49</v>
      </c>
      <c r="M1868" s="1"/>
      <c r="N1868" s="1" t="s">
        <v>29</v>
      </c>
      <c r="O1868" s="1" t="s">
        <v>998</v>
      </c>
      <c r="P1868" s="1" t="s">
        <v>55</v>
      </c>
      <c r="Q1868" s="1" t="s">
        <v>940</v>
      </c>
      <c r="R1868" s="1"/>
      <c r="S1868" s="1">
        <v>12306</v>
      </c>
      <c r="T1868" s="2">
        <v>42166</v>
      </c>
      <c r="U1868" s="2">
        <v>42167</v>
      </c>
      <c r="V1868" s="1">
        <v>19</v>
      </c>
      <c r="W1868" s="1">
        <v>87299</v>
      </c>
      <c r="X1868" s="2"/>
      <c r="Y1868" s="1"/>
      <c r="Z1868" s="1"/>
      <c r="AA1868" s="1"/>
      <c r="AB1868" s="1"/>
    </row>
    <row r="1869" spans="1:28" x14ac:dyDescent="0.3">
      <c r="A1869" s="1">
        <v>21046</v>
      </c>
      <c r="B1869" s="1" t="s">
        <v>41</v>
      </c>
      <c r="C1869" s="1">
        <v>47.98</v>
      </c>
      <c r="D1869" s="1">
        <v>0.05</v>
      </c>
      <c r="E1869" s="1">
        <v>3255</v>
      </c>
      <c r="G1869" s="1"/>
      <c r="H1869" s="1" t="s">
        <v>35</v>
      </c>
      <c r="I1869" s="1" t="s">
        <v>34</v>
      </c>
      <c r="J1869" s="1" t="s">
        <v>58</v>
      </c>
      <c r="K1869" s="1" t="s">
        <v>100</v>
      </c>
      <c r="L1869" s="1" t="s">
        <v>43</v>
      </c>
      <c r="M1869" s="1"/>
      <c r="N1869" s="1" t="s">
        <v>29</v>
      </c>
      <c r="O1869" s="1" t="s">
        <v>984</v>
      </c>
      <c r="P1869" s="1" t="s">
        <v>162</v>
      </c>
      <c r="Q1869" s="1" t="s">
        <v>941</v>
      </c>
      <c r="R1869" s="1"/>
      <c r="S1869" s="1">
        <v>33319</v>
      </c>
      <c r="T1869" s="2">
        <v>42053</v>
      </c>
      <c r="U1869" s="2">
        <v>42055</v>
      </c>
      <c r="V1869" s="1">
        <v>2</v>
      </c>
      <c r="W1869" s="1">
        <v>90488</v>
      </c>
      <c r="X1869" s="2"/>
      <c r="Y1869" s="1"/>
      <c r="Z1869" s="1"/>
      <c r="AA1869" s="1"/>
      <c r="AB1869" s="1"/>
    </row>
    <row r="1870" spans="1:28" x14ac:dyDescent="0.3">
      <c r="A1870" s="1">
        <v>18728</v>
      </c>
      <c r="B1870" s="1" t="s">
        <v>33</v>
      </c>
      <c r="C1870" s="1">
        <v>349.45</v>
      </c>
      <c r="D1870" s="1">
        <v>0.1</v>
      </c>
      <c r="E1870" s="1">
        <v>3257</v>
      </c>
      <c r="G1870" s="1"/>
      <c r="H1870" s="1" t="s">
        <v>995</v>
      </c>
      <c r="I1870" s="1" t="s">
        <v>74</v>
      </c>
      <c r="J1870" s="1" t="s">
        <v>36</v>
      </c>
      <c r="K1870" s="1" t="s">
        <v>89</v>
      </c>
      <c r="L1870" s="1" t="s">
        <v>38</v>
      </c>
      <c r="M1870" s="1"/>
      <c r="N1870" s="1" t="s">
        <v>29</v>
      </c>
      <c r="O1870" s="1" t="s">
        <v>984</v>
      </c>
      <c r="P1870" s="1" t="s">
        <v>31</v>
      </c>
      <c r="Q1870" s="1" t="s">
        <v>942</v>
      </c>
      <c r="R1870" s="1"/>
      <c r="S1870" s="1">
        <v>98632</v>
      </c>
      <c r="T1870" s="2">
        <v>42150</v>
      </c>
      <c r="U1870" s="2">
        <v>42151</v>
      </c>
      <c r="V1870" s="1">
        <v>15</v>
      </c>
      <c r="W1870" s="1">
        <v>88825</v>
      </c>
      <c r="X1870" s="1"/>
      <c r="Y1870" s="1"/>
      <c r="Z1870" s="1"/>
      <c r="AA1870" s="1"/>
      <c r="AB1870" s="1"/>
    </row>
    <row r="1871" spans="1:28" x14ac:dyDescent="0.3">
      <c r="A1871" s="1">
        <v>21852</v>
      </c>
      <c r="B1871" s="1" t="s">
        <v>47</v>
      </c>
      <c r="C1871" s="1">
        <v>25.38</v>
      </c>
      <c r="D1871" s="1">
        <v>0.05</v>
      </c>
      <c r="E1871" s="1">
        <v>3257</v>
      </c>
      <c r="G1871" s="1"/>
      <c r="H1871" s="1" t="s">
        <v>35</v>
      </c>
      <c r="I1871" s="1" t="s">
        <v>74</v>
      </c>
      <c r="J1871" s="1" t="s">
        <v>36</v>
      </c>
      <c r="K1871" s="1" t="s">
        <v>42</v>
      </c>
      <c r="L1871" s="1" t="s">
        <v>43</v>
      </c>
      <c r="M1871" s="1"/>
      <c r="N1871" s="1" t="s">
        <v>29</v>
      </c>
      <c r="O1871" s="1" t="s">
        <v>984</v>
      </c>
      <c r="P1871" s="1" t="s">
        <v>31</v>
      </c>
      <c r="Q1871" s="1" t="s">
        <v>942</v>
      </c>
      <c r="R1871" s="1"/>
      <c r="S1871" s="1">
        <v>98632</v>
      </c>
      <c r="T1871" s="2">
        <v>42137</v>
      </c>
      <c r="U1871" s="2">
        <v>42139</v>
      </c>
      <c r="V1871" s="1">
        <v>26</v>
      </c>
      <c r="W1871" s="1">
        <v>88826</v>
      </c>
      <c r="X1871" s="2"/>
      <c r="Y1871" s="1"/>
      <c r="Z1871" s="1"/>
      <c r="AA1871" s="1"/>
      <c r="AB1871" s="1"/>
    </row>
    <row r="1872" spans="1:28" x14ac:dyDescent="0.3">
      <c r="A1872" s="1">
        <v>23010</v>
      </c>
      <c r="B1872" s="1" t="s">
        <v>33</v>
      </c>
      <c r="C1872" s="1">
        <v>55.94</v>
      </c>
      <c r="D1872" s="1">
        <v>0.05</v>
      </c>
      <c r="E1872" s="1">
        <v>3258</v>
      </c>
      <c r="G1872" s="1"/>
      <c r="H1872" s="1" t="s">
        <v>35</v>
      </c>
      <c r="I1872" s="1" t="s">
        <v>74</v>
      </c>
      <c r="J1872" s="1" t="s">
        <v>58</v>
      </c>
      <c r="K1872" s="1" t="s">
        <v>100</v>
      </c>
      <c r="L1872" s="1" t="s">
        <v>49</v>
      </c>
      <c r="M1872" s="1"/>
      <c r="N1872" s="1" t="s">
        <v>29</v>
      </c>
      <c r="O1872" s="1" t="s">
        <v>989</v>
      </c>
      <c r="P1872" s="1" t="s">
        <v>31</v>
      </c>
      <c r="Q1872" s="1" t="s">
        <v>943</v>
      </c>
      <c r="R1872" s="1"/>
      <c r="S1872" s="1">
        <v>98037</v>
      </c>
      <c r="T1872" s="2">
        <v>42084</v>
      </c>
      <c r="U1872" s="2">
        <v>42086</v>
      </c>
      <c r="V1872" s="1">
        <v>11</v>
      </c>
      <c r="W1872" s="1">
        <v>88824</v>
      </c>
      <c r="X1872" s="2"/>
      <c r="Y1872" s="1"/>
      <c r="Z1872" s="1"/>
      <c r="AA1872" s="1"/>
      <c r="AB1872" s="1"/>
    </row>
    <row r="1873" spans="1:28" x14ac:dyDescent="0.3">
      <c r="A1873" s="1">
        <v>22576</v>
      </c>
      <c r="B1873" s="1" t="s">
        <v>33</v>
      </c>
      <c r="C1873" s="1">
        <v>105.34</v>
      </c>
      <c r="D1873" s="1">
        <v>0.1</v>
      </c>
      <c r="E1873" s="1">
        <v>3261</v>
      </c>
      <c r="G1873" s="1"/>
      <c r="H1873" s="1" t="s">
        <v>995</v>
      </c>
      <c r="I1873" s="1" t="s">
        <v>74</v>
      </c>
      <c r="J1873" s="1" t="s">
        <v>36</v>
      </c>
      <c r="K1873" s="1" t="s">
        <v>42</v>
      </c>
      <c r="L1873" s="1" t="s">
        <v>124</v>
      </c>
      <c r="M1873" s="1"/>
      <c r="N1873" s="1" t="s">
        <v>29</v>
      </c>
      <c r="O1873" s="1" t="s">
        <v>984</v>
      </c>
      <c r="P1873" s="1" t="s">
        <v>143</v>
      </c>
      <c r="Q1873" s="1" t="s">
        <v>944</v>
      </c>
      <c r="R1873" s="1"/>
      <c r="S1873" s="1">
        <v>49221</v>
      </c>
      <c r="T1873" s="2">
        <v>42180</v>
      </c>
      <c r="U1873" s="2">
        <v>42181</v>
      </c>
      <c r="V1873" s="1">
        <v>10</v>
      </c>
      <c r="W1873" s="1">
        <v>90296</v>
      </c>
      <c r="X1873" s="2"/>
      <c r="Y1873" s="1"/>
      <c r="Z1873" s="1"/>
      <c r="AA1873" s="1"/>
      <c r="AB1873" s="1"/>
    </row>
    <row r="1874" spans="1:28" x14ac:dyDescent="0.3">
      <c r="A1874" s="1">
        <v>19214</v>
      </c>
      <c r="B1874" s="1" t="s">
        <v>47</v>
      </c>
      <c r="C1874" s="1">
        <v>9.99</v>
      </c>
      <c r="D1874" s="1">
        <v>0.05</v>
      </c>
      <c r="E1874" s="1">
        <v>3264</v>
      </c>
      <c r="G1874" s="1"/>
      <c r="H1874" s="1" t="s">
        <v>35</v>
      </c>
      <c r="I1874" s="1" t="s">
        <v>24</v>
      </c>
      <c r="J1874" s="1" t="s">
        <v>26</v>
      </c>
      <c r="K1874" s="1" t="s">
        <v>66</v>
      </c>
      <c r="L1874" s="1" t="s">
        <v>49</v>
      </c>
      <c r="M1874" s="1"/>
      <c r="N1874" s="1" t="s">
        <v>29</v>
      </c>
      <c r="O1874" s="1" t="s">
        <v>988</v>
      </c>
      <c r="P1874" s="1" t="s">
        <v>39</v>
      </c>
      <c r="Q1874" s="1" t="s">
        <v>945</v>
      </c>
      <c r="R1874" s="1"/>
      <c r="S1874" s="1">
        <v>95501</v>
      </c>
      <c r="T1874" s="2">
        <v>42143</v>
      </c>
      <c r="U1874" s="2">
        <v>42145</v>
      </c>
      <c r="V1874" s="1">
        <v>5</v>
      </c>
      <c r="W1874" s="1">
        <v>89835</v>
      </c>
      <c r="X1874" s="1"/>
      <c r="Y1874" s="1"/>
      <c r="Z1874" s="1"/>
      <c r="AA1874" s="1"/>
      <c r="AB1874" s="1"/>
    </row>
    <row r="1875" spans="1:28" x14ac:dyDescent="0.3">
      <c r="A1875" s="1">
        <v>21459</v>
      </c>
      <c r="B1875" s="1" t="s">
        <v>41</v>
      </c>
      <c r="C1875" s="1">
        <v>122.99</v>
      </c>
      <c r="D1875" s="1">
        <v>0.1</v>
      </c>
      <c r="E1875" s="1">
        <v>3266</v>
      </c>
      <c r="G1875" s="1"/>
      <c r="H1875" s="1" t="s">
        <v>995</v>
      </c>
      <c r="I1875" s="1" t="s">
        <v>24</v>
      </c>
      <c r="J1875" s="1" t="s">
        <v>36</v>
      </c>
      <c r="K1875" s="1" t="s">
        <v>37</v>
      </c>
      <c r="L1875" s="1" t="s">
        <v>38</v>
      </c>
      <c r="M1875" s="1"/>
      <c r="N1875" s="1" t="s">
        <v>29</v>
      </c>
      <c r="O1875" s="1" t="s">
        <v>988</v>
      </c>
      <c r="P1875" s="1" t="s">
        <v>103</v>
      </c>
      <c r="Q1875" s="1" t="s">
        <v>187</v>
      </c>
      <c r="R1875" s="1"/>
      <c r="S1875" s="1">
        <v>4073</v>
      </c>
      <c r="T1875" s="2">
        <v>42032</v>
      </c>
      <c r="U1875" s="2">
        <v>42033</v>
      </c>
      <c r="V1875" s="1">
        <v>14</v>
      </c>
      <c r="W1875" s="1">
        <v>89836</v>
      </c>
      <c r="X1875" s="1"/>
      <c r="Y1875" s="1"/>
      <c r="Z1875" s="1"/>
      <c r="AA1875" s="1"/>
      <c r="AB1875" s="1"/>
    </row>
    <row r="1876" spans="1:28" x14ac:dyDescent="0.3">
      <c r="A1876" s="1">
        <v>21458</v>
      </c>
      <c r="B1876" s="1" t="s">
        <v>41</v>
      </c>
      <c r="C1876" s="1">
        <v>60.97</v>
      </c>
      <c r="D1876" s="1">
        <v>0.05</v>
      </c>
      <c r="E1876" s="1">
        <v>3269</v>
      </c>
      <c r="G1876" s="1"/>
      <c r="H1876" s="1" t="s">
        <v>995</v>
      </c>
      <c r="I1876" s="1" t="s">
        <v>24</v>
      </c>
      <c r="J1876" s="1" t="s">
        <v>26</v>
      </c>
      <c r="K1876" s="1" t="s">
        <v>131</v>
      </c>
      <c r="L1876" s="1" t="s">
        <v>49</v>
      </c>
      <c r="M1876" s="1"/>
      <c r="N1876" s="1" t="s">
        <v>29</v>
      </c>
      <c r="O1876" s="1" t="s">
        <v>984</v>
      </c>
      <c r="P1876" s="1" t="s">
        <v>45</v>
      </c>
      <c r="Q1876" s="1" t="s">
        <v>946</v>
      </c>
      <c r="R1876" s="1"/>
      <c r="S1876" s="1">
        <v>7060</v>
      </c>
      <c r="T1876" s="2">
        <v>42032</v>
      </c>
      <c r="U1876" s="2">
        <v>42034</v>
      </c>
      <c r="V1876" s="1">
        <v>12</v>
      </c>
      <c r="W1876" s="1">
        <v>89836</v>
      </c>
      <c r="X1876" s="1"/>
      <c r="Y1876" s="1"/>
      <c r="Z1876" s="1"/>
      <c r="AA1876" s="1"/>
      <c r="AB1876" s="1"/>
    </row>
    <row r="1877" spans="1:28" x14ac:dyDescent="0.3">
      <c r="A1877" s="1">
        <v>19047</v>
      </c>
      <c r="B1877" s="1" t="s">
        <v>71</v>
      </c>
      <c r="C1877" s="1">
        <v>13.48</v>
      </c>
      <c r="D1877" s="1">
        <v>0.05</v>
      </c>
      <c r="E1877" s="1">
        <v>3275</v>
      </c>
      <c r="G1877" s="1"/>
      <c r="H1877" s="1" t="s">
        <v>35</v>
      </c>
      <c r="I1877" s="1" t="s">
        <v>34</v>
      </c>
      <c r="J1877" s="1" t="s">
        <v>26</v>
      </c>
      <c r="K1877" s="1" t="s">
        <v>85</v>
      </c>
      <c r="L1877" s="1" t="s">
        <v>49</v>
      </c>
      <c r="M1877" s="1"/>
      <c r="N1877" s="1" t="s">
        <v>29</v>
      </c>
      <c r="O1877" s="1" t="s">
        <v>984</v>
      </c>
      <c r="P1877" s="1" t="s">
        <v>31</v>
      </c>
      <c r="Q1877" s="1" t="s">
        <v>631</v>
      </c>
      <c r="R1877" s="1"/>
      <c r="S1877" s="1">
        <v>98273</v>
      </c>
      <c r="T1877" s="2">
        <v>42084</v>
      </c>
      <c r="U1877" s="2">
        <v>42086</v>
      </c>
      <c r="V1877" s="1">
        <v>9</v>
      </c>
      <c r="W1877" s="1">
        <v>86233</v>
      </c>
      <c r="X1877" s="1"/>
      <c r="Y1877" s="1"/>
      <c r="Z1877" s="1"/>
      <c r="AA1877" s="1"/>
      <c r="AB1877" s="1"/>
    </row>
    <row r="1878" spans="1:28" x14ac:dyDescent="0.3">
      <c r="A1878" s="1">
        <v>19232</v>
      </c>
      <c r="B1878" s="1" t="s">
        <v>71</v>
      </c>
      <c r="C1878" s="1">
        <v>449.99</v>
      </c>
      <c r="D1878" s="1">
        <v>0.1</v>
      </c>
      <c r="E1878" s="1">
        <v>3275</v>
      </c>
      <c r="G1878" s="1"/>
      <c r="H1878" s="1" t="s">
        <v>35</v>
      </c>
      <c r="I1878" s="1" t="s">
        <v>48</v>
      </c>
      <c r="J1878" s="1" t="s">
        <v>58</v>
      </c>
      <c r="K1878" s="1" t="s">
        <v>1000</v>
      </c>
      <c r="L1878" s="1" t="s">
        <v>124</v>
      </c>
      <c r="M1878" s="1"/>
      <c r="N1878" s="1" t="s">
        <v>29</v>
      </c>
      <c r="O1878" s="1" t="s">
        <v>984</v>
      </c>
      <c r="P1878" s="1" t="s">
        <v>31</v>
      </c>
      <c r="Q1878" s="1" t="s">
        <v>631</v>
      </c>
      <c r="R1878" s="1"/>
      <c r="S1878" s="1">
        <v>98273</v>
      </c>
      <c r="T1878" s="2">
        <v>42005</v>
      </c>
      <c r="U1878" s="2">
        <v>42009</v>
      </c>
      <c r="V1878" s="1">
        <v>12</v>
      </c>
      <c r="W1878" s="1">
        <v>86234</v>
      </c>
      <c r="X1878" s="1"/>
      <c r="Y1878" s="1"/>
      <c r="Z1878" s="1"/>
      <c r="AA1878" s="1"/>
      <c r="AB1878" s="1"/>
    </row>
    <row r="1879" spans="1:28" x14ac:dyDescent="0.3">
      <c r="A1879" s="1">
        <v>19233</v>
      </c>
      <c r="B1879" s="1" t="s">
        <v>71</v>
      </c>
      <c r="C1879" s="1">
        <v>5.84</v>
      </c>
      <c r="D1879" s="1">
        <v>0.05</v>
      </c>
      <c r="E1879" s="1">
        <v>3275</v>
      </c>
      <c r="G1879" s="1"/>
      <c r="H1879" s="1" t="s">
        <v>35</v>
      </c>
      <c r="I1879" s="1" t="s">
        <v>48</v>
      </c>
      <c r="J1879" s="1" t="s">
        <v>26</v>
      </c>
      <c r="K1879" s="1" t="s">
        <v>27</v>
      </c>
      <c r="L1879" s="1" t="s">
        <v>28</v>
      </c>
      <c r="M1879" s="1"/>
      <c r="N1879" s="1" t="s">
        <v>29</v>
      </c>
      <c r="O1879" s="1" t="s">
        <v>998</v>
      </c>
      <c r="P1879" s="1" t="s">
        <v>31</v>
      </c>
      <c r="Q1879" s="1" t="s">
        <v>631</v>
      </c>
      <c r="R1879" s="1"/>
      <c r="S1879" s="1">
        <v>98273</v>
      </c>
      <c r="T1879" s="2">
        <v>42005</v>
      </c>
      <c r="U1879" s="2">
        <v>42014</v>
      </c>
      <c r="V1879" s="1">
        <v>6</v>
      </c>
      <c r="W1879" s="1">
        <v>86234</v>
      </c>
      <c r="X1879" s="1"/>
      <c r="Y1879" s="1"/>
      <c r="Z1879" s="1"/>
      <c r="AA1879" s="1"/>
      <c r="AB1879" s="1"/>
    </row>
    <row r="1880" spans="1:28" x14ac:dyDescent="0.3">
      <c r="A1880" s="1">
        <v>20039</v>
      </c>
      <c r="B1880" s="1" t="s">
        <v>23</v>
      </c>
      <c r="C1880" s="1">
        <v>89.83</v>
      </c>
      <c r="D1880" s="1">
        <v>0.05</v>
      </c>
      <c r="E1880" s="1">
        <v>3279</v>
      </c>
      <c r="G1880" s="1"/>
      <c r="H1880" s="1" t="s">
        <v>35</v>
      </c>
      <c r="I1880" s="1" t="s">
        <v>34</v>
      </c>
      <c r="J1880" s="1" t="s">
        <v>26</v>
      </c>
      <c r="K1880" s="1" t="s">
        <v>85</v>
      </c>
      <c r="L1880" s="1" t="s">
        <v>124</v>
      </c>
      <c r="M1880" s="1"/>
      <c r="N1880" s="1" t="s">
        <v>29</v>
      </c>
      <c r="O1880" s="1" t="s">
        <v>998</v>
      </c>
      <c r="P1880" s="1" t="s">
        <v>331</v>
      </c>
      <c r="Q1880" s="1" t="s">
        <v>836</v>
      </c>
      <c r="R1880" s="1"/>
      <c r="S1880" s="1">
        <v>29203</v>
      </c>
      <c r="T1880" s="2">
        <v>42100</v>
      </c>
      <c r="U1880" s="2">
        <v>42102</v>
      </c>
      <c r="V1880" s="1">
        <v>4</v>
      </c>
      <c r="W1880" s="1">
        <v>90766</v>
      </c>
      <c r="X1880" s="1"/>
      <c r="Y1880" s="1"/>
      <c r="Z1880" s="1"/>
      <c r="AA1880" s="1"/>
      <c r="AB1880" s="1"/>
    </row>
    <row r="1881" spans="1:28" x14ac:dyDescent="0.3">
      <c r="A1881" s="1">
        <v>20040</v>
      </c>
      <c r="B1881" s="1" t="s">
        <v>23</v>
      </c>
      <c r="C1881" s="1">
        <v>13.43</v>
      </c>
      <c r="D1881" s="1">
        <v>0.05</v>
      </c>
      <c r="E1881" s="1">
        <v>3279</v>
      </c>
      <c r="G1881" s="1"/>
      <c r="H1881" s="1" t="s">
        <v>35</v>
      </c>
      <c r="I1881" s="1" t="s">
        <v>34</v>
      </c>
      <c r="J1881" s="1" t="s">
        <v>26</v>
      </c>
      <c r="K1881" s="1" t="s">
        <v>85</v>
      </c>
      <c r="L1881" s="1" t="s">
        <v>49</v>
      </c>
      <c r="M1881" s="1"/>
      <c r="N1881" s="1" t="s">
        <v>29</v>
      </c>
      <c r="O1881" s="1" t="s">
        <v>998</v>
      </c>
      <c r="P1881" s="1" t="s">
        <v>331</v>
      </c>
      <c r="Q1881" s="1" t="s">
        <v>836</v>
      </c>
      <c r="R1881" s="1"/>
      <c r="S1881" s="1">
        <v>29203</v>
      </c>
      <c r="T1881" s="2">
        <v>42100</v>
      </c>
      <c r="U1881" s="2">
        <v>42102</v>
      </c>
      <c r="V1881" s="1">
        <v>12</v>
      </c>
      <c r="W1881" s="1">
        <v>90766</v>
      </c>
      <c r="X1881" s="1"/>
      <c r="Y1881" s="1"/>
      <c r="Z1881" s="1"/>
      <c r="AA1881" s="1"/>
      <c r="AB1881" s="1"/>
    </row>
    <row r="1882" spans="1:28" x14ac:dyDescent="0.3">
      <c r="A1882" s="1">
        <v>20041</v>
      </c>
      <c r="B1882" s="1" t="s">
        <v>23</v>
      </c>
      <c r="C1882" s="1">
        <v>125.99</v>
      </c>
      <c r="D1882" s="1">
        <v>0.1</v>
      </c>
      <c r="E1882" s="1">
        <v>3279</v>
      </c>
      <c r="G1882" s="1"/>
      <c r="H1882" s="1" t="s">
        <v>35</v>
      </c>
      <c r="I1882" s="1" t="s">
        <v>34</v>
      </c>
      <c r="J1882" s="1" t="s">
        <v>58</v>
      </c>
      <c r="K1882" s="1" t="s">
        <v>992</v>
      </c>
      <c r="L1882" s="1" t="s">
        <v>49</v>
      </c>
      <c r="M1882" s="1"/>
      <c r="N1882" s="1" t="s">
        <v>29</v>
      </c>
      <c r="O1882" s="1" t="s">
        <v>998</v>
      </c>
      <c r="P1882" s="1" t="s">
        <v>331</v>
      </c>
      <c r="Q1882" s="1" t="s">
        <v>836</v>
      </c>
      <c r="R1882" s="1"/>
      <c r="S1882" s="1">
        <v>29203</v>
      </c>
      <c r="T1882" s="2">
        <v>42100</v>
      </c>
      <c r="U1882" s="2">
        <v>42100</v>
      </c>
      <c r="V1882" s="1">
        <v>11</v>
      </c>
      <c r="W1882" s="1">
        <v>90766</v>
      </c>
      <c r="X1882" s="1"/>
      <c r="Y1882" s="1"/>
      <c r="Z1882" s="1"/>
      <c r="AA1882" s="1"/>
      <c r="AB1882" s="1"/>
    </row>
    <row r="1883" spans="1:28" x14ac:dyDescent="0.3">
      <c r="A1883" s="1">
        <v>21620</v>
      </c>
      <c r="B1883" s="1" t="s">
        <v>47</v>
      </c>
      <c r="C1883" s="1">
        <v>45.99</v>
      </c>
      <c r="D1883" s="1">
        <v>0.05</v>
      </c>
      <c r="E1883" s="1">
        <v>3279</v>
      </c>
      <c r="G1883" s="1"/>
      <c r="H1883" s="1" t="s">
        <v>35</v>
      </c>
      <c r="I1883" s="1" t="s">
        <v>34</v>
      </c>
      <c r="J1883" s="1" t="s">
        <v>58</v>
      </c>
      <c r="K1883" s="1" t="s">
        <v>992</v>
      </c>
      <c r="L1883" s="1" t="s">
        <v>49</v>
      </c>
      <c r="M1883" s="1"/>
      <c r="N1883" s="1" t="s">
        <v>29</v>
      </c>
      <c r="O1883" s="1" t="s">
        <v>998</v>
      </c>
      <c r="P1883" s="1" t="s">
        <v>331</v>
      </c>
      <c r="Q1883" s="1" t="s">
        <v>836</v>
      </c>
      <c r="R1883" s="1"/>
      <c r="S1883" s="1">
        <v>29203</v>
      </c>
      <c r="T1883" s="2">
        <v>42077</v>
      </c>
      <c r="U1883" s="2">
        <v>42079</v>
      </c>
      <c r="V1883" s="1">
        <v>3</v>
      </c>
      <c r="W1883" s="1">
        <v>90767</v>
      </c>
      <c r="X1883" s="2"/>
      <c r="Y1883" s="1"/>
      <c r="Z1883" s="1"/>
      <c r="AA1883" s="1"/>
      <c r="AB1883" s="1"/>
    </row>
    <row r="1884" spans="1:28" x14ac:dyDescent="0.3">
      <c r="A1884" s="1">
        <v>23022</v>
      </c>
      <c r="B1884" s="1" t="s">
        <v>41</v>
      </c>
      <c r="C1884" s="1">
        <v>363.25</v>
      </c>
      <c r="D1884" s="1">
        <v>0.1</v>
      </c>
      <c r="E1884" s="1">
        <v>3283</v>
      </c>
      <c r="G1884" s="1"/>
      <c r="H1884" s="1" t="s">
        <v>995</v>
      </c>
      <c r="I1884" s="1" t="s">
        <v>24</v>
      </c>
      <c r="J1884" s="1" t="s">
        <v>26</v>
      </c>
      <c r="K1884" s="1" t="s">
        <v>131</v>
      </c>
      <c r="L1884" s="1" t="s">
        <v>49</v>
      </c>
      <c r="M1884" s="1"/>
      <c r="N1884" s="1" t="s">
        <v>29</v>
      </c>
      <c r="O1884" s="1" t="s">
        <v>998</v>
      </c>
      <c r="P1884" s="1" t="s">
        <v>162</v>
      </c>
      <c r="Q1884" s="1" t="s">
        <v>947</v>
      </c>
      <c r="R1884" s="1"/>
      <c r="S1884" s="1">
        <v>33156</v>
      </c>
      <c r="T1884" s="2">
        <v>42115</v>
      </c>
      <c r="U1884" s="2">
        <v>42115</v>
      </c>
      <c r="V1884" s="1">
        <v>5</v>
      </c>
      <c r="W1884" s="1">
        <v>90752</v>
      </c>
      <c r="X1884" s="2"/>
      <c r="Y1884" s="1"/>
      <c r="Z1884" s="1"/>
      <c r="AA1884" s="1"/>
      <c r="AB1884" s="1"/>
    </row>
    <row r="1885" spans="1:28" x14ac:dyDescent="0.3">
      <c r="A1885" s="1">
        <v>23211</v>
      </c>
      <c r="B1885" s="1" t="s">
        <v>23</v>
      </c>
      <c r="C1885" s="1">
        <v>17.48</v>
      </c>
      <c r="D1885" s="1">
        <v>0.05</v>
      </c>
      <c r="E1885" s="1">
        <v>3283</v>
      </c>
      <c r="G1885" s="1"/>
      <c r="H1885" s="1" t="s">
        <v>35</v>
      </c>
      <c r="I1885" s="1" t="s">
        <v>24</v>
      </c>
      <c r="J1885" s="1" t="s">
        <v>58</v>
      </c>
      <c r="K1885" s="1" t="s">
        <v>100</v>
      </c>
      <c r="L1885" s="1" t="s">
        <v>43</v>
      </c>
      <c r="M1885" s="1"/>
      <c r="N1885" s="1" t="s">
        <v>29</v>
      </c>
      <c r="O1885" s="1" t="s">
        <v>998</v>
      </c>
      <c r="P1885" s="1" t="s">
        <v>162</v>
      </c>
      <c r="Q1885" s="1" t="s">
        <v>947</v>
      </c>
      <c r="R1885" s="1"/>
      <c r="S1885" s="1">
        <v>33156</v>
      </c>
      <c r="T1885" s="2">
        <v>42134</v>
      </c>
      <c r="U1885" s="2">
        <v>42135</v>
      </c>
      <c r="V1885" s="1">
        <v>31</v>
      </c>
      <c r="W1885" s="1">
        <v>90753</v>
      </c>
      <c r="X1885" s="2"/>
      <c r="Y1885" s="1"/>
      <c r="Z1885" s="1"/>
      <c r="AA1885" s="1"/>
      <c r="AB1885" s="1"/>
    </row>
    <row r="1886" spans="1:28" x14ac:dyDescent="0.3">
      <c r="A1886" s="1">
        <v>26141</v>
      </c>
      <c r="B1886" s="1" t="s">
        <v>23</v>
      </c>
      <c r="C1886" s="1">
        <v>19.23</v>
      </c>
      <c r="D1886" s="1">
        <v>0.05</v>
      </c>
      <c r="E1886" s="1">
        <v>3284</v>
      </c>
      <c r="G1886" s="1"/>
      <c r="H1886" s="1" t="s">
        <v>995</v>
      </c>
      <c r="I1886" s="1" t="s">
        <v>24</v>
      </c>
      <c r="J1886" s="1" t="s">
        <v>36</v>
      </c>
      <c r="K1886" s="1" t="s">
        <v>42</v>
      </c>
      <c r="L1886" s="1" t="s">
        <v>43</v>
      </c>
      <c r="M1886" s="1"/>
      <c r="N1886" s="1" t="s">
        <v>29</v>
      </c>
      <c r="O1886" s="1" t="s">
        <v>998</v>
      </c>
      <c r="P1886" s="1" t="s">
        <v>162</v>
      </c>
      <c r="Q1886" s="1" t="s">
        <v>948</v>
      </c>
      <c r="R1886" s="1"/>
      <c r="S1886" s="1">
        <v>34741</v>
      </c>
      <c r="T1886" s="2">
        <v>42055</v>
      </c>
      <c r="U1886" s="2">
        <v>42057</v>
      </c>
      <c r="V1886" s="1">
        <v>6</v>
      </c>
      <c r="W1886" s="1">
        <v>90751</v>
      </c>
      <c r="X1886" s="2"/>
      <c r="Y1886" s="1"/>
      <c r="Z1886" s="1"/>
      <c r="AA1886" s="1"/>
      <c r="AB1886" s="1"/>
    </row>
    <row r="1887" spans="1:28" x14ac:dyDescent="0.3">
      <c r="A1887" s="1">
        <v>20350</v>
      </c>
      <c r="B1887" s="1" t="s">
        <v>33</v>
      </c>
      <c r="C1887" s="1">
        <v>1.7</v>
      </c>
      <c r="D1887" s="1">
        <v>0.05</v>
      </c>
      <c r="E1887" s="1">
        <v>3285</v>
      </c>
      <c r="G1887" s="1"/>
      <c r="H1887" s="1" t="s">
        <v>35</v>
      </c>
      <c r="I1887" s="1" t="s">
        <v>74</v>
      </c>
      <c r="J1887" s="1" t="s">
        <v>58</v>
      </c>
      <c r="K1887" s="1" t="s">
        <v>100</v>
      </c>
      <c r="L1887" s="1" t="s">
        <v>43</v>
      </c>
      <c r="M1887" s="1"/>
      <c r="N1887" s="1" t="s">
        <v>29</v>
      </c>
      <c r="O1887" s="1" t="s">
        <v>998</v>
      </c>
      <c r="P1887" s="1" t="s">
        <v>83</v>
      </c>
      <c r="Q1887" s="1" t="s">
        <v>949</v>
      </c>
      <c r="R1887" s="1"/>
      <c r="S1887" s="1">
        <v>20170</v>
      </c>
      <c r="T1887" s="2">
        <v>42010</v>
      </c>
      <c r="U1887" s="2">
        <v>42011</v>
      </c>
      <c r="V1887" s="1">
        <v>7</v>
      </c>
      <c r="W1887" s="1">
        <v>90750</v>
      </c>
      <c r="X1887" s="2"/>
      <c r="Y1887" s="1"/>
      <c r="Z1887" s="1"/>
      <c r="AA1887" s="1"/>
      <c r="AB1887" s="1"/>
    </row>
    <row r="1888" spans="1:28" x14ac:dyDescent="0.3">
      <c r="A1888" s="1">
        <v>20351</v>
      </c>
      <c r="B1888" s="1" t="s">
        <v>33</v>
      </c>
      <c r="C1888" s="1">
        <v>30.98</v>
      </c>
      <c r="D1888" s="1">
        <v>0.05</v>
      </c>
      <c r="E1888" s="1">
        <v>3285</v>
      </c>
      <c r="G1888" s="1"/>
      <c r="H1888" s="1" t="s">
        <v>35</v>
      </c>
      <c r="I1888" s="1" t="s">
        <v>74</v>
      </c>
      <c r="J1888" s="1" t="s">
        <v>26</v>
      </c>
      <c r="K1888" s="1" t="s">
        <v>66</v>
      </c>
      <c r="L1888" s="1" t="s">
        <v>49</v>
      </c>
      <c r="M1888" s="1"/>
      <c r="N1888" s="1" t="s">
        <v>29</v>
      </c>
      <c r="O1888" s="1" t="s">
        <v>984</v>
      </c>
      <c r="P1888" s="1" t="s">
        <v>83</v>
      </c>
      <c r="Q1888" s="1" t="s">
        <v>949</v>
      </c>
      <c r="R1888" s="1"/>
      <c r="S1888" s="1">
        <v>20170</v>
      </c>
      <c r="T1888" s="2">
        <v>42010</v>
      </c>
      <c r="U1888" s="2">
        <v>42012</v>
      </c>
      <c r="V1888" s="1">
        <v>9</v>
      </c>
      <c r="W1888" s="1">
        <v>90750</v>
      </c>
      <c r="X1888" s="1"/>
      <c r="Y1888" s="1"/>
      <c r="Z1888" s="1"/>
      <c r="AA1888" s="1"/>
      <c r="AB1888" s="1"/>
    </row>
    <row r="1889" spans="1:28" x14ac:dyDescent="0.3">
      <c r="A1889" s="1">
        <v>21567</v>
      </c>
      <c r="B1889" s="1" t="s">
        <v>71</v>
      </c>
      <c r="C1889" s="1">
        <v>30.56</v>
      </c>
      <c r="D1889" s="1">
        <v>0.05</v>
      </c>
      <c r="E1889" s="1">
        <v>3287</v>
      </c>
      <c r="G1889" s="1"/>
      <c r="H1889" s="1" t="s">
        <v>35</v>
      </c>
      <c r="I1889" s="1" t="s">
        <v>48</v>
      </c>
      <c r="J1889" s="1" t="s">
        <v>26</v>
      </c>
      <c r="K1889" s="1" t="s">
        <v>996</v>
      </c>
      <c r="L1889" s="1" t="s">
        <v>49</v>
      </c>
      <c r="M1889" s="1"/>
      <c r="N1889" s="1" t="s">
        <v>29</v>
      </c>
      <c r="O1889" s="1" t="s">
        <v>998</v>
      </c>
      <c r="P1889" s="1" t="s">
        <v>39</v>
      </c>
      <c r="Q1889" s="1" t="s">
        <v>950</v>
      </c>
      <c r="R1889" s="1"/>
      <c r="S1889" s="1">
        <v>95746</v>
      </c>
      <c r="T1889" s="2">
        <v>42149</v>
      </c>
      <c r="U1889" s="2">
        <v>42151</v>
      </c>
      <c r="V1889" s="1">
        <v>17</v>
      </c>
      <c r="W1889" s="1">
        <v>89897</v>
      </c>
      <c r="X1889" s="1"/>
      <c r="Y1889" s="1"/>
      <c r="Z1889" s="1"/>
      <c r="AA1889" s="1"/>
      <c r="AB1889" s="1"/>
    </row>
    <row r="1890" spans="1:28" x14ac:dyDescent="0.3">
      <c r="A1890" s="1">
        <v>23198</v>
      </c>
      <c r="B1890" s="1" t="s">
        <v>71</v>
      </c>
      <c r="C1890" s="1">
        <v>33.89</v>
      </c>
      <c r="D1890" s="1">
        <v>0.05</v>
      </c>
      <c r="E1890" s="1">
        <v>3303</v>
      </c>
      <c r="G1890" s="1"/>
      <c r="H1890" s="1" t="s">
        <v>35</v>
      </c>
      <c r="I1890" s="1" t="s">
        <v>34</v>
      </c>
      <c r="J1890" s="1" t="s">
        <v>26</v>
      </c>
      <c r="K1890" s="1" t="s">
        <v>85</v>
      </c>
      <c r="L1890" s="1" t="s">
        <v>49</v>
      </c>
      <c r="M1890" s="1"/>
      <c r="N1890" s="1" t="s">
        <v>29</v>
      </c>
      <c r="O1890" s="1" t="s">
        <v>988</v>
      </c>
      <c r="P1890" s="1" t="s">
        <v>162</v>
      </c>
      <c r="Q1890" s="1" t="s">
        <v>951</v>
      </c>
      <c r="R1890" s="1"/>
      <c r="S1890" s="1">
        <v>33461</v>
      </c>
      <c r="T1890" s="2">
        <v>42011</v>
      </c>
      <c r="U1890" s="2">
        <v>42016</v>
      </c>
      <c r="V1890" s="1">
        <v>6</v>
      </c>
      <c r="W1890" s="1">
        <v>87795</v>
      </c>
      <c r="X1890" s="2"/>
      <c r="Y1890" s="1"/>
      <c r="Z1890" s="1"/>
      <c r="AA1890" s="1"/>
      <c r="AB1890" s="1"/>
    </row>
    <row r="1891" spans="1:28" x14ac:dyDescent="0.3">
      <c r="A1891" s="1">
        <v>20447</v>
      </c>
      <c r="B1891" s="1" t="s">
        <v>47</v>
      </c>
      <c r="C1891" s="1">
        <v>11.33</v>
      </c>
      <c r="D1891" s="1">
        <v>0.05</v>
      </c>
      <c r="E1891" s="1">
        <v>3306</v>
      </c>
      <c r="G1891" s="1"/>
      <c r="H1891" s="1" t="s">
        <v>35</v>
      </c>
      <c r="I1891" s="1" t="s">
        <v>48</v>
      </c>
      <c r="J1891" s="1" t="s">
        <v>26</v>
      </c>
      <c r="K1891" s="1" t="s">
        <v>131</v>
      </c>
      <c r="L1891" s="1" t="s">
        <v>63</v>
      </c>
      <c r="M1891" s="1"/>
      <c r="N1891" s="1" t="s">
        <v>29</v>
      </c>
      <c r="O1891" s="1" t="s">
        <v>988</v>
      </c>
      <c r="P1891" s="1" t="s">
        <v>119</v>
      </c>
      <c r="Q1891" s="1" t="s">
        <v>952</v>
      </c>
      <c r="R1891" s="1"/>
      <c r="S1891" s="1">
        <v>6320</v>
      </c>
      <c r="T1891" s="2">
        <v>42095</v>
      </c>
      <c r="U1891" s="2">
        <v>42097</v>
      </c>
      <c r="V1891" s="1">
        <v>1</v>
      </c>
      <c r="W1891" s="1">
        <v>90461</v>
      </c>
      <c r="X1891" s="1"/>
      <c r="Y1891" s="1"/>
      <c r="Z1891" s="1"/>
      <c r="AA1891" s="1"/>
      <c r="AB1891" s="1"/>
    </row>
    <row r="1892" spans="1:28" x14ac:dyDescent="0.3">
      <c r="A1892" s="1">
        <v>22732</v>
      </c>
      <c r="B1892" s="1" t="s">
        <v>71</v>
      </c>
      <c r="C1892" s="1">
        <v>16.739999999999998</v>
      </c>
      <c r="D1892" s="1">
        <v>0.05</v>
      </c>
      <c r="E1892" s="1">
        <v>3307</v>
      </c>
      <c r="G1892" s="1"/>
      <c r="H1892" s="1" t="s">
        <v>35</v>
      </c>
      <c r="I1892" s="1" t="s">
        <v>48</v>
      </c>
      <c r="J1892" s="1" t="s">
        <v>26</v>
      </c>
      <c r="K1892" s="1" t="s">
        <v>85</v>
      </c>
      <c r="L1892" s="1" t="s">
        <v>49</v>
      </c>
      <c r="M1892" s="1"/>
      <c r="N1892" s="1" t="s">
        <v>29</v>
      </c>
      <c r="O1892" s="1" t="s">
        <v>988</v>
      </c>
      <c r="P1892" s="1" t="s">
        <v>106</v>
      </c>
      <c r="Q1892" s="1" t="s">
        <v>953</v>
      </c>
      <c r="R1892" s="1"/>
      <c r="S1892" s="1">
        <v>1001</v>
      </c>
      <c r="T1892" s="2">
        <v>42030</v>
      </c>
      <c r="U1892" s="2">
        <v>42037</v>
      </c>
      <c r="V1892" s="1">
        <v>5</v>
      </c>
      <c r="W1892" s="1">
        <v>90462</v>
      </c>
      <c r="X1892" s="2"/>
      <c r="Y1892" s="1"/>
      <c r="Z1892" s="1"/>
      <c r="AA1892" s="1"/>
      <c r="AB1892" s="1"/>
    </row>
    <row r="1893" spans="1:28" x14ac:dyDescent="0.3">
      <c r="A1893" s="1">
        <v>23451</v>
      </c>
      <c r="B1893" s="1" t="s">
        <v>41</v>
      </c>
      <c r="C1893" s="1">
        <v>6.64</v>
      </c>
      <c r="D1893" s="1">
        <v>0.05</v>
      </c>
      <c r="E1893" s="1">
        <v>3309</v>
      </c>
      <c r="G1893" s="1"/>
      <c r="H1893" s="1" t="s">
        <v>35</v>
      </c>
      <c r="I1893" s="1" t="s">
        <v>48</v>
      </c>
      <c r="J1893" s="1" t="s">
        <v>36</v>
      </c>
      <c r="K1893" s="1" t="s">
        <v>42</v>
      </c>
      <c r="L1893" s="1" t="s">
        <v>43</v>
      </c>
      <c r="M1893" s="1"/>
      <c r="N1893" s="1" t="s">
        <v>29</v>
      </c>
      <c r="O1893" s="1" t="s">
        <v>988</v>
      </c>
      <c r="P1893" s="1" t="s">
        <v>106</v>
      </c>
      <c r="Q1893" s="1" t="s">
        <v>954</v>
      </c>
      <c r="R1893" s="1"/>
      <c r="S1893" s="1">
        <v>1760</v>
      </c>
      <c r="T1893" s="2">
        <v>42087</v>
      </c>
      <c r="U1893" s="2">
        <v>42089</v>
      </c>
      <c r="V1893" s="1">
        <v>4</v>
      </c>
      <c r="W1893" s="1">
        <v>90460</v>
      </c>
      <c r="X1893" s="2"/>
      <c r="Y1893" s="1"/>
      <c r="Z1893" s="1"/>
      <c r="AA1893" s="1"/>
      <c r="AB1893" s="1"/>
    </row>
    <row r="1894" spans="1:28" x14ac:dyDescent="0.3">
      <c r="A1894" s="1">
        <v>23452</v>
      </c>
      <c r="B1894" s="1" t="s">
        <v>41</v>
      </c>
      <c r="C1894" s="1">
        <v>90.48</v>
      </c>
      <c r="D1894" s="1">
        <v>0.05</v>
      </c>
      <c r="E1894" s="1">
        <v>3310</v>
      </c>
      <c r="G1894" s="1"/>
      <c r="H1894" s="1" t="s">
        <v>35</v>
      </c>
      <c r="I1894" s="1" t="s">
        <v>48</v>
      </c>
      <c r="J1894" s="1" t="s">
        <v>26</v>
      </c>
      <c r="K1894" s="1" t="s">
        <v>54</v>
      </c>
      <c r="L1894" s="1" t="s">
        <v>49</v>
      </c>
      <c r="M1894" s="1"/>
      <c r="N1894" s="1" t="s">
        <v>29</v>
      </c>
      <c r="O1894" s="1" t="s">
        <v>988</v>
      </c>
      <c r="P1894" s="1" t="s">
        <v>106</v>
      </c>
      <c r="Q1894" s="1" t="s">
        <v>955</v>
      </c>
      <c r="R1894" s="1"/>
      <c r="S1894" s="1">
        <v>2563</v>
      </c>
      <c r="T1894" s="2">
        <v>42087</v>
      </c>
      <c r="U1894" s="2">
        <v>42088</v>
      </c>
      <c r="V1894" s="1">
        <v>4</v>
      </c>
      <c r="W1894" s="1">
        <v>90460</v>
      </c>
      <c r="X1894" s="1"/>
      <c r="Y1894" s="1"/>
      <c r="Z1894" s="1"/>
      <c r="AA1894" s="1"/>
      <c r="AB1894" s="1"/>
    </row>
    <row r="1895" spans="1:28" x14ac:dyDescent="0.3">
      <c r="A1895" s="1">
        <v>22734</v>
      </c>
      <c r="B1895" s="1" t="s">
        <v>71</v>
      </c>
      <c r="C1895" s="1">
        <v>6.45</v>
      </c>
      <c r="D1895" s="1">
        <v>0.05</v>
      </c>
      <c r="E1895" s="1">
        <v>3311</v>
      </c>
      <c r="G1895" s="1"/>
      <c r="H1895" s="1" t="s">
        <v>35</v>
      </c>
      <c r="I1895" s="1" t="s">
        <v>48</v>
      </c>
      <c r="J1895" s="1" t="s">
        <v>26</v>
      </c>
      <c r="K1895" s="1" t="s">
        <v>66</v>
      </c>
      <c r="L1895" s="1" t="s">
        <v>28</v>
      </c>
      <c r="M1895" s="1"/>
      <c r="N1895" s="1" t="s">
        <v>29</v>
      </c>
      <c r="O1895" s="1" t="s">
        <v>988</v>
      </c>
      <c r="P1895" s="1" t="s">
        <v>106</v>
      </c>
      <c r="Q1895" s="1" t="s">
        <v>797</v>
      </c>
      <c r="R1895" s="1"/>
      <c r="S1895" s="1">
        <v>1890</v>
      </c>
      <c r="T1895" s="2">
        <v>42030</v>
      </c>
      <c r="U1895" s="2">
        <v>42035</v>
      </c>
      <c r="V1895" s="1">
        <v>9</v>
      </c>
      <c r="W1895" s="1">
        <v>90462</v>
      </c>
      <c r="X1895" s="2"/>
      <c r="Y1895" s="1"/>
      <c r="Z1895" s="1"/>
      <c r="AA1895" s="1"/>
      <c r="AB1895" s="1"/>
    </row>
    <row r="1896" spans="1:28" x14ac:dyDescent="0.3">
      <c r="A1896" s="1">
        <v>22733</v>
      </c>
      <c r="B1896" s="1" t="s">
        <v>71</v>
      </c>
      <c r="C1896" s="1">
        <v>122.99</v>
      </c>
      <c r="D1896" s="1">
        <v>0.1</v>
      </c>
      <c r="E1896" s="1">
        <v>3314</v>
      </c>
      <c r="G1896" s="1"/>
      <c r="H1896" s="1" t="s">
        <v>995</v>
      </c>
      <c r="I1896" s="1" t="s">
        <v>48</v>
      </c>
      <c r="J1896" s="1" t="s">
        <v>36</v>
      </c>
      <c r="K1896" s="1" t="s">
        <v>37</v>
      </c>
      <c r="L1896" s="1" t="s">
        <v>38</v>
      </c>
      <c r="M1896" s="1"/>
      <c r="N1896" s="1" t="s">
        <v>29</v>
      </c>
      <c r="O1896" s="1" t="s">
        <v>998</v>
      </c>
      <c r="P1896" s="1" t="s">
        <v>45</v>
      </c>
      <c r="Q1896" s="1" t="s">
        <v>135</v>
      </c>
      <c r="R1896" s="1"/>
      <c r="S1896" s="1">
        <v>7024</v>
      </c>
      <c r="T1896" s="2">
        <v>42030</v>
      </c>
      <c r="U1896" s="2">
        <v>42034</v>
      </c>
      <c r="V1896" s="1">
        <v>4</v>
      </c>
      <c r="W1896" s="1">
        <v>90462</v>
      </c>
      <c r="X1896" s="2"/>
      <c r="Y1896" s="1"/>
      <c r="Z1896" s="1"/>
      <c r="AA1896" s="1"/>
      <c r="AB1896" s="1"/>
    </row>
    <row r="1897" spans="1:28" x14ac:dyDescent="0.3">
      <c r="A1897" s="1">
        <v>19422</v>
      </c>
      <c r="B1897" s="1" t="s">
        <v>71</v>
      </c>
      <c r="C1897" s="1">
        <v>20.98</v>
      </c>
      <c r="D1897" s="1">
        <v>0.05</v>
      </c>
      <c r="E1897" s="1">
        <v>3319</v>
      </c>
      <c r="G1897" s="1"/>
      <c r="H1897" s="1" t="s">
        <v>35</v>
      </c>
      <c r="I1897" s="1" t="s">
        <v>48</v>
      </c>
      <c r="J1897" s="1" t="s">
        <v>26</v>
      </c>
      <c r="K1897" s="1" t="s">
        <v>996</v>
      </c>
      <c r="L1897" s="1" t="s">
        <v>49</v>
      </c>
      <c r="M1897" s="1"/>
      <c r="N1897" s="1" t="s">
        <v>29</v>
      </c>
      <c r="O1897" s="1" t="s">
        <v>998</v>
      </c>
      <c r="P1897" s="1" t="s">
        <v>126</v>
      </c>
      <c r="Q1897" s="1" t="s">
        <v>933</v>
      </c>
      <c r="R1897" s="1"/>
      <c r="S1897" s="1">
        <v>37075</v>
      </c>
      <c r="T1897" s="2">
        <v>42145</v>
      </c>
      <c r="U1897" s="2">
        <v>42145</v>
      </c>
      <c r="V1897" s="1">
        <v>20</v>
      </c>
      <c r="W1897" s="1">
        <v>90104</v>
      </c>
      <c r="X1897" s="2"/>
      <c r="Y1897" s="1"/>
      <c r="Z1897" s="1"/>
      <c r="AA1897" s="1"/>
      <c r="AB1897" s="1"/>
    </row>
    <row r="1898" spans="1:28" x14ac:dyDescent="0.3">
      <c r="A1898" s="1">
        <v>20203</v>
      </c>
      <c r="B1898" s="1" t="s">
        <v>33</v>
      </c>
      <c r="C1898" s="1">
        <v>3.28</v>
      </c>
      <c r="D1898" s="1">
        <v>0.05</v>
      </c>
      <c r="E1898" s="1">
        <v>3320</v>
      </c>
      <c r="G1898" s="1"/>
      <c r="H1898" s="1" t="s">
        <v>35</v>
      </c>
      <c r="I1898" s="1" t="s">
        <v>48</v>
      </c>
      <c r="J1898" s="1" t="s">
        <v>26</v>
      </c>
      <c r="K1898" s="1" t="s">
        <v>27</v>
      </c>
      <c r="L1898" s="1" t="s">
        <v>28</v>
      </c>
      <c r="M1898" s="1"/>
      <c r="N1898" s="1" t="s">
        <v>29</v>
      </c>
      <c r="O1898" s="1" t="s">
        <v>998</v>
      </c>
      <c r="P1898" s="1" t="s">
        <v>126</v>
      </c>
      <c r="Q1898" s="1" t="s">
        <v>535</v>
      </c>
      <c r="R1898" s="1"/>
      <c r="S1898" s="1">
        <v>38301</v>
      </c>
      <c r="T1898" s="2">
        <v>42121</v>
      </c>
      <c r="U1898" s="2">
        <v>42122</v>
      </c>
      <c r="V1898" s="1">
        <v>18</v>
      </c>
      <c r="W1898" s="1">
        <v>90103</v>
      </c>
      <c r="X1898" s="1"/>
      <c r="Y1898" s="1"/>
      <c r="Z1898" s="1"/>
      <c r="AA1898" s="1"/>
      <c r="AB1898" s="1"/>
    </row>
    <row r="1899" spans="1:28" x14ac:dyDescent="0.3">
      <c r="A1899" s="1">
        <v>20204</v>
      </c>
      <c r="B1899" s="1" t="s">
        <v>33</v>
      </c>
      <c r="C1899" s="1">
        <v>40.97</v>
      </c>
      <c r="D1899" s="1">
        <v>0.05</v>
      </c>
      <c r="E1899" s="1">
        <v>3320</v>
      </c>
      <c r="G1899" s="1"/>
      <c r="H1899" s="1" t="s">
        <v>995</v>
      </c>
      <c r="I1899" s="1" t="s">
        <v>48</v>
      </c>
      <c r="J1899" s="1" t="s">
        <v>26</v>
      </c>
      <c r="K1899" s="1" t="s">
        <v>27</v>
      </c>
      <c r="L1899" s="1" t="s">
        <v>43</v>
      </c>
      <c r="M1899" s="1"/>
      <c r="N1899" s="1" t="s">
        <v>29</v>
      </c>
      <c r="O1899" s="1" t="s">
        <v>984</v>
      </c>
      <c r="P1899" s="1" t="s">
        <v>126</v>
      </c>
      <c r="Q1899" s="1" t="s">
        <v>535</v>
      </c>
      <c r="R1899" s="1"/>
      <c r="S1899" s="1">
        <v>38301</v>
      </c>
      <c r="T1899" s="2">
        <v>42121</v>
      </c>
      <c r="U1899" s="2">
        <v>42123</v>
      </c>
      <c r="V1899" s="1">
        <v>22</v>
      </c>
      <c r="W1899" s="1">
        <v>90103</v>
      </c>
      <c r="X1899" s="1"/>
      <c r="Y1899" s="1"/>
      <c r="Z1899" s="1"/>
      <c r="AA1899" s="1"/>
      <c r="AB1899" s="1"/>
    </row>
    <row r="1900" spans="1:28" x14ac:dyDescent="0.3">
      <c r="A1900" s="1">
        <v>25330</v>
      </c>
      <c r="B1900" s="1" t="s">
        <v>47</v>
      </c>
      <c r="C1900" s="1">
        <v>6.48</v>
      </c>
      <c r="D1900" s="1">
        <v>0.05</v>
      </c>
      <c r="E1900" s="1">
        <v>3324</v>
      </c>
      <c r="G1900" s="1"/>
      <c r="H1900" s="1" t="s">
        <v>35</v>
      </c>
      <c r="I1900" s="1" t="s">
        <v>74</v>
      </c>
      <c r="J1900" s="1" t="s">
        <v>26</v>
      </c>
      <c r="K1900" s="1" t="s">
        <v>66</v>
      </c>
      <c r="L1900" s="1" t="s">
        <v>49</v>
      </c>
      <c r="M1900" s="1"/>
      <c r="N1900" s="1" t="s">
        <v>29</v>
      </c>
      <c r="O1900" s="1" t="s">
        <v>984</v>
      </c>
      <c r="P1900" s="1" t="s">
        <v>168</v>
      </c>
      <c r="Q1900" s="1" t="s">
        <v>956</v>
      </c>
      <c r="R1900" s="1"/>
      <c r="S1900" s="1">
        <v>85335</v>
      </c>
      <c r="T1900" s="2">
        <v>42047</v>
      </c>
      <c r="U1900" s="2">
        <v>42050</v>
      </c>
      <c r="V1900" s="1">
        <v>9</v>
      </c>
      <c r="W1900" s="1">
        <v>90985</v>
      </c>
      <c r="X1900" s="1"/>
      <c r="Y1900" s="1"/>
      <c r="Z1900" s="1"/>
      <c r="AA1900" s="1"/>
      <c r="AB1900" s="1"/>
    </row>
    <row r="1901" spans="1:28" x14ac:dyDescent="0.3">
      <c r="A1901" s="1">
        <v>20488</v>
      </c>
      <c r="B1901" s="1" t="s">
        <v>71</v>
      </c>
      <c r="C1901" s="1">
        <v>8.74</v>
      </c>
      <c r="D1901" s="1">
        <v>0.05</v>
      </c>
      <c r="E1901" s="1">
        <v>3325</v>
      </c>
      <c r="G1901" s="1"/>
      <c r="H1901" s="1" t="s">
        <v>35</v>
      </c>
      <c r="I1901" s="1" t="s">
        <v>74</v>
      </c>
      <c r="J1901" s="1" t="s">
        <v>26</v>
      </c>
      <c r="K1901" s="1" t="s">
        <v>54</v>
      </c>
      <c r="L1901" s="1" t="s">
        <v>49</v>
      </c>
      <c r="M1901" s="1"/>
      <c r="N1901" s="1" t="s">
        <v>29</v>
      </c>
      <c r="O1901" s="1" t="s">
        <v>984</v>
      </c>
      <c r="P1901" s="1" t="s">
        <v>69</v>
      </c>
      <c r="Q1901" s="1" t="s">
        <v>459</v>
      </c>
      <c r="R1901" s="1"/>
      <c r="S1901" s="1">
        <v>97420</v>
      </c>
      <c r="T1901" s="2">
        <v>42179</v>
      </c>
      <c r="U1901" s="2">
        <v>42181</v>
      </c>
      <c r="V1901" s="1">
        <v>14</v>
      </c>
      <c r="W1901" s="1">
        <v>90986</v>
      </c>
      <c r="X1901" s="1"/>
      <c r="Y1901" s="1"/>
      <c r="Z1901" s="1"/>
      <c r="AA1901" s="1"/>
      <c r="AB1901" s="1"/>
    </row>
    <row r="1902" spans="1:28" x14ac:dyDescent="0.3">
      <c r="A1902" s="1">
        <v>23476</v>
      </c>
      <c r="B1902" s="1" t="s">
        <v>41</v>
      </c>
      <c r="C1902" s="1">
        <v>5.58</v>
      </c>
      <c r="D1902" s="1">
        <v>0.05</v>
      </c>
      <c r="E1902" s="1">
        <v>3325</v>
      </c>
      <c r="G1902" s="1"/>
      <c r="H1902" s="1" t="s">
        <v>35</v>
      </c>
      <c r="I1902" s="1" t="s">
        <v>74</v>
      </c>
      <c r="J1902" s="1" t="s">
        <v>26</v>
      </c>
      <c r="K1902" s="1" t="s">
        <v>27</v>
      </c>
      <c r="L1902" s="1" t="s">
        <v>28</v>
      </c>
      <c r="M1902" s="1"/>
      <c r="N1902" s="1" t="s">
        <v>29</v>
      </c>
      <c r="O1902" s="1" t="s">
        <v>989</v>
      </c>
      <c r="P1902" s="1" t="s">
        <v>69</v>
      </c>
      <c r="Q1902" s="1" t="s">
        <v>459</v>
      </c>
      <c r="R1902" s="1"/>
      <c r="S1902" s="1">
        <v>97420</v>
      </c>
      <c r="T1902" s="2">
        <v>42118</v>
      </c>
      <c r="U1902" s="2">
        <v>42120</v>
      </c>
      <c r="V1902" s="1">
        <v>23</v>
      </c>
      <c r="W1902" s="1">
        <v>90987</v>
      </c>
      <c r="X1902" s="1"/>
      <c r="Y1902" s="1"/>
      <c r="Z1902" s="1"/>
      <c r="AA1902" s="1"/>
      <c r="AB1902" s="1"/>
    </row>
    <row r="1903" spans="1:28" x14ac:dyDescent="0.3">
      <c r="A1903" s="1">
        <v>18259</v>
      </c>
      <c r="B1903" s="1" t="s">
        <v>33</v>
      </c>
      <c r="C1903" s="1">
        <v>113.98</v>
      </c>
      <c r="D1903" s="1">
        <v>0.1</v>
      </c>
      <c r="E1903" s="1">
        <v>3327</v>
      </c>
      <c r="G1903" s="1"/>
      <c r="H1903" s="1" t="s">
        <v>995</v>
      </c>
      <c r="I1903" s="1" t="s">
        <v>48</v>
      </c>
      <c r="J1903" s="1" t="s">
        <v>36</v>
      </c>
      <c r="K1903" s="1" t="s">
        <v>37</v>
      </c>
      <c r="L1903" s="1" t="s">
        <v>38</v>
      </c>
      <c r="M1903" s="1"/>
      <c r="N1903" s="1" t="s">
        <v>29</v>
      </c>
      <c r="O1903" s="1" t="s">
        <v>989</v>
      </c>
      <c r="P1903" s="1" t="s">
        <v>143</v>
      </c>
      <c r="Q1903" s="1" t="s">
        <v>878</v>
      </c>
      <c r="R1903" s="1"/>
      <c r="S1903" s="1">
        <v>48060</v>
      </c>
      <c r="T1903" s="2">
        <v>42069</v>
      </c>
      <c r="U1903" s="2">
        <v>42071</v>
      </c>
      <c r="V1903" s="1">
        <v>3</v>
      </c>
      <c r="W1903" s="1">
        <v>87272</v>
      </c>
      <c r="X1903" s="1"/>
      <c r="Y1903" s="1"/>
      <c r="Z1903" s="1"/>
      <c r="AA1903" s="1"/>
      <c r="AB1903" s="1"/>
    </row>
    <row r="1904" spans="1:28" x14ac:dyDescent="0.3">
      <c r="A1904" s="1">
        <v>18260</v>
      </c>
      <c r="B1904" s="1" t="s">
        <v>33</v>
      </c>
      <c r="C1904" s="1">
        <v>6.48</v>
      </c>
      <c r="D1904" s="1">
        <v>0.05</v>
      </c>
      <c r="E1904" s="1">
        <v>3327</v>
      </c>
      <c r="G1904" s="1"/>
      <c r="H1904" s="1" t="s">
        <v>35</v>
      </c>
      <c r="I1904" s="1" t="s">
        <v>48</v>
      </c>
      <c r="J1904" s="1" t="s">
        <v>26</v>
      </c>
      <c r="K1904" s="1" t="s">
        <v>66</v>
      </c>
      <c r="L1904" s="1" t="s">
        <v>49</v>
      </c>
      <c r="M1904" s="1"/>
      <c r="N1904" s="1" t="s">
        <v>29</v>
      </c>
      <c r="O1904" s="1" t="s">
        <v>998</v>
      </c>
      <c r="P1904" s="1" t="s">
        <v>143</v>
      </c>
      <c r="Q1904" s="1" t="s">
        <v>878</v>
      </c>
      <c r="R1904" s="1"/>
      <c r="S1904" s="1">
        <v>48060</v>
      </c>
      <c r="T1904" s="2">
        <v>42069</v>
      </c>
      <c r="U1904" s="2">
        <v>42071</v>
      </c>
      <c r="V1904" s="1">
        <v>4</v>
      </c>
      <c r="W1904" s="1">
        <v>87272</v>
      </c>
      <c r="X1904" s="1"/>
      <c r="Y1904" s="1"/>
      <c r="Z1904" s="1"/>
      <c r="AA1904" s="1"/>
      <c r="AB1904" s="1"/>
    </row>
    <row r="1905" spans="1:28" x14ac:dyDescent="0.3">
      <c r="A1905" s="1">
        <v>21588</v>
      </c>
      <c r="B1905" s="1" t="s">
        <v>47</v>
      </c>
      <c r="C1905" s="1">
        <v>5.98</v>
      </c>
      <c r="D1905" s="1">
        <v>0.05</v>
      </c>
      <c r="E1905" s="1">
        <v>3331</v>
      </c>
      <c r="G1905" s="1"/>
      <c r="H1905" s="1" t="s">
        <v>35</v>
      </c>
      <c r="I1905" s="1" t="s">
        <v>24</v>
      </c>
      <c r="J1905" s="1" t="s">
        <v>26</v>
      </c>
      <c r="K1905" s="1" t="s">
        <v>85</v>
      </c>
      <c r="L1905" s="1" t="s">
        <v>49</v>
      </c>
      <c r="M1905" s="1"/>
      <c r="N1905" s="1" t="s">
        <v>29</v>
      </c>
      <c r="O1905" s="1" t="s">
        <v>998</v>
      </c>
      <c r="P1905" s="1" t="s">
        <v>162</v>
      </c>
      <c r="Q1905" s="1" t="s">
        <v>957</v>
      </c>
      <c r="R1905" s="1"/>
      <c r="S1905" s="1">
        <v>32174</v>
      </c>
      <c r="T1905" s="2">
        <v>42009</v>
      </c>
      <c r="U1905" s="2">
        <v>42010</v>
      </c>
      <c r="V1905" s="1">
        <v>11</v>
      </c>
      <c r="W1905" s="1">
        <v>86283</v>
      </c>
      <c r="X1905" s="1"/>
      <c r="Y1905" s="1"/>
      <c r="Z1905" s="1"/>
      <c r="AA1905" s="1"/>
      <c r="AB1905" s="1"/>
    </row>
    <row r="1906" spans="1:28" x14ac:dyDescent="0.3">
      <c r="A1906" s="1">
        <v>23294</v>
      </c>
      <c r="B1906" s="1" t="s">
        <v>33</v>
      </c>
      <c r="C1906" s="1">
        <v>4</v>
      </c>
      <c r="D1906" s="1">
        <v>0.05</v>
      </c>
      <c r="E1906" s="1">
        <v>3331</v>
      </c>
      <c r="G1906" s="1"/>
      <c r="H1906" s="1" t="s">
        <v>35</v>
      </c>
      <c r="I1906" s="1" t="s">
        <v>24</v>
      </c>
      <c r="J1906" s="1" t="s">
        <v>26</v>
      </c>
      <c r="K1906" s="1" t="s">
        <v>66</v>
      </c>
      <c r="L1906" s="1" t="s">
        <v>28</v>
      </c>
      <c r="M1906" s="1"/>
      <c r="N1906" s="1" t="s">
        <v>29</v>
      </c>
      <c r="O1906" s="1" t="s">
        <v>998</v>
      </c>
      <c r="P1906" s="1" t="s">
        <v>162</v>
      </c>
      <c r="Q1906" s="1" t="s">
        <v>957</v>
      </c>
      <c r="R1906" s="1"/>
      <c r="S1906" s="1">
        <v>32174</v>
      </c>
      <c r="T1906" s="2">
        <v>42013</v>
      </c>
      <c r="U1906" s="2">
        <v>42013</v>
      </c>
      <c r="V1906" s="1">
        <v>12</v>
      </c>
      <c r="W1906" s="1">
        <v>86284</v>
      </c>
      <c r="X1906" s="1"/>
      <c r="Y1906" s="1"/>
      <c r="Z1906" s="1"/>
      <c r="AA1906" s="1"/>
      <c r="AB1906" s="1"/>
    </row>
    <row r="1907" spans="1:28" x14ac:dyDescent="0.3">
      <c r="A1907" s="1">
        <v>21429</v>
      </c>
      <c r="B1907" s="1" t="s">
        <v>23</v>
      </c>
      <c r="C1907" s="1">
        <v>6.48</v>
      </c>
      <c r="D1907" s="1">
        <v>0.05</v>
      </c>
      <c r="E1907" s="1">
        <v>3338</v>
      </c>
      <c r="G1907" s="1"/>
      <c r="H1907" s="1" t="s">
        <v>35</v>
      </c>
      <c r="I1907" s="1" t="s">
        <v>74</v>
      </c>
      <c r="J1907" s="1" t="s">
        <v>26</v>
      </c>
      <c r="K1907" s="1" t="s">
        <v>66</v>
      </c>
      <c r="L1907" s="1" t="s">
        <v>49</v>
      </c>
      <c r="M1907" s="1"/>
      <c r="N1907" s="1" t="s">
        <v>29</v>
      </c>
      <c r="O1907" s="1" t="s">
        <v>998</v>
      </c>
      <c r="P1907" s="1" t="s">
        <v>162</v>
      </c>
      <c r="Q1907" s="1" t="s">
        <v>958</v>
      </c>
      <c r="R1907" s="1"/>
      <c r="S1907" s="1">
        <v>33614</v>
      </c>
      <c r="T1907" s="2">
        <v>42131</v>
      </c>
      <c r="U1907" s="2">
        <v>42131</v>
      </c>
      <c r="V1907" s="1">
        <v>7</v>
      </c>
      <c r="W1907" s="1">
        <v>85979</v>
      </c>
      <c r="X1907" s="1"/>
      <c r="Y1907" s="1"/>
      <c r="Z1907" s="1"/>
      <c r="AA1907" s="1"/>
      <c r="AB1907" s="1"/>
    </row>
    <row r="1908" spans="1:28" x14ac:dyDescent="0.3">
      <c r="A1908" s="1">
        <v>25613</v>
      </c>
      <c r="B1908" s="1" t="s">
        <v>23</v>
      </c>
      <c r="C1908" s="1">
        <v>2.61</v>
      </c>
      <c r="D1908" s="1">
        <v>0.05</v>
      </c>
      <c r="E1908" s="1">
        <v>3339</v>
      </c>
      <c r="G1908" s="1"/>
      <c r="H1908" s="1" t="s">
        <v>35</v>
      </c>
      <c r="I1908" s="1" t="s">
        <v>74</v>
      </c>
      <c r="J1908" s="1" t="s">
        <v>26</v>
      </c>
      <c r="K1908" s="1" t="s">
        <v>82</v>
      </c>
      <c r="L1908" s="1" t="s">
        <v>49</v>
      </c>
      <c r="M1908" s="1"/>
      <c r="N1908" s="1" t="s">
        <v>29</v>
      </c>
      <c r="O1908" s="1" t="s">
        <v>998</v>
      </c>
      <c r="P1908" s="1" t="s">
        <v>162</v>
      </c>
      <c r="Q1908" s="1" t="s">
        <v>959</v>
      </c>
      <c r="R1908" s="1"/>
      <c r="S1908" s="1">
        <v>32780</v>
      </c>
      <c r="T1908" s="2">
        <v>42169</v>
      </c>
      <c r="U1908" s="2">
        <v>42170</v>
      </c>
      <c r="V1908" s="1">
        <v>7</v>
      </c>
      <c r="W1908" s="1">
        <v>85981</v>
      </c>
      <c r="X1908" s="2"/>
      <c r="Y1908" s="1"/>
      <c r="Z1908" s="1"/>
      <c r="AA1908" s="1"/>
      <c r="AB1908" s="1"/>
    </row>
    <row r="1909" spans="1:28" x14ac:dyDescent="0.3">
      <c r="A1909" s="1">
        <v>25614</v>
      </c>
      <c r="B1909" s="1" t="s">
        <v>23</v>
      </c>
      <c r="C1909" s="1">
        <v>11.66</v>
      </c>
      <c r="D1909" s="1">
        <v>0.05</v>
      </c>
      <c r="E1909" s="1">
        <v>3339</v>
      </c>
      <c r="G1909" s="1"/>
      <c r="H1909" s="1" t="s">
        <v>35</v>
      </c>
      <c r="I1909" s="1" t="s">
        <v>74</v>
      </c>
      <c r="J1909" s="1" t="s">
        <v>26</v>
      </c>
      <c r="K1909" s="1" t="s">
        <v>27</v>
      </c>
      <c r="L1909" s="1" t="s">
        <v>43</v>
      </c>
      <c r="M1909" s="1"/>
      <c r="N1909" s="1" t="s">
        <v>29</v>
      </c>
      <c r="O1909" s="1" t="s">
        <v>984</v>
      </c>
      <c r="P1909" s="1" t="s">
        <v>162</v>
      </c>
      <c r="Q1909" s="1" t="s">
        <v>959</v>
      </c>
      <c r="R1909" s="1"/>
      <c r="S1909" s="1">
        <v>32780</v>
      </c>
      <c r="T1909" s="2">
        <v>42169</v>
      </c>
      <c r="U1909" s="2">
        <v>42170</v>
      </c>
      <c r="V1909" s="1">
        <v>16</v>
      </c>
      <c r="W1909" s="1">
        <v>85981</v>
      </c>
      <c r="X1909" s="2"/>
      <c r="Y1909" s="1"/>
      <c r="Z1909" s="1"/>
      <c r="AA1909" s="1"/>
      <c r="AB1909" s="1"/>
    </row>
    <row r="1910" spans="1:28" x14ac:dyDescent="0.3">
      <c r="A1910" s="1">
        <v>22857</v>
      </c>
      <c r="B1910" s="1" t="s">
        <v>47</v>
      </c>
      <c r="C1910" s="1">
        <v>125.99</v>
      </c>
      <c r="D1910" s="1">
        <v>0.1</v>
      </c>
      <c r="E1910" s="1">
        <v>3340</v>
      </c>
      <c r="G1910" s="1"/>
      <c r="H1910" s="1" t="s">
        <v>35</v>
      </c>
      <c r="I1910" s="1" t="s">
        <v>74</v>
      </c>
      <c r="J1910" s="1" t="s">
        <v>58</v>
      </c>
      <c r="K1910" s="1" t="s">
        <v>992</v>
      </c>
      <c r="L1910" s="1" t="s">
        <v>49</v>
      </c>
      <c r="M1910" s="1"/>
      <c r="N1910" s="1" t="s">
        <v>29</v>
      </c>
      <c r="O1910" s="1" t="s">
        <v>988</v>
      </c>
      <c r="P1910" s="1" t="s">
        <v>69</v>
      </c>
      <c r="Q1910" s="1" t="s">
        <v>960</v>
      </c>
      <c r="R1910" s="1"/>
      <c r="S1910" s="1">
        <v>97060</v>
      </c>
      <c r="T1910" s="2">
        <v>42017</v>
      </c>
      <c r="U1910" s="2">
        <v>42018</v>
      </c>
      <c r="V1910" s="1">
        <v>14</v>
      </c>
      <c r="W1910" s="1">
        <v>85980</v>
      </c>
      <c r="X1910" s="2"/>
      <c r="Y1910" s="1"/>
      <c r="Z1910" s="1"/>
      <c r="AA1910" s="1"/>
      <c r="AB1910" s="1"/>
    </row>
    <row r="1911" spans="1:28" x14ac:dyDescent="0.3">
      <c r="A1911" s="1">
        <v>2986</v>
      </c>
      <c r="B1911" s="1" t="s">
        <v>41</v>
      </c>
      <c r="C1911" s="1">
        <v>194.3</v>
      </c>
      <c r="D1911" s="1">
        <v>0.1</v>
      </c>
      <c r="E1911" s="1">
        <v>3342</v>
      </c>
      <c r="G1911" s="1"/>
      <c r="H1911" s="1" t="s">
        <v>35</v>
      </c>
      <c r="I1911" s="1" t="s">
        <v>34</v>
      </c>
      <c r="J1911" s="1" t="s">
        <v>36</v>
      </c>
      <c r="K1911" s="1" t="s">
        <v>42</v>
      </c>
      <c r="L1911" s="1" t="s">
        <v>124</v>
      </c>
      <c r="M1911" s="1"/>
      <c r="N1911" s="1" t="s">
        <v>29</v>
      </c>
      <c r="O1911" s="1" t="s">
        <v>989</v>
      </c>
      <c r="P1911" s="1" t="s">
        <v>353</v>
      </c>
      <c r="Q1911" s="1" t="s">
        <v>31</v>
      </c>
      <c r="R1911" s="1"/>
      <c r="S1911" s="1">
        <v>20006</v>
      </c>
      <c r="T1911" s="2">
        <v>42048</v>
      </c>
      <c r="U1911" s="2">
        <v>42050</v>
      </c>
      <c r="V1911" s="1">
        <v>42</v>
      </c>
      <c r="W1911" s="1">
        <v>21572</v>
      </c>
      <c r="X1911" s="2"/>
      <c r="Y1911" s="1"/>
      <c r="Z1911" s="1"/>
      <c r="AA1911" s="1"/>
      <c r="AB1911" s="1"/>
    </row>
    <row r="1912" spans="1:28" x14ac:dyDescent="0.3">
      <c r="A1912" s="1">
        <v>20986</v>
      </c>
      <c r="B1912" s="1" t="s">
        <v>41</v>
      </c>
      <c r="C1912" s="1">
        <v>194.3</v>
      </c>
      <c r="D1912" s="1">
        <v>0.1</v>
      </c>
      <c r="E1912" s="1">
        <v>3344</v>
      </c>
      <c r="G1912" s="1"/>
      <c r="H1912" s="1" t="s">
        <v>35</v>
      </c>
      <c r="I1912" s="1" t="s">
        <v>34</v>
      </c>
      <c r="J1912" s="1" t="s">
        <v>36</v>
      </c>
      <c r="K1912" s="1" t="s">
        <v>42</v>
      </c>
      <c r="L1912" s="1" t="s">
        <v>124</v>
      </c>
      <c r="M1912" s="1"/>
      <c r="N1912" s="1" t="s">
        <v>29</v>
      </c>
      <c r="O1912" s="1" t="s">
        <v>998</v>
      </c>
      <c r="P1912" s="1" t="s">
        <v>143</v>
      </c>
      <c r="Q1912" s="1" t="s">
        <v>961</v>
      </c>
      <c r="R1912" s="1"/>
      <c r="S1912" s="1">
        <v>48307</v>
      </c>
      <c r="T1912" s="2">
        <v>42048</v>
      </c>
      <c r="U1912" s="2">
        <v>42050</v>
      </c>
      <c r="V1912" s="1">
        <v>11</v>
      </c>
      <c r="W1912" s="1">
        <v>89928</v>
      </c>
      <c r="X1912" s="2"/>
      <c r="Y1912" s="1"/>
      <c r="Z1912" s="1"/>
      <c r="AA1912" s="1"/>
      <c r="AB1912" s="1"/>
    </row>
    <row r="1913" spans="1:28" x14ac:dyDescent="0.3">
      <c r="A1913" s="1">
        <v>18947</v>
      </c>
      <c r="B1913" s="1" t="s">
        <v>47</v>
      </c>
      <c r="C1913" s="1">
        <v>7.68</v>
      </c>
      <c r="D1913" s="1">
        <v>0.05</v>
      </c>
      <c r="E1913" s="1">
        <v>3347</v>
      </c>
      <c r="G1913" s="1"/>
      <c r="H1913" s="1" t="s">
        <v>995</v>
      </c>
      <c r="I1913" s="1" t="s">
        <v>74</v>
      </c>
      <c r="J1913" s="1" t="s">
        <v>26</v>
      </c>
      <c r="K1913" s="1" t="s">
        <v>996</v>
      </c>
      <c r="L1913" s="1" t="s">
        <v>49</v>
      </c>
      <c r="M1913" s="1"/>
      <c r="N1913" s="1" t="s">
        <v>29</v>
      </c>
      <c r="O1913" s="1" t="s">
        <v>998</v>
      </c>
      <c r="P1913" s="1" t="s">
        <v>162</v>
      </c>
      <c r="Q1913" s="1" t="s">
        <v>962</v>
      </c>
      <c r="R1913" s="1"/>
      <c r="S1913" s="1">
        <v>33411</v>
      </c>
      <c r="T1913" s="2">
        <v>42010</v>
      </c>
      <c r="U1913" s="2">
        <v>42012</v>
      </c>
      <c r="V1913" s="1">
        <v>1</v>
      </c>
      <c r="W1913" s="1">
        <v>89355</v>
      </c>
      <c r="X1913" s="1"/>
      <c r="Y1913" s="1"/>
      <c r="Z1913" s="1"/>
      <c r="AA1913" s="1"/>
      <c r="AB1913" s="1"/>
    </row>
    <row r="1914" spans="1:28" x14ac:dyDescent="0.3">
      <c r="A1914" s="1">
        <v>18948</v>
      </c>
      <c r="B1914" s="1" t="s">
        <v>47</v>
      </c>
      <c r="C1914" s="1">
        <v>6.64</v>
      </c>
      <c r="D1914" s="1">
        <v>0.05</v>
      </c>
      <c r="E1914" s="1">
        <v>3347</v>
      </c>
      <c r="G1914" s="1"/>
      <c r="H1914" s="1" t="s">
        <v>995</v>
      </c>
      <c r="I1914" s="1" t="s">
        <v>74</v>
      </c>
      <c r="J1914" s="1" t="s">
        <v>36</v>
      </c>
      <c r="K1914" s="1" t="s">
        <v>42</v>
      </c>
      <c r="L1914" s="1" t="s">
        <v>43</v>
      </c>
      <c r="M1914" s="1"/>
      <c r="N1914" s="1" t="s">
        <v>29</v>
      </c>
      <c r="O1914" s="1" t="s">
        <v>998</v>
      </c>
      <c r="P1914" s="1" t="s">
        <v>162</v>
      </c>
      <c r="Q1914" s="1" t="s">
        <v>962</v>
      </c>
      <c r="R1914" s="1"/>
      <c r="S1914" s="1">
        <v>33411</v>
      </c>
      <c r="T1914" s="2">
        <v>42010</v>
      </c>
      <c r="U1914" s="2">
        <v>42012</v>
      </c>
      <c r="V1914" s="1">
        <v>5</v>
      </c>
      <c r="W1914" s="1">
        <v>89355</v>
      </c>
      <c r="X1914" s="1"/>
      <c r="Y1914" s="1"/>
      <c r="Z1914" s="1"/>
      <c r="AA1914" s="1"/>
      <c r="AB1914" s="1"/>
    </row>
    <row r="1915" spans="1:28" x14ac:dyDescent="0.3">
      <c r="A1915" s="1">
        <v>19461</v>
      </c>
      <c r="B1915" s="1" t="s">
        <v>47</v>
      </c>
      <c r="C1915" s="1">
        <v>110.99</v>
      </c>
      <c r="D1915" s="1">
        <v>0.1</v>
      </c>
      <c r="E1915" s="1">
        <v>3347</v>
      </c>
      <c r="G1915" s="1"/>
      <c r="H1915" s="1" t="s">
        <v>35</v>
      </c>
      <c r="I1915" s="1" t="s">
        <v>74</v>
      </c>
      <c r="J1915" s="1" t="s">
        <v>58</v>
      </c>
      <c r="K1915" s="1" t="s">
        <v>992</v>
      </c>
      <c r="L1915" s="1" t="s">
        <v>49</v>
      </c>
      <c r="M1915" s="1"/>
      <c r="N1915" s="1" t="s">
        <v>29</v>
      </c>
      <c r="O1915" s="1" t="s">
        <v>984</v>
      </c>
      <c r="P1915" s="1" t="s">
        <v>162</v>
      </c>
      <c r="Q1915" s="1" t="s">
        <v>962</v>
      </c>
      <c r="R1915" s="1"/>
      <c r="S1915" s="1">
        <v>33411</v>
      </c>
      <c r="T1915" s="2">
        <v>42031</v>
      </c>
      <c r="U1915" s="2">
        <v>42033</v>
      </c>
      <c r="V1915" s="1">
        <v>1</v>
      </c>
      <c r="W1915" s="1">
        <v>89356</v>
      </c>
      <c r="X1915" s="1"/>
      <c r="Y1915" s="1"/>
      <c r="Z1915" s="1"/>
      <c r="AA1915" s="1"/>
      <c r="AB1915" s="1"/>
    </row>
    <row r="1916" spans="1:28" x14ac:dyDescent="0.3">
      <c r="A1916" s="1">
        <v>21485</v>
      </c>
      <c r="B1916" s="1" t="s">
        <v>47</v>
      </c>
      <c r="C1916" s="1">
        <v>73.98</v>
      </c>
      <c r="D1916" s="1">
        <v>0.05</v>
      </c>
      <c r="E1916" s="1">
        <v>3350</v>
      </c>
      <c r="G1916" s="1"/>
      <c r="H1916" s="1" t="s">
        <v>35</v>
      </c>
      <c r="I1916" s="1" t="s">
        <v>48</v>
      </c>
      <c r="J1916" s="1" t="s">
        <v>58</v>
      </c>
      <c r="K1916" s="1" t="s">
        <v>100</v>
      </c>
      <c r="L1916" s="1" t="s">
        <v>49</v>
      </c>
      <c r="M1916" s="1"/>
      <c r="N1916" s="1" t="s">
        <v>29</v>
      </c>
      <c r="O1916" s="1" t="s">
        <v>984</v>
      </c>
      <c r="P1916" s="1" t="s">
        <v>31</v>
      </c>
      <c r="Q1916" s="1" t="s">
        <v>963</v>
      </c>
      <c r="R1916" s="1"/>
      <c r="S1916" s="1">
        <v>98444</v>
      </c>
      <c r="T1916" s="2">
        <v>42027</v>
      </c>
      <c r="U1916" s="2">
        <v>42029</v>
      </c>
      <c r="V1916" s="1">
        <v>5</v>
      </c>
      <c r="W1916" s="1">
        <v>91296</v>
      </c>
      <c r="X1916" s="1"/>
      <c r="Y1916" s="1"/>
      <c r="Z1916" s="1"/>
      <c r="AA1916" s="1"/>
      <c r="AB1916" s="1"/>
    </row>
    <row r="1917" spans="1:28" x14ac:dyDescent="0.3">
      <c r="A1917" s="1">
        <v>23248</v>
      </c>
      <c r="B1917" s="1" t="s">
        <v>41</v>
      </c>
      <c r="C1917" s="1">
        <v>10.89</v>
      </c>
      <c r="D1917" s="1">
        <v>0.05</v>
      </c>
      <c r="E1917" s="1">
        <v>3351</v>
      </c>
      <c r="G1917" s="1"/>
      <c r="H1917" s="1" t="s">
        <v>35</v>
      </c>
      <c r="I1917" s="1" t="s">
        <v>48</v>
      </c>
      <c r="J1917" s="1" t="s">
        <v>26</v>
      </c>
      <c r="K1917" s="1" t="s">
        <v>131</v>
      </c>
      <c r="L1917" s="1" t="s">
        <v>49</v>
      </c>
      <c r="M1917" s="1"/>
      <c r="N1917" s="1" t="s">
        <v>29</v>
      </c>
      <c r="O1917" s="1" t="s">
        <v>984</v>
      </c>
      <c r="P1917" s="1" t="s">
        <v>31</v>
      </c>
      <c r="Q1917" s="1" t="s">
        <v>964</v>
      </c>
      <c r="R1917" s="1"/>
      <c r="S1917" s="1">
        <v>99301</v>
      </c>
      <c r="T1917" s="2">
        <v>42039</v>
      </c>
      <c r="U1917" s="2">
        <v>42041</v>
      </c>
      <c r="V1917" s="1">
        <v>17</v>
      </c>
      <c r="W1917" s="1">
        <v>91297</v>
      </c>
      <c r="X1917" s="1"/>
      <c r="Y1917" s="1"/>
      <c r="Z1917" s="1"/>
      <c r="AA1917" s="1"/>
      <c r="AB1917" s="1"/>
    </row>
    <row r="1918" spans="1:28" x14ac:dyDescent="0.3">
      <c r="A1918" s="1">
        <v>23474</v>
      </c>
      <c r="B1918" s="1" t="s">
        <v>23</v>
      </c>
      <c r="C1918" s="1">
        <v>6.7</v>
      </c>
      <c r="D1918" s="1">
        <v>0.05</v>
      </c>
      <c r="E1918" s="1">
        <v>3351</v>
      </c>
      <c r="G1918" s="1"/>
      <c r="H1918" s="1" t="s">
        <v>995</v>
      </c>
      <c r="I1918" s="1" t="s">
        <v>48</v>
      </c>
      <c r="J1918" s="1" t="s">
        <v>26</v>
      </c>
      <c r="K1918" s="1" t="s">
        <v>27</v>
      </c>
      <c r="L1918" s="1" t="s">
        <v>28</v>
      </c>
      <c r="M1918" s="1"/>
      <c r="N1918" s="1" t="s">
        <v>29</v>
      </c>
      <c r="O1918" s="1" t="s">
        <v>984</v>
      </c>
      <c r="P1918" s="1" t="s">
        <v>31</v>
      </c>
      <c r="Q1918" s="1" t="s">
        <v>964</v>
      </c>
      <c r="R1918" s="1"/>
      <c r="S1918" s="1">
        <v>99301</v>
      </c>
      <c r="T1918" s="2">
        <v>42042</v>
      </c>
      <c r="U1918" s="2">
        <v>42044</v>
      </c>
      <c r="V1918" s="1">
        <v>12</v>
      </c>
      <c r="W1918" s="1">
        <v>91298</v>
      </c>
      <c r="X1918" s="2"/>
      <c r="Y1918" s="1"/>
      <c r="Z1918" s="1"/>
      <c r="AA1918" s="1"/>
      <c r="AB1918" s="1"/>
    </row>
    <row r="1919" spans="1:28" x14ac:dyDescent="0.3">
      <c r="A1919" s="1">
        <v>19838</v>
      </c>
      <c r="B1919" s="1" t="s">
        <v>23</v>
      </c>
      <c r="C1919" s="1">
        <v>28.53</v>
      </c>
      <c r="D1919" s="1">
        <v>0.05</v>
      </c>
      <c r="E1919" s="1">
        <v>3354</v>
      </c>
      <c r="G1919" s="1"/>
      <c r="H1919" s="1" t="s">
        <v>35</v>
      </c>
      <c r="I1919" s="1" t="s">
        <v>24</v>
      </c>
      <c r="J1919" s="1" t="s">
        <v>26</v>
      </c>
      <c r="K1919" s="1" t="s">
        <v>996</v>
      </c>
      <c r="L1919" s="1" t="s">
        <v>49</v>
      </c>
      <c r="M1919" s="1"/>
      <c r="N1919" s="1" t="s">
        <v>29</v>
      </c>
      <c r="O1919" s="1" t="s">
        <v>984</v>
      </c>
      <c r="P1919" s="1" t="s">
        <v>39</v>
      </c>
      <c r="Q1919" s="1" t="s">
        <v>965</v>
      </c>
      <c r="R1919" s="1"/>
      <c r="S1919" s="1">
        <v>92231</v>
      </c>
      <c r="T1919" s="2">
        <v>42140</v>
      </c>
      <c r="U1919" s="2">
        <v>42141</v>
      </c>
      <c r="V1919" s="1">
        <v>7</v>
      </c>
      <c r="W1919" s="1">
        <v>88589</v>
      </c>
      <c r="X1919" s="2"/>
      <c r="Y1919" s="1"/>
      <c r="Z1919" s="1"/>
      <c r="AA1919" s="1"/>
      <c r="AB1919" s="1"/>
    </row>
    <row r="1920" spans="1:28" x14ac:dyDescent="0.3">
      <c r="A1920" s="1">
        <v>19839</v>
      </c>
      <c r="B1920" s="1" t="s">
        <v>23</v>
      </c>
      <c r="C1920" s="1">
        <v>5.98</v>
      </c>
      <c r="D1920" s="1">
        <v>0.05</v>
      </c>
      <c r="E1920" s="1">
        <v>3354</v>
      </c>
      <c r="G1920" s="1"/>
      <c r="H1920" s="1" t="s">
        <v>35</v>
      </c>
      <c r="I1920" s="1" t="s">
        <v>24</v>
      </c>
      <c r="J1920" s="1" t="s">
        <v>26</v>
      </c>
      <c r="K1920" s="1" t="s">
        <v>66</v>
      </c>
      <c r="L1920" s="1" t="s">
        <v>49</v>
      </c>
      <c r="M1920" s="1"/>
      <c r="N1920" s="1" t="s">
        <v>29</v>
      </c>
      <c r="O1920" s="1" t="s">
        <v>984</v>
      </c>
      <c r="P1920" s="1" t="s">
        <v>39</v>
      </c>
      <c r="Q1920" s="1" t="s">
        <v>965</v>
      </c>
      <c r="R1920" s="1"/>
      <c r="S1920" s="1">
        <v>92231</v>
      </c>
      <c r="T1920" s="2">
        <v>42140</v>
      </c>
      <c r="U1920" s="2">
        <v>42142</v>
      </c>
      <c r="V1920" s="1">
        <v>6</v>
      </c>
      <c r="W1920" s="1">
        <v>88589</v>
      </c>
      <c r="X1920" s="1"/>
      <c r="Y1920" s="1"/>
      <c r="Z1920" s="1"/>
      <c r="AA1920" s="1"/>
      <c r="AB1920" s="1"/>
    </row>
    <row r="1921" spans="1:28" x14ac:dyDescent="0.3">
      <c r="A1921" s="1">
        <v>19666</v>
      </c>
      <c r="B1921" s="1" t="s">
        <v>33</v>
      </c>
      <c r="C1921" s="1">
        <v>3.69</v>
      </c>
      <c r="D1921" s="1">
        <v>0.05</v>
      </c>
      <c r="E1921" s="1">
        <v>3354</v>
      </c>
      <c r="G1921" s="1"/>
      <c r="H1921" s="1" t="s">
        <v>35</v>
      </c>
      <c r="I1921" s="1" t="s">
        <v>24</v>
      </c>
      <c r="J1921" s="1" t="s">
        <v>26</v>
      </c>
      <c r="K1921" s="1" t="s">
        <v>82</v>
      </c>
      <c r="L1921" s="1" t="s">
        <v>49</v>
      </c>
      <c r="M1921" s="1"/>
      <c r="N1921" s="1" t="s">
        <v>29</v>
      </c>
      <c r="O1921" s="1" t="s">
        <v>984</v>
      </c>
      <c r="P1921" s="1" t="s">
        <v>39</v>
      </c>
      <c r="Q1921" s="1" t="s">
        <v>965</v>
      </c>
      <c r="R1921" s="1"/>
      <c r="S1921" s="1">
        <v>92231</v>
      </c>
      <c r="T1921" s="2">
        <v>42090</v>
      </c>
      <c r="U1921" s="2">
        <v>42092</v>
      </c>
      <c r="V1921" s="1">
        <v>19</v>
      </c>
      <c r="W1921" s="1">
        <v>88590</v>
      </c>
      <c r="X1921" s="1"/>
      <c r="Y1921" s="1"/>
      <c r="Z1921" s="1"/>
      <c r="AA1921" s="1"/>
      <c r="AB1921" s="1"/>
    </row>
    <row r="1922" spans="1:28" x14ac:dyDescent="0.3">
      <c r="A1922" s="1">
        <v>23906</v>
      </c>
      <c r="B1922" s="1" t="s">
        <v>71</v>
      </c>
      <c r="C1922" s="1">
        <v>120.98</v>
      </c>
      <c r="D1922" s="1">
        <v>0.1</v>
      </c>
      <c r="E1922" s="1">
        <v>3355</v>
      </c>
      <c r="G1922" s="1"/>
      <c r="H1922" s="1" t="s">
        <v>35</v>
      </c>
      <c r="I1922" s="1" t="s">
        <v>24</v>
      </c>
      <c r="J1922" s="1" t="s">
        <v>26</v>
      </c>
      <c r="K1922" s="1" t="s">
        <v>996</v>
      </c>
      <c r="L1922" s="1" t="s">
        <v>49</v>
      </c>
      <c r="M1922" s="1"/>
      <c r="N1922" s="1" t="s">
        <v>29</v>
      </c>
      <c r="O1922" s="1" t="s">
        <v>984</v>
      </c>
      <c r="P1922" s="1" t="s">
        <v>39</v>
      </c>
      <c r="Q1922" s="1" t="s">
        <v>966</v>
      </c>
      <c r="R1922" s="1"/>
      <c r="S1922" s="1">
        <v>93010</v>
      </c>
      <c r="T1922" s="2">
        <v>42063</v>
      </c>
      <c r="U1922" s="2">
        <v>42072</v>
      </c>
      <c r="V1922" s="1">
        <v>5</v>
      </c>
      <c r="W1922" s="1">
        <v>88587</v>
      </c>
      <c r="X1922" s="2"/>
      <c r="Y1922" s="1"/>
      <c r="Z1922" s="1"/>
      <c r="AA1922" s="1"/>
      <c r="AB1922" s="1"/>
    </row>
    <row r="1923" spans="1:28" x14ac:dyDescent="0.3">
      <c r="A1923" s="1">
        <v>23907</v>
      </c>
      <c r="B1923" s="1" t="s">
        <v>71</v>
      </c>
      <c r="C1923" s="1">
        <v>8.32</v>
      </c>
      <c r="D1923" s="1">
        <v>0.05</v>
      </c>
      <c r="E1923" s="1">
        <v>3355</v>
      </c>
      <c r="G1923" s="1"/>
      <c r="H1923" s="1" t="s">
        <v>995</v>
      </c>
      <c r="I1923" s="1" t="s">
        <v>24</v>
      </c>
      <c r="J1923" s="1" t="s">
        <v>58</v>
      </c>
      <c r="K1923" s="1" t="s">
        <v>100</v>
      </c>
      <c r="L1923" s="1" t="s">
        <v>43</v>
      </c>
      <c r="M1923" s="1"/>
      <c r="N1923" s="1" t="s">
        <v>29</v>
      </c>
      <c r="O1923" s="1" t="s">
        <v>984</v>
      </c>
      <c r="P1923" s="1" t="s">
        <v>39</v>
      </c>
      <c r="Q1923" s="1" t="s">
        <v>966</v>
      </c>
      <c r="R1923" s="1"/>
      <c r="S1923" s="1">
        <v>93010</v>
      </c>
      <c r="T1923" s="2">
        <v>42063</v>
      </c>
      <c r="U1923" s="2">
        <v>42067</v>
      </c>
      <c r="V1923" s="1">
        <v>6</v>
      </c>
      <c r="W1923" s="1">
        <v>88587</v>
      </c>
      <c r="X1923" s="2"/>
      <c r="Y1923" s="1"/>
      <c r="Z1923" s="1"/>
      <c r="AA1923" s="1"/>
      <c r="AB1923" s="1"/>
    </row>
    <row r="1924" spans="1:28" x14ac:dyDescent="0.3">
      <c r="A1924" s="1">
        <v>23908</v>
      </c>
      <c r="B1924" s="1" t="s">
        <v>71</v>
      </c>
      <c r="C1924" s="1">
        <v>125.99</v>
      </c>
      <c r="D1924" s="1">
        <v>0.1</v>
      </c>
      <c r="E1924" s="1">
        <v>3355</v>
      </c>
      <c r="G1924" s="1"/>
      <c r="H1924" s="1" t="s">
        <v>35</v>
      </c>
      <c r="I1924" s="1" t="s">
        <v>24</v>
      </c>
      <c r="J1924" s="1" t="s">
        <v>58</v>
      </c>
      <c r="K1924" s="1" t="s">
        <v>992</v>
      </c>
      <c r="L1924" s="1" t="s">
        <v>49</v>
      </c>
      <c r="M1924" s="1"/>
      <c r="N1924" s="1" t="s">
        <v>29</v>
      </c>
      <c r="O1924" s="1" t="s">
        <v>984</v>
      </c>
      <c r="P1924" s="1" t="s">
        <v>39</v>
      </c>
      <c r="Q1924" s="1" t="s">
        <v>966</v>
      </c>
      <c r="R1924" s="1"/>
      <c r="S1924" s="1">
        <v>93010</v>
      </c>
      <c r="T1924" s="2">
        <v>42063</v>
      </c>
      <c r="U1924" s="2">
        <v>42063</v>
      </c>
      <c r="V1924" s="1">
        <v>7</v>
      </c>
      <c r="W1924" s="1">
        <v>88587</v>
      </c>
      <c r="X1924" s="1"/>
      <c r="Y1924" s="1"/>
      <c r="Z1924" s="1"/>
      <c r="AA1924" s="1"/>
      <c r="AB1924" s="1"/>
    </row>
    <row r="1925" spans="1:28" x14ac:dyDescent="0.3">
      <c r="A1925" s="1">
        <v>18628</v>
      </c>
      <c r="B1925" s="1" t="s">
        <v>47</v>
      </c>
      <c r="C1925" s="1">
        <v>5.34</v>
      </c>
      <c r="D1925" s="1">
        <v>0.05</v>
      </c>
      <c r="E1925" s="1">
        <v>3356</v>
      </c>
      <c r="G1925" s="1"/>
      <c r="H1925" s="1" t="s">
        <v>35</v>
      </c>
      <c r="I1925" s="1" t="s">
        <v>24</v>
      </c>
      <c r="J1925" s="1" t="s">
        <v>26</v>
      </c>
      <c r="K1925" s="1" t="s">
        <v>996</v>
      </c>
      <c r="L1925" s="1" t="s">
        <v>49</v>
      </c>
      <c r="M1925" s="1"/>
      <c r="N1925" s="1" t="s">
        <v>29</v>
      </c>
      <c r="O1925" s="1" t="s">
        <v>984</v>
      </c>
      <c r="P1925" s="1" t="s">
        <v>566</v>
      </c>
      <c r="Q1925" s="1" t="s">
        <v>967</v>
      </c>
      <c r="R1925" s="1"/>
      <c r="S1925" s="1">
        <v>83616</v>
      </c>
      <c r="T1925" s="2">
        <v>42128</v>
      </c>
      <c r="U1925" s="2">
        <v>42130</v>
      </c>
      <c r="V1925" s="1">
        <v>13</v>
      </c>
      <c r="W1925" s="1">
        <v>88588</v>
      </c>
      <c r="X1925" s="1"/>
      <c r="Y1925" s="1"/>
      <c r="Z1925" s="1"/>
      <c r="AA1925" s="1"/>
      <c r="AB1925" s="1"/>
    </row>
    <row r="1926" spans="1:28" x14ac:dyDescent="0.3">
      <c r="A1926" s="1">
        <v>18629</v>
      </c>
      <c r="B1926" s="1" t="s">
        <v>47</v>
      </c>
      <c r="C1926" s="1">
        <v>160.97999999999999</v>
      </c>
      <c r="D1926" s="1">
        <v>0.1</v>
      </c>
      <c r="E1926" s="1">
        <v>3356</v>
      </c>
      <c r="G1926" s="1"/>
      <c r="H1926" s="1" t="s">
        <v>995</v>
      </c>
      <c r="I1926" s="1" t="s">
        <v>24</v>
      </c>
      <c r="J1926" s="1" t="s">
        <v>36</v>
      </c>
      <c r="K1926" s="1" t="s">
        <v>37</v>
      </c>
      <c r="L1926" s="1" t="s">
        <v>38</v>
      </c>
      <c r="M1926" s="1"/>
      <c r="N1926" s="1" t="s">
        <v>29</v>
      </c>
      <c r="O1926" s="1" t="s">
        <v>984</v>
      </c>
      <c r="P1926" s="1" t="s">
        <v>566</v>
      </c>
      <c r="Q1926" s="1" t="s">
        <v>967</v>
      </c>
      <c r="R1926" s="1"/>
      <c r="S1926" s="1">
        <v>83616</v>
      </c>
      <c r="T1926" s="2">
        <v>42128</v>
      </c>
      <c r="U1926" s="2">
        <v>42129</v>
      </c>
      <c r="V1926" s="1">
        <v>18</v>
      </c>
      <c r="W1926" s="1">
        <v>88588</v>
      </c>
      <c r="X1926" s="1"/>
      <c r="Y1926" s="1"/>
      <c r="Z1926" s="1"/>
      <c r="AA1926" s="1"/>
      <c r="AB1926" s="1"/>
    </row>
    <row r="1927" spans="1:28" x14ac:dyDescent="0.3">
      <c r="A1927" s="1">
        <v>18630</v>
      </c>
      <c r="B1927" s="1" t="s">
        <v>47</v>
      </c>
      <c r="C1927" s="1">
        <v>65.989999999999995</v>
      </c>
      <c r="D1927" s="1">
        <v>0.05</v>
      </c>
      <c r="E1927" s="1">
        <v>3356</v>
      </c>
      <c r="G1927" s="1"/>
      <c r="H1927" s="1" t="s">
        <v>995</v>
      </c>
      <c r="I1927" s="1" t="s">
        <v>24</v>
      </c>
      <c r="J1927" s="1" t="s">
        <v>58</v>
      </c>
      <c r="K1927" s="1" t="s">
        <v>992</v>
      </c>
      <c r="L1927" s="1" t="s">
        <v>49</v>
      </c>
      <c r="M1927" s="1"/>
      <c r="N1927" s="1" t="s">
        <v>29</v>
      </c>
      <c r="O1927" s="1" t="s">
        <v>989</v>
      </c>
      <c r="P1927" s="1" t="s">
        <v>566</v>
      </c>
      <c r="Q1927" s="1" t="s">
        <v>967</v>
      </c>
      <c r="R1927" s="1"/>
      <c r="S1927" s="1">
        <v>83616</v>
      </c>
      <c r="T1927" s="2">
        <v>42128</v>
      </c>
      <c r="U1927" s="2">
        <v>42128</v>
      </c>
      <c r="V1927" s="1">
        <v>15</v>
      </c>
      <c r="W1927" s="1">
        <v>88588</v>
      </c>
      <c r="X1927" s="2"/>
      <c r="Y1927" s="1"/>
      <c r="Z1927" s="1"/>
      <c r="AA1927" s="1"/>
      <c r="AB1927" s="1"/>
    </row>
    <row r="1928" spans="1:28" x14ac:dyDescent="0.3">
      <c r="A1928" s="1">
        <v>22597</v>
      </c>
      <c r="B1928" s="1" t="s">
        <v>23</v>
      </c>
      <c r="C1928" s="1">
        <v>28.53</v>
      </c>
      <c r="D1928" s="1">
        <v>0.05</v>
      </c>
      <c r="E1928" s="1">
        <v>3359</v>
      </c>
      <c r="G1928" s="1"/>
      <c r="H1928" s="1" t="s">
        <v>35</v>
      </c>
      <c r="I1928" s="1" t="s">
        <v>34</v>
      </c>
      <c r="J1928" s="1" t="s">
        <v>26</v>
      </c>
      <c r="K1928" s="1" t="s">
        <v>996</v>
      </c>
      <c r="L1928" s="1" t="s">
        <v>49</v>
      </c>
      <c r="M1928" s="1"/>
      <c r="N1928" s="1" t="s">
        <v>29</v>
      </c>
      <c r="O1928" s="1" t="s">
        <v>989</v>
      </c>
      <c r="P1928" s="1" t="s">
        <v>602</v>
      </c>
      <c r="Q1928" s="1" t="s">
        <v>968</v>
      </c>
      <c r="R1928" s="1"/>
      <c r="S1928" s="1">
        <v>53213</v>
      </c>
      <c r="T1928" s="2">
        <v>42122</v>
      </c>
      <c r="U1928" s="2">
        <v>42124</v>
      </c>
      <c r="V1928" s="1">
        <v>6</v>
      </c>
      <c r="W1928" s="1">
        <v>91437</v>
      </c>
      <c r="X1928" s="2"/>
      <c r="Y1928" s="1"/>
      <c r="Z1928" s="1"/>
      <c r="AA1928" s="1"/>
      <c r="AB1928" s="1"/>
    </row>
    <row r="1929" spans="1:28" x14ac:dyDescent="0.3">
      <c r="A1929" s="1">
        <v>23359</v>
      </c>
      <c r="B1929" s="1" t="s">
        <v>33</v>
      </c>
      <c r="C1929" s="1">
        <v>9.11</v>
      </c>
      <c r="D1929" s="1">
        <v>0.05</v>
      </c>
      <c r="E1929" s="1">
        <v>3360</v>
      </c>
      <c r="G1929" s="1"/>
      <c r="H1929" s="1" t="s">
        <v>35</v>
      </c>
      <c r="I1929" s="1" t="s">
        <v>34</v>
      </c>
      <c r="J1929" s="1" t="s">
        <v>26</v>
      </c>
      <c r="K1929" s="1" t="s">
        <v>66</v>
      </c>
      <c r="L1929" s="1" t="s">
        <v>28</v>
      </c>
      <c r="M1929" s="1"/>
      <c r="N1929" s="1" t="s">
        <v>29</v>
      </c>
      <c r="O1929" s="1" t="s">
        <v>989</v>
      </c>
      <c r="P1929" s="1" t="s">
        <v>602</v>
      </c>
      <c r="Q1929" s="1" t="s">
        <v>969</v>
      </c>
      <c r="R1929" s="1"/>
      <c r="S1929" s="1">
        <v>53214</v>
      </c>
      <c r="T1929" s="2">
        <v>42083</v>
      </c>
      <c r="U1929" s="2">
        <v>42085</v>
      </c>
      <c r="V1929" s="1">
        <v>3</v>
      </c>
      <c r="W1929" s="1">
        <v>91435</v>
      </c>
      <c r="X1929" s="1"/>
      <c r="Y1929" s="1"/>
      <c r="Z1929" s="1"/>
      <c r="AA1929" s="1"/>
      <c r="AB1929" s="1"/>
    </row>
    <row r="1930" spans="1:28" x14ac:dyDescent="0.3">
      <c r="A1930" s="1">
        <v>23360</v>
      </c>
      <c r="B1930" s="1" t="s">
        <v>33</v>
      </c>
      <c r="C1930" s="1">
        <v>12.64</v>
      </c>
      <c r="D1930" s="1">
        <v>0.05</v>
      </c>
      <c r="E1930" s="1">
        <v>3361</v>
      </c>
      <c r="G1930" s="1"/>
      <c r="H1930" s="1" t="s">
        <v>35</v>
      </c>
      <c r="I1930" s="1" t="s">
        <v>34</v>
      </c>
      <c r="J1930" s="1" t="s">
        <v>36</v>
      </c>
      <c r="K1930" s="1" t="s">
        <v>42</v>
      </c>
      <c r="L1930" s="1" t="s">
        <v>43</v>
      </c>
      <c r="M1930" s="1"/>
      <c r="N1930" s="1" t="s">
        <v>29</v>
      </c>
      <c r="O1930" s="1" t="s">
        <v>989</v>
      </c>
      <c r="P1930" s="1" t="s">
        <v>602</v>
      </c>
      <c r="Q1930" s="1" t="s">
        <v>970</v>
      </c>
      <c r="R1930" s="1"/>
      <c r="S1930" s="1">
        <v>53095</v>
      </c>
      <c r="T1930" s="2">
        <v>42083</v>
      </c>
      <c r="U1930" s="2">
        <v>42085</v>
      </c>
      <c r="V1930" s="1">
        <v>8</v>
      </c>
      <c r="W1930" s="1">
        <v>91435</v>
      </c>
      <c r="X1930" s="2"/>
      <c r="Y1930" s="1"/>
      <c r="Z1930" s="1"/>
      <c r="AA1930" s="1"/>
      <c r="AB1930" s="1"/>
    </row>
    <row r="1931" spans="1:28" x14ac:dyDescent="0.3">
      <c r="A1931" s="1">
        <v>24802</v>
      </c>
      <c r="B1931" s="1" t="s">
        <v>47</v>
      </c>
      <c r="C1931" s="1">
        <v>7.96</v>
      </c>
      <c r="D1931" s="1">
        <v>0.05</v>
      </c>
      <c r="E1931" s="1">
        <v>3361</v>
      </c>
      <c r="G1931" s="1"/>
      <c r="H1931" s="1" t="s">
        <v>35</v>
      </c>
      <c r="I1931" s="1" t="s">
        <v>34</v>
      </c>
      <c r="J1931" s="1" t="s">
        <v>36</v>
      </c>
      <c r="K1931" s="1" t="s">
        <v>42</v>
      </c>
      <c r="L1931" s="1" t="s">
        <v>49</v>
      </c>
      <c r="M1931" s="1"/>
      <c r="N1931" s="1" t="s">
        <v>29</v>
      </c>
      <c r="O1931" s="1" t="s">
        <v>989</v>
      </c>
      <c r="P1931" s="1" t="s">
        <v>602</v>
      </c>
      <c r="Q1931" s="1" t="s">
        <v>970</v>
      </c>
      <c r="R1931" s="1"/>
      <c r="S1931" s="1">
        <v>53095</v>
      </c>
      <c r="T1931" s="2">
        <v>42030</v>
      </c>
      <c r="U1931" s="2">
        <v>42030</v>
      </c>
      <c r="V1931" s="1">
        <v>15</v>
      </c>
      <c r="W1931" s="1">
        <v>91436</v>
      </c>
      <c r="X1931" s="2"/>
      <c r="Y1931" s="1"/>
      <c r="Z1931" s="1"/>
      <c r="AA1931" s="1"/>
      <c r="AB1931" s="1"/>
    </row>
    <row r="1932" spans="1:28" x14ac:dyDescent="0.3">
      <c r="A1932" s="1">
        <v>23887</v>
      </c>
      <c r="B1932" s="1" t="s">
        <v>47</v>
      </c>
      <c r="C1932" s="1">
        <v>4.9800000000000004</v>
      </c>
      <c r="D1932" s="1">
        <v>0.05</v>
      </c>
      <c r="E1932" s="1">
        <v>3361</v>
      </c>
      <c r="G1932" s="1"/>
      <c r="H1932" s="1" t="s">
        <v>35</v>
      </c>
      <c r="I1932" s="1" t="s">
        <v>34</v>
      </c>
      <c r="J1932" s="1" t="s">
        <v>26</v>
      </c>
      <c r="K1932" s="1" t="s">
        <v>996</v>
      </c>
      <c r="L1932" s="1" t="s">
        <v>49</v>
      </c>
      <c r="M1932" s="1"/>
      <c r="N1932" s="1" t="s">
        <v>29</v>
      </c>
      <c r="O1932" s="1" t="s">
        <v>988</v>
      </c>
      <c r="P1932" s="1" t="s">
        <v>602</v>
      </c>
      <c r="Q1932" s="1" t="s">
        <v>970</v>
      </c>
      <c r="R1932" s="1"/>
      <c r="S1932" s="1">
        <v>53095</v>
      </c>
      <c r="T1932" s="2">
        <v>42164</v>
      </c>
      <c r="U1932" s="2">
        <v>42166</v>
      </c>
      <c r="V1932" s="1">
        <v>19</v>
      </c>
      <c r="W1932" s="1">
        <v>91438</v>
      </c>
      <c r="X1932" s="2"/>
      <c r="Y1932" s="1"/>
      <c r="Z1932" s="1"/>
      <c r="AA1932" s="1"/>
      <c r="AB1932" s="1"/>
    </row>
    <row r="1933" spans="1:28" x14ac:dyDescent="0.3">
      <c r="A1933" s="1">
        <v>19749</v>
      </c>
      <c r="B1933" s="1" t="s">
        <v>71</v>
      </c>
      <c r="C1933" s="1">
        <v>80.97</v>
      </c>
      <c r="D1933" s="1">
        <v>0.05</v>
      </c>
      <c r="E1933" s="1">
        <v>3366</v>
      </c>
      <c r="G1933" s="1"/>
      <c r="H1933" s="1" t="s">
        <v>995</v>
      </c>
      <c r="I1933" s="1" t="s">
        <v>34</v>
      </c>
      <c r="J1933" s="1" t="s">
        <v>58</v>
      </c>
      <c r="K1933" s="1" t="s">
        <v>62</v>
      </c>
      <c r="L1933" s="1" t="s">
        <v>38</v>
      </c>
      <c r="M1933" s="1"/>
      <c r="N1933" s="1" t="s">
        <v>29</v>
      </c>
      <c r="O1933" s="1" t="s">
        <v>988</v>
      </c>
      <c r="P1933" s="1" t="s">
        <v>90</v>
      </c>
      <c r="Q1933" s="1" t="s">
        <v>147</v>
      </c>
      <c r="R1933" s="1"/>
      <c r="S1933" s="1">
        <v>45373</v>
      </c>
      <c r="T1933" s="2">
        <v>42148</v>
      </c>
      <c r="U1933" s="2">
        <v>42153</v>
      </c>
      <c r="V1933" s="1">
        <v>11</v>
      </c>
      <c r="W1933" s="1">
        <v>90501</v>
      </c>
      <c r="X1933" s="1"/>
      <c r="Y1933" s="1"/>
      <c r="Z1933" s="1"/>
      <c r="AA1933" s="1"/>
      <c r="AB1933" s="1"/>
    </row>
    <row r="1934" spans="1:28" x14ac:dyDescent="0.3">
      <c r="A1934" s="1">
        <v>19750</v>
      </c>
      <c r="B1934" s="1" t="s">
        <v>71</v>
      </c>
      <c r="C1934" s="1">
        <v>6.48</v>
      </c>
      <c r="D1934" s="1">
        <v>0.05</v>
      </c>
      <c r="E1934" s="1">
        <v>3366</v>
      </c>
      <c r="G1934" s="1"/>
      <c r="H1934" s="1" t="s">
        <v>35</v>
      </c>
      <c r="I1934" s="1" t="s">
        <v>34</v>
      </c>
      <c r="J1934" s="1" t="s">
        <v>26</v>
      </c>
      <c r="K1934" s="1" t="s">
        <v>66</v>
      </c>
      <c r="L1934" s="1" t="s">
        <v>49</v>
      </c>
      <c r="M1934" s="1"/>
      <c r="N1934" s="1" t="s">
        <v>29</v>
      </c>
      <c r="O1934" s="1" t="s">
        <v>988</v>
      </c>
      <c r="P1934" s="1" t="s">
        <v>90</v>
      </c>
      <c r="Q1934" s="1" t="s">
        <v>147</v>
      </c>
      <c r="R1934" s="1"/>
      <c r="S1934" s="1">
        <v>45373</v>
      </c>
      <c r="T1934" s="2">
        <v>42148</v>
      </c>
      <c r="U1934" s="2">
        <v>42152</v>
      </c>
      <c r="V1934" s="1">
        <v>8</v>
      </c>
      <c r="W1934" s="1">
        <v>90501</v>
      </c>
      <c r="X1934" s="1"/>
      <c r="Y1934" s="1"/>
      <c r="Z1934" s="1"/>
      <c r="AA1934" s="1"/>
      <c r="AB1934" s="1"/>
    </row>
    <row r="1935" spans="1:28" x14ac:dyDescent="0.3">
      <c r="A1935" s="1">
        <v>23428</v>
      </c>
      <c r="B1935" s="1" t="s">
        <v>41</v>
      </c>
      <c r="C1935" s="1">
        <v>30.97</v>
      </c>
      <c r="D1935" s="1">
        <v>0.05</v>
      </c>
      <c r="E1935" s="1">
        <v>3367</v>
      </c>
      <c r="G1935" s="1"/>
      <c r="H1935" s="1" t="s">
        <v>35</v>
      </c>
      <c r="I1935" s="1" t="s">
        <v>34</v>
      </c>
      <c r="J1935" s="1" t="s">
        <v>58</v>
      </c>
      <c r="K1935" s="1" t="s">
        <v>100</v>
      </c>
      <c r="L1935" s="1" t="s">
        <v>49</v>
      </c>
      <c r="M1935" s="1"/>
      <c r="N1935" s="1" t="s">
        <v>29</v>
      </c>
      <c r="O1935" s="1" t="s">
        <v>988</v>
      </c>
      <c r="P1935" s="1" t="s">
        <v>90</v>
      </c>
      <c r="Q1935" s="1" t="s">
        <v>971</v>
      </c>
      <c r="R1935" s="1"/>
      <c r="S1935" s="1">
        <v>43221</v>
      </c>
      <c r="T1935" s="2">
        <v>42126</v>
      </c>
      <c r="U1935" s="2">
        <v>42127</v>
      </c>
      <c r="V1935" s="1">
        <v>26</v>
      </c>
      <c r="W1935" s="1">
        <v>90502</v>
      </c>
      <c r="X1935" s="1"/>
      <c r="Y1935" s="1"/>
      <c r="Z1935" s="1"/>
      <c r="AA1935" s="1"/>
      <c r="AB1935" s="1"/>
    </row>
    <row r="1936" spans="1:28" x14ac:dyDescent="0.3">
      <c r="A1936" s="1">
        <v>23429</v>
      </c>
      <c r="B1936" s="1" t="s">
        <v>41</v>
      </c>
      <c r="C1936" s="1">
        <v>4.13</v>
      </c>
      <c r="D1936" s="1">
        <v>0.05</v>
      </c>
      <c r="E1936" s="1">
        <v>3367</v>
      </c>
      <c r="G1936" s="1"/>
      <c r="H1936" s="1" t="s">
        <v>995</v>
      </c>
      <c r="I1936" s="1" t="s">
        <v>34</v>
      </c>
      <c r="J1936" s="1" t="s">
        <v>26</v>
      </c>
      <c r="K1936" s="1" t="s">
        <v>82</v>
      </c>
      <c r="L1936" s="1" t="s">
        <v>49</v>
      </c>
      <c r="M1936" s="1"/>
      <c r="N1936" s="1" t="s">
        <v>29</v>
      </c>
      <c r="O1936" s="1" t="s">
        <v>988</v>
      </c>
      <c r="P1936" s="1" t="s">
        <v>90</v>
      </c>
      <c r="Q1936" s="1" t="s">
        <v>971</v>
      </c>
      <c r="R1936" s="1"/>
      <c r="S1936" s="1">
        <v>43221</v>
      </c>
      <c r="T1936" s="2">
        <v>42126</v>
      </c>
      <c r="U1936" s="2">
        <v>42128</v>
      </c>
      <c r="V1936" s="1">
        <v>18</v>
      </c>
      <c r="W1936" s="1">
        <v>90502</v>
      </c>
      <c r="X1936" s="1"/>
      <c r="Y1936" s="1"/>
      <c r="Z1936" s="1"/>
      <c r="AA1936" s="1"/>
      <c r="AB1936" s="1"/>
    </row>
    <row r="1937" spans="1:28" x14ac:dyDescent="0.3">
      <c r="A1937" s="1">
        <v>26104</v>
      </c>
      <c r="B1937" s="1" t="s">
        <v>47</v>
      </c>
      <c r="C1937" s="1">
        <v>7.1</v>
      </c>
      <c r="D1937" s="1">
        <v>0.05</v>
      </c>
      <c r="E1937" s="1">
        <v>3369</v>
      </c>
      <c r="G1937" s="1"/>
      <c r="H1937" s="1" t="s">
        <v>35</v>
      </c>
      <c r="I1937" s="1" t="s">
        <v>34</v>
      </c>
      <c r="J1937" s="1" t="s">
        <v>26</v>
      </c>
      <c r="K1937" s="1" t="s">
        <v>996</v>
      </c>
      <c r="L1937" s="1" t="s">
        <v>49</v>
      </c>
      <c r="M1937" s="1"/>
      <c r="N1937" s="1" t="s">
        <v>29</v>
      </c>
      <c r="O1937" s="1" t="s">
        <v>988</v>
      </c>
      <c r="P1937" s="1" t="s">
        <v>90</v>
      </c>
      <c r="Q1937" s="1" t="s">
        <v>494</v>
      </c>
      <c r="R1937" s="1"/>
      <c r="S1937" s="1">
        <v>43081</v>
      </c>
      <c r="T1937" s="2">
        <v>42047</v>
      </c>
      <c r="U1937" s="2">
        <v>42048</v>
      </c>
      <c r="V1937" s="1">
        <v>4</v>
      </c>
      <c r="W1937" s="1">
        <v>90500</v>
      </c>
      <c r="X1937" s="2"/>
      <c r="Y1937" s="1"/>
      <c r="Z1937" s="1"/>
      <c r="AA1937" s="1"/>
      <c r="AB1937" s="1"/>
    </row>
    <row r="1938" spans="1:28" x14ac:dyDescent="0.3">
      <c r="A1938" s="1">
        <v>18311</v>
      </c>
      <c r="B1938" s="1" t="s">
        <v>47</v>
      </c>
      <c r="C1938" s="1">
        <v>179.29</v>
      </c>
      <c r="D1938" s="1">
        <v>0.1</v>
      </c>
      <c r="E1938" s="1">
        <v>3374</v>
      </c>
      <c r="G1938" s="1"/>
      <c r="H1938" s="1" t="s">
        <v>995</v>
      </c>
      <c r="I1938" s="1" t="s">
        <v>24</v>
      </c>
      <c r="J1938" s="1" t="s">
        <v>36</v>
      </c>
      <c r="K1938" s="1" t="s">
        <v>89</v>
      </c>
      <c r="L1938" s="1" t="s">
        <v>77</v>
      </c>
      <c r="M1938" s="1"/>
      <c r="N1938" s="1" t="s">
        <v>29</v>
      </c>
      <c r="O1938" s="1" t="s">
        <v>988</v>
      </c>
      <c r="P1938" s="1" t="s">
        <v>181</v>
      </c>
      <c r="Q1938" s="1" t="s">
        <v>972</v>
      </c>
      <c r="R1938" s="1"/>
      <c r="S1938" s="1">
        <v>21113</v>
      </c>
      <c r="T1938" s="2">
        <v>42157</v>
      </c>
      <c r="U1938" s="2">
        <v>42159</v>
      </c>
      <c r="V1938" s="1">
        <v>8</v>
      </c>
      <c r="W1938" s="1">
        <v>87473</v>
      </c>
      <c r="X1938" s="1"/>
      <c r="Y1938" s="1"/>
      <c r="Z1938" s="1"/>
      <c r="AA1938" s="1"/>
      <c r="AB1938" s="1"/>
    </row>
    <row r="1939" spans="1:28" x14ac:dyDescent="0.3">
      <c r="A1939" s="1">
        <v>18320</v>
      </c>
      <c r="B1939" s="1" t="s">
        <v>23</v>
      </c>
      <c r="C1939" s="1">
        <v>73.98</v>
      </c>
      <c r="D1939" s="1">
        <v>0.05</v>
      </c>
      <c r="E1939" s="1">
        <v>3374</v>
      </c>
      <c r="G1939" s="1"/>
      <c r="H1939" s="1" t="s">
        <v>35</v>
      </c>
      <c r="I1939" s="1" t="s">
        <v>34</v>
      </c>
      <c r="J1939" s="1" t="s">
        <v>58</v>
      </c>
      <c r="K1939" s="1" t="s">
        <v>100</v>
      </c>
      <c r="L1939" s="1" t="s">
        <v>49</v>
      </c>
      <c r="M1939" s="1"/>
      <c r="N1939" s="1" t="s">
        <v>29</v>
      </c>
      <c r="O1939" s="1" t="s">
        <v>988</v>
      </c>
      <c r="P1939" s="1" t="s">
        <v>181</v>
      </c>
      <c r="Q1939" s="1" t="s">
        <v>972</v>
      </c>
      <c r="R1939" s="1"/>
      <c r="S1939" s="1">
        <v>21113</v>
      </c>
      <c r="T1939" s="2">
        <v>42184</v>
      </c>
      <c r="U1939" s="2">
        <v>42185</v>
      </c>
      <c r="V1939" s="1">
        <v>8</v>
      </c>
      <c r="W1939" s="1">
        <v>87474</v>
      </c>
      <c r="X1939" s="1"/>
      <c r="Y1939" s="1"/>
      <c r="Z1939" s="1"/>
      <c r="AA1939" s="1"/>
      <c r="AB1939" s="1"/>
    </row>
    <row r="1940" spans="1:28" x14ac:dyDescent="0.3">
      <c r="A1940" s="1">
        <v>18321</v>
      </c>
      <c r="B1940" s="1" t="s">
        <v>23</v>
      </c>
      <c r="C1940" s="1">
        <v>5.98</v>
      </c>
      <c r="D1940" s="1">
        <v>0.05</v>
      </c>
      <c r="E1940" s="1">
        <v>3374</v>
      </c>
      <c r="G1940" s="1"/>
      <c r="H1940" s="1" t="s">
        <v>35</v>
      </c>
      <c r="I1940" s="1" t="s">
        <v>34</v>
      </c>
      <c r="J1940" s="1" t="s">
        <v>26</v>
      </c>
      <c r="K1940" s="1" t="s">
        <v>66</v>
      </c>
      <c r="L1940" s="1" t="s">
        <v>49</v>
      </c>
      <c r="M1940" s="1"/>
      <c r="N1940" s="1" t="s">
        <v>29</v>
      </c>
      <c r="O1940" s="1" t="s">
        <v>988</v>
      </c>
      <c r="P1940" s="1" t="s">
        <v>181</v>
      </c>
      <c r="Q1940" s="1" t="s">
        <v>972</v>
      </c>
      <c r="R1940" s="1"/>
      <c r="S1940" s="1">
        <v>21113</v>
      </c>
      <c r="T1940" s="2">
        <v>42184</v>
      </c>
      <c r="U1940" s="2">
        <v>42186</v>
      </c>
      <c r="V1940" s="1">
        <v>5</v>
      </c>
      <c r="W1940" s="1">
        <v>87474</v>
      </c>
      <c r="X1940" s="2"/>
      <c r="Y1940" s="1"/>
      <c r="Z1940" s="1"/>
      <c r="AA1940" s="1"/>
      <c r="AB1940" s="1"/>
    </row>
    <row r="1941" spans="1:28" x14ac:dyDescent="0.3">
      <c r="A1941" s="1">
        <v>18322</v>
      </c>
      <c r="B1941" s="1" t="s">
        <v>23</v>
      </c>
      <c r="C1941" s="1">
        <v>3.57</v>
      </c>
      <c r="D1941" s="1">
        <v>0.05</v>
      </c>
      <c r="E1941" s="1">
        <v>3374</v>
      </c>
      <c r="G1941" s="1"/>
      <c r="H1941" s="1" t="s">
        <v>35</v>
      </c>
      <c r="I1941" s="1" t="s">
        <v>34</v>
      </c>
      <c r="J1941" s="1" t="s">
        <v>26</v>
      </c>
      <c r="K1941" s="1" t="s">
        <v>27</v>
      </c>
      <c r="L1941" s="1" t="s">
        <v>43</v>
      </c>
      <c r="M1941" s="1"/>
      <c r="N1941" s="1" t="s">
        <v>29</v>
      </c>
      <c r="O1941" s="1" t="s">
        <v>998</v>
      </c>
      <c r="P1941" s="1" t="s">
        <v>181</v>
      </c>
      <c r="Q1941" s="1" t="s">
        <v>972</v>
      </c>
      <c r="R1941" s="1"/>
      <c r="S1941" s="1">
        <v>21113</v>
      </c>
      <c r="T1941" s="2">
        <v>42184</v>
      </c>
      <c r="U1941" s="2">
        <v>42186</v>
      </c>
      <c r="V1941" s="1">
        <v>9</v>
      </c>
      <c r="W1941" s="1">
        <v>87474</v>
      </c>
      <c r="X1941" s="2"/>
      <c r="Y1941" s="1"/>
      <c r="Z1941" s="1"/>
      <c r="AA1941" s="1"/>
      <c r="AB1941" s="1"/>
    </row>
    <row r="1942" spans="1:28" x14ac:dyDescent="0.3">
      <c r="A1942" s="1">
        <v>22378</v>
      </c>
      <c r="B1942" s="1" t="s">
        <v>41</v>
      </c>
      <c r="C1942" s="1">
        <v>19.98</v>
      </c>
      <c r="D1942" s="1">
        <v>0.05</v>
      </c>
      <c r="E1942" s="1">
        <v>3379</v>
      </c>
      <c r="G1942" s="1"/>
      <c r="H1942" s="1" t="s">
        <v>995</v>
      </c>
      <c r="I1942" s="1" t="s">
        <v>24</v>
      </c>
      <c r="J1942" s="1" t="s">
        <v>26</v>
      </c>
      <c r="K1942" s="1" t="s">
        <v>66</v>
      </c>
      <c r="L1942" s="1" t="s">
        <v>49</v>
      </c>
      <c r="M1942" s="1"/>
      <c r="N1942" s="1" t="s">
        <v>29</v>
      </c>
      <c r="O1942" s="1" t="s">
        <v>998</v>
      </c>
      <c r="P1942" s="1" t="s">
        <v>171</v>
      </c>
      <c r="Q1942" s="1" t="s">
        <v>973</v>
      </c>
      <c r="R1942" s="1"/>
      <c r="S1942" s="1">
        <v>30144</v>
      </c>
      <c r="T1942" s="2">
        <v>42089</v>
      </c>
      <c r="U1942" s="2">
        <v>42092</v>
      </c>
      <c r="V1942" s="1">
        <v>12</v>
      </c>
      <c r="W1942" s="1">
        <v>88837</v>
      </c>
      <c r="X1942" s="1"/>
      <c r="Y1942" s="1"/>
      <c r="Z1942" s="1"/>
      <c r="AA1942" s="1"/>
      <c r="AB1942" s="1"/>
    </row>
    <row r="1943" spans="1:28" x14ac:dyDescent="0.3">
      <c r="A1943" s="1">
        <v>20366</v>
      </c>
      <c r="B1943" s="1" t="s">
        <v>41</v>
      </c>
      <c r="C1943" s="1">
        <v>3.14</v>
      </c>
      <c r="D1943" s="1">
        <v>0.05</v>
      </c>
      <c r="E1943" s="1">
        <v>3379</v>
      </c>
      <c r="G1943" s="1"/>
      <c r="H1943" s="1" t="s">
        <v>995</v>
      </c>
      <c r="I1943" s="1" t="s">
        <v>34</v>
      </c>
      <c r="J1943" s="1" t="s">
        <v>26</v>
      </c>
      <c r="K1943" s="1" t="s">
        <v>999</v>
      </c>
      <c r="L1943" s="1" t="s">
        <v>28</v>
      </c>
      <c r="M1943" s="1"/>
      <c r="N1943" s="1" t="s">
        <v>29</v>
      </c>
      <c r="O1943" s="1" t="s">
        <v>998</v>
      </c>
      <c r="P1943" s="1" t="s">
        <v>171</v>
      </c>
      <c r="Q1943" s="1" t="s">
        <v>973</v>
      </c>
      <c r="R1943" s="1"/>
      <c r="S1943" s="1">
        <v>30144</v>
      </c>
      <c r="T1943" s="2">
        <v>42119</v>
      </c>
      <c r="U1943" s="2">
        <v>42120</v>
      </c>
      <c r="V1943" s="1">
        <v>18</v>
      </c>
      <c r="W1943" s="1">
        <v>88839</v>
      </c>
      <c r="X1943" s="2"/>
      <c r="Y1943" s="1"/>
      <c r="Z1943" s="1"/>
      <c r="AA1943" s="1"/>
      <c r="AB1943" s="1"/>
    </row>
    <row r="1944" spans="1:28" x14ac:dyDescent="0.3">
      <c r="A1944" s="1">
        <v>23181</v>
      </c>
      <c r="B1944" s="1" t="s">
        <v>41</v>
      </c>
      <c r="C1944" s="1">
        <v>315.98</v>
      </c>
      <c r="D1944" s="1">
        <v>0.1</v>
      </c>
      <c r="E1944" s="1">
        <v>3380</v>
      </c>
      <c r="G1944" s="1"/>
      <c r="H1944" s="1" t="s">
        <v>35</v>
      </c>
      <c r="I1944" s="1" t="s">
        <v>34</v>
      </c>
      <c r="J1944" s="1" t="s">
        <v>26</v>
      </c>
      <c r="K1944" s="1" t="s">
        <v>996</v>
      </c>
      <c r="L1944" s="1" t="s">
        <v>49</v>
      </c>
      <c r="M1944" s="1"/>
      <c r="N1944" s="1" t="s">
        <v>29</v>
      </c>
      <c r="O1944" s="1" t="s">
        <v>998</v>
      </c>
      <c r="P1944" s="1" t="s">
        <v>171</v>
      </c>
      <c r="Q1944" s="1" t="s">
        <v>974</v>
      </c>
      <c r="R1944" s="1"/>
      <c r="S1944" s="1">
        <v>30240</v>
      </c>
      <c r="T1944" s="2">
        <v>42114</v>
      </c>
      <c r="U1944" s="2">
        <v>42116</v>
      </c>
      <c r="V1944" s="1">
        <v>18</v>
      </c>
      <c r="W1944" s="1">
        <v>88838</v>
      </c>
      <c r="X1944" s="1"/>
      <c r="Y1944" s="1"/>
      <c r="Z1944" s="1"/>
      <c r="AA1944" s="1"/>
      <c r="AB1944" s="1"/>
    </row>
    <row r="1945" spans="1:28" x14ac:dyDescent="0.3">
      <c r="A1945" s="1">
        <v>23182</v>
      </c>
      <c r="B1945" s="1" t="s">
        <v>41</v>
      </c>
      <c r="C1945" s="1">
        <v>276.2</v>
      </c>
      <c r="D1945" s="1">
        <v>0.1</v>
      </c>
      <c r="E1945" s="1">
        <v>3380</v>
      </c>
      <c r="G1945" s="1"/>
      <c r="H1945" s="1" t="s">
        <v>35</v>
      </c>
      <c r="I1945" s="1" t="s">
        <v>34</v>
      </c>
      <c r="J1945" s="1" t="s">
        <v>36</v>
      </c>
      <c r="K1945" s="1" t="s">
        <v>37</v>
      </c>
      <c r="L1945" s="1" t="s">
        <v>124</v>
      </c>
      <c r="M1945" s="1"/>
      <c r="N1945" s="1" t="s">
        <v>29</v>
      </c>
      <c r="O1945" s="1" t="s">
        <v>998</v>
      </c>
      <c r="P1945" s="1" t="s">
        <v>171</v>
      </c>
      <c r="Q1945" s="1" t="s">
        <v>974</v>
      </c>
      <c r="R1945" s="1"/>
      <c r="S1945" s="1">
        <v>30240</v>
      </c>
      <c r="T1945" s="2">
        <v>42114</v>
      </c>
      <c r="U1945" s="2">
        <v>42115</v>
      </c>
      <c r="V1945" s="1">
        <v>11</v>
      </c>
      <c r="W1945" s="1">
        <v>88838</v>
      </c>
      <c r="X1945" s="2"/>
      <c r="Y1945" s="1"/>
      <c r="Z1945" s="1"/>
      <c r="AA1945" s="1"/>
      <c r="AB1945" s="1"/>
    </row>
    <row r="1946" spans="1:28" x14ac:dyDescent="0.3">
      <c r="A1946" s="1">
        <v>23183</v>
      </c>
      <c r="B1946" s="1" t="s">
        <v>41</v>
      </c>
      <c r="C1946" s="1">
        <v>63.94</v>
      </c>
      <c r="D1946" s="1">
        <v>0.05</v>
      </c>
      <c r="E1946" s="1">
        <v>3380</v>
      </c>
      <c r="G1946" s="1"/>
      <c r="H1946" s="1" t="s">
        <v>35</v>
      </c>
      <c r="I1946" s="1" t="s">
        <v>34</v>
      </c>
      <c r="J1946" s="1" t="s">
        <v>36</v>
      </c>
      <c r="K1946" s="1" t="s">
        <v>42</v>
      </c>
      <c r="L1946" s="1" t="s">
        <v>49</v>
      </c>
      <c r="M1946" s="1"/>
      <c r="N1946" s="1" t="s">
        <v>29</v>
      </c>
      <c r="O1946" s="1" t="s">
        <v>998</v>
      </c>
      <c r="P1946" s="1" t="s">
        <v>171</v>
      </c>
      <c r="Q1946" s="1" t="s">
        <v>974</v>
      </c>
      <c r="R1946" s="1"/>
      <c r="S1946" s="1">
        <v>30240</v>
      </c>
      <c r="T1946" s="2">
        <v>42114</v>
      </c>
      <c r="U1946" s="2">
        <v>42115</v>
      </c>
      <c r="V1946" s="1">
        <v>8</v>
      </c>
      <c r="W1946" s="1">
        <v>88838</v>
      </c>
      <c r="X1946" s="2"/>
      <c r="Y1946" s="1"/>
      <c r="Z1946" s="1"/>
      <c r="AA1946" s="1"/>
      <c r="AB1946" s="1"/>
    </row>
    <row r="1947" spans="1:28" x14ac:dyDescent="0.3">
      <c r="A1947" s="1">
        <v>24161</v>
      </c>
      <c r="B1947" s="1" t="s">
        <v>33</v>
      </c>
      <c r="C1947" s="1">
        <v>11.97</v>
      </c>
      <c r="D1947" s="1">
        <v>0.05</v>
      </c>
      <c r="E1947" s="1">
        <v>3381</v>
      </c>
      <c r="G1947" s="1"/>
      <c r="H1947" s="1" t="s">
        <v>35</v>
      </c>
      <c r="I1947" s="1" t="s">
        <v>24</v>
      </c>
      <c r="J1947" s="1" t="s">
        <v>26</v>
      </c>
      <c r="K1947" s="1" t="s">
        <v>27</v>
      </c>
      <c r="L1947" s="1" t="s">
        <v>43</v>
      </c>
      <c r="M1947" s="1"/>
      <c r="N1947" s="1" t="s">
        <v>29</v>
      </c>
      <c r="O1947" s="1" t="s">
        <v>998</v>
      </c>
      <c r="P1947" s="1" t="s">
        <v>171</v>
      </c>
      <c r="Q1947" s="1" t="s">
        <v>975</v>
      </c>
      <c r="R1947" s="1"/>
      <c r="S1947" s="1">
        <v>31204</v>
      </c>
      <c r="T1947" s="2">
        <v>42086</v>
      </c>
      <c r="U1947" s="2">
        <v>42088</v>
      </c>
      <c r="V1947" s="1">
        <v>2</v>
      </c>
      <c r="W1947" s="1">
        <v>88836</v>
      </c>
      <c r="X1947" s="1"/>
      <c r="Y1947" s="1"/>
      <c r="Z1947" s="1"/>
      <c r="AA1947" s="1"/>
      <c r="AB1947" s="1"/>
    </row>
    <row r="1948" spans="1:28" x14ac:dyDescent="0.3">
      <c r="A1948" s="1">
        <v>25841</v>
      </c>
      <c r="B1948" s="1" t="s">
        <v>47</v>
      </c>
      <c r="C1948" s="1">
        <v>28.53</v>
      </c>
      <c r="D1948" s="1">
        <v>0.05</v>
      </c>
      <c r="E1948" s="1">
        <v>3381</v>
      </c>
      <c r="G1948" s="1"/>
      <c r="H1948" s="1" t="s">
        <v>35</v>
      </c>
      <c r="I1948" s="1" t="s">
        <v>34</v>
      </c>
      <c r="J1948" s="1" t="s">
        <v>26</v>
      </c>
      <c r="K1948" s="1" t="s">
        <v>996</v>
      </c>
      <c r="L1948" s="1" t="s">
        <v>49</v>
      </c>
      <c r="M1948" s="1"/>
      <c r="N1948" s="1" t="s">
        <v>29</v>
      </c>
      <c r="O1948" s="1" t="s">
        <v>988</v>
      </c>
      <c r="P1948" s="1" t="s">
        <v>171</v>
      </c>
      <c r="Q1948" s="1" t="s">
        <v>975</v>
      </c>
      <c r="R1948" s="1"/>
      <c r="S1948" s="1">
        <v>31204</v>
      </c>
      <c r="T1948" s="2">
        <v>42123</v>
      </c>
      <c r="U1948" s="2">
        <v>42123</v>
      </c>
      <c r="V1948" s="1">
        <v>18</v>
      </c>
      <c r="W1948" s="1">
        <v>88840</v>
      </c>
      <c r="X1948" s="1"/>
      <c r="Y1948" s="1"/>
      <c r="Z1948" s="1"/>
      <c r="AA1948" s="1"/>
      <c r="AB1948" s="1"/>
    </row>
    <row r="1949" spans="1:28" x14ac:dyDescent="0.3">
      <c r="A1949" s="1">
        <v>22341</v>
      </c>
      <c r="B1949" s="1" t="s">
        <v>71</v>
      </c>
      <c r="C1949" s="1">
        <v>2.98</v>
      </c>
      <c r="D1949" s="1">
        <v>0.05</v>
      </c>
      <c r="E1949" s="1">
        <v>3385</v>
      </c>
      <c r="G1949" s="1"/>
      <c r="H1949" s="1" t="s">
        <v>995</v>
      </c>
      <c r="I1949" s="1" t="s">
        <v>24</v>
      </c>
      <c r="J1949" s="1" t="s">
        <v>26</v>
      </c>
      <c r="K1949" s="1" t="s">
        <v>27</v>
      </c>
      <c r="L1949" s="1" t="s">
        <v>28</v>
      </c>
      <c r="M1949" s="1"/>
      <c r="N1949" s="1" t="s">
        <v>29</v>
      </c>
      <c r="O1949" s="1" t="s">
        <v>988</v>
      </c>
      <c r="P1949" s="1" t="s">
        <v>90</v>
      </c>
      <c r="Q1949" s="1" t="s">
        <v>976</v>
      </c>
      <c r="R1949" s="1"/>
      <c r="S1949" s="1">
        <v>44512</v>
      </c>
      <c r="T1949" s="2">
        <v>42020</v>
      </c>
      <c r="U1949" s="2">
        <v>42020</v>
      </c>
      <c r="V1949" s="1">
        <v>5</v>
      </c>
      <c r="W1949" s="1">
        <v>88745</v>
      </c>
      <c r="X1949" s="1"/>
      <c r="Y1949" s="1"/>
      <c r="Z1949" s="1"/>
      <c r="AA1949" s="1"/>
      <c r="AB1949" s="1"/>
    </row>
    <row r="1950" spans="1:28" x14ac:dyDescent="0.3">
      <c r="A1950" s="1">
        <v>22342</v>
      </c>
      <c r="B1950" s="1" t="s">
        <v>71</v>
      </c>
      <c r="C1950" s="1">
        <v>125.99</v>
      </c>
      <c r="D1950" s="1">
        <v>0.1</v>
      </c>
      <c r="E1950" s="1">
        <v>3385</v>
      </c>
      <c r="G1950" s="1"/>
      <c r="H1950" s="1" t="s">
        <v>35</v>
      </c>
      <c r="I1950" s="1" t="s">
        <v>24</v>
      </c>
      <c r="J1950" s="1" t="s">
        <v>58</v>
      </c>
      <c r="K1950" s="1" t="s">
        <v>992</v>
      </c>
      <c r="L1950" s="1" t="s">
        <v>49</v>
      </c>
      <c r="M1950" s="1"/>
      <c r="N1950" s="1" t="s">
        <v>29</v>
      </c>
      <c r="O1950" s="1" t="s">
        <v>988</v>
      </c>
      <c r="P1950" s="1" t="s">
        <v>90</v>
      </c>
      <c r="Q1950" s="1" t="s">
        <v>976</v>
      </c>
      <c r="R1950" s="1"/>
      <c r="S1950" s="1">
        <v>44512</v>
      </c>
      <c r="T1950" s="2">
        <v>42020</v>
      </c>
      <c r="U1950" s="2">
        <v>42025</v>
      </c>
      <c r="V1950" s="1">
        <v>6</v>
      </c>
      <c r="W1950" s="1">
        <v>88745</v>
      </c>
      <c r="X1950" s="1"/>
      <c r="Y1950" s="1"/>
      <c r="Z1950" s="1"/>
      <c r="AA1950" s="1"/>
      <c r="AB1950" s="1"/>
    </row>
    <row r="1951" spans="1:28" x14ac:dyDescent="0.3">
      <c r="A1951" s="1">
        <v>23190</v>
      </c>
      <c r="B1951" s="1" t="s">
        <v>41</v>
      </c>
      <c r="C1951" s="1">
        <v>2.61</v>
      </c>
      <c r="D1951" s="1">
        <v>0.05</v>
      </c>
      <c r="E1951" s="1">
        <v>3386</v>
      </c>
      <c r="G1951" s="1"/>
      <c r="H1951" s="1" t="s">
        <v>35</v>
      </c>
      <c r="I1951" s="1" t="s">
        <v>24</v>
      </c>
      <c r="J1951" s="1" t="s">
        <v>26</v>
      </c>
      <c r="K1951" s="1" t="s">
        <v>82</v>
      </c>
      <c r="L1951" s="1" t="s">
        <v>49</v>
      </c>
      <c r="M1951" s="1"/>
      <c r="N1951" s="1" t="s">
        <v>29</v>
      </c>
      <c r="O1951" s="1" t="s">
        <v>988</v>
      </c>
      <c r="P1951" s="1" t="s">
        <v>90</v>
      </c>
      <c r="Q1951" s="1" t="s">
        <v>245</v>
      </c>
      <c r="R1951" s="1"/>
      <c r="S1951" s="1">
        <v>43402</v>
      </c>
      <c r="T1951" s="2">
        <v>42127</v>
      </c>
      <c r="U1951" s="2">
        <v>42129</v>
      </c>
      <c r="V1951" s="1">
        <v>10</v>
      </c>
      <c r="W1951" s="1">
        <v>88746</v>
      </c>
      <c r="X1951" s="1"/>
      <c r="Y1951" s="1"/>
      <c r="Z1951" s="1"/>
      <c r="AA1951" s="1"/>
      <c r="AB1951" s="1"/>
    </row>
    <row r="1952" spans="1:28" x14ac:dyDescent="0.3">
      <c r="A1952" s="1">
        <v>23191</v>
      </c>
      <c r="B1952" s="1" t="s">
        <v>41</v>
      </c>
      <c r="C1952" s="1">
        <v>25.38</v>
      </c>
      <c r="D1952" s="1">
        <v>0.05</v>
      </c>
      <c r="E1952" s="1">
        <v>3386</v>
      </c>
      <c r="G1952" s="1"/>
      <c r="H1952" s="1" t="s">
        <v>995</v>
      </c>
      <c r="I1952" s="1" t="s">
        <v>24</v>
      </c>
      <c r="J1952" s="1" t="s">
        <v>36</v>
      </c>
      <c r="K1952" s="1" t="s">
        <v>42</v>
      </c>
      <c r="L1952" s="1" t="s">
        <v>43</v>
      </c>
      <c r="M1952" s="1"/>
      <c r="N1952" s="1" t="s">
        <v>29</v>
      </c>
      <c r="O1952" s="1" t="s">
        <v>984</v>
      </c>
      <c r="P1952" s="1" t="s">
        <v>90</v>
      </c>
      <c r="Q1952" s="1" t="s">
        <v>245</v>
      </c>
      <c r="R1952" s="1"/>
      <c r="S1952" s="1">
        <v>43402</v>
      </c>
      <c r="T1952" s="2">
        <v>42127</v>
      </c>
      <c r="U1952" s="2">
        <v>42130</v>
      </c>
      <c r="V1952" s="1">
        <v>35</v>
      </c>
      <c r="W1952" s="1">
        <v>88746</v>
      </c>
      <c r="X1952" s="1"/>
      <c r="Y1952" s="1"/>
      <c r="Z1952" s="1"/>
      <c r="AA1952" s="1"/>
      <c r="AB1952" s="1"/>
    </row>
    <row r="1953" spans="1:28" x14ac:dyDescent="0.3">
      <c r="A1953" s="1">
        <v>19464</v>
      </c>
      <c r="B1953" s="1" t="s">
        <v>33</v>
      </c>
      <c r="C1953" s="1">
        <v>95.99</v>
      </c>
      <c r="D1953" s="1">
        <v>0.05</v>
      </c>
      <c r="E1953" s="1">
        <v>3388</v>
      </c>
      <c r="G1953" s="1"/>
      <c r="H1953" s="1" t="s">
        <v>35</v>
      </c>
      <c r="I1953" s="1" t="s">
        <v>24</v>
      </c>
      <c r="J1953" s="1" t="s">
        <v>26</v>
      </c>
      <c r="K1953" s="1" t="s">
        <v>85</v>
      </c>
      <c r="L1953" s="1" t="s">
        <v>124</v>
      </c>
      <c r="M1953" s="1"/>
      <c r="N1953" s="1" t="s">
        <v>29</v>
      </c>
      <c r="O1953" s="1" t="s">
        <v>984</v>
      </c>
      <c r="P1953" s="1" t="s">
        <v>39</v>
      </c>
      <c r="Q1953" s="1" t="s">
        <v>174</v>
      </c>
      <c r="R1953" s="1"/>
      <c r="S1953" s="1">
        <v>94533</v>
      </c>
      <c r="T1953" s="2">
        <v>42135</v>
      </c>
      <c r="U1953" s="2">
        <v>42136</v>
      </c>
      <c r="V1953" s="1">
        <v>9</v>
      </c>
      <c r="W1953" s="1">
        <v>90154</v>
      </c>
      <c r="X1953" s="1"/>
      <c r="Y1953" s="1"/>
      <c r="Z1953" s="1"/>
      <c r="AA1953" s="1"/>
      <c r="AB1953" s="1"/>
    </row>
    <row r="1954" spans="1:28" x14ac:dyDescent="0.3">
      <c r="A1954" s="1">
        <v>18640</v>
      </c>
      <c r="B1954" s="1" t="s">
        <v>47</v>
      </c>
      <c r="C1954" s="1">
        <v>125.99</v>
      </c>
      <c r="D1954" s="1">
        <v>0.1</v>
      </c>
      <c r="E1954" s="1">
        <v>3393</v>
      </c>
      <c r="G1954" s="1"/>
      <c r="H1954" s="1" t="s">
        <v>35</v>
      </c>
      <c r="I1954" s="1" t="s">
        <v>74</v>
      </c>
      <c r="J1954" s="1" t="s">
        <v>58</v>
      </c>
      <c r="K1954" s="1" t="s">
        <v>992</v>
      </c>
      <c r="L1954" s="1" t="s">
        <v>49</v>
      </c>
      <c r="M1954" s="1"/>
      <c r="N1954" s="1" t="s">
        <v>29</v>
      </c>
      <c r="O1954" s="1" t="s">
        <v>984</v>
      </c>
      <c r="P1954" s="1" t="s">
        <v>31</v>
      </c>
      <c r="Q1954" s="1" t="s">
        <v>977</v>
      </c>
      <c r="R1954" s="1"/>
      <c r="S1954" s="1">
        <v>99163</v>
      </c>
      <c r="T1954" s="2">
        <v>42123</v>
      </c>
      <c r="U1954" s="2">
        <v>42124</v>
      </c>
      <c r="V1954" s="1">
        <v>7</v>
      </c>
      <c r="W1954" s="1">
        <v>87908</v>
      </c>
      <c r="X1954" s="1"/>
      <c r="Y1954" s="1"/>
      <c r="Z1954" s="1"/>
      <c r="AA1954" s="1"/>
      <c r="AB1954" s="1"/>
    </row>
    <row r="1955" spans="1:28" x14ac:dyDescent="0.3">
      <c r="A1955" s="1">
        <v>19635</v>
      </c>
      <c r="B1955" s="1" t="s">
        <v>41</v>
      </c>
      <c r="C1955" s="1">
        <v>4.4800000000000004</v>
      </c>
      <c r="D1955" s="1">
        <v>0.05</v>
      </c>
      <c r="E1955" s="1">
        <v>3393</v>
      </c>
      <c r="G1955" s="1"/>
      <c r="H1955" s="1" t="s">
        <v>35</v>
      </c>
      <c r="I1955" s="1" t="s">
        <v>74</v>
      </c>
      <c r="J1955" s="1" t="s">
        <v>26</v>
      </c>
      <c r="K1955" s="1" t="s">
        <v>54</v>
      </c>
      <c r="L1955" s="1" t="s">
        <v>49</v>
      </c>
      <c r="M1955" s="1"/>
      <c r="N1955" s="1" t="s">
        <v>29</v>
      </c>
      <c r="O1955" s="1" t="s">
        <v>989</v>
      </c>
      <c r="P1955" s="1" t="s">
        <v>31</v>
      </c>
      <c r="Q1955" s="1" t="s">
        <v>977</v>
      </c>
      <c r="R1955" s="1"/>
      <c r="S1955" s="1">
        <v>99163</v>
      </c>
      <c r="T1955" s="2">
        <v>42049</v>
      </c>
      <c r="U1955" s="2">
        <v>42050</v>
      </c>
      <c r="V1955" s="1">
        <v>19</v>
      </c>
      <c r="W1955" s="1">
        <v>87909</v>
      </c>
      <c r="X1955" s="1"/>
      <c r="Y1955" s="1"/>
      <c r="Z1955" s="1"/>
      <c r="AA1955" s="1"/>
      <c r="AB1955" s="1"/>
    </row>
    <row r="1956" spans="1:28" x14ac:dyDescent="0.3">
      <c r="A1956" s="1">
        <v>20624</v>
      </c>
      <c r="B1956" s="1" t="s">
        <v>71</v>
      </c>
      <c r="C1956" s="1">
        <v>1270.99</v>
      </c>
      <c r="D1956" s="1">
        <v>0.15</v>
      </c>
      <c r="E1956" s="1">
        <v>3397</v>
      </c>
      <c r="G1956" s="1"/>
      <c r="H1956" s="1" t="s">
        <v>35</v>
      </c>
      <c r="I1956" s="1" t="s">
        <v>48</v>
      </c>
      <c r="J1956" s="1" t="s">
        <v>26</v>
      </c>
      <c r="K1956" s="1" t="s">
        <v>996</v>
      </c>
      <c r="L1956" s="1" t="s">
        <v>49</v>
      </c>
      <c r="M1956" s="1"/>
      <c r="N1956" s="1" t="s">
        <v>29</v>
      </c>
      <c r="O1956" s="1" t="s">
        <v>989</v>
      </c>
      <c r="P1956" s="1" t="s">
        <v>98</v>
      </c>
      <c r="Q1956" s="1" t="s">
        <v>449</v>
      </c>
      <c r="R1956" s="1"/>
      <c r="S1956" s="1">
        <v>61832</v>
      </c>
      <c r="T1956" s="2">
        <v>42162</v>
      </c>
      <c r="U1956" s="2">
        <v>42164</v>
      </c>
      <c r="V1956" s="1">
        <v>7</v>
      </c>
      <c r="W1956" s="1">
        <v>87535</v>
      </c>
      <c r="X1956" s="2"/>
      <c r="Y1956" s="1"/>
      <c r="Z1956" s="1"/>
      <c r="AA1956" s="1"/>
      <c r="AB1956" s="1"/>
    </row>
    <row r="1957" spans="1:28" x14ac:dyDescent="0.3">
      <c r="A1957" s="1">
        <v>19842</v>
      </c>
      <c r="B1957" s="1" t="s">
        <v>23</v>
      </c>
      <c r="C1957" s="1">
        <v>10.9</v>
      </c>
      <c r="D1957" s="1">
        <v>0.05</v>
      </c>
      <c r="E1957" s="1">
        <v>3397</v>
      </c>
      <c r="G1957" s="1"/>
      <c r="H1957" s="1" t="s">
        <v>35</v>
      </c>
      <c r="I1957" s="1" t="s">
        <v>48</v>
      </c>
      <c r="J1957" s="1" t="s">
        <v>26</v>
      </c>
      <c r="K1957" s="1" t="s">
        <v>85</v>
      </c>
      <c r="L1957" s="1" t="s">
        <v>49</v>
      </c>
      <c r="M1957" s="1"/>
      <c r="N1957" s="1" t="s">
        <v>29</v>
      </c>
      <c r="O1957" s="1" t="s">
        <v>989</v>
      </c>
      <c r="P1957" s="1" t="s">
        <v>98</v>
      </c>
      <c r="Q1957" s="1" t="s">
        <v>449</v>
      </c>
      <c r="R1957" s="1"/>
      <c r="S1957" s="1">
        <v>61832</v>
      </c>
      <c r="T1957" s="2">
        <v>42074</v>
      </c>
      <c r="U1957" s="2">
        <v>42075</v>
      </c>
      <c r="V1957" s="1">
        <v>18</v>
      </c>
      <c r="W1957" s="1">
        <v>87536</v>
      </c>
      <c r="X1957" s="2"/>
      <c r="Y1957" s="1"/>
      <c r="Z1957" s="1"/>
      <c r="AA1957" s="1"/>
      <c r="AB1957" s="1"/>
    </row>
    <row r="1958" spans="1:28" x14ac:dyDescent="0.3">
      <c r="A1958" s="1">
        <v>19843</v>
      </c>
      <c r="B1958" s="1" t="s">
        <v>23</v>
      </c>
      <c r="C1958" s="1">
        <v>7.99</v>
      </c>
      <c r="D1958" s="1">
        <v>0.05</v>
      </c>
      <c r="E1958" s="1">
        <v>3397</v>
      </c>
      <c r="G1958" s="1"/>
      <c r="H1958" s="1" t="s">
        <v>35</v>
      </c>
      <c r="I1958" s="1" t="s">
        <v>48</v>
      </c>
      <c r="J1958" s="1" t="s">
        <v>58</v>
      </c>
      <c r="K1958" s="1" t="s">
        <v>992</v>
      </c>
      <c r="L1958" s="1" t="s">
        <v>63</v>
      </c>
      <c r="M1958" s="1"/>
      <c r="N1958" s="1" t="s">
        <v>29</v>
      </c>
      <c r="O1958" s="1" t="s">
        <v>989</v>
      </c>
      <c r="P1958" s="1" t="s">
        <v>98</v>
      </c>
      <c r="Q1958" s="1" t="s">
        <v>449</v>
      </c>
      <c r="R1958" s="1"/>
      <c r="S1958" s="1">
        <v>61832</v>
      </c>
      <c r="T1958" s="2">
        <v>42074</v>
      </c>
      <c r="U1958" s="2">
        <v>42075</v>
      </c>
      <c r="V1958" s="1">
        <v>22</v>
      </c>
      <c r="W1958" s="1">
        <v>87536</v>
      </c>
      <c r="X1958" s="2"/>
      <c r="Y1958" s="1"/>
      <c r="Z1958" s="1"/>
      <c r="AA1958" s="1"/>
      <c r="AB1958" s="1"/>
    </row>
    <row r="1959" spans="1:28" x14ac:dyDescent="0.3">
      <c r="A1959" s="1">
        <v>26208</v>
      </c>
      <c r="B1959" s="1" t="s">
        <v>33</v>
      </c>
      <c r="C1959" s="1">
        <v>11.97</v>
      </c>
      <c r="D1959" s="1">
        <v>0.05</v>
      </c>
      <c r="E1959" s="1">
        <v>3399</v>
      </c>
      <c r="G1959" s="1"/>
      <c r="H1959" s="1" t="s">
        <v>35</v>
      </c>
      <c r="I1959" s="1" t="s">
        <v>48</v>
      </c>
      <c r="J1959" s="1" t="s">
        <v>26</v>
      </c>
      <c r="K1959" s="1" t="s">
        <v>27</v>
      </c>
      <c r="L1959" s="1" t="s">
        <v>43</v>
      </c>
      <c r="M1959" s="1"/>
      <c r="N1959" s="1" t="s">
        <v>29</v>
      </c>
      <c r="O1959" s="1" t="s">
        <v>988</v>
      </c>
      <c r="P1959" s="1" t="s">
        <v>98</v>
      </c>
      <c r="Q1959" s="1" t="s">
        <v>497</v>
      </c>
      <c r="R1959" s="1"/>
      <c r="S1959" s="1">
        <v>60016</v>
      </c>
      <c r="T1959" s="2">
        <v>42092</v>
      </c>
      <c r="U1959" s="2">
        <v>42094</v>
      </c>
      <c r="V1959" s="1">
        <v>5</v>
      </c>
      <c r="W1959" s="1">
        <v>87534</v>
      </c>
      <c r="X1959" s="1"/>
      <c r="Y1959" s="1"/>
      <c r="Z1959" s="1"/>
      <c r="AA1959" s="1"/>
      <c r="AB1959" s="1"/>
    </row>
    <row r="1960" spans="1:28" x14ac:dyDescent="0.3">
      <c r="A1960" s="1">
        <v>24911</v>
      </c>
      <c r="B1960" s="1" t="s">
        <v>47</v>
      </c>
      <c r="C1960" s="1">
        <v>9.3800000000000008</v>
      </c>
      <c r="D1960" s="1">
        <v>0.05</v>
      </c>
      <c r="E1960" s="1">
        <v>3400</v>
      </c>
      <c r="G1960" s="1"/>
      <c r="H1960" s="1" t="s">
        <v>995</v>
      </c>
      <c r="I1960" s="1" t="s">
        <v>48</v>
      </c>
      <c r="J1960" s="1" t="s">
        <v>36</v>
      </c>
      <c r="K1960" s="1" t="s">
        <v>42</v>
      </c>
      <c r="L1960" s="1" t="s">
        <v>49</v>
      </c>
      <c r="M1960" s="1"/>
      <c r="N1960" s="1" t="s">
        <v>29</v>
      </c>
      <c r="O1960" s="1" t="s">
        <v>984</v>
      </c>
      <c r="P1960" s="1" t="s">
        <v>252</v>
      </c>
      <c r="Q1960" s="1" t="s">
        <v>978</v>
      </c>
      <c r="R1960" s="1"/>
      <c r="S1960" s="1">
        <v>26554</v>
      </c>
      <c r="T1960" s="2">
        <v>42098</v>
      </c>
      <c r="U1960" s="2">
        <v>42098</v>
      </c>
      <c r="V1960" s="1">
        <v>15</v>
      </c>
      <c r="W1960" s="1">
        <v>87537</v>
      </c>
      <c r="X1960" s="1"/>
      <c r="Y1960" s="1"/>
      <c r="Z1960" s="1"/>
      <c r="AA1960" s="1"/>
      <c r="AB1960" s="1"/>
    </row>
    <row r="1961" spans="1:28" x14ac:dyDescent="0.3">
      <c r="A1961" s="1">
        <v>25914</v>
      </c>
      <c r="B1961" s="1" t="s">
        <v>23</v>
      </c>
      <c r="C1961" s="1">
        <v>105.98</v>
      </c>
      <c r="D1961" s="1">
        <v>0.1</v>
      </c>
      <c r="E1961" s="1">
        <v>3403</v>
      </c>
      <c r="G1961" s="1"/>
      <c r="H1961" s="1" t="s">
        <v>995</v>
      </c>
      <c r="I1961" s="1" t="s">
        <v>74</v>
      </c>
      <c r="J1961" s="1" t="s">
        <v>36</v>
      </c>
      <c r="K1961" s="1" t="s">
        <v>42</v>
      </c>
      <c r="L1961" s="1" t="s">
        <v>63</v>
      </c>
      <c r="M1961" s="1"/>
      <c r="N1961" s="1" t="s">
        <v>29</v>
      </c>
      <c r="O1961" s="1" t="s">
        <v>30</v>
      </c>
      <c r="P1961" s="1" t="s">
        <v>720</v>
      </c>
      <c r="Q1961" s="1" t="s">
        <v>979</v>
      </c>
      <c r="R1961" s="1"/>
      <c r="S1961" s="1">
        <v>82001</v>
      </c>
      <c r="T1961" s="2">
        <v>42043</v>
      </c>
      <c r="U1961" s="2">
        <v>42046</v>
      </c>
      <c r="V1961" s="1">
        <v>5</v>
      </c>
      <c r="W1961" s="1">
        <v>87530</v>
      </c>
      <c r="X1961" s="2"/>
      <c r="Y1961" s="1"/>
      <c r="Z1961" s="1"/>
      <c r="AA1961" s="1"/>
      <c r="AB1961" s="1"/>
    </row>
    <row r="1962" spans="1:28" x14ac:dyDescent="0.3">
      <c r="X1962" s="2"/>
      <c r="Y1962" s="1"/>
      <c r="Z1962" s="1"/>
      <c r="AA1962" s="1"/>
      <c r="AB1962" s="1"/>
    </row>
    <row r="1963" spans="1:28" x14ac:dyDescent="0.3">
      <c r="X1963" s="2"/>
      <c r="Y1963" s="1"/>
      <c r="Z1963" s="1"/>
      <c r="AA1963" s="1"/>
      <c r="AB1963" s="1"/>
    </row>
    <row r="1964" spans="1:28" x14ac:dyDescent="0.3">
      <c r="X1964" s="1"/>
      <c r="Y1964" s="1"/>
      <c r="Z1964" s="1"/>
      <c r="AA1964" s="1"/>
      <c r="AB1964" s="1"/>
    </row>
    <row r="1965" spans="1:28" x14ac:dyDescent="0.3">
      <c r="X1965" s="2"/>
      <c r="Y1965" s="1"/>
      <c r="Z1965" s="1"/>
      <c r="AA1965" s="1"/>
      <c r="AB1965" s="1"/>
    </row>
    <row r="1966" spans="1:28" x14ac:dyDescent="0.3">
      <c r="X1966" s="2"/>
      <c r="Y1966" s="1"/>
      <c r="Z1966" s="1"/>
      <c r="AA1966" s="1"/>
      <c r="AB1966" s="1"/>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88EC7D-7E7B-4703-8F1D-BF91A0616F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Wireframe</vt:lpstr>
      <vt:lpstr>Pivot Table</vt:lpstr>
      <vt:lpstr>Calculated Metrics</vt:lpstr>
      <vt:lpstr>Product Lookup</vt:lpstr>
      <vt:lpstr>Customer Lookup</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George Okata</dc:creator>
  <cp:keywords/>
  <dc:description/>
  <cp:lastModifiedBy>Khadijah bello</cp:lastModifiedBy>
  <cp:revision/>
  <cp:lastPrinted>2026-04-29T12:34:46Z</cp:lastPrinted>
  <dcterms:created xsi:type="dcterms:W3CDTF">2026-02-06T11:38:17Z</dcterms:created>
  <dcterms:modified xsi:type="dcterms:W3CDTF">2026-05-06T23:37:48Z</dcterms:modified>
  <cp:category/>
  <cp:contentStatus/>
</cp:coreProperties>
</file>