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9"/>
            <rFont val="Tahoma"/>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9"/>
            <rFont val="Tahoma"/>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9"/>
            <rFont val="Tahoma"/>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9"/>
            <rFont val="Tahoma"/>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9"/>
            <rFont val="Tahoma"/>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9"/>
            <rFont val="Tahoma"/>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9"/>
            <rFont val="Tahoma"/>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9"/>
            <rFont val="Tahoma"/>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9"/>
            <rFont val="Tahoma"/>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9"/>
            <rFont val="Tahoma"/>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9"/>
            <rFont val="Tahoma"/>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9"/>
            <rFont val="Tahoma"/>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9"/>
            <rFont val="Tahoma"/>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9"/>
            <rFont val="Tahoma"/>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9"/>
            <rFont val="Tahoma"/>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9"/>
            <rFont val="Tahoma"/>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9"/>
            <rFont val="Tahoma"/>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9"/>
            <rFont val="Tahoma"/>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9"/>
            <rFont val="Tahoma"/>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9"/>
            <rFont val="Tahoma"/>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9"/>
            <rFont val="Tahoma"/>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9"/>
            <rFont val="Tahoma"/>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9"/>
            <rFont val="Tahoma"/>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9"/>
            <rFont val="Tahoma"/>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9"/>
            <rFont val="Tahoma"/>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9"/>
            <rFont val="Tahoma"/>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9"/>
            <rFont val="Tahoma"/>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9"/>
            <rFont val="Tahoma"/>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9"/>
            <rFont val="Tahoma"/>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9"/>
            <rFont val="Tahoma"/>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9"/>
            <rFont val="Tahoma"/>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9"/>
            <rFont val="Tahoma"/>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9"/>
            <rFont val="Tahoma"/>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9"/>
            <rFont val="Tahoma"/>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9"/>
            <rFont val="Tahoma"/>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9"/>
            <rFont val="Tahoma"/>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9"/>
            <rFont val="Tahoma"/>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9"/>
            <rFont val="Tahoma"/>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9"/>
            <rFont val="Tahoma"/>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9"/>
            <rFont val="Tahoma"/>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9"/>
            <rFont val="Tahoma"/>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9"/>
            <rFont val="Tahoma"/>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9"/>
            <rFont val="Tahoma"/>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9"/>
            <rFont val="Tahoma"/>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9"/>
            <rFont val="Tahoma"/>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9"/>
            <rFont val="Tahoma"/>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<sst xmlns="http://schemas.openxmlformats.org/spreadsheetml/2006/main" count="390" uniqueCount="213">
  <si>
    <t xml:space="preserve">Usability review (Español)</t>
  </si>
  <si>
    <t xml:space="preserve">Enter score</t>
  </si>
  <si>
    <t xml:space="preserve">Very poor</t>
  </si>
  <si>
    <t xml:space="preserve">Lambus</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</si>
  <si>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</si>
  <si>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</si>
  <si>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</si>
  <si>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</si>
  <si>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</si>
  <si>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</si>
  <si>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</si>
  <si>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</si>
  <si>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</si>
  <si>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</si>
  <si>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</si>
  <si>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</si>
  <si>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</si>
  <si>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</si>
  <si>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</si>
  <si>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</si>
  <si>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 aplicación debería de poder permitir asignar una hora a las distintas  paradas/eventos del viaje. Por ahora solo se permite asignarle una fecha.</t>
  </si>
  <si>
    <t xml:space="preserve">Las características y la funcionalidad son compatibles con los flujos de trabajo deseados por los usuarios.</t>
  </si>
  <si>
    <t xml:space="preserve">El proceso de creación y organización de viajes es muy intuitivo y sigue un orden lógico.</t>
  </si>
  <si>
    <t xml:space="preserve">Las tareas de uso frecuente están fácilmente disponibles (por ejemplo, fácilmente accesibles desde la página de inicio) y están bien soportadas (por ejemplo, los accesos directos están disponibles).</t>
  </si>
  <si>
    <t xml:space="preserve">El acceso a la funcionalidad de gestión y organización de viajes está fácilmente accesible a un solo toque en la pantalla principal de la aplicación.</t>
  </si>
  <si>
    <t xml:space="preserve">Los usuarios reciben un apoyo adecuado según su nivel de experiencia (por ejemplo, atajos para usuarios expertos, ayuda e instrucciones para usuarios novatos).</t>
  </si>
  <si>
    <t xml:space="preserve">La aplicación no ofrece ningún tipo de tutorial ni tour para los usuarios novatos.</t>
  </si>
  <si>
    <t xml:space="preserve">Las llamadas a las acciones (por ejemplo, registrarse, agregar a la cesta, enviar) son claras, están bien etiquetadas y aparecen como cliqueables.</t>
  </si>
  <si>
    <t xml:space="preserve">En la pantalla principal, ninguno de los botones que aparecen tienen un label que indique qué hace dicho botón.</t>
  </si>
  <si>
    <t xml:space="preserve">Homepage / starting page</t>
  </si>
  <si>
    <t xml:space="preserve">La página de inicio proporciona una instantánea clara y una descripción general del contenido, las características y la funcionalidad disponible.</t>
  </si>
  <si>
    <t xml:space="preserve">La pantalla de bienvenida muestra clara y concisamente la funcionalidad de la que dispone la aplicación pero no cómo utilizarla o a través de qué menú acceder a ella. </t>
  </si>
  <si>
    <t xml:space="preserve">La página de inicio es eficaz para orientar y dirigir a los usuarios a la información y las tareas deseadas.</t>
  </si>
  <si>
    <t xml:space="preserve">Los botones de la página principal no disponen de un label que indique su funcionalidad así que para  un usuario novato, saber a donde acceder para conseguir su objetivo puede ser frustrante.</t>
  </si>
  <si>
    <t xml:space="preserve">El diseño de la página de inicio es clara y ordenada con suficiente "espacio en blanco".</t>
  </si>
  <si>
    <t xml:space="preserve">Diseño bonito, con botones fácilmente accesibles y con un tamaño acorde a su relevancia. El tema de la aplicación se ajusta acorde al del dispositivo.</t>
  </si>
  <si>
    <t xml:space="preserve">Navigation</t>
  </si>
  <si>
    <t xml:space="preserve">Los usuarios pueden acceder fácilmente al sitio o la aplicación (por ejemplo, la URL es predecible y es devuelta por los motores de búsqueda).</t>
  </si>
  <si>
    <t xml:space="preserve">La aplicación  se puede obtener fácilmente desde la Play Store  y App Store. El resultado aparece el primero  y posee una página cuidada en la tienda.</t>
  </si>
  <si>
    <t xml:space="preserve">El esquema de navegación (por ejemplo, el menú) es fácil de encontrar, intuitivo y consistente.</t>
  </si>
  <si>
    <t xml:space="preserve">El menú se mantiene fijo en la parte baja de la aplicación y es fácil de encontrar pero  el carecer de labels que indiquen la funcionalidad de sus botones hace que sea mucho menos intuitivo.</t>
  </si>
  <si>
    <t xml:space="preserve">La navegación tiene la flexibilidad suficiente para permitir que los usuarios naveguen por los medios deseados (por ejemplo, búsqueda, navegación por tipo, navegación por nombre, más reciente, etc.).</t>
  </si>
  <si>
    <t xml:space="preserve">Ciertos campos de la aplicación como los viajes o documentos permiten ser ordenados por criterios como la fecha de creación entre otros pero otros campos como el historial de gastos no ofrece esa posibilidad.</t>
  </si>
  <si>
    <t xml:space="preserve">La estructura del sitio o la aplicación es clara, fácil de entender y aborda objetivos comunes del usuario.</t>
  </si>
  <si>
    <t xml:space="preserve">La estructura  de  la aplicación es clara, dando prioridad visualmente a los objetivos comunes del usuario como la creación de viajes,  gestión de gastos o planning.</t>
  </si>
  <si>
    <t xml:space="preserve">Los enlaces son claros, descriptivos y están bien etiquetados.</t>
  </si>
  <si>
    <t xml:space="preserve">No hay enlaces, todo se hace a través de menús y opciones. </t>
  </si>
  <si>
    <t xml:space="preserve">Las funciones estándar del navegador (por ejemplo, 'atrás', 'adelante', 'marcador') son compatibles.</t>
  </si>
  <si>
    <t xml:space="preserve">Es una aplicación, no una página web que se visualice en un navegador</t>
  </si>
  <si>
    <t xml:space="preserve">La ubicación actual está claramente indicada (por ejemplo, ruta de navegación, elemento de menú resaltado).</t>
  </si>
  <si>
    <t xml:space="preserve">La aplicación no indica en qué menú te encuentras actualmente más allá de resaltar el  icono ligeramente.</t>
  </si>
  <si>
    <t xml:space="preserve">Los usuarios pueden volver fácilmente a la página de inicio o a un punto de inicio relevante.</t>
  </si>
  <si>
    <t xml:space="preserve">Generalmente se permite volver al inicio pulsando el botón correspondiente en el menú, pero hay determinados submenús que ocultan ese botón de inicio. De forma, que la vuelta al inicio en algunos casos no se muestra de forma directa</t>
  </si>
  <si>
    <t xml:space="preserve">Se proporciona un mapa del sitio o índice claro y bien estructurado (cuando sea necesario)</t>
  </si>
  <si>
    <t xml:space="preserve">Una aplicación móvil no dispone de un mapa del sitio</t>
  </si>
  <si>
    <t xml:space="preserve">Search</t>
  </si>
  <si>
    <t xml:space="preserve">Una función de búsqueda consistente, fácil de encontrar y fácil de usar está disponible en todas partes (cuando sea conveniente)</t>
  </si>
  <si>
    <t xml:space="preserve">No hay una opción de búsqueda general, sólo para determinadas funcionalidades concretas (como buscar paradas o  buscar planificaciones de viajes de otros usuarios de la aplicación)</t>
  </si>
  <si>
    <t xml:space="preserve">La interfaz de búsqueda es adecuada para cumplir los objetivos del usuario (por ejemplo, parámetros múltiples, resultados priorizados, filtrado de resultados de búsqueda)</t>
  </si>
  <si>
    <t xml:space="preserve">La búsqueda puede ser filtrada según los gustos del usuario (preferencia por festivales, comida, museos…), pero no se permite filtrar según varios parámetros simultáneamente. Aunque sí prioriza los más populares.</t>
  </si>
  <si>
    <t xml:space="preserve">El servicio de búsqueda se ocupa de las búsquedas comunes (por ejemplo, muestra la mayoría de resultados populares), faltas de ortografía y abreviaturas.</t>
  </si>
  <si>
    <t xml:space="preserve">Muestra los resultados más populares y es capaz de corregir errores ortográficos, pero no en todos los casos (véase torre de pizza).</t>
  </si>
  <si>
    <t xml:space="preserve">Los resultados de búsqueda son relevantes, exhaustivos, precisos y se muestran bien</t>
  </si>
  <si>
    <t xml:space="preserve">Los resultados son relativamente relevantes, siempre y cuando la aplicación conozca lo que se está buscando, cosa que por desgracia no sucede siempre.</t>
  </si>
  <si>
    <t xml:space="preserve">Control &amp; feedback</t>
  </si>
  <si>
    <t xml:space="preserve">Se proporciona una respuesta rápida y apropiada (por ejemplo, después de una acción exitosa o no exitosa).
</t>
  </si>
  <si>
    <t xml:space="preserve">En las funciones principales de la aplicación (como crear un nuevo viaje o añadir gastos) no se informa del éxito de una acción, pero sí que informa de ello en opciones secundarias (como crear notas). No es consistente.</t>
  </si>
  <si>
    <t xml:space="preserve">Los usuarios pueden fácilmente deshacer, volver atrás y cambiar o cancelar acciones; o al menos tienen la oportunidad de confirmar una acción antes de cometer (por ejemplo, antes de realizar un pedido)</t>
  </si>
  <si>
    <t xml:space="preserve">Se tiene opción a eliminar en la aplicación (como notas, viajes ya creados, paradas), pero no a deshacer cambios hechos.</t>
  </si>
  <si>
    <t xml:space="preserve">Los usuarios pueden enviar comentarios (por ejemplo, por correo electrónico o mediante un formulario de comentarios / contacto en línea)</t>
  </si>
  <si>
    <t xml:space="preserve">No se proporcina de un correo electrónico de contacto, pero sí que se dispone de un chat en línea con el soporte de la aplicación</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</si>
  <si>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</si>
  <si>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</si>
  <si>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distiguien claramente los pasos a seguir de los procesos principales a realizar en la aplicación, como añadir un gasto o un nuevo viaje.</t>
  </si>
  <si>
    <t xml:space="preserve">Se solicita una cantidad mínima de información y, cuando se proporciona la justificación necesaria para solicitar información (por ejemplo, fecha de nacimiento, número de teléfono)</t>
  </si>
  <si>
    <t xml:space="preserve">No comprendemos el significado de este campo</t>
  </si>
  <si>
    <t xml:space="preserve">Los campos de formulario requeridos y opcionales están claramente indicados</t>
  </si>
  <si>
    <t xml:space="preserve">No da opción a tener campos opcionales, todo lo que implica la creación de un nuevo viaje en la aplicación es obligatorio</t>
  </si>
  <si>
    <t xml:space="preserve">Se utilizan los campos de entrada apropiados (por ejemplo, el calendario para la selección de la fecha, el menú desplegable para la selección) y se indican los formatos requeridos</t>
  </si>
  <si>
    <t xml:space="preserve">Para introducir fechas se utiliza un calendario, para los gastos un teclado numérico, para la elección de paradas utiliza un mapa.</t>
  </si>
  <si>
    <t xml:space="preserve">Se proporcionan ayuda e instrucciones (como ejemplos, información requerida) donde sea necesario. </t>
  </si>
  <si>
    <t xml:space="preserve">Se indica qué introducir en cada campo de los formularios, pero no se proporcionan ejemplos.</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</si>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</sst>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6">
    <font>
      <sz val="10"/>
      <color rgb="FF000000"/>
      <name val="Arial"/>
      <family val="0"/>
      <charset val="1"/>
    </font>
    <font>
      <sz val="10"/>
      <name val="Arial"/>
      <family val="0"/>
    </font>
    <font>
      <sz val="10"/>
      <name val="Arial"/>
      <family val="0"/>
    </font>
    <font>
      <sz val="10"/>
      <name val="Arial"/>
      <family val="0"/>
    </font>
    <font>
      <sz val="10"/>
      <name val="Arial"/>
      <family val="2"/>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sz val="9"/>
      <name val="Tahoma"/>
      <family val="0"/>
      <charset val="1"/>
    </font>
  </fonts>
  <fills count="4">
    <fill>
      <patternFill patternType="none"/>
    </fill>
    <fill>
      <patternFill patternType="gray125"/>
    </fill>
    <fill>
      <patternFill patternType="solid">
        <fgColor rgb="FFFFFFCC"/>
        <bgColor rgb="FFFFFFFF"/>
      </patternFill>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false" applyBorder="true" applyAlignment="false" applyProtection="false"/>
    <xf numFmtId="164" fontId="4" fillId="2" borderId="0" applyFont="false" applyBorder="true" applyAlignment="false" applyProtection="false"/>
    <xf numFmtId="164" fontId="4" fillId="2" borderId="0" applyFont="false" applyBorder="tru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right" vertical="top" textRotation="0" wrapText="true" indent="0" shrinkToFit="false"/>
      <protection locked="true" hidden="false"/>
    </xf>
    <xf numFmtId="164" fontId="6" fillId="0" borderId="0" xfId="0" applyFont="true" applyBorder="true" applyAlignment="true" applyProtection="false">
      <alignment horizontal="righ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false" applyAlignment="true" applyProtection="false">
      <alignment horizontal="right" vertical="top" textRotation="0" wrapText="false" indent="0" shrinkToFit="false"/>
      <protection locked="true" hidden="false"/>
    </xf>
    <xf numFmtId="166" fontId="6"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3" borderId="2" xfId="0" applyFont="true" applyBorder="true" applyAlignment="true" applyProtection="false">
      <alignment horizontal="left" vertical="center" textRotation="0" wrapText="false" indent="0" shrinkToFit="false"/>
      <protection locked="true" hidden="false"/>
    </xf>
    <xf numFmtId="164" fontId="26" fillId="3" borderId="3" xfId="0" applyFont="true" applyBorder="true" applyAlignment="false" applyProtection="false">
      <alignment horizontal="general" vertical="bottom" textRotation="0" wrapText="false" indent="0" shrinkToFit="false"/>
      <protection locked="true" hidden="false"/>
    </xf>
    <xf numFmtId="164" fontId="26" fillId="3" borderId="4" xfId="0" applyFont="true" applyBorder="true" applyAlignment="false" applyProtection="false">
      <alignment horizontal="general" vertical="bottom" textRotation="0" wrapText="false" indent="0" shrinkToFit="false"/>
      <protection locked="true" hidden="false"/>
    </xf>
    <xf numFmtId="167" fontId="27" fillId="3"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6" fontId="26" fillId="3" borderId="2" xfId="0" applyFont="true" applyBorder="true" applyAlignment="true" applyProtection="false">
      <alignment horizontal="center" vertical="center" textRotation="0" wrapText="false" indent="0" shrinkToFit="false"/>
      <protection locked="true" hidden="false"/>
    </xf>
    <xf numFmtId="166" fontId="28" fillId="3" borderId="2" xfId="0" applyFont="true" applyBorder="true" applyAlignment="true" applyProtection="false">
      <alignment horizontal="left" vertical="center" textRotation="0" wrapText="false" indent="0" shrinkToFit="false"/>
      <protection locked="true" hidden="false"/>
    </xf>
    <xf numFmtId="166" fontId="29" fillId="0" borderId="6"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left" vertical="bottom" textRotation="0" wrapText="true" indent="0" shrinkToFit="false"/>
      <protection locked="true" hidden="false"/>
    </xf>
    <xf numFmtId="166"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8" fontId="18"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20" fillId="0" borderId="11" xfId="0" applyFont="true" applyBorder="true" applyAlignment="true" applyProtection="false">
      <alignment horizontal="left" vertical="top" textRotation="0" wrapText="fals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22" fillId="0" borderId="11"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tConditionalStyle_1 1" xfId="20"/>
    <cellStyle name="ExtConditionalStyle_1 2" xfId="21"/>
    <cellStyle name="ExtConditionalStyle_1" xfId="22"/>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70" colorId="64" zoomScale="160" zoomScaleNormal="160" zoomScalePageLayoutView="100" workbookViewId="0">
      <selection pane="topLeft" activeCell="I75" activeCellId="0" sqref="I75"/>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t="s">
        <v>20</v>
      </c>
      <c r="J9" s="5"/>
      <c r="K9" s="41" t="n">
        <v>5</v>
      </c>
      <c r="L9" s="42" t="n">
        <f aca="false">K9/K117</f>
        <v>1</v>
      </c>
      <c r="M9" s="43" t="n">
        <f aca="false">VLOOKUP(D9,Q1:R9,2,FALSE())</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12</v>
      </c>
      <c r="E11" s="5"/>
      <c r="F11" s="5" t="e">
        <f aca="false">#REF!*#REF!</f>
        <v>#REF!</v>
      </c>
      <c r="G11" s="5" t="e">
        <f aca="false">IF(#REF!&gt;=0,10*#REF!,0)</f>
        <v>#REF!</v>
      </c>
      <c r="H11" s="5"/>
      <c r="I11" s="40" t="s">
        <v>22</v>
      </c>
      <c r="J11" s="5"/>
      <c r="K11" s="41" t="n">
        <v>5</v>
      </c>
      <c r="L11" s="42" t="n">
        <f aca="false">K11/K117</f>
        <v>1</v>
      </c>
      <c r="M11" s="43" t="n">
        <f aca="false">VLOOKUP(D11,Q1:R9,2,FALSE())</f>
        <v>5</v>
      </c>
      <c r="N11" s="43" t="n">
        <f aca="false">M11*L11</f>
        <v>5</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12</v>
      </c>
      <c r="E13" s="5"/>
      <c r="F13" s="5" t="e">
        <f aca="false">#REF!*#REF!</f>
        <v>#REF!</v>
      </c>
      <c r="G13" s="5" t="e">
        <f aca="false">IF(#REF!&gt;=0,10*#REF!,0)</f>
        <v>#REF!</v>
      </c>
      <c r="H13" s="5"/>
      <c r="I13" s="40" t="s">
        <v>24</v>
      </c>
      <c r="J13" s="5"/>
      <c r="K13" s="41" t="n">
        <v>4</v>
      </c>
      <c r="L13" s="42" t="n">
        <f aca="false">K13/K117</f>
        <v>0.8</v>
      </c>
      <c r="M13" s="43" t="n">
        <f aca="false">VLOOKUP(D13,Q1:R9,2,FALSE())</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25</v>
      </c>
      <c r="C15" s="5"/>
      <c r="D15" s="39" t="s">
        <v>6</v>
      </c>
      <c r="E15" s="5"/>
      <c r="F15" s="5" t="e">
        <f aca="false">#REF!*#REF!</f>
        <v>#REF!</v>
      </c>
      <c r="G15" s="5" t="e">
        <f aca="false">IF(#REF!&gt;=0,10*#REF!,0)</f>
        <v>#REF!</v>
      </c>
      <c r="H15" s="5"/>
      <c r="I15" s="40" t="s">
        <v>26</v>
      </c>
      <c r="J15" s="5"/>
      <c r="K15" s="48" t="n">
        <v>3</v>
      </c>
      <c r="L15" s="49" t="n">
        <f aca="false">K15/K117</f>
        <v>0.6</v>
      </c>
      <c r="M15" s="43" t="n">
        <f aca="false">VLOOKUP(D15,Q1:R9,2,FALSE())</f>
        <v>2</v>
      </c>
      <c r="N15" s="43" t="n">
        <f aca="false">M15*L15</f>
        <v>1.2</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27</v>
      </c>
      <c r="C17" s="5"/>
      <c r="D17" s="39" t="s">
        <v>6</v>
      </c>
      <c r="E17" s="5"/>
      <c r="F17" s="5" t="e">
        <f aca="false">#REF!*#REF!</f>
        <v>#REF!</v>
      </c>
      <c r="G17" s="5" t="e">
        <f aca="false">IF(#REF!&gt;=0,10*#REF!,0)</f>
        <v>#REF!</v>
      </c>
      <c r="H17" s="5"/>
      <c r="I17" s="40" t="s">
        <v>28</v>
      </c>
      <c r="J17" s="5"/>
      <c r="K17" s="41" t="n">
        <v>3</v>
      </c>
      <c r="L17" s="42" t="n">
        <f aca="false">K17/K117</f>
        <v>0.6</v>
      </c>
      <c r="M17" s="43" t="n">
        <f aca="false">VLOOKUP(D17,Q1:R9,2,FALSE())</f>
        <v>2</v>
      </c>
      <c r="N17" s="43" t="n">
        <f aca="false">M17*L17</f>
        <v>1.2</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7</v>
      </c>
      <c r="E21" s="5"/>
      <c r="F21" s="5" t="e">
        <f aca="false">#REF!*#REF!</f>
        <v>#REF!</v>
      </c>
      <c r="G21" s="5" t="e">
        <f aca="false">IF(#REF!&gt;=0,10*#REF!,0)</f>
        <v>#REF!</v>
      </c>
      <c r="H21" s="5"/>
      <c r="I21" s="40" t="s">
        <v>31</v>
      </c>
      <c r="J21" s="5"/>
      <c r="K21" s="41" t="n">
        <v>3</v>
      </c>
      <c r="L21" s="42" t="n">
        <f aca="false">K21/K117</f>
        <v>0.6</v>
      </c>
      <c r="M21" s="43" t="n">
        <f aca="false">VLOOKUP(D21,Q1:R9,2,FALSE())</f>
        <v>3</v>
      </c>
      <c r="N21" s="43" t="n">
        <f aca="false">M21*L21</f>
        <v>1.8</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32</v>
      </c>
      <c r="C23" s="5"/>
      <c r="D23" s="39" t="s">
        <v>6</v>
      </c>
      <c r="E23" s="5"/>
      <c r="F23" s="5" t="e">
        <f aca="false">#REF!*#REF!</f>
        <v>#REF!</v>
      </c>
      <c r="G23" s="5" t="e">
        <f aca="false">IF(#REF!&gt;=0,10*#REF!,0)</f>
        <v>#REF!</v>
      </c>
      <c r="H23" s="5"/>
      <c r="I23" s="40" t="s">
        <v>33</v>
      </c>
      <c r="J23" s="5"/>
      <c r="K23" s="41" t="n">
        <v>4</v>
      </c>
      <c r="L23" s="42" t="n">
        <f aca="false">K23/K117</f>
        <v>0.8</v>
      </c>
      <c r="M23" s="43" t="n">
        <f aca="false">VLOOKUP(D23,Q1:R9,2,FALSE())</f>
        <v>2</v>
      </c>
      <c r="N23" s="43" t="n">
        <f aca="false">M23*L23</f>
        <v>1.6</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34</v>
      </c>
      <c r="C25" s="5"/>
      <c r="D25" s="39" t="s">
        <v>12</v>
      </c>
      <c r="E25" s="5"/>
      <c r="F25" s="5"/>
      <c r="G25" s="5"/>
      <c r="H25" s="5"/>
      <c r="I25" s="40" t="s">
        <v>35</v>
      </c>
      <c r="J25" s="5"/>
      <c r="K25" s="41" t="n">
        <v>3</v>
      </c>
      <c r="L25" s="42" t="n">
        <f aca="false">K25/K117</f>
        <v>0.6</v>
      </c>
      <c r="M25" s="43" t="n">
        <f aca="false">VLOOKUP(D25,Q1:R9,2,FALSE())</f>
        <v>5</v>
      </c>
      <c r="N25" s="43" t="n">
        <f aca="false">M25*L25</f>
        <v>3</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37</v>
      </c>
      <c r="C29" s="5"/>
      <c r="D29" s="39" t="s">
        <v>12</v>
      </c>
      <c r="E29" s="5"/>
      <c r="F29" s="5" t="e">
        <f aca="false">#REF!*#REF!</f>
        <v>#REF!</v>
      </c>
      <c r="G29" s="5" t="e">
        <f aca="false">IF(#REF!&gt;=0,10*#REF!,0)</f>
        <v>#REF!</v>
      </c>
      <c r="H29" s="5"/>
      <c r="I29" s="40" t="s">
        <v>38</v>
      </c>
      <c r="J29" s="5"/>
      <c r="K29" s="41" t="n">
        <v>2</v>
      </c>
      <c r="L29" s="42" t="n">
        <f aca="false">K29/K117</f>
        <v>0.4</v>
      </c>
      <c r="M29" s="43" t="n">
        <f aca="false">VLOOKUP(D29,Q1:R9,2,FALSE())</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39</v>
      </c>
      <c r="C31" s="5"/>
      <c r="D31" s="39" t="s">
        <v>11</v>
      </c>
      <c r="E31" s="5"/>
      <c r="F31" s="5" t="e">
        <f aca="false">#REF!*#REF!</f>
        <v>#REF!</v>
      </c>
      <c r="G31" s="5" t="e">
        <f aca="false">IF(#REF!&gt;=0,10*#REF!,0)</f>
        <v>#REF!</v>
      </c>
      <c r="H31" s="5"/>
      <c r="I31" s="40" t="s">
        <v>40</v>
      </c>
      <c r="J31" s="5"/>
      <c r="K31" s="41" t="n">
        <v>4</v>
      </c>
      <c r="L31" s="42" t="n">
        <f aca="false">K31/K117</f>
        <v>0.8</v>
      </c>
      <c r="M31" s="43" t="n">
        <f aca="false">VLOOKUP(D31,Q1:R9,2,FALSE())</f>
        <v>4</v>
      </c>
      <c r="N31" s="43" t="n">
        <f aca="false">M31*L31</f>
        <v>3.2</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39" t="s">
        <v>7</v>
      </c>
      <c r="E33" s="5"/>
      <c r="F33" s="5"/>
      <c r="G33" s="5"/>
      <c r="H33" s="5"/>
      <c r="I33" s="40" t="s">
        <v>42</v>
      </c>
      <c r="J33" s="5"/>
      <c r="K33" s="41" t="n">
        <v>3</v>
      </c>
      <c r="L33" s="42" t="n">
        <f aca="false">K33/K117</f>
        <v>0.6</v>
      </c>
      <c r="M33" s="43" t="n">
        <f aca="false">VLOOKUP(D33,Q1:R9,2,FALSE())</f>
        <v>3</v>
      </c>
      <c r="N33" s="43" t="n">
        <f aca="false">M33*L33</f>
        <v>1.8</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39" t="s">
        <v>12</v>
      </c>
      <c r="E35" s="5"/>
      <c r="F35" s="5" t="e">
        <f aca="false">#REF!*#REF!</f>
        <v>#REF!</v>
      </c>
      <c r="G35" s="5" t="e">
        <f aca="false">IF(#REF!&gt;=0,10*#REF!,0)</f>
        <v>#REF!</v>
      </c>
      <c r="H35" s="5"/>
      <c r="I35" s="40" t="s">
        <v>44</v>
      </c>
      <c r="J35" s="5"/>
      <c r="K35" s="41" t="n">
        <v>5</v>
      </c>
      <c r="L35" s="42" t="n">
        <f aca="false">K35/K117</f>
        <v>1</v>
      </c>
      <c r="M35" s="43" t="n">
        <f aca="false">VLOOKUP(D35,Q1:R9,2,FALSE())</f>
        <v>5</v>
      </c>
      <c r="N35" s="43" t="n">
        <f aca="false">M35*L35</f>
        <v>5</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39" t="s">
        <v>18</v>
      </c>
      <c r="E37" s="5"/>
      <c r="F37" s="5" t="e">
        <f aca="false">#REF!*#REF!</f>
        <v>#REF!</v>
      </c>
      <c r="G37" s="5" t="e">
        <f aca="false">IF(#REF!&gt;=0,10*#REF!,0)</f>
        <v>#REF!</v>
      </c>
      <c r="H37" s="5"/>
      <c r="I37" s="40" t="s">
        <v>46</v>
      </c>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18</v>
      </c>
      <c r="E39" s="5"/>
      <c r="F39" s="5" t="e">
        <f aca="false">#REF!*#REF!</f>
        <v>#REF!</v>
      </c>
      <c r="G39" s="5" t="e">
        <f aca="false">IF(#REF!&gt;=0,10*#REF!,0)</f>
        <v>#REF!</v>
      </c>
      <c r="H39" s="5"/>
      <c r="I39" s="40" t="s">
        <v>48</v>
      </c>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49</v>
      </c>
      <c r="C41" s="5"/>
      <c r="D41" s="39" t="s">
        <v>6</v>
      </c>
      <c r="E41" s="5"/>
      <c r="F41" s="5" t="e">
        <f aca="false">#REF!*#REF!</f>
        <v>#REF!</v>
      </c>
      <c r="G41" s="5" t="e">
        <f aca="false">IF(#REF!&gt;=0,10*#REF!,0)</f>
        <v>#REF!</v>
      </c>
      <c r="H41" s="5"/>
      <c r="I41" s="40" t="s">
        <v>50</v>
      </c>
      <c r="J41" s="5"/>
      <c r="K41" s="41" t="n">
        <v>2</v>
      </c>
      <c r="L41" s="42" t="n">
        <f aca="false">K41/K117</f>
        <v>0.4</v>
      </c>
      <c r="M41" s="43" t="n">
        <f aca="false">VLOOKUP(D41,Q1:R9,2,FALSE())</f>
        <v>2</v>
      </c>
      <c r="N41" s="43" t="n">
        <f aca="false">M41*L41</f>
        <v>0.8</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51</v>
      </c>
      <c r="C43" s="5"/>
      <c r="D43" s="39" t="s">
        <v>11</v>
      </c>
      <c r="E43" s="5"/>
      <c r="F43" s="5" t="e">
        <f aca="false">#REF!*#REF!</f>
        <v>#REF!</v>
      </c>
      <c r="G43" s="5" t="e">
        <f aca="false">IF(#REF!&gt;=0,10*#REF!,0)</f>
        <v>#REF!</v>
      </c>
      <c r="H43" s="5"/>
      <c r="I43" s="40" t="s">
        <v>52</v>
      </c>
      <c r="J43" s="5"/>
      <c r="K43" s="41" t="n">
        <v>2</v>
      </c>
      <c r="L43" s="42" t="n">
        <f aca="false">K43/K117</f>
        <v>0.4</v>
      </c>
      <c r="M43" s="43" t="n">
        <f aca="false">VLOOKUP(D43,Q1:R9,2,FALSE())</f>
        <v>4</v>
      </c>
      <c r="N43" s="43" t="n">
        <f aca="false">M43*L43</f>
        <v>1.6</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53</v>
      </c>
      <c r="C45" s="5"/>
      <c r="D45" s="39" t="s">
        <v>18</v>
      </c>
      <c r="E45" s="5"/>
      <c r="F45" s="5" t="e">
        <f aca="false">#REF!*#REF!</f>
        <v>#REF!</v>
      </c>
      <c r="G45" s="5" t="e">
        <f aca="false">IF(#REF!&gt;=0,10*#REF!,0)</f>
        <v>#REF!</v>
      </c>
      <c r="H45" s="5"/>
      <c r="I45" s="40" t="s">
        <v>54</v>
      </c>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56</v>
      </c>
      <c r="C49" s="5"/>
      <c r="D49" s="39" t="s">
        <v>6</v>
      </c>
      <c r="E49" s="5"/>
      <c r="F49" s="5" t="e">
        <f aca="false">#REF!*#REF!</f>
        <v>#REF!</v>
      </c>
      <c r="G49" s="5" t="e">
        <f aca="false">IF(#REF!&gt;=0,10*#REF!,0)</f>
        <v>#REF!</v>
      </c>
      <c r="H49" s="5"/>
      <c r="I49" s="40" t="s">
        <v>57</v>
      </c>
      <c r="J49" s="5"/>
      <c r="K49" s="41" t="n">
        <v>4</v>
      </c>
      <c r="L49" s="42" t="n">
        <f aca="false">K49/K117</f>
        <v>0.8</v>
      </c>
      <c r="M49" s="43" t="n">
        <f aca="false">VLOOKUP(D49,Q1:R9,2,FALSE())</f>
        <v>2</v>
      </c>
      <c r="N49" s="43" t="n">
        <f aca="false">M49*L49</f>
        <v>1.6</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58</v>
      </c>
      <c r="C51" s="5"/>
      <c r="D51" s="39" t="s">
        <v>7</v>
      </c>
      <c r="E51" s="5"/>
      <c r="F51" s="5" t="e">
        <f aca="false">#REF!*#REF!</f>
        <v>#REF!</v>
      </c>
      <c r="G51" s="5" t="e">
        <f aca="false">IF(#REF!&gt;=0,10*#REF!,0)</f>
        <v>#REF!</v>
      </c>
      <c r="H51" s="5"/>
      <c r="I51" s="40" t="s">
        <v>59</v>
      </c>
      <c r="J51" s="5"/>
      <c r="K51" s="41" t="n">
        <v>4</v>
      </c>
      <c r="L51" s="42" t="n">
        <f aca="false">K51/K117</f>
        <v>0.8</v>
      </c>
      <c r="M51" s="43" t="n">
        <f aca="false">VLOOKUP(D51,Q1:R9,2,FALSE())</f>
        <v>3</v>
      </c>
      <c r="N51" s="43" t="n">
        <f aca="false">M51*L51</f>
        <v>2.4</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60</v>
      </c>
      <c r="C53" s="5"/>
      <c r="D53" s="39" t="s">
        <v>11</v>
      </c>
      <c r="E53" s="5"/>
      <c r="F53" s="5" t="e">
        <f aca="false">#REF!*#REF!</f>
        <v>#REF!</v>
      </c>
      <c r="G53" s="5" t="e">
        <f aca="false">IF(#REF!&gt;=0,10*#REF!,0)</f>
        <v>#REF!</v>
      </c>
      <c r="H53" s="5"/>
      <c r="I53" s="40" t="s">
        <v>61</v>
      </c>
      <c r="J53" s="5"/>
      <c r="K53" s="41" t="n">
        <v>2</v>
      </c>
      <c r="L53" s="42" t="n">
        <f aca="false">K53/K117</f>
        <v>0.4</v>
      </c>
      <c r="M53" s="43" t="n">
        <f aca="false">VLOOKUP(D53,Q1:R9,2,FALSE())</f>
        <v>4</v>
      </c>
      <c r="N53" s="43" t="n">
        <f aca="false">M53*L53</f>
        <v>1.6</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62</v>
      </c>
      <c r="C55" s="5"/>
      <c r="D55" s="39" t="s">
        <v>7</v>
      </c>
      <c r="E55" s="5"/>
      <c r="F55" s="5" t="e">
        <f aca="false">#REF!*#REF!</f>
        <v>#REF!</v>
      </c>
      <c r="G55" s="5" t="e">
        <f aca="false">IF(#REF!&gt;=0,10*#REF!,0)</f>
        <v>#REF!</v>
      </c>
      <c r="H55" s="5"/>
      <c r="I55" s="40" t="s">
        <v>63</v>
      </c>
      <c r="J55" s="5"/>
      <c r="K55" s="41" t="n">
        <v>4</v>
      </c>
      <c r="L55" s="42" t="n">
        <f aca="false">K55/K117</f>
        <v>0.8</v>
      </c>
      <c r="M55" s="43" t="n">
        <f aca="false">VLOOKUP(D55,Q1:R9,2,FALSE())</f>
        <v>3</v>
      </c>
      <c r="N55" s="43" t="n">
        <f aca="false">M55*L55</f>
        <v>2.4</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65</v>
      </c>
      <c r="C59" s="5"/>
      <c r="D59" s="39" t="s">
        <v>2</v>
      </c>
      <c r="E59" s="5"/>
      <c r="F59" s="5" t="e">
        <f aca="false">#REF!*#REF!</f>
        <v>#REF!</v>
      </c>
      <c r="G59" s="5" t="e">
        <f aca="false">IF(#REF!&gt;=0,10*#REF!,0)</f>
        <v>#REF!</v>
      </c>
      <c r="H59" s="5"/>
      <c r="I59" s="40" t="s">
        <v>66</v>
      </c>
      <c r="J59" s="5"/>
      <c r="K59" s="41" t="n">
        <v>4</v>
      </c>
      <c r="L59" s="42" t="n">
        <f aca="false">K59/K117</f>
        <v>0.8</v>
      </c>
      <c r="M59" s="43" t="n">
        <f aca="false">VLOOKUP(D59,Q1:R9,2,FALSE())</f>
        <v>1</v>
      </c>
      <c r="N59" s="43" t="n">
        <f aca="false">M59*L59</f>
        <v>0.8</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67</v>
      </c>
      <c r="C61" s="5"/>
      <c r="D61" s="39" t="s">
        <v>2</v>
      </c>
      <c r="E61" s="5"/>
      <c r="F61" s="5" t="e">
        <f aca="false">#REF!*#REF!</f>
        <v>#REF!</v>
      </c>
      <c r="G61" s="5" t="e">
        <f aca="false">IF(#REF!&gt;=0,10*#REF!,0)</f>
        <v>#REF!</v>
      </c>
      <c r="H61" s="5"/>
      <c r="I61" s="40" t="s">
        <v>68</v>
      </c>
      <c r="J61" s="5"/>
      <c r="K61" s="41" t="n">
        <v>3</v>
      </c>
      <c r="L61" s="42" t="n">
        <f aca="false">K61/K117</f>
        <v>0.6</v>
      </c>
      <c r="M61" s="43" t="n">
        <f aca="false">VLOOKUP(D61,Q1:R9,2,FALSE())</f>
        <v>1</v>
      </c>
      <c r="N61" s="43" t="n">
        <f aca="false">M61*L61</f>
        <v>0.6</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69</v>
      </c>
      <c r="C63" s="5"/>
      <c r="D63" s="39" t="s">
        <v>6</v>
      </c>
      <c r="E63" s="5"/>
      <c r="F63" s="5" t="e">
        <f aca="false">#REF!*#REF!</f>
        <v>#REF!</v>
      </c>
      <c r="G63" s="5" t="e">
        <f aca="false">IF(#REF!&gt;=0,10*#REF!,0)</f>
        <v>#REF!</v>
      </c>
      <c r="H63" s="5"/>
      <c r="I63" s="40" t="s">
        <v>70</v>
      </c>
      <c r="J63" s="5"/>
      <c r="K63" s="41" t="n">
        <v>1</v>
      </c>
      <c r="L63" s="42" t="n">
        <f aca="false">K63/K117</f>
        <v>0.2</v>
      </c>
      <c r="M63" s="43" t="n">
        <f aca="false">VLOOKUP(D63,Q1:R9,2,FALSE())</f>
        <v>2</v>
      </c>
      <c r="N63" s="43" t="n">
        <f aca="false">M63*L63</f>
        <v>0.4</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72</v>
      </c>
      <c r="C67" s="5"/>
      <c r="D67" s="39" t="s">
        <v>11</v>
      </c>
      <c r="E67" s="5"/>
      <c r="F67" s="5" t="e">
        <f aca="false">#REF!*#REF!</f>
        <v>#REF!</v>
      </c>
      <c r="G67" s="5" t="e">
        <f aca="false">IF(#REF!&gt;=0,10*#REF!,0)</f>
        <v>#REF!</v>
      </c>
      <c r="H67" s="5"/>
      <c r="I67" s="40" t="s">
        <v>73</v>
      </c>
      <c r="J67" s="5"/>
      <c r="K67" s="41" t="n">
        <v>3</v>
      </c>
      <c r="L67" s="42" t="n">
        <f aca="false">K67/K117</f>
        <v>0.6</v>
      </c>
      <c r="M67" s="43" t="n">
        <f aca="false">VLOOKUP(D67,Q1:R9,2,FALSE())</f>
        <v>4</v>
      </c>
      <c r="N67" s="43" t="n">
        <f aca="false">M67*L67</f>
        <v>2.4</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74</v>
      </c>
      <c r="C69" s="5"/>
      <c r="D69" s="39" t="s">
        <v>18</v>
      </c>
      <c r="E69" s="5"/>
      <c r="F69" s="5" t="e">
        <f aca="false">#REF!*#REF!</f>
        <v>#REF!</v>
      </c>
      <c r="G69" s="5" t="e">
        <f aca="false">IF(#REF!&gt;=0,10*#REF!,0)</f>
        <v>#REF!</v>
      </c>
      <c r="H69" s="5"/>
      <c r="I69" s="40" t="s">
        <v>75</v>
      </c>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76</v>
      </c>
      <c r="C71" s="5"/>
      <c r="D71" s="39" t="s">
        <v>6</v>
      </c>
      <c r="E71" s="5"/>
      <c r="F71" s="5" t="e">
        <f aca="false">#REF!*#REF!</f>
        <v>#REF!</v>
      </c>
      <c r="G71" s="5" t="e">
        <f aca="false">IF(#REF!&gt;=0,10*#REF!,0)</f>
        <v>#REF!</v>
      </c>
      <c r="H71" s="5"/>
      <c r="I71" s="40" t="s">
        <v>77</v>
      </c>
      <c r="J71" s="5"/>
      <c r="K71" s="41" t="n">
        <v>2</v>
      </c>
      <c r="L71" s="42" t="n">
        <f aca="false">K71/K117</f>
        <v>0.4</v>
      </c>
      <c r="M71" s="43" t="n">
        <f aca="false">VLOOKUP(D71,Q1:R9,2,FALSE())</f>
        <v>2</v>
      </c>
      <c r="N71" s="43" t="n">
        <f aca="false">M71*L71</f>
        <v>0.8</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78</v>
      </c>
      <c r="C73" s="5"/>
      <c r="D73" s="39" t="s">
        <v>12</v>
      </c>
      <c r="E73" s="5"/>
      <c r="F73" s="5" t="e">
        <f aca="false">#REF!*#REF!</f>
        <v>#REF!</v>
      </c>
      <c r="G73" s="5" t="e">
        <f aca="false">IF(#REF!&gt;=0,10*#REF!,0)</f>
        <v>#REF!</v>
      </c>
      <c r="H73" s="5"/>
      <c r="I73" s="40" t="s">
        <v>79</v>
      </c>
      <c r="J73" s="5"/>
      <c r="K73" s="41" t="n">
        <v>3</v>
      </c>
      <c r="L73" s="42" t="n">
        <f aca="false">K73/K117</f>
        <v>0.6</v>
      </c>
      <c r="M73" s="43" t="n">
        <f aca="false">VLOOKUP(D73,Q1:R9,2,FALSE())</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80</v>
      </c>
      <c r="C75" s="5"/>
      <c r="D75" s="39" t="s">
        <v>7</v>
      </c>
      <c r="E75" s="5"/>
      <c r="F75" s="5" t="e">
        <f aca="false">#REF!*#REF!</f>
        <v>#REF!</v>
      </c>
      <c r="G75" s="5" t="e">
        <f aca="false">IF(#REF!&gt;=0,10*#REF!,0)</f>
        <v>#REF!</v>
      </c>
      <c r="H75" s="5"/>
      <c r="I75" s="40" t="s">
        <v>81</v>
      </c>
      <c r="J75" s="5"/>
      <c r="K75" s="41" t="n">
        <v>3</v>
      </c>
      <c r="L75" s="42" t="n">
        <f aca="false">K75/K117</f>
        <v>0.6</v>
      </c>
      <c r="M75" s="43" t="n">
        <f aca="false">VLOOKUP(D75,Q1:R9,2,FALSE())</f>
        <v>3</v>
      </c>
      <c r="N75" s="43" t="n">
        <f aca="false">M75*L75</f>
        <v>1.8</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83</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84</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85</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86</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87</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88</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89</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90</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91</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92</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93</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94</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95</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96</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97</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98</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99</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100</v>
      </c>
      <c r="C113" s="19"/>
      <c r="D113" s="5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101</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102</v>
      </c>
      <c r="B117" s="64"/>
      <c r="C117" s="65"/>
      <c r="D117" s="66" t="n">
        <f aca="false">IF(ISERR((N117/O117)*100),"",(N117/O117)*100)</f>
        <v>66.6666666666667</v>
      </c>
      <c r="E117" s="67"/>
      <c r="F117" s="67"/>
      <c r="G117" s="67"/>
      <c r="H117" s="68" t="str">
        <f aca="false">IF(D117="","","-")</f>
        <v>-</v>
      </c>
      <c r="I117" s="69" t="str">
        <f aca="false">VLOOKUP(J117,'Rating ranges'!A2:B7,2,TRUE())</f>
        <v>Moderate</v>
      </c>
      <c r="J117" s="6" t="n">
        <f aca="false">IF(D117="",0,D117)</f>
        <v>66.6666666666667</v>
      </c>
      <c r="K117" s="61" t="n">
        <f aca="false">MAX(K9:K115)</f>
        <v>5</v>
      </c>
      <c r="L117" s="61"/>
      <c r="M117" s="61"/>
      <c r="N117" s="62" t="n">
        <f aca="false">SUM(N9:N115)</f>
        <v>54</v>
      </c>
      <c r="O117" s="62" t="n">
        <f aca="false">SUM(O9:O115)</f>
        <v>81</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103</v>
      </c>
      <c r="C125" s="75" t="s">
        <v>104</v>
      </c>
      <c r="D125" s="76"/>
      <c r="E125" s="5"/>
      <c r="F125" s="5"/>
      <c r="G125" s="5"/>
      <c r="H125" s="5"/>
      <c r="I125" s="5"/>
      <c r="J125" s="5"/>
      <c r="K125" s="12"/>
      <c r="L125" s="12"/>
      <c r="M125" s="5"/>
    </row>
    <row r="126" customFormat="false" ht="12.75" hidden="false" customHeight="true" outlineLevel="0" collapsed="false">
      <c r="A126" s="5"/>
      <c r="B126" s="77"/>
      <c r="C126" s="78" t="s">
        <v>105</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2" operator="equal" id="{352467E0-C8A1-4812-B36F-D1EABA5BDA2A}">
            <xm:f>"Enter score"</xm:f>
            <x14:dxf>
              <fill>
                <patternFill>
                  <bgColor rgb="FFFFFFCC"/>
                </patternFill>
              </fill>
              <border diagonalUp="false" diagonalDown="false">
                <left/>
                <right/>
                <top/>
                <bottom/>
                <diagon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106</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107</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108</v>
      </c>
      <c r="C9" s="5"/>
      <c r="D9" s="39" t="s">
        <v>1</v>
      </c>
      <c r="E9" s="5"/>
      <c r="F9" s="5" t="e">
        <f aca="false">#REF!*#REF!</f>
        <v>#REF!</v>
      </c>
      <c r="G9" s="5" t="e">
        <f aca="false">IF(#REF!&gt;=0,10*#REF!,0)</f>
        <v>#REF!</v>
      </c>
      <c r="H9" s="5"/>
      <c r="I9" s="40"/>
      <c r="J9" s="5"/>
      <c r="K9" s="41" t="n">
        <v>5</v>
      </c>
      <c r="L9" s="42" t="n">
        <f aca="false">K9/K117</f>
        <v>1</v>
      </c>
      <c r="M9" s="43" t="n">
        <f aca="false">VLOOKUP(D9,Q1:R9,2,FALSE())</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109</v>
      </c>
      <c r="C11" s="5"/>
      <c r="D11" s="39" t="s">
        <v>1</v>
      </c>
      <c r="E11" s="5"/>
      <c r="F11" s="5" t="e">
        <f aca="false">#REF!*#REF!</f>
        <v>#REF!</v>
      </c>
      <c r="G11" s="5" t="e">
        <f aca="false">IF(#REF!&gt;=0,10*#REF!,0)</f>
        <v>#REF!</v>
      </c>
      <c r="H11" s="5"/>
      <c r="I11" s="40"/>
      <c r="J11" s="5"/>
      <c r="K11" s="41" t="n">
        <v>5</v>
      </c>
      <c r="L11" s="42" t="n">
        <f aca="false">K11/K117</f>
        <v>1</v>
      </c>
      <c r="M11" s="43" t="n">
        <f aca="false">VLOOKUP(D11,Q1:R9,2,FALSE())</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110</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111</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112</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113</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114</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115</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116</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117</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118</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119</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120</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121</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122</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123</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124</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125</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126</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127</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128</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129</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130</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131</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132</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133</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134</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135</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136</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137</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138</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139</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140</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87</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141</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142</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143</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144</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145</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93</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146</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147</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148</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149</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98</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150</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151</v>
      </c>
      <c r="C113" s="19"/>
      <c r="D113" s="3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152</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102</v>
      </c>
      <c r="B117" s="64"/>
      <c r="C117" s="65"/>
      <c r="D117" s="66" t="str">
        <f aca="false">IF(ISERR((N117/O117)*100),"",(N117/O117)*100)</f>
        <v/>
      </c>
      <c r="E117" s="67"/>
      <c r="F117" s="67"/>
      <c r="G117" s="67"/>
      <c r="H117" s="68" t="str">
        <f aca="false">IF(D117="","","-")</f>
        <v/>
      </c>
      <c r="I117" s="69" t="str">
        <f aca="false">VLOOKUP(J117,'Rating ranges'!A2:B7,2,TRUE())</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2" operator="equal" id="{31A42298-49DE-4EEA-B7B1-65F154921D85}">
            <xm:f>"Enter score"</xm:f>
            <x14:dxf>
              <fill>
                <patternFill>
                  <bgColor rgb="FFFFFFCC"/>
                </patternFill>
              </fill>
              <border diagonalUp="false" diagonalDown="false">
                <left/>
                <right/>
                <top/>
                <bottom/>
                <diagon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153</v>
      </c>
      <c r="B1" s="1"/>
      <c r="C1" s="1"/>
    </row>
    <row r="2" customFormat="false" ht="15.75" hidden="false" customHeight="true" outlineLevel="0" collapsed="false">
      <c r="B2" s="60"/>
      <c r="C2" s="31" t="s">
        <v>154</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155</v>
      </c>
      <c r="C4" s="86" t="s">
        <v>156</v>
      </c>
    </row>
    <row r="5" customFormat="false" ht="38.25" hidden="false" customHeight="true" outlineLevel="0" collapsed="false">
      <c r="A5" s="84" t="n">
        <f aca="false">A4+1</f>
        <v>2</v>
      </c>
      <c r="B5" s="85" t="s">
        <v>157</v>
      </c>
      <c r="C5" s="86" t="s">
        <v>156</v>
      </c>
    </row>
    <row r="6" customFormat="false" ht="38.25" hidden="false" customHeight="true" outlineLevel="0" collapsed="false">
      <c r="A6" s="84" t="n">
        <f aca="false">A5+1</f>
        <v>3</v>
      </c>
      <c r="B6" s="85" t="s">
        <v>158</v>
      </c>
      <c r="C6" s="86" t="s">
        <v>159</v>
      </c>
    </row>
    <row r="7" customFormat="false" ht="38.25" hidden="false" customHeight="true" outlineLevel="0" collapsed="false">
      <c r="A7" s="84" t="n">
        <f aca="false">A6+1</f>
        <v>4</v>
      </c>
      <c r="B7" s="85" t="s">
        <v>160</v>
      </c>
      <c r="C7" s="86" t="s">
        <v>161</v>
      </c>
    </row>
    <row r="8" customFormat="false" ht="38.25" hidden="false" customHeight="true" outlineLevel="0" collapsed="false">
      <c r="A8" s="84" t="n">
        <f aca="false">A7+1</f>
        <v>5</v>
      </c>
      <c r="B8" s="85" t="s">
        <v>162</v>
      </c>
      <c r="C8" s="86" t="s">
        <v>161</v>
      </c>
    </row>
    <row r="9" customFormat="false" ht="12.75" hidden="false" customHeight="true" outlineLevel="0" collapsed="false">
      <c r="B9" s="51"/>
      <c r="C9" s="19"/>
    </row>
    <row r="10" customFormat="false" ht="24.75" hidden="false" customHeight="true" outlineLevel="0" collapsed="false">
      <c r="A10" s="83"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163</v>
      </c>
      <c r="C11" s="86" t="s">
        <v>161</v>
      </c>
    </row>
    <row r="12" customFormat="false" ht="51" hidden="false" customHeight="true" outlineLevel="0" collapsed="false">
      <c r="A12" s="84" t="n">
        <f aca="false">A11+1</f>
        <v>7</v>
      </c>
      <c r="B12" s="85" t="s">
        <v>164</v>
      </c>
      <c r="C12" s="86" t="s">
        <v>159</v>
      </c>
    </row>
    <row r="13" customFormat="false" ht="38.25" hidden="false" customHeight="true" outlineLevel="0" collapsed="false">
      <c r="A13" s="84" t="n">
        <f aca="false">A12+1</f>
        <v>8</v>
      </c>
      <c r="B13" s="85" t="s">
        <v>165</v>
      </c>
      <c r="C13" s="86" t="s">
        <v>161</v>
      </c>
    </row>
    <row r="14" customFormat="false" ht="12.75" hidden="false" customHeight="true" outlineLevel="0" collapsed="false">
      <c r="B14" s="51"/>
      <c r="C14" s="19"/>
    </row>
    <row r="15" customFormat="false" ht="24.75" hidden="false" customHeight="true" outlineLevel="0" collapsed="false">
      <c r="A15" s="83"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166</v>
      </c>
      <c r="C16" s="86" t="s">
        <v>167</v>
      </c>
    </row>
    <row r="17" customFormat="false" ht="51" hidden="false" customHeight="true" outlineLevel="0" collapsed="false">
      <c r="A17" s="84" t="n">
        <f aca="false">A16+1</f>
        <v>10</v>
      </c>
      <c r="B17" s="85" t="s">
        <v>168</v>
      </c>
      <c r="C17" s="86" t="s">
        <v>159</v>
      </c>
    </row>
    <row r="18" customFormat="false" ht="38.25" hidden="false" customHeight="true" outlineLevel="0" collapsed="false">
      <c r="A18" s="84" t="n">
        <f aca="false">A17+1</f>
        <v>11</v>
      </c>
      <c r="B18" s="85" t="s">
        <v>169</v>
      </c>
      <c r="C18" s="86" t="s">
        <v>161</v>
      </c>
    </row>
    <row r="19" customFormat="false" ht="51" hidden="false" customHeight="true" outlineLevel="0" collapsed="false">
      <c r="A19" s="84" t="n">
        <f aca="false">A18+1</f>
        <v>12</v>
      </c>
      <c r="B19" s="85" t="s">
        <v>170</v>
      </c>
      <c r="C19" s="86" t="s">
        <v>156</v>
      </c>
    </row>
    <row r="20" customFormat="false" ht="51" hidden="false" customHeight="true" outlineLevel="0" collapsed="false">
      <c r="A20" s="84" t="n">
        <f aca="false">A19+1</f>
        <v>13</v>
      </c>
      <c r="B20" s="85" t="s">
        <v>171</v>
      </c>
      <c r="C20" s="86" t="s">
        <v>161</v>
      </c>
    </row>
    <row r="21" customFormat="false" ht="38.25" hidden="false" customHeight="true" outlineLevel="0" collapsed="false">
      <c r="A21" s="84" t="n">
        <f aca="false">A20+1</f>
        <v>14</v>
      </c>
      <c r="B21" s="85" t="s">
        <v>172</v>
      </c>
      <c r="C21" s="86" t="s">
        <v>159</v>
      </c>
    </row>
    <row r="22" customFormat="false" ht="25.5" hidden="false" customHeight="true" outlineLevel="0" collapsed="false">
      <c r="A22" s="84" t="n">
        <f aca="false">A21+1</f>
        <v>15</v>
      </c>
      <c r="B22" s="85" t="s">
        <v>173</v>
      </c>
      <c r="C22" s="86" t="s">
        <v>167</v>
      </c>
    </row>
    <row r="23" customFormat="false" ht="25.5" hidden="false" customHeight="true" outlineLevel="0" collapsed="false">
      <c r="A23" s="84" t="n">
        <f aca="false">A22+1</f>
        <v>16</v>
      </c>
      <c r="B23" s="85" t="s">
        <v>174</v>
      </c>
      <c r="C23" s="86" t="s">
        <v>167</v>
      </c>
    </row>
    <row r="24" customFormat="false" ht="25.5" hidden="false" customHeight="true" outlineLevel="0" collapsed="false">
      <c r="A24" s="84" t="n">
        <f aca="false">A23+1</f>
        <v>17</v>
      </c>
      <c r="B24" s="85" t="s">
        <v>175</v>
      </c>
      <c r="C24" s="86" t="s">
        <v>176</v>
      </c>
    </row>
    <row r="25" customFormat="false" ht="12.75" hidden="false" customHeight="true" outlineLevel="0" collapsed="false">
      <c r="B25" s="51"/>
      <c r="C25" s="19"/>
    </row>
    <row r="26" customFormat="false" ht="24.75" hidden="false" customHeight="true" outlineLevel="0" collapsed="false">
      <c r="A26" s="83" t="s">
        <v>55</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177</v>
      </c>
      <c r="C27" s="86" t="s">
        <v>159</v>
      </c>
    </row>
    <row r="28" customFormat="false" ht="38.25" hidden="false" customHeight="true" outlineLevel="0" collapsed="false">
      <c r="A28" s="84" t="n">
        <f aca="false">A27+1</f>
        <v>19</v>
      </c>
      <c r="B28" s="85" t="s">
        <v>178</v>
      </c>
      <c r="C28" s="86" t="s">
        <v>159</v>
      </c>
    </row>
    <row r="29" customFormat="false" ht="51" hidden="false" customHeight="true" outlineLevel="0" collapsed="false">
      <c r="A29" s="84" t="n">
        <f aca="false">A28+1</f>
        <v>20</v>
      </c>
      <c r="B29" s="85" t="s">
        <v>179</v>
      </c>
      <c r="C29" s="86" t="s">
        <v>167</v>
      </c>
    </row>
    <row r="30" customFormat="false" ht="38.25" hidden="false" customHeight="true" outlineLevel="0" collapsed="false">
      <c r="A30" s="84" t="n">
        <f aca="false">A29+1</f>
        <v>21</v>
      </c>
      <c r="B30" s="85" t="s">
        <v>180</v>
      </c>
      <c r="C30" s="86" t="s">
        <v>159</v>
      </c>
    </row>
    <row r="31" customFormat="false" ht="12.75" hidden="false" customHeight="true" outlineLevel="0" collapsed="false">
      <c r="B31" s="51"/>
      <c r="C31" s="19"/>
    </row>
    <row r="32" customFormat="false" ht="24.75" hidden="false" customHeight="true" outlineLevel="0" collapsed="false">
      <c r="A32" s="83" t="s">
        <v>64</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181</v>
      </c>
      <c r="C33" s="86" t="s">
        <v>159</v>
      </c>
    </row>
    <row r="34" customFormat="false" ht="51" hidden="false" customHeight="true" outlineLevel="0" collapsed="false">
      <c r="A34" s="84" t="n">
        <f aca="false">A33+1</f>
        <v>23</v>
      </c>
      <c r="B34" s="85" t="s">
        <v>182</v>
      </c>
      <c r="C34" s="86" t="s">
        <v>161</v>
      </c>
    </row>
    <row r="35" customFormat="false" ht="38.25" hidden="false" customHeight="true" outlineLevel="0" collapsed="false">
      <c r="A35" s="84" t="n">
        <f aca="false">A34+1</f>
        <v>24</v>
      </c>
      <c r="B35" s="85" t="s">
        <v>183</v>
      </c>
      <c r="C35" s="86" t="s">
        <v>176</v>
      </c>
    </row>
    <row r="36" customFormat="false" ht="12.75" hidden="false" customHeight="true" outlineLevel="0" collapsed="false">
      <c r="B36" s="51"/>
      <c r="C36" s="19"/>
    </row>
    <row r="37" customFormat="false" ht="24.75" hidden="false" customHeight="true" outlineLevel="0" collapsed="false">
      <c r="A37" s="83" t="s">
        <v>71</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184</v>
      </c>
      <c r="C38" s="86" t="s">
        <v>161</v>
      </c>
    </row>
    <row r="39" customFormat="false" ht="63.75" hidden="false" customHeight="true" outlineLevel="0" collapsed="false">
      <c r="A39" s="84" t="n">
        <f aca="false">A38+1</f>
        <v>26</v>
      </c>
      <c r="B39" s="85" t="s">
        <v>185</v>
      </c>
      <c r="C39" s="86" t="s">
        <v>167</v>
      </c>
    </row>
    <row r="40" customFormat="false" ht="38.25" hidden="false" customHeight="true" outlineLevel="0" collapsed="false">
      <c r="A40" s="84" t="n">
        <f aca="false">A39+1</f>
        <v>27</v>
      </c>
      <c r="B40" s="85" t="s">
        <v>186</v>
      </c>
      <c r="C40" s="86" t="s">
        <v>167</v>
      </c>
    </row>
    <row r="41" customFormat="false" ht="63.75" hidden="false" customHeight="true" outlineLevel="0" collapsed="false">
      <c r="A41" s="84" t="n">
        <f aca="false">A40+1</f>
        <v>28</v>
      </c>
      <c r="B41" s="85" t="s">
        <v>187</v>
      </c>
      <c r="C41" s="86" t="s">
        <v>161</v>
      </c>
    </row>
    <row r="42" customFormat="false" ht="38.25" hidden="false" customHeight="true" outlineLevel="0" collapsed="false">
      <c r="A42" s="84" t="n">
        <f aca="false">A41+1</f>
        <v>29</v>
      </c>
      <c r="B42" s="85" t="s">
        <v>188</v>
      </c>
      <c r="C42" s="86" t="s">
        <v>161</v>
      </c>
    </row>
    <row r="43" customFormat="false" ht="12.75" hidden="false" customHeight="true" outlineLevel="0" collapsed="false">
      <c r="B43" s="51"/>
      <c r="C43" s="19"/>
    </row>
    <row r="44" customFormat="false" ht="24.75" hidden="false" customHeight="true" outlineLevel="0" collapsed="false">
      <c r="A44" s="83" t="s">
        <v>82</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189</v>
      </c>
      <c r="C45" s="86" t="s">
        <v>159</v>
      </c>
    </row>
    <row r="46" customFormat="false" ht="38.25" hidden="false" customHeight="true" outlineLevel="0" collapsed="false">
      <c r="A46" s="84" t="n">
        <f aca="false">A45+1</f>
        <v>31</v>
      </c>
      <c r="B46" s="85" t="s">
        <v>190</v>
      </c>
      <c r="C46" s="86" t="s">
        <v>161</v>
      </c>
    </row>
    <row r="47" customFormat="false" ht="51" hidden="false" customHeight="true" outlineLevel="0" collapsed="false">
      <c r="A47" s="84" t="n">
        <f aca="false">A46+1</f>
        <v>32</v>
      </c>
      <c r="B47" s="85" t="s">
        <v>191</v>
      </c>
      <c r="C47" s="86" t="s">
        <v>161</v>
      </c>
    </row>
    <row r="48" customFormat="false" ht="25.5" hidden="false" customHeight="true" outlineLevel="0" collapsed="false">
      <c r="A48" s="84" t="n">
        <f aca="false">A47+1</f>
        <v>33</v>
      </c>
      <c r="B48" s="85" t="s">
        <v>192</v>
      </c>
      <c r="C48" s="86" t="s">
        <v>161</v>
      </c>
    </row>
    <row r="49" customFormat="false" ht="12.75" hidden="false" customHeight="true" outlineLevel="0" collapsed="false">
      <c r="B49" s="51"/>
      <c r="C49" s="19"/>
    </row>
    <row r="50" customFormat="false" ht="24.75" hidden="false" customHeight="true" outlineLevel="0" collapsed="false">
      <c r="A50" s="83" t="s">
        <v>87</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193</v>
      </c>
      <c r="C51" s="86" t="s">
        <v>156</v>
      </c>
    </row>
    <row r="52" customFormat="false" ht="38.25" hidden="false" customHeight="true" outlineLevel="0" collapsed="false">
      <c r="A52" s="84" t="n">
        <f aca="false">A51+1</f>
        <v>35</v>
      </c>
      <c r="B52" s="85" t="s">
        <v>194</v>
      </c>
      <c r="C52" s="86" t="s">
        <v>167</v>
      </c>
    </row>
    <row r="53" customFormat="false" ht="25.5" hidden="false" customHeight="true" outlineLevel="0" collapsed="false">
      <c r="A53" s="84" t="n">
        <f aca="false">A52+1</f>
        <v>36</v>
      </c>
      <c r="B53" s="85" t="s">
        <v>195</v>
      </c>
      <c r="C53" s="86" t="s">
        <v>159</v>
      </c>
    </row>
    <row r="54" customFormat="false" ht="38.25" hidden="false" customHeight="true" outlineLevel="0" collapsed="false">
      <c r="A54" s="84" t="n">
        <f aca="false">A53+1</f>
        <v>37</v>
      </c>
      <c r="B54" s="85" t="s">
        <v>196</v>
      </c>
      <c r="C54" s="86" t="s">
        <v>161</v>
      </c>
    </row>
    <row r="55" customFormat="false" ht="25.5" hidden="false" customHeight="true" outlineLevel="0" collapsed="false">
      <c r="A55" s="84" t="n">
        <f aca="false">A54+1</f>
        <v>38</v>
      </c>
      <c r="B55" s="85" t="s">
        <v>197</v>
      </c>
      <c r="C55" s="86" t="s">
        <v>161</v>
      </c>
    </row>
    <row r="56" customFormat="false" ht="12.75" hidden="false" customHeight="true" outlineLevel="0" collapsed="false">
      <c r="B56" s="51"/>
      <c r="C56" s="19"/>
    </row>
    <row r="57" customFormat="false" ht="24.75" hidden="false" customHeight="true" outlineLevel="0" collapsed="false">
      <c r="A57" s="83" t="s">
        <v>93</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198</v>
      </c>
      <c r="C58" s="86" t="s">
        <v>159</v>
      </c>
    </row>
    <row r="59" customFormat="false" ht="38.25" hidden="false" customHeight="true" outlineLevel="0" collapsed="false">
      <c r="A59" s="84" t="n">
        <f aca="false">A58+1</f>
        <v>40</v>
      </c>
      <c r="B59" s="85" t="s">
        <v>199</v>
      </c>
      <c r="C59" s="86" t="s">
        <v>161</v>
      </c>
    </row>
    <row r="60" customFormat="false" ht="51" hidden="false" customHeight="true" outlineLevel="0" collapsed="false">
      <c r="A60" s="84" t="n">
        <f aca="false">A59+1</f>
        <v>41</v>
      </c>
      <c r="B60" s="85" t="s">
        <v>200</v>
      </c>
      <c r="C60" s="86" t="s">
        <v>161</v>
      </c>
    </row>
    <row r="61" customFormat="false" ht="38.25" hidden="false" customHeight="true" outlineLevel="0" collapsed="false">
      <c r="A61" s="84" t="n">
        <f aca="false">A60+1</f>
        <v>42</v>
      </c>
      <c r="B61" s="85" t="s">
        <v>201</v>
      </c>
      <c r="C61" s="86" t="s">
        <v>167</v>
      </c>
    </row>
    <row r="62" customFormat="false" ht="12.75" hidden="false" customHeight="true" outlineLevel="0" collapsed="false">
      <c r="B62" s="51"/>
      <c r="C62" s="19"/>
    </row>
    <row r="63" customFormat="false" ht="24.75" hidden="false" customHeight="true" outlineLevel="0" collapsed="false">
      <c r="A63" s="83" t="s">
        <v>98</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202</v>
      </c>
      <c r="C64" s="86" t="s">
        <v>159</v>
      </c>
    </row>
    <row r="65" customFormat="false" ht="25.5" hidden="false" customHeight="true" outlineLevel="0" collapsed="false">
      <c r="A65" s="84" t="n">
        <f aca="false">A64+1</f>
        <v>44</v>
      </c>
      <c r="B65" s="85" t="s">
        <v>203</v>
      </c>
      <c r="C65" s="86" t="s">
        <v>161</v>
      </c>
    </row>
    <row r="66" customFormat="false" ht="51" hidden="false" customHeight="true" outlineLevel="0" collapsed="false">
      <c r="A66" s="84" t="n">
        <f aca="false">A65+1</f>
        <v>45</v>
      </c>
      <c r="B66" s="85" t="s">
        <v>204</v>
      </c>
      <c r="C66" s="86" t="s">
        <v>161</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ellIs" priority="2" operator="equal" id="{4929B6A5-3B7A-4381-99E9-8D9EE02732EE}">
            <xm:f>"Enter score"</xm:f>
            <x14:dxf>
              <fill>
                <patternFill>
                  <bgColor rgb="FFFFFFCC"/>
                </patternFill>
              </fill>
              <border diagonalUp="false" diagonalDown="false">
                <left/>
                <right/>
                <top/>
                <bottom/>
                <diagonal/>
              </border>
            </x14:dxf>
          </x14:cfRule>
          <xm:sqref>C16:C24 C27:C30 C33:C35 C38:C42 C45:C48 C51:C55 C58:C61 C64:C66 C4:C8 C11:C13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205</v>
      </c>
      <c r="B1" s="87" t="s">
        <v>206</v>
      </c>
      <c r="C1" s="88" t="s">
        <v>207</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208</v>
      </c>
      <c r="C3" s="90" t="s">
        <v>209</v>
      </c>
      <c r="D3" s="91" t="n">
        <f aca="false">A4</f>
        <v>29</v>
      </c>
    </row>
    <row r="4" customFormat="false" ht="12.75" hidden="false" customHeight="true" outlineLevel="0" collapsed="false">
      <c r="A4" s="89" t="n">
        <v>29</v>
      </c>
      <c r="B4" s="10" t="s">
        <v>6</v>
      </c>
      <c r="C4" s="10" t="s">
        <v>210</v>
      </c>
      <c r="D4" s="91" t="n">
        <f aca="false">A4</f>
        <v>29</v>
      </c>
      <c r="E4" s="92" t="s">
        <v>211</v>
      </c>
      <c r="F4" s="91" t="n">
        <f aca="false">A5</f>
        <v>49</v>
      </c>
    </row>
    <row r="5" customFormat="false" ht="12.75" hidden="false" customHeight="true" outlineLevel="0" collapsed="false">
      <c r="A5" s="89" t="n">
        <v>49</v>
      </c>
      <c r="B5" s="10" t="s">
        <v>7</v>
      </c>
      <c r="C5" s="10" t="s">
        <v>210</v>
      </c>
      <c r="D5" s="91" t="n">
        <f aca="false">A5</f>
        <v>49</v>
      </c>
      <c r="E5" s="92" t="s">
        <v>211</v>
      </c>
      <c r="F5" s="91" t="n">
        <f aca="false">A6</f>
        <v>69</v>
      </c>
    </row>
    <row r="6" customFormat="false" ht="12.75" hidden="false" customHeight="true" outlineLevel="0" collapsed="false">
      <c r="A6" s="89" t="n">
        <v>69</v>
      </c>
      <c r="B6" s="10" t="s">
        <v>11</v>
      </c>
      <c r="C6" s="10" t="s">
        <v>210</v>
      </c>
      <c r="D6" s="91" t="n">
        <f aca="false">A6</f>
        <v>69</v>
      </c>
      <c r="E6" s="92" t="s">
        <v>211</v>
      </c>
      <c r="F6" s="91" t="n">
        <f aca="false">A7</f>
        <v>89</v>
      </c>
    </row>
    <row r="7" customFormat="false" ht="12.75" hidden="false" customHeight="true" outlineLevel="0" collapsed="false">
      <c r="A7" s="89" t="n">
        <v>89</v>
      </c>
      <c r="B7" s="10" t="s">
        <v>12</v>
      </c>
      <c r="C7" s="90" t="s">
        <v>212</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2021-03-17T22:09:35Z</dcterms:modified>
  <cp:revision>2</cp:revision>
  <dc:subject/>
  <dc:title/>
</cp:coreProperties>
</file>