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70C1C38A-A9C9-4F43-833E-BC4FF71FB405}"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Pressure Sensors" sheetId="3" r:id="rId2"/>
    <sheet name="Literature review Papers" sheetId="2" r:id="rId3"/>
    <sheet name="Posture Popularity" sheetId="4" r:id="rId4"/>
  </sheets>
  <definedNames>
    <definedName name="_xlchart.v1.0" hidden="1">'Sitting Posture System'!$C$1</definedName>
    <definedName name="_xlchart.v1.1" hidden="1">'Sitting Posture System'!$C$2:$C$35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 i="4"/>
  <c r="B4" i="4"/>
  <c r="B3" i="4"/>
  <c r="B7" i="4"/>
  <c r="B6" i="4"/>
  <c r="B2" i="4"/>
  <c r="B18" i="4"/>
  <c r="B14" i="4"/>
  <c r="B16" i="4"/>
  <c r="B15" i="4"/>
  <c r="B9" i="4"/>
  <c r="B8" i="4"/>
  <c r="B19" i="4"/>
  <c r="B21" i="4"/>
  <c r="B11" i="4"/>
  <c r="B10" i="4"/>
  <c r="B5" i="4"/>
  <c r="B17" i="4"/>
  <c r="B20" i="4"/>
  <c r="I40" i="1"/>
  <c r="D17" i="2"/>
  <c r="C17" i="2"/>
  <c r="C16" i="2"/>
  <c r="C15" i="2"/>
  <c r="C14" i="2"/>
  <c r="C13" i="2"/>
  <c r="C12" i="2"/>
  <c r="C11" i="2"/>
  <c r="C10" i="2"/>
  <c r="C9" i="2"/>
  <c r="C8" i="2"/>
  <c r="C7" i="2"/>
  <c r="C5" i="2"/>
  <c r="D5" i="2"/>
  <c r="E5" i="2"/>
  <c r="F5" i="2"/>
  <c r="G5" i="2"/>
  <c r="H5" i="2"/>
  <c r="I5" i="2"/>
  <c r="J5" i="2"/>
  <c r="K5" i="2"/>
  <c r="L5" i="2"/>
  <c r="B5" i="2"/>
  <c r="E72" i="1"/>
  <c r="E77" i="1"/>
  <c r="E76" i="1"/>
  <c r="E75" i="1"/>
  <c r="E74" i="1"/>
  <c r="E73" i="1"/>
  <c r="C77" i="1"/>
  <c r="C75" i="1"/>
  <c r="D76" i="1"/>
  <c r="C76" i="1"/>
  <c r="D74" i="1"/>
  <c r="C74" i="1"/>
  <c r="D75" i="1"/>
  <c r="D73" i="1"/>
  <c r="C73" i="1"/>
  <c r="C72" i="1"/>
  <c r="D72" i="1"/>
  <c r="D77" i="1"/>
  <c r="H44" i="1"/>
  <c r="H45" i="1"/>
  <c r="H46" i="1"/>
  <c r="K46" i="1"/>
  <c r="K45" i="1"/>
  <c r="K44" i="1"/>
  <c r="L45" i="1"/>
  <c r="L46" i="1"/>
  <c r="L44" i="1"/>
</calcChain>
</file>

<file path=xl/sharedStrings.xml><?xml version="1.0" encoding="utf-8"?>
<sst xmlns="http://schemas.openxmlformats.org/spreadsheetml/2006/main" count="519" uniqueCount="327">
  <si>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</si>
  <si>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</si>
  <si>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</si>
  <si>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</si>
  <si>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</si>
  <si>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</si>
  <si>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</si>
  <si>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</si>
  <si>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</si>
  <si>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</si>
  <si>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</si>
  <si>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</si>
  <si>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</si>
  <si>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</si>
  <si>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</si>
  <si>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</si>
  <si>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</si>
  <si>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</si>
  <si>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</si>
  <si>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</si>
  <si>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</si>
  <si>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</si>
  <si>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</si>
  <si>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</si>
  <si>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</si>
  <si>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</si>
  <si>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</si>
  <si>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</si>
  <si>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</si>
  <si>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</si>
  <si>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</si>
  <si>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</si>
  <si>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</si>
  <si>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</si>
  <si>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</si>
  <si>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</si>
  <si>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</si>
  <si>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</si>
  <si>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</si>
  <si>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</si>
  <si>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</si>
  <si>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</si>
  <si>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</si>
  <si>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</si>
  <si>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</si>
  <si>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</si>
  <si>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</si>
  <si>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</si>
  <si>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</si>
  <si>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</si>
  <si>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</si>
  <si>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</si>
  <si>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</si>
  <si>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</si>
  <si>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</si>
  <si>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</si>
  <si>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</si>
  <si>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</si>
  <si>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</si>
  <si>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</si>
  <si>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</si>
  <si>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</si>
  <si>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</si>
  <si>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</si>
  <si>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</si>
  <si>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</si>
  <si>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</si>
  <si>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</si>
  <si>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</si>
  <si>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</si>
  <si>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</si>
  <si>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</si>
  <si>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</si>
  <si>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</si>
  <si>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</si>
  <si>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</si>
  <si>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</si>
  <si>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</si>
  <si>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</si>
  <si>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</si>
  <si>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</si>
  <si>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</si>
  <si>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</si>
  <si>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</si>
  <si>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</si>
  <si>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</si>
  <si>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</si>
  <si>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</si>
  <si>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</si>
  <si>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</si>
  <si>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</si>
  <si>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</si>
  <si>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</si>
  <si>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</si>
  <si>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</si>
  <si>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</si>
  <si>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</si>
  <si>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</si>
  <si>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</si>
  <si>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</si>
  <si>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</si>
  <si>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</si>
  <si>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</si>
  <si>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</si>
  <si>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</si>
  <si>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</si>
  <si>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</si>
  <si>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</si>
  <si>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</si>
  <si>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</si>
  <si>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</si>
  <si>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</si>
  <si>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</si>
  <si>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</si>
  <si>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</si>
  <si>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</si>
  <si>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</si>
  <si>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</si>
  <si>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</si>
  <si>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</si>
  <si>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</si>
  <si>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</si>
  <si>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</si>
  <si>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</si>
  <si>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</si>
  <si>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</si>
  <si>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</si>
  <si>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</si>
  <si>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</si>
  <si>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</si>
  <si>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</si>
  <si>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</si>
  <si>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</si>
  <si>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</si>
  <si>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</si>
  <si>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</si>
  <si>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</si>
  <si>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</si>
  <si>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</si>
  <si>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</si>
  <si>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</si>
  <si>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</si>
  <si>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</si>
  <si>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</si>
  <si>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</si>
  <si>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</si>
  <si>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</si>
  <si>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</si>
  <si>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</si>
  <si>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</si>
  <si>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</si>
  <si>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</si>
  <si>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</si>
  <si>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</si>
  <si>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</si>
  <si>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</si>
  <si>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</si>
  <si>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</si>
  <si>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</si>
  <si>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</si>
  <si>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</si>
  <si>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</si>
  <si>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</si>
  <si>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</si>
  <si>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</si>
  <si>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</si>
  <si>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</si>
  <si>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</si>
  <si>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</si>
  <si>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</si>
  <si>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</si>
  <si>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</si>
  <si>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</si>
  <si>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</si>
  <si>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</si>
  <si>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</si>
  <si>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</si>
  <si>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</si>
  <si>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</si>
  <si>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</si>
  <si>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</si>
  <si>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</si>
  <si>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</si>
  <si>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</si>
  <si>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</si>
  <si>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</si>
  <si>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</si>
  <si>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</si>
  <si>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</si>
  <si>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</si>
  <si>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</si>
  <si>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</si>
  <si>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</si>
  <si>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</si>
  <si>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</si>
  <si>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</si>
  <si>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</si>
  <si>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</si>
  <si>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</si>
  <si>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</si>
  <si>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</si>
  <si>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</si>
  <si>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</si>
  <si>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</si>
  <si>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</si>
  <si>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</si>
  <si>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</si>
  <si>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</si>
  <si>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</si>
  <si>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</si>
  <si>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</si>
  <si>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</si>
  <si>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</si>
  <si>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</si>
  <si>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</si>
  <si>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</si>
  <si>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</si>
  <si>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</si>
  <si>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</si>
  <si>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</si>
  <si>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</si>
  <si>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</si>
  <si>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</si>
  <si>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</si>
  <si>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</si>
  <si>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</si>
  <si>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</si>
  <si>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</si>
  <si>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</si>
  <si>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</si>
  <si>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</si>
  <si>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</si>
  <si>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</si>
  <si>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</si>
  <si>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</si>
  <si>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</si>
  <si>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</si>
  <si>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</si>
  <si>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</si>
  <si>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</si>
  <si>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</si>
  <si>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</si>
  <si>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</si>
  <si>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</si>
  <si>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</si>
  <si>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</si>
  <si>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</si>
  <si>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</si>
  <si>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</si>
  <si>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</si>
  <si>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</si>
  <si>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</si>
  <si>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</si>
  <si>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</si>
  <si>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</si>
  <si>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</si>
  <si>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</si>
  <si>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</si>
  <si>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</si>
  <si>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</si>
  <si>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</si>
  <si>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</si>
  <si>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</si>
  <si>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</si>
  <si>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</si>
  <si>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</si>
  <si>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</si>
  <si>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</si>
  <si>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</si>
  <si>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</si>
  <si>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</si>
  <si>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</si>
  <si>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</si>
  <si>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</si>
  <si>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</si>
  <si>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</si>
  <si>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</si>
  <si>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</si>
  <si>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</si>
  <si>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</si>
  <si>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</si>
  <si>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</si>
  <si>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</si>
  <si>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</si>
  <si>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</si>
  <si>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</si>
  <si>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</si>
  <si>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</si>
  <si>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</si>
  <si>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</si>
  <si>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</si>
  <si>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</si>
  <si>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</si>
  <si>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</si>
  <si>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</si>
  <si>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</si>
  <si>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</si>
  <si>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</si>
  <si>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</si>
  <si>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</si>
  <si>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</si>
  <si>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</si>
  <si>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</si>
  <si>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</si>
  <si>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</si>
  <si>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</si>
  <si>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</si>
  <si>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</si>
  <si>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</si>
  <si>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</si>
  <si>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</si>
  <si>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</si>
  <si>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</si>
  <si>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</si>
  <si>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</si>
  <si>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</si>
  <si>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</si>
  <si>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</si>
  <si>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</si>
  <si>
    <t>Vermander et al, 2023</t>
  </si>
  <si>
    <t>[2011 - 2014]</t>
  </si>
  <si>
    <t>[2007 - 2010]</t>
  </si>
  <si>
    <t>[2015 - 2018]</t>
  </si>
  <si>
    <t>[2019 - 2023]</t>
  </si>
  <si>
    <t>Pubmed</t>
  </si>
  <si>
    <t>Wan</t>
  </si>
  <si>
    <t>MDPI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</si>
</sst>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8">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xf numFmtId="0" fontId="9" fillId="0" borderId="0" xfId="0" applyFont="1"/>
    <xf numFmtId="0" fontId="9" fillId="10" borderId="0" xfId="11" applyFont="1"/>
    <xf numFmtId="0" fontId="9" fillId="6" borderId="0" xfId="6" applyFont="1"/>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System'!$H$1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System'!$D$2:$D$34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System'!$H$2:$H$34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System'!$H$49:$H$50</c:f>
              <c:strCache>
                <c:ptCount val="2"/>
                <c:pt idx="0">
                  <c:v>Chairs Without A Feedback System</c:v>
                </c:pt>
                <c:pt idx="1">
                  <c:v>Chairs With A Feedback System</c:v>
                </c:pt>
              </c:strCache>
            </c:strRef>
          </c:cat>
          <c:val>
            <c:numRef>
              <c:f>'Sitting Posture System'!$I$49:$I$50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System'!$B$46:$B$50</c:f>
              <c:strCache>
                <c:ptCount val="5"/>
                <c:pt idx="0">
                  <c:v>Pressure Sensor</c:v>
                </c:pt>
                <c:pt idx="1">
                  <c:v>Load Cell</c:v>
                </c:pt>
                <c:pt idx="2">
                  <c:v>Distance Sensor</c:v>
                </c:pt>
                <c:pt idx="3">
                  <c:v>Flex Sensor</c:v>
                </c:pt>
                <c:pt idx="4">
                  <c:v>Camera Sensor</c:v>
                </c:pt>
              </c:strCache>
            </c:strRef>
          </c:cat>
          <c:val>
            <c:numRef>
              <c:f>'Sitting Posture System'!$C$46:$C$50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C6A812A-993C-4F81-A601-A08AD034EC9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CA6FE2F1-0A50-4F91-AD13-23202EF18D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C6849EF4-81A2-41DE-B0B4-64BDEFAE99F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0D993ED6-5B0C-4D69-A2ED-49751CE1A8C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B53DA7B5-3D3C-48E9-957A-4D961085DCB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3289B340-AA7F-4F27-BDCF-4A1351F7DFC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0F0DA0B-ABEB-4939-BCC6-40478124D83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2499C4BC-C79B-413D-9054-50104E5A1F1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910AB81-446C-49FD-8C6C-C3440DBDF4F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5CECAAF6-DD5C-450C-82CF-C2C88D0765F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F9B14CC5-5938-4FB0-9B32-4386841E90F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System'!$C$72:$C$82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System'!$D$72:$D$82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System'!$E$72:$E$82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System'!$B$72:$B$82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System'!$B$102</c:f>
              <c:strCache>
                <c:ptCount val="1"/>
                <c:pt idx="0">
                  <c:v>Pressure Sensor</c:v>
                </c:pt>
              </c:strCache>
            </c:strRef>
          </c:tx>
          <c:spPr>
            <a:solidFill>
              <a:schemeClr val="accent1"/>
            </a:solidFill>
            <a:ln>
              <a:noFill/>
            </a:ln>
            <a:effectLst/>
          </c:spPr>
          <c:invertIfNegative val="0"/>
          <c:cat>
            <c:strRef>
              <c:f>'Sitting Posture System'!$C$101:$F$101</c:f>
              <c:strCache>
                <c:ptCount val="4"/>
                <c:pt idx="0">
                  <c:v>[2007 - 2010]</c:v>
                </c:pt>
                <c:pt idx="1">
                  <c:v>[2011 - 2014]</c:v>
                </c:pt>
                <c:pt idx="2">
                  <c:v>[2015 - 2018]</c:v>
                </c:pt>
                <c:pt idx="3">
                  <c:v>[2019 - 2023]</c:v>
                </c:pt>
              </c:strCache>
            </c:strRef>
          </c:cat>
          <c:val>
            <c:numRef>
              <c:f>'Sitting Posture System'!$C$102:$F$102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System'!$B$103</c:f>
              <c:strCache>
                <c:ptCount val="1"/>
                <c:pt idx="0">
                  <c:v>Load Cell</c:v>
                </c:pt>
              </c:strCache>
            </c:strRef>
          </c:tx>
          <c:spPr>
            <a:solidFill>
              <a:schemeClr val="accent2"/>
            </a:solidFill>
            <a:ln>
              <a:noFill/>
            </a:ln>
            <a:effectLst/>
          </c:spPr>
          <c:invertIfNegative val="0"/>
          <c:cat>
            <c:strRef>
              <c:f>'Sitting Posture System'!$C$101:$F$101</c:f>
              <c:strCache>
                <c:ptCount val="4"/>
                <c:pt idx="0">
                  <c:v>[2007 - 2010]</c:v>
                </c:pt>
                <c:pt idx="1">
                  <c:v>[2011 - 2014]</c:v>
                </c:pt>
                <c:pt idx="2">
                  <c:v>[2015 - 2018]</c:v>
                </c:pt>
                <c:pt idx="3">
                  <c:v>[2019 - 2023]</c:v>
                </c:pt>
              </c:strCache>
            </c:strRef>
          </c:cat>
          <c:val>
            <c:numRef>
              <c:f>'Sitting Posture System'!$C$103:$F$103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System'!$B$104</c:f>
              <c:strCache>
                <c:ptCount val="1"/>
                <c:pt idx="0">
                  <c:v>Camera</c:v>
                </c:pt>
              </c:strCache>
            </c:strRef>
          </c:tx>
          <c:spPr>
            <a:solidFill>
              <a:schemeClr val="accent3"/>
            </a:solidFill>
            <a:ln>
              <a:noFill/>
            </a:ln>
            <a:effectLst/>
          </c:spPr>
          <c:invertIfNegative val="0"/>
          <c:cat>
            <c:strRef>
              <c:f>'Sitting Posture System'!$C$101:$F$101</c:f>
              <c:strCache>
                <c:ptCount val="4"/>
                <c:pt idx="0">
                  <c:v>[2007 - 2010]</c:v>
                </c:pt>
                <c:pt idx="1">
                  <c:v>[2011 - 2014]</c:v>
                </c:pt>
                <c:pt idx="2">
                  <c:v>[2015 - 2018]</c:v>
                </c:pt>
                <c:pt idx="3">
                  <c:v>[2019 - 2023]</c:v>
                </c:pt>
              </c:strCache>
            </c:strRef>
          </c:cat>
          <c:val>
            <c:numRef>
              <c:f>'Sitting Posture System'!$C$104:$F$104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System'!$B$105</c:f>
              <c:strCache>
                <c:ptCount val="1"/>
                <c:pt idx="0">
                  <c:v>Flex Sensor</c:v>
                </c:pt>
              </c:strCache>
            </c:strRef>
          </c:tx>
          <c:spPr>
            <a:solidFill>
              <a:schemeClr val="accent4"/>
            </a:solidFill>
            <a:ln>
              <a:noFill/>
            </a:ln>
            <a:effectLst/>
          </c:spPr>
          <c:invertIfNegative val="0"/>
          <c:cat>
            <c:strRef>
              <c:f>'Sitting Posture System'!$C$101:$F$101</c:f>
              <c:strCache>
                <c:ptCount val="4"/>
                <c:pt idx="0">
                  <c:v>[2007 - 2010]</c:v>
                </c:pt>
                <c:pt idx="1">
                  <c:v>[2011 - 2014]</c:v>
                </c:pt>
                <c:pt idx="2">
                  <c:v>[2015 - 2018]</c:v>
                </c:pt>
                <c:pt idx="3">
                  <c:v>[2019 - 2023]</c:v>
                </c:pt>
              </c:strCache>
            </c:strRef>
          </c:cat>
          <c:val>
            <c:numRef>
              <c:f>'Sitting Posture System'!$C$105:$F$105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System'!$B$106</c:f>
              <c:strCache>
                <c:ptCount val="1"/>
                <c:pt idx="0">
                  <c:v>Distance Sensor</c:v>
                </c:pt>
              </c:strCache>
            </c:strRef>
          </c:tx>
          <c:spPr>
            <a:solidFill>
              <a:schemeClr val="accent6"/>
            </a:solidFill>
            <a:ln>
              <a:noFill/>
            </a:ln>
            <a:effectLst/>
          </c:spPr>
          <c:invertIfNegative val="0"/>
          <c:cat>
            <c:strRef>
              <c:f>'Sitting Posture System'!$C$101:$F$101</c:f>
              <c:strCache>
                <c:ptCount val="4"/>
                <c:pt idx="0">
                  <c:v>[2007 - 2010]</c:v>
                </c:pt>
                <c:pt idx="1">
                  <c:v>[2011 - 2014]</c:v>
                </c:pt>
                <c:pt idx="2">
                  <c:v>[2015 - 2018]</c:v>
                </c:pt>
                <c:pt idx="3">
                  <c:v>[2019 - 2023]</c:v>
                </c:pt>
              </c:strCache>
            </c:strRef>
          </c:cat>
          <c:val>
            <c:numRef>
              <c:f>'Sitting Posture System'!$C$106:$F$106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183067</xdr:colOff>
      <xdr:row>38</xdr:row>
      <xdr:rowOff>142282</xdr:rowOff>
    </xdr:from>
    <xdr:to>
      <xdr:col>15</xdr:col>
      <xdr:colOff>194407</xdr:colOff>
      <xdr:row>56</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925959</xdr:colOff>
      <xdr:row>37</xdr:row>
      <xdr:rowOff>189751</xdr:rowOff>
    </xdr:from>
    <xdr:to>
      <xdr:col>6</xdr:col>
      <xdr:colOff>553521</xdr:colOff>
      <xdr:row>53</xdr:row>
      <xdr:rowOff>43345</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2857954</xdr:colOff>
      <xdr:row>52</xdr:row>
      <xdr:rowOff>97518</xdr:rowOff>
    </xdr:from>
    <xdr:to>
      <xdr:col>12</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546443"/>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1112156</xdr:colOff>
      <xdr:row>68</xdr:row>
      <xdr:rowOff>145597</xdr:rowOff>
    </xdr:from>
    <xdr:to>
      <xdr:col>11</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1471305</xdr:colOff>
      <xdr:row>82</xdr:row>
      <xdr:rowOff>155053</xdr:rowOff>
    </xdr:from>
    <xdr:to>
      <xdr:col>4</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2514265</xdr:colOff>
      <xdr:row>78</xdr:row>
      <xdr:rowOff>187551</xdr:rowOff>
    </xdr:from>
    <xdr:to>
      <xdr:col>10</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R106"/>
  <sheetViews>
    <sheetView tabSelected="1" topLeftCell="A15" zoomScaleNormal="100" workbookViewId="0">
      <selection activeCell="A8" sqref="A8:D8"/>
    </sheetView>
  </sheetViews>
  <sheetFormatPr defaultRowHeight="15" x14ac:dyDescent="0.25"/>
  <cols>
    <col min="2" max="2" width="19.42578125" customWidth="1"/>
    <col min="3" max="3" width="31.7109375" customWidth="1"/>
    <col min="4" max="5" width="38" customWidth="1"/>
    <col min="6" max="6" width="44.140625" customWidth="1"/>
    <col min="7" max="7" width="18.42578125" customWidth="1"/>
    <col min="8" max="8" width="16.28515625" customWidth="1"/>
    <col min="9" max="9" width="19" customWidth="1"/>
    <col min="10" max="10" width="25.28515625" customWidth="1"/>
    <col min="11" max="11" width="18.7109375" customWidth="1"/>
    <col min="12" max="12" width="10.85546875" customWidth="1"/>
    <col min="13" max="13" width="23" customWidth="1"/>
    <col min="14" max="14" width="18.85546875" customWidth="1"/>
    <col min="15" max="15" width="22.140625" customWidth="1"/>
    <col min="16" max="16" width="54.42578125" customWidth="1"/>
  </cols>
  <sheetData>
    <row r="1" spans="1:18" ht="15.75" thickBot="1" x14ac:dyDescent="0.3">
      <c r="B1" s="6" t="s">
        <v>228</v>
      </c>
      <c r="C1" s="6" t="s">
        <v>269</v>
      </c>
      <c r="D1" s="6" t="s">
        <v>0</v>
      </c>
      <c r="E1" s="6" t="s">
        <v>271</v>
      </c>
      <c r="F1" s="6" t="s">
        <v>1</v>
      </c>
      <c r="G1" s="6" t="s">
        <v>36</v>
      </c>
      <c r="H1" s="6" t="s">
        <v>3</v>
      </c>
      <c r="I1" s="6" t="s">
        <v>37</v>
      </c>
      <c r="J1" s="6" t="s">
        <v>2</v>
      </c>
      <c r="K1" s="6" t="s">
        <v>6</v>
      </c>
      <c r="L1" s="6" t="s">
        <v>4</v>
      </c>
      <c r="M1" s="6" t="s">
        <v>5</v>
      </c>
      <c r="N1" s="6" t="s">
        <v>49</v>
      </c>
      <c r="O1" s="6" t="s">
        <v>58</v>
      </c>
      <c r="P1" s="6" t="s">
        <v>66</v>
      </c>
      <c r="Q1" s="6" t="s">
        <v>222</v>
      </c>
      <c r="R1" s="23" t="s">
        <v>265</v>
      </c>
    </row>
    <row r="2" spans="1:18" ht="13.5" customHeight="1" thickTop="1" x14ac:dyDescent="0.25">
      <c r="A2" t="s">
        <v>324</v>
      </c>
      <c r="B2" s="10" t="s">
        <v>229</v>
      </c>
      <c r="C2" s="24">
        <v>2023</v>
      </c>
      <c r="D2" s="10" t="s">
        <v>7</v>
      </c>
      <c r="E2" t="s">
        <v>272</v>
      </c>
      <c r="F2" s="2" t="s">
        <v>102</v>
      </c>
      <c r="G2" s="2" t="s">
        <v>104</v>
      </c>
      <c r="H2">
        <v>8</v>
      </c>
      <c r="I2" t="s">
        <v>99</v>
      </c>
      <c r="J2" s="24" t="s">
        <v>8</v>
      </c>
      <c r="K2" s="1">
        <v>0.98499999999999999</v>
      </c>
      <c r="L2">
        <v>10</v>
      </c>
      <c r="M2" s="2" t="s">
        <v>101</v>
      </c>
      <c r="N2" s="7" t="s">
        <v>117</v>
      </c>
      <c r="O2" t="s">
        <v>75</v>
      </c>
      <c r="P2" t="s">
        <v>108</v>
      </c>
    </row>
    <row r="3" spans="1:18" ht="15" customHeight="1" x14ac:dyDescent="0.25">
      <c r="A3" t="s">
        <v>324</v>
      </c>
      <c r="B3" s="10" t="s">
        <v>229</v>
      </c>
      <c r="C3" s="24">
        <v>2021</v>
      </c>
      <c r="D3" s="11" t="s">
        <v>9</v>
      </c>
      <c r="E3" t="s">
        <v>273</v>
      </c>
      <c r="F3" s="9" t="s">
        <v>106</v>
      </c>
      <c r="G3" t="s">
        <v>107</v>
      </c>
      <c r="H3">
        <v>4</v>
      </c>
      <c r="I3" t="s">
        <v>100</v>
      </c>
      <c r="J3" t="s">
        <v>10</v>
      </c>
      <c r="K3" s="1">
        <v>0.99029999999999996</v>
      </c>
      <c r="L3">
        <v>32</v>
      </c>
      <c r="M3" s="2" t="s">
        <v>124</v>
      </c>
      <c r="N3" t="s">
        <v>133</v>
      </c>
      <c r="O3" t="s">
        <v>61</v>
      </c>
      <c r="P3" t="s">
        <v>109</v>
      </c>
      <c r="Q3" t="s">
        <v>109</v>
      </c>
      <c r="R3" s="3" t="s">
        <v>75</v>
      </c>
    </row>
    <row r="4" spans="1:18" x14ac:dyDescent="0.25">
      <c r="B4" t="s">
        <v>254</v>
      </c>
      <c r="C4" s="32">
        <v>2017</v>
      </c>
      <c r="D4" s="11" t="s">
        <v>11</v>
      </c>
      <c r="E4" t="s">
        <v>273</v>
      </c>
      <c r="F4" s="9" t="s">
        <v>103</v>
      </c>
      <c r="G4" t="s">
        <v>105</v>
      </c>
      <c r="H4">
        <v>8</v>
      </c>
      <c r="I4" t="s">
        <v>110</v>
      </c>
      <c r="J4" s="28" t="s">
        <v>12</v>
      </c>
      <c r="K4" s="1">
        <v>0.92200000000000004</v>
      </c>
      <c r="L4" s="7" t="s">
        <v>117</v>
      </c>
      <c r="M4" t="s">
        <v>112</v>
      </c>
      <c r="N4" s="7" t="s">
        <v>117</v>
      </c>
      <c r="O4" t="s">
        <v>75</v>
      </c>
      <c r="P4" t="s">
        <v>113</v>
      </c>
      <c r="Q4" s="7" t="s">
        <v>117</v>
      </c>
      <c r="R4" s="10" t="s">
        <v>61</v>
      </c>
    </row>
    <row r="5" spans="1:18" ht="15.75" customHeight="1" x14ac:dyDescent="0.25">
      <c r="A5" t="s">
        <v>324</v>
      </c>
      <c r="B5" s="10" t="s">
        <v>253</v>
      </c>
      <c r="C5" s="24">
        <v>2023</v>
      </c>
      <c r="D5" s="10" t="s">
        <v>13</v>
      </c>
      <c r="E5" t="s">
        <v>273</v>
      </c>
      <c r="F5" s="9" t="s">
        <v>115</v>
      </c>
      <c r="G5" s="2" t="s">
        <v>116</v>
      </c>
      <c r="H5">
        <v>8</v>
      </c>
      <c r="I5" t="s">
        <v>114</v>
      </c>
      <c r="J5" s="7" t="s">
        <v>117</v>
      </c>
      <c r="K5" s="7" t="s">
        <v>117</v>
      </c>
      <c r="L5">
        <v>5</v>
      </c>
      <c r="M5" s="2" t="s">
        <v>118</v>
      </c>
      <c r="N5" s="7" t="s">
        <v>117</v>
      </c>
      <c r="O5" t="s">
        <v>61</v>
      </c>
      <c r="P5" t="s">
        <v>119</v>
      </c>
    </row>
    <row r="6" spans="1:18" ht="15.75" customHeight="1" x14ac:dyDescent="0.25">
      <c r="B6" t="s">
        <v>249</v>
      </c>
      <c r="C6" s="24">
        <v>2020</v>
      </c>
      <c r="D6" s="11" t="s">
        <v>14</v>
      </c>
      <c r="E6" t="s">
        <v>273</v>
      </c>
      <c r="F6" s="10" t="s">
        <v>121</v>
      </c>
      <c r="G6" t="s">
        <v>122</v>
      </c>
      <c r="H6">
        <v>9</v>
      </c>
      <c r="I6" s="7" t="s">
        <v>117</v>
      </c>
      <c r="J6" s="7" t="s">
        <v>117</v>
      </c>
      <c r="K6" s="7" t="s">
        <v>117</v>
      </c>
      <c r="L6">
        <v>12</v>
      </c>
      <c r="M6" s="2" t="s">
        <v>130</v>
      </c>
      <c r="N6" s="10" t="s">
        <v>134</v>
      </c>
      <c r="O6" t="s">
        <v>61</v>
      </c>
      <c r="P6" s="2" t="s">
        <v>120</v>
      </c>
    </row>
    <row r="7" spans="1:18" ht="15.75" customHeight="1" x14ac:dyDescent="0.25">
      <c r="A7" t="s">
        <v>324</v>
      </c>
      <c r="B7" s="10" t="s">
        <v>229</v>
      </c>
      <c r="C7" s="24">
        <v>2022</v>
      </c>
      <c r="D7" s="10" t="s">
        <v>15</v>
      </c>
      <c r="E7" t="s">
        <v>273</v>
      </c>
      <c r="F7" s="10" t="s">
        <v>16</v>
      </c>
      <c r="G7" s="2" t="s">
        <v>123</v>
      </c>
      <c r="H7">
        <v>8</v>
      </c>
      <c r="I7" t="s">
        <v>128</v>
      </c>
      <c r="J7" t="s">
        <v>126</v>
      </c>
      <c r="K7" s="1">
        <v>0.91679999999999995</v>
      </c>
      <c r="L7">
        <v>40</v>
      </c>
      <c r="M7" s="2" t="s">
        <v>125</v>
      </c>
      <c r="N7" t="s">
        <v>132</v>
      </c>
      <c r="O7" t="s">
        <v>61</v>
      </c>
      <c r="P7" s="2" t="s">
        <v>127</v>
      </c>
    </row>
    <row r="8" spans="1:18" ht="16.5" customHeight="1" x14ac:dyDescent="0.25">
      <c r="A8" s="35"/>
      <c r="B8" s="35" t="s">
        <v>252</v>
      </c>
      <c r="C8" s="36">
        <v>2022</v>
      </c>
      <c r="D8" s="37" t="s">
        <v>17</v>
      </c>
      <c r="E8" t="s">
        <v>273</v>
      </c>
      <c r="F8" t="s">
        <v>18</v>
      </c>
      <c r="G8" s="7" t="s">
        <v>117</v>
      </c>
      <c r="H8">
        <v>5</v>
      </c>
      <c r="I8" t="s">
        <v>129</v>
      </c>
      <c r="J8" s="7" t="s">
        <v>117</v>
      </c>
      <c r="K8" s="7" t="s">
        <v>117</v>
      </c>
      <c r="L8" s="7" t="s">
        <v>117</v>
      </c>
      <c r="M8" s="2" t="s">
        <v>138</v>
      </c>
      <c r="N8" s="10" t="s">
        <v>137</v>
      </c>
      <c r="O8" t="s">
        <v>61</v>
      </c>
      <c r="P8" t="s">
        <v>131</v>
      </c>
    </row>
    <row r="9" spans="1:18" ht="15" customHeight="1" x14ac:dyDescent="0.25">
      <c r="B9" t="s">
        <v>246</v>
      </c>
      <c r="C9" s="24">
        <v>2021</v>
      </c>
      <c r="D9" s="11" t="s">
        <v>19</v>
      </c>
      <c r="E9" t="s">
        <v>273</v>
      </c>
      <c r="F9" s="9" t="s">
        <v>263</v>
      </c>
      <c r="G9" s="2" t="s">
        <v>142</v>
      </c>
      <c r="H9">
        <v>7</v>
      </c>
      <c r="I9" s="2" t="s">
        <v>135</v>
      </c>
      <c r="J9" s="28" t="s">
        <v>139</v>
      </c>
      <c r="K9" s="1">
        <v>0.97070000000000001</v>
      </c>
      <c r="L9">
        <v>100</v>
      </c>
      <c r="M9" s="2" t="s">
        <v>140</v>
      </c>
      <c r="N9" s="10" t="s">
        <v>136</v>
      </c>
      <c r="O9" t="s">
        <v>61</v>
      </c>
      <c r="P9" s="2" t="s">
        <v>141</v>
      </c>
      <c r="Q9" s="2" t="s">
        <v>268</v>
      </c>
      <c r="R9" s="3" t="s">
        <v>75</v>
      </c>
    </row>
    <row r="10" spans="1:18" ht="15" customHeight="1" x14ac:dyDescent="0.25">
      <c r="A10" t="s">
        <v>324</v>
      </c>
      <c r="B10" s="10" t="s">
        <v>229</v>
      </c>
      <c r="C10" s="32">
        <v>2018</v>
      </c>
      <c r="D10" s="10" t="s">
        <v>20</v>
      </c>
      <c r="E10" t="s">
        <v>272</v>
      </c>
      <c r="F10" t="s">
        <v>21</v>
      </c>
      <c r="G10" s="2" t="s">
        <v>144</v>
      </c>
      <c r="H10">
        <v>6</v>
      </c>
      <c r="I10" t="s">
        <v>143</v>
      </c>
      <c r="J10" s="12" t="s">
        <v>22</v>
      </c>
      <c r="K10" s="1">
        <v>0.97940000000000005</v>
      </c>
      <c r="L10">
        <v>9</v>
      </c>
      <c r="M10" s="2" t="s">
        <v>145</v>
      </c>
      <c r="N10" s="7" t="s">
        <v>117</v>
      </c>
      <c r="O10" t="s">
        <v>75</v>
      </c>
      <c r="P10" s="2" t="s">
        <v>146</v>
      </c>
    </row>
    <row r="11" spans="1:18" ht="14.25" customHeight="1" x14ac:dyDescent="0.25">
      <c r="B11" t="s">
        <v>246</v>
      </c>
      <c r="C11" s="32">
        <v>2018</v>
      </c>
      <c r="D11" s="10" t="s">
        <v>23</v>
      </c>
      <c r="E11" t="s">
        <v>273</v>
      </c>
      <c r="F11" s="21" t="s">
        <v>149</v>
      </c>
      <c r="G11" s="2" t="s">
        <v>150</v>
      </c>
      <c r="H11">
        <v>7</v>
      </c>
      <c r="I11" t="s">
        <v>147</v>
      </c>
      <c r="J11" s="7" t="s">
        <v>117</v>
      </c>
      <c r="K11" s="7" t="s">
        <v>117</v>
      </c>
      <c r="L11" s="7" t="s">
        <v>117</v>
      </c>
      <c r="M11" s="2" t="s">
        <v>152</v>
      </c>
      <c r="N11" t="s">
        <v>148</v>
      </c>
      <c r="O11" t="s">
        <v>61</v>
      </c>
      <c r="P11" s="2" t="s">
        <v>151</v>
      </c>
      <c r="Q11" s="7" t="s">
        <v>117</v>
      </c>
      <c r="R11" s="3" t="s">
        <v>75</v>
      </c>
    </row>
    <row r="12" spans="1:18" ht="14.25" customHeight="1" x14ac:dyDescent="0.25">
      <c r="B12" s="10" t="s">
        <v>230</v>
      </c>
      <c r="C12" s="24">
        <v>2019</v>
      </c>
      <c r="D12" t="s">
        <v>24</v>
      </c>
      <c r="E12" t="s">
        <v>274</v>
      </c>
      <c r="F12" t="s">
        <v>153</v>
      </c>
      <c r="G12" t="s">
        <v>154</v>
      </c>
      <c r="H12">
        <v>3</v>
      </c>
      <c r="I12" t="s">
        <v>156</v>
      </c>
      <c r="J12" s="26" t="s">
        <v>158</v>
      </c>
      <c r="K12" s="1">
        <v>0.99270000000000003</v>
      </c>
      <c r="L12">
        <v>14</v>
      </c>
      <c r="M12" s="2" t="s">
        <v>157</v>
      </c>
      <c r="N12" s="7" t="s">
        <v>117</v>
      </c>
      <c r="O12" t="s">
        <v>75</v>
      </c>
      <c r="P12" s="2" t="s">
        <v>155</v>
      </c>
    </row>
    <row r="13" spans="1:18" ht="16.5" customHeight="1" x14ac:dyDescent="0.25">
      <c r="B13" s="10" t="s">
        <v>230</v>
      </c>
      <c r="C13" s="24">
        <v>2020</v>
      </c>
      <c r="D13" s="10" t="s">
        <v>25</v>
      </c>
      <c r="E13" t="s">
        <v>275</v>
      </c>
      <c r="F13" s="10" t="s">
        <v>196</v>
      </c>
      <c r="G13" s="2" t="s">
        <v>159</v>
      </c>
      <c r="H13">
        <v>7</v>
      </c>
      <c r="I13" s="2" t="s">
        <v>111</v>
      </c>
      <c r="J13" s="28" t="s">
        <v>26</v>
      </c>
      <c r="K13" s="1">
        <v>0.97430000000000005</v>
      </c>
      <c r="L13">
        <v>11</v>
      </c>
      <c r="M13" s="2" t="s">
        <v>160</v>
      </c>
      <c r="N13" s="7" t="s">
        <v>117</v>
      </c>
      <c r="O13" t="s">
        <v>75</v>
      </c>
      <c r="P13" s="2" t="s">
        <v>161</v>
      </c>
    </row>
    <row r="14" spans="1:18" ht="16.5" customHeight="1" x14ac:dyDescent="0.25">
      <c r="A14" t="s">
        <v>324</v>
      </c>
      <c r="B14" s="10" t="s">
        <v>230</v>
      </c>
      <c r="C14" s="24">
        <v>2021</v>
      </c>
      <c r="D14" s="10" t="s">
        <v>27</v>
      </c>
      <c r="E14" t="s">
        <v>277</v>
      </c>
      <c r="F14" s="13" t="s">
        <v>28</v>
      </c>
      <c r="G14" s="2" t="s">
        <v>162</v>
      </c>
      <c r="H14">
        <v>11</v>
      </c>
      <c r="I14" s="2" t="s">
        <v>163</v>
      </c>
      <c r="J14" s="24" t="s">
        <v>8</v>
      </c>
      <c r="K14" s="4">
        <v>0.92</v>
      </c>
      <c r="L14">
        <v>36</v>
      </c>
      <c r="M14" s="2" t="s">
        <v>165</v>
      </c>
      <c r="N14" s="7" t="s">
        <v>117</v>
      </c>
      <c r="O14" t="s">
        <v>75</v>
      </c>
      <c r="P14" s="2" t="s">
        <v>164</v>
      </c>
    </row>
    <row r="15" spans="1:18" ht="17.25" customHeight="1" x14ac:dyDescent="0.25">
      <c r="B15" t="s">
        <v>251</v>
      </c>
      <c r="C15" s="31">
        <v>2013</v>
      </c>
      <c r="D15" s="14" t="s">
        <v>29</v>
      </c>
      <c r="E15" t="s">
        <v>273</v>
      </c>
      <c r="F15" s="10" t="s">
        <v>30</v>
      </c>
      <c r="G15" s="2" t="s">
        <v>166</v>
      </c>
      <c r="H15">
        <v>8</v>
      </c>
      <c r="I15" t="s">
        <v>167</v>
      </c>
      <c r="J15" s="28" t="s">
        <v>12</v>
      </c>
      <c r="K15" s="1">
        <v>0.7</v>
      </c>
      <c r="L15">
        <v>30</v>
      </c>
      <c r="M15" s="2" t="s">
        <v>168</v>
      </c>
      <c r="N15" s="10" t="s">
        <v>54</v>
      </c>
      <c r="O15" t="s">
        <v>61</v>
      </c>
      <c r="P15" s="2" t="s">
        <v>169</v>
      </c>
    </row>
    <row r="16" spans="1:18" ht="15.75" customHeight="1" x14ac:dyDescent="0.25">
      <c r="B16" t="s">
        <v>250</v>
      </c>
      <c r="C16" s="30">
        <v>2007</v>
      </c>
      <c r="D16" s="10" t="s">
        <v>31</v>
      </c>
      <c r="E16" t="s">
        <v>273</v>
      </c>
      <c r="F16" s="10" t="s">
        <v>170</v>
      </c>
      <c r="G16" s="2" t="s">
        <v>172</v>
      </c>
      <c r="H16">
        <v>10</v>
      </c>
      <c r="I16" t="s">
        <v>171</v>
      </c>
      <c r="J16" t="s">
        <v>32</v>
      </c>
      <c r="K16" s="4">
        <v>0.78</v>
      </c>
      <c r="L16">
        <v>20</v>
      </c>
      <c r="M16" s="2" t="s">
        <v>173</v>
      </c>
      <c r="N16" s="7" t="s">
        <v>117</v>
      </c>
      <c r="O16" t="s">
        <v>75</v>
      </c>
      <c r="P16" s="2" t="s">
        <v>174</v>
      </c>
    </row>
    <row r="17" spans="1:18" ht="18" customHeight="1" x14ac:dyDescent="0.25">
      <c r="B17" s="10" t="s">
        <v>229</v>
      </c>
      <c r="C17" s="33">
        <v>2016</v>
      </c>
      <c r="D17" s="10" t="s">
        <v>33</v>
      </c>
      <c r="E17" t="s">
        <v>273</v>
      </c>
      <c r="F17" s="10" t="s">
        <v>35</v>
      </c>
      <c r="G17" s="2" t="s">
        <v>175</v>
      </c>
      <c r="H17">
        <v>5</v>
      </c>
      <c r="I17" s="2" t="s">
        <v>38</v>
      </c>
      <c r="J17" s="25" t="s">
        <v>34</v>
      </c>
      <c r="K17" s="1">
        <v>0.99470000000000003</v>
      </c>
      <c r="L17">
        <v>12</v>
      </c>
      <c r="M17" s="2" t="s">
        <v>195</v>
      </c>
      <c r="N17" s="7" t="s">
        <v>117</v>
      </c>
      <c r="O17" t="s">
        <v>75</v>
      </c>
      <c r="P17" s="2" t="s">
        <v>176</v>
      </c>
    </row>
    <row r="18" spans="1:18" ht="14.25" customHeight="1" x14ac:dyDescent="0.25">
      <c r="B18" t="s">
        <v>249</v>
      </c>
      <c r="C18" s="33">
        <v>2016</v>
      </c>
      <c r="D18" s="9" t="s">
        <v>41</v>
      </c>
      <c r="E18" t="s">
        <v>273</v>
      </c>
      <c r="F18" s="10" t="s">
        <v>39</v>
      </c>
      <c r="G18" s="2" t="s">
        <v>178</v>
      </c>
      <c r="H18">
        <v>7</v>
      </c>
      <c r="I18" s="2" t="s">
        <v>177</v>
      </c>
      <c r="J18" s="26" t="s">
        <v>40</v>
      </c>
      <c r="K18" s="8">
        <v>0.90900000000000003</v>
      </c>
      <c r="L18">
        <v>41</v>
      </c>
      <c r="M18" s="2" t="s">
        <v>179</v>
      </c>
      <c r="N18" s="7" t="s">
        <v>117</v>
      </c>
      <c r="O18" t="s">
        <v>75</v>
      </c>
      <c r="P18" s="2" t="s">
        <v>180</v>
      </c>
    </row>
    <row r="19" spans="1:18" ht="13.5" customHeight="1" x14ac:dyDescent="0.25">
      <c r="A19" t="s">
        <v>324</v>
      </c>
      <c r="B19" s="10" t="s">
        <v>229</v>
      </c>
      <c r="C19" s="24">
        <v>2023</v>
      </c>
      <c r="D19" s="10" t="s">
        <v>42</v>
      </c>
      <c r="E19" t="s">
        <v>273</v>
      </c>
      <c r="F19" s="10" t="s">
        <v>43</v>
      </c>
      <c r="G19" s="2" t="s">
        <v>181</v>
      </c>
      <c r="H19">
        <v>10</v>
      </c>
      <c r="I19" t="s">
        <v>45</v>
      </c>
      <c r="J19" s="12" t="s">
        <v>44</v>
      </c>
      <c r="K19" s="1">
        <v>0.99099999999999999</v>
      </c>
      <c r="L19">
        <v>20</v>
      </c>
      <c r="M19" s="2" t="s">
        <v>183</v>
      </c>
      <c r="N19" s="10" t="s">
        <v>182</v>
      </c>
      <c r="O19" t="s">
        <v>61</v>
      </c>
      <c r="P19" s="2" t="s">
        <v>184</v>
      </c>
    </row>
    <row r="20" spans="1:18" ht="15.75" customHeight="1" x14ac:dyDescent="0.25">
      <c r="B20" s="10" t="s">
        <v>248</v>
      </c>
      <c r="C20" s="32">
        <v>2018</v>
      </c>
      <c r="D20" t="s">
        <v>23</v>
      </c>
      <c r="E20" t="s">
        <v>273</v>
      </c>
      <c r="F20" s="9" t="s">
        <v>187</v>
      </c>
      <c r="G20" s="2" t="s">
        <v>186</v>
      </c>
      <c r="H20">
        <v>5</v>
      </c>
      <c r="I20" t="s">
        <v>47</v>
      </c>
      <c r="J20" s="9" t="s">
        <v>46</v>
      </c>
      <c r="K20" s="1">
        <v>0.95299999999999996</v>
      </c>
      <c r="L20">
        <v>10</v>
      </c>
      <c r="M20" s="2" t="s">
        <v>185</v>
      </c>
      <c r="N20" s="7" t="s">
        <v>117</v>
      </c>
      <c r="O20" t="s">
        <v>75</v>
      </c>
      <c r="P20" s="2" t="s">
        <v>188</v>
      </c>
      <c r="Q20" s="2" t="s">
        <v>266</v>
      </c>
      <c r="R20" s="10" t="s">
        <v>61</v>
      </c>
    </row>
    <row r="21" spans="1:18" ht="15" customHeight="1" x14ac:dyDescent="0.25">
      <c r="B21" s="10" t="s">
        <v>247</v>
      </c>
      <c r="C21" s="24">
        <v>2021</v>
      </c>
      <c r="D21" s="10" t="s">
        <v>48</v>
      </c>
      <c r="E21" t="s">
        <v>273</v>
      </c>
      <c r="F21" s="13" t="s">
        <v>85</v>
      </c>
      <c r="G21" s="2" t="s">
        <v>189</v>
      </c>
      <c r="H21">
        <v>7</v>
      </c>
      <c r="I21" s="2" t="s">
        <v>50</v>
      </c>
      <c r="J21" s="28" t="s">
        <v>12</v>
      </c>
      <c r="K21" s="1">
        <v>0.81</v>
      </c>
      <c r="L21">
        <v>12</v>
      </c>
      <c r="M21" s="2" t="s">
        <v>192</v>
      </c>
      <c r="N21" t="s">
        <v>190</v>
      </c>
      <c r="O21" t="s">
        <v>61</v>
      </c>
      <c r="P21" s="2" t="s">
        <v>191</v>
      </c>
    </row>
    <row r="22" spans="1:18" ht="17.25" customHeight="1" x14ac:dyDescent="0.25">
      <c r="A22" t="s">
        <v>324</v>
      </c>
      <c r="B22" s="10" t="s">
        <v>229</v>
      </c>
      <c r="C22" s="24">
        <v>2021</v>
      </c>
      <c r="D22" t="s">
        <v>51</v>
      </c>
      <c r="E22" t="s">
        <v>273</v>
      </c>
      <c r="F22" s="9" t="s">
        <v>53</v>
      </c>
      <c r="G22" s="2" t="s">
        <v>142</v>
      </c>
      <c r="H22">
        <v>6</v>
      </c>
      <c r="I22" s="2" t="s">
        <v>55</v>
      </c>
      <c r="J22" t="s">
        <v>52</v>
      </c>
      <c r="K22" s="1">
        <v>0.95669999999999999</v>
      </c>
      <c r="L22">
        <v>40</v>
      </c>
      <c r="M22" t="s">
        <v>56</v>
      </c>
      <c r="N22" s="10" t="s">
        <v>54</v>
      </c>
      <c r="O22" t="s">
        <v>61</v>
      </c>
      <c r="P22" s="2" t="s">
        <v>219</v>
      </c>
      <c r="Q22" t="s">
        <v>267</v>
      </c>
      <c r="R22" s="10" t="s">
        <v>61</v>
      </c>
    </row>
    <row r="23" spans="1:18" ht="17.25" customHeight="1" x14ac:dyDescent="0.25">
      <c r="B23" t="s">
        <v>246</v>
      </c>
      <c r="C23" s="24">
        <v>2020</v>
      </c>
      <c r="D23" t="s">
        <v>57</v>
      </c>
      <c r="E23" t="s">
        <v>273</v>
      </c>
      <c r="F23" s="9" t="s">
        <v>59</v>
      </c>
      <c r="G23" s="2" t="s">
        <v>220</v>
      </c>
      <c r="H23">
        <v>5</v>
      </c>
      <c r="I23" s="2" t="s">
        <v>60</v>
      </c>
      <c r="J23" s="9" t="s">
        <v>46</v>
      </c>
      <c r="K23" s="1">
        <v>0.99819999999999998</v>
      </c>
      <c r="L23">
        <v>8</v>
      </c>
      <c r="M23" s="2" t="s">
        <v>62</v>
      </c>
      <c r="N23" s="7" t="s">
        <v>117</v>
      </c>
      <c r="O23" t="s">
        <v>61</v>
      </c>
      <c r="P23" s="2" t="s">
        <v>221</v>
      </c>
      <c r="Q23" s="7" t="s">
        <v>117</v>
      </c>
      <c r="R23" s="10" t="s">
        <v>61</v>
      </c>
    </row>
    <row r="24" spans="1:18" ht="21" customHeight="1" x14ac:dyDescent="0.25">
      <c r="B24" t="s">
        <v>245</v>
      </c>
      <c r="C24" s="24">
        <v>2019</v>
      </c>
      <c r="D24" t="s">
        <v>63</v>
      </c>
      <c r="E24" t="s">
        <v>274</v>
      </c>
      <c r="F24" t="s">
        <v>64</v>
      </c>
      <c r="G24" s="2" t="s">
        <v>223</v>
      </c>
      <c r="H24" s="7" t="s">
        <v>117</v>
      </c>
      <c r="I24" s="7" t="s">
        <v>117</v>
      </c>
      <c r="J24" s="9" t="s">
        <v>46</v>
      </c>
      <c r="K24" s="4">
        <v>0.9</v>
      </c>
      <c r="L24" s="7" t="s">
        <v>117</v>
      </c>
      <c r="M24" s="2" t="s">
        <v>80</v>
      </c>
      <c r="N24" s="13" t="s">
        <v>65</v>
      </c>
      <c r="O24" t="s">
        <v>61</v>
      </c>
      <c r="P24" t="s">
        <v>67</v>
      </c>
      <c r="Q24" s="7" t="s">
        <v>117</v>
      </c>
    </row>
    <row r="25" spans="1:18" ht="19.5" customHeight="1" x14ac:dyDescent="0.25">
      <c r="B25" s="10" t="s">
        <v>230</v>
      </c>
      <c r="C25" s="24">
        <v>2020</v>
      </c>
      <c r="D25" t="s">
        <v>68</v>
      </c>
      <c r="E25" t="s">
        <v>273</v>
      </c>
      <c r="F25" s="10" t="s">
        <v>224</v>
      </c>
      <c r="G25" t="s">
        <v>220</v>
      </c>
      <c r="H25">
        <v>5</v>
      </c>
      <c r="I25" s="2" t="s">
        <v>69</v>
      </c>
      <c r="J25" s="25" t="s">
        <v>70</v>
      </c>
      <c r="K25" s="4">
        <v>0.89</v>
      </c>
      <c r="L25" s="7" t="s">
        <v>117</v>
      </c>
      <c r="M25" s="2" t="s">
        <v>194</v>
      </c>
      <c r="N25" s="7" t="s">
        <v>117</v>
      </c>
      <c r="O25" s="7" t="s">
        <v>117</v>
      </c>
      <c r="Q25" t="s">
        <v>225</v>
      </c>
    </row>
    <row r="26" spans="1:18" s="16" customFormat="1" ht="17.25" customHeight="1" x14ac:dyDescent="0.25">
      <c r="B26" s="16" t="s">
        <v>244</v>
      </c>
      <c r="D26" s="16" t="s">
        <v>71</v>
      </c>
      <c r="E26"/>
      <c r="F26" s="16" t="s">
        <v>226</v>
      </c>
      <c r="G26" s="16" t="s">
        <v>220</v>
      </c>
      <c r="H26" s="16">
        <v>4</v>
      </c>
      <c r="I26" s="17" t="s">
        <v>73</v>
      </c>
      <c r="J26" s="19"/>
      <c r="K26" s="19"/>
      <c r="L26" s="16">
        <v>5</v>
      </c>
      <c r="M26" s="16" t="s">
        <v>74</v>
      </c>
      <c r="N26" s="16" t="s">
        <v>227</v>
      </c>
      <c r="O26" s="16" t="s">
        <v>75</v>
      </c>
      <c r="P26" s="17" t="s">
        <v>76</v>
      </c>
      <c r="Q26" s="18" t="s">
        <v>117</v>
      </c>
    </row>
    <row r="27" spans="1:18" ht="15" customHeight="1" x14ac:dyDescent="0.25">
      <c r="B27" s="10"/>
      <c r="C27" s="31">
        <v>2013</v>
      </c>
      <c r="D27" t="s">
        <v>72</v>
      </c>
      <c r="E27" t="s">
        <v>273</v>
      </c>
      <c r="F27" s="10" t="s">
        <v>77</v>
      </c>
      <c r="G27" t="s">
        <v>220</v>
      </c>
      <c r="H27" s="3"/>
      <c r="I27" s="20" t="s">
        <v>117</v>
      </c>
      <c r="J27" s="28" t="s">
        <v>12</v>
      </c>
      <c r="K27" s="20" t="s">
        <v>117</v>
      </c>
      <c r="L27" s="20" t="s">
        <v>117</v>
      </c>
      <c r="M27" t="s">
        <v>193</v>
      </c>
      <c r="N27" s="10" t="s">
        <v>78</v>
      </c>
      <c r="O27" t="s">
        <v>61</v>
      </c>
      <c r="P27" s="2" t="s">
        <v>79</v>
      </c>
      <c r="Q27" s="18" t="s">
        <v>117</v>
      </c>
    </row>
    <row r="28" spans="1:18" ht="15.75" customHeight="1" x14ac:dyDescent="0.25">
      <c r="B28" s="10" t="s">
        <v>230</v>
      </c>
      <c r="C28" s="24">
        <v>2021</v>
      </c>
      <c r="D28" s="10" t="s">
        <v>81</v>
      </c>
      <c r="E28" t="s">
        <v>273</v>
      </c>
      <c r="F28" s="9" t="s">
        <v>84</v>
      </c>
      <c r="G28" s="2" t="s">
        <v>231</v>
      </c>
      <c r="H28">
        <v>15</v>
      </c>
      <c r="I28" s="2" t="s">
        <v>83</v>
      </c>
      <c r="J28" t="s">
        <v>82</v>
      </c>
      <c r="K28" s="1">
        <v>0.88519999999999999</v>
      </c>
      <c r="L28">
        <v>19</v>
      </c>
      <c r="M28" s="2" t="s">
        <v>87</v>
      </c>
      <c r="N28" s="10" t="s">
        <v>86</v>
      </c>
      <c r="O28" t="s">
        <v>61</v>
      </c>
      <c r="P28" t="s">
        <v>233</v>
      </c>
      <c r="Q28" t="s">
        <v>232</v>
      </c>
      <c r="R28" t="s">
        <v>75</v>
      </c>
    </row>
    <row r="29" spans="1:18" ht="17.25" customHeight="1" x14ac:dyDescent="0.25">
      <c r="B29" s="10" t="s">
        <v>230</v>
      </c>
      <c r="C29" s="24">
        <v>2023</v>
      </c>
      <c r="D29" t="s">
        <v>89</v>
      </c>
      <c r="E29" t="s">
        <v>274</v>
      </c>
      <c r="F29" t="s">
        <v>93</v>
      </c>
      <c r="G29" t="s">
        <v>234</v>
      </c>
      <c r="H29">
        <v>6</v>
      </c>
      <c r="I29" s="2" t="s">
        <v>91</v>
      </c>
      <c r="J29" s="9" t="s">
        <v>90</v>
      </c>
      <c r="K29" s="1">
        <v>0.92500000000000004</v>
      </c>
      <c r="L29" s="7" t="s">
        <v>117</v>
      </c>
      <c r="M29" s="2" t="s">
        <v>236</v>
      </c>
      <c r="N29" s="7" t="s">
        <v>117</v>
      </c>
      <c r="O29" t="s">
        <v>61</v>
      </c>
      <c r="P29" t="s">
        <v>235</v>
      </c>
      <c r="Q29" s="18" t="s">
        <v>117</v>
      </c>
    </row>
    <row r="30" spans="1:18" ht="15.75" customHeight="1" x14ac:dyDescent="0.25">
      <c r="B30" s="10" t="s">
        <v>230</v>
      </c>
      <c r="C30" s="31">
        <v>2014</v>
      </c>
      <c r="D30" t="s">
        <v>92</v>
      </c>
      <c r="E30" t="s">
        <v>273</v>
      </c>
      <c r="F30" s="13" t="s">
        <v>264</v>
      </c>
      <c r="G30" s="2" t="s">
        <v>237</v>
      </c>
      <c r="H30">
        <v>7</v>
      </c>
      <c r="I30" s="2" t="s">
        <v>95</v>
      </c>
      <c r="J30" s="25" t="s">
        <v>94</v>
      </c>
      <c r="K30" s="3"/>
      <c r="L30" s="7" t="s">
        <v>117</v>
      </c>
      <c r="M30" s="2" t="s">
        <v>238</v>
      </c>
      <c r="N30" s="7" t="s">
        <v>117</v>
      </c>
      <c r="O30" t="s">
        <v>61</v>
      </c>
      <c r="Q30" s="18" t="s">
        <v>117</v>
      </c>
    </row>
    <row r="31" spans="1:18" ht="15.75" customHeight="1" x14ac:dyDescent="0.25">
      <c r="B31" s="10" t="s">
        <v>230</v>
      </c>
      <c r="C31" s="24">
        <v>2022</v>
      </c>
      <c r="D31" s="10" t="s">
        <v>197</v>
      </c>
      <c r="E31" t="s">
        <v>275</v>
      </c>
      <c r="F31" s="13" t="s">
        <v>198</v>
      </c>
      <c r="G31" s="20" t="s">
        <v>117</v>
      </c>
      <c r="H31">
        <v>7</v>
      </c>
      <c r="I31" s="2" t="s">
        <v>199</v>
      </c>
      <c r="J31" s="7" t="s">
        <v>117</v>
      </c>
      <c r="K31" s="7" t="s">
        <v>117</v>
      </c>
      <c r="L31" s="7" t="s">
        <v>117</v>
      </c>
      <c r="M31" s="2" t="s">
        <v>239</v>
      </c>
      <c r="N31" s="7" t="s">
        <v>117</v>
      </c>
      <c r="O31" t="s">
        <v>75</v>
      </c>
      <c r="P31" t="s">
        <v>200</v>
      </c>
      <c r="Q31" s="18" t="s">
        <v>117</v>
      </c>
    </row>
    <row r="32" spans="1:18" ht="15.75" customHeight="1" x14ac:dyDescent="0.25">
      <c r="B32" s="10" t="s">
        <v>230</v>
      </c>
      <c r="C32" s="31">
        <v>2013</v>
      </c>
      <c r="D32" s="10" t="s">
        <v>88</v>
      </c>
      <c r="E32" t="s">
        <v>273</v>
      </c>
      <c r="F32" s="22" t="s">
        <v>205</v>
      </c>
      <c r="G32" t="s">
        <v>206</v>
      </c>
      <c r="H32">
        <v>7</v>
      </c>
      <c r="I32" s="2" t="s">
        <v>202</v>
      </c>
      <c r="J32" t="s">
        <v>203</v>
      </c>
      <c r="K32" s="1">
        <v>0.85899999999999999</v>
      </c>
      <c r="L32">
        <v>14</v>
      </c>
      <c r="M32" s="2" t="s">
        <v>204</v>
      </c>
      <c r="N32" t="s">
        <v>201</v>
      </c>
      <c r="O32" t="s">
        <v>61</v>
      </c>
      <c r="P32" t="s">
        <v>240</v>
      </c>
      <c r="Q32" s="18" t="s">
        <v>117</v>
      </c>
    </row>
    <row r="33" spans="1:17" ht="20.25" customHeight="1" x14ac:dyDescent="0.25">
      <c r="A33" t="s">
        <v>324</v>
      </c>
      <c r="B33" s="10" t="s">
        <v>229</v>
      </c>
      <c r="C33" s="24">
        <v>2023</v>
      </c>
      <c r="D33" s="10" t="s">
        <v>209</v>
      </c>
      <c r="E33" t="s">
        <v>273</v>
      </c>
      <c r="F33" s="13" t="s">
        <v>210</v>
      </c>
      <c r="G33" s="2" t="s">
        <v>212</v>
      </c>
      <c r="H33">
        <v>6</v>
      </c>
      <c r="I33" s="2" t="s">
        <v>242</v>
      </c>
      <c r="J33" s="7" t="s">
        <v>117</v>
      </c>
      <c r="K33" s="7" t="s">
        <v>117</v>
      </c>
      <c r="L33">
        <v>2</v>
      </c>
      <c r="M33" s="2" t="s">
        <v>241</v>
      </c>
      <c r="N33" s="15" t="s">
        <v>86</v>
      </c>
      <c r="O33" t="s">
        <v>61</v>
      </c>
      <c r="P33" s="2" t="s">
        <v>211</v>
      </c>
      <c r="Q33" s="18" t="s">
        <v>117</v>
      </c>
    </row>
    <row r="34" spans="1:17" ht="16.5" customHeight="1" x14ac:dyDescent="0.25">
      <c r="B34" s="10" t="s">
        <v>230</v>
      </c>
      <c r="C34" s="24">
        <v>2019</v>
      </c>
      <c r="D34" s="10" t="s">
        <v>270</v>
      </c>
      <c r="E34" t="s">
        <v>277</v>
      </c>
      <c r="F34" s="13" t="s">
        <v>213</v>
      </c>
      <c r="G34" s="2" t="s">
        <v>214</v>
      </c>
      <c r="H34">
        <v>15</v>
      </c>
      <c r="I34" s="2" t="s">
        <v>243</v>
      </c>
      <c r="J34" s="9" t="s">
        <v>215</v>
      </c>
      <c r="K34" s="4">
        <v>0.96</v>
      </c>
      <c r="L34">
        <v>8</v>
      </c>
      <c r="M34" s="2" t="s">
        <v>216</v>
      </c>
      <c r="N34" s="13" t="s">
        <v>217</v>
      </c>
      <c r="O34" t="s">
        <v>61</v>
      </c>
      <c r="P34" s="2" t="s">
        <v>218</v>
      </c>
      <c r="Q34" s="18" t="s">
        <v>117</v>
      </c>
    </row>
    <row r="35" spans="1:17" ht="15.75" customHeight="1" x14ac:dyDescent="0.25">
      <c r="A35" t="s">
        <v>324</v>
      </c>
      <c r="B35" s="10" t="s">
        <v>229</v>
      </c>
      <c r="C35" s="24">
        <v>2022</v>
      </c>
      <c r="D35" s="10" t="s">
        <v>255</v>
      </c>
      <c r="E35" t="s">
        <v>273</v>
      </c>
      <c r="F35" s="13" t="s">
        <v>256</v>
      </c>
      <c r="G35" s="2" t="s">
        <v>259</v>
      </c>
      <c r="H35">
        <v>15</v>
      </c>
      <c r="I35" s="2" t="s">
        <v>258</v>
      </c>
      <c r="J35" s="27" t="s">
        <v>40</v>
      </c>
      <c r="K35" s="1">
        <v>0.98819999999999997</v>
      </c>
      <c r="L35">
        <v>18</v>
      </c>
      <c r="M35" s="2" t="s">
        <v>262</v>
      </c>
      <c r="N35" s="10" t="s">
        <v>257</v>
      </c>
      <c r="O35" t="s">
        <v>61</v>
      </c>
      <c r="P35" s="2" t="s">
        <v>261</v>
      </c>
      <c r="Q35" t="s">
        <v>260</v>
      </c>
    </row>
    <row r="36" spans="1:17" ht="18.75" customHeight="1" x14ac:dyDescent="0.25">
      <c r="B36" s="10" t="s">
        <v>230</v>
      </c>
      <c r="C36" s="24">
        <v>2023</v>
      </c>
      <c r="D36" s="10" t="s">
        <v>319</v>
      </c>
      <c r="E36" t="s">
        <v>273</v>
      </c>
      <c r="F36" s="13" t="s">
        <v>313</v>
      </c>
      <c r="G36" s="2" t="s">
        <v>314</v>
      </c>
      <c r="H36">
        <v>6</v>
      </c>
      <c r="I36" s="2" t="s">
        <v>315</v>
      </c>
      <c r="J36" t="s">
        <v>317</v>
      </c>
      <c r="K36" s="4">
        <v>0.95</v>
      </c>
      <c r="L36">
        <v>37</v>
      </c>
      <c r="M36" s="2" t="s">
        <v>318</v>
      </c>
      <c r="N36" s="10" t="s">
        <v>316</v>
      </c>
      <c r="O36" t="s">
        <v>61</v>
      </c>
    </row>
    <row r="37" spans="1:17" x14ac:dyDescent="0.25">
      <c r="A37" t="s">
        <v>324</v>
      </c>
      <c r="B37" s="10" t="s">
        <v>326</v>
      </c>
      <c r="C37" s="24">
        <v>2021</v>
      </c>
      <c r="D37" s="10" t="s">
        <v>325</v>
      </c>
    </row>
    <row r="40" spans="1:17" x14ac:dyDescent="0.25">
      <c r="H40" t="s">
        <v>289</v>
      </c>
      <c r="I40">
        <f>AVERAGE(L2:L35)</f>
        <v>21.12</v>
      </c>
    </row>
    <row r="44" spans="1:17" x14ac:dyDescent="0.25">
      <c r="H44">
        <f>AVERAGE(H2:H35)</f>
        <v>7.53125</v>
      </c>
      <c r="J44" t="s">
        <v>12</v>
      </c>
      <c r="K44" s="1">
        <f>AVERAGE(K2:K30)</f>
        <v>0.92472727272727273</v>
      </c>
      <c r="L44">
        <f>AVERAGE(L2:L30)</f>
        <v>23.142857142857142</v>
      </c>
    </row>
    <row r="45" spans="1:17" x14ac:dyDescent="0.25">
      <c r="D45" s="5" t="s">
        <v>96</v>
      </c>
      <c r="E45" s="5"/>
      <c r="H45">
        <f>MAX(H2:H35)</f>
        <v>15</v>
      </c>
      <c r="K45" s="1">
        <f>MAX(K2:K30)</f>
        <v>0.99819999999999998</v>
      </c>
      <c r="L45">
        <f>MAX(L2:L29)</f>
        <v>100</v>
      </c>
    </row>
    <row r="46" spans="1:17" x14ac:dyDescent="0.25">
      <c r="B46" t="s">
        <v>273</v>
      </c>
      <c r="C46">
        <v>26</v>
      </c>
      <c r="D46" t="s">
        <v>97</v>
      </c>
      <c r="H46">
        <f>MIN(H2:H35)</f>
        <v>3</v>
      </c>
      <c r="K46" s="1">
        <f>MIN(K2:K30)</f>
        <v>0.7</v>
      </c>
      <c r="L46">
        <f>MIN(L2:L29)</f>
        <v>5</v>
      </c>
    </row>
    <row r="47" spans="1:17" x14ac:dyDescent="0.25">
      <c r="B47" t="s">
        <v>272</v>
      </c>
      <c r="C47">
        <v>3</v>
      </c>
      <c r="K47" s="1"/>
    </row>
    <row r="48" spans="1:17" x14ac:dyDescent="0.25">
      <c r="B48" t="s">
        <v>276</v>
      </c>
      <c r="C48">
        <v>2</v>
      </c>
      <c r="D48" t="s">
        <v>98</v>
      </c>
    </row>
    <row r="49" spans="2:9" x14ac:dyDescent="0.25">
      <c r="B49" t="s">
        <v>275</v>
      </c>
      <c r="C49">
        <v>2</v>
      </c>
      <c r="H49" t="s">
        <v>208</v>
      </c>
      <c r="I49">
        <v>22</v>
      </c>
    </row>
    <row r="50" spans="2:9" x14ac:dyDescent="0.25">
      <c r="B50" t="s">
        <v>278</v>
      </c>
      <c r="C50">
        <v>3</v>
      </c>
      <c r="H50" t="s">
        <v>207</v>
      </c>
      <c r="I50">
        <v>11</v>
      </c>
    </row>
    <row r="71" spans="2:5" x14ac:dyDescent="0.25">
      <c r="B71" s="29" t="s">
        <v>279</v>
      </c>
      <c r="C71" s="29" t="s">
        <v>3</v>
      </c>
      <c r="D71" s="29" t="s">
        <v>280</v>
      </c>
      <c r="E71" s="29" t="s">
        <v>284</v>
      </c>
    </row>
    <row r="72" spans="2:5" x14ac:dyDescent="0.25">
      <c r="B72" t="s">
        <v>281</v>
      </c>
      <c r="C72">
        <f>AVERAGE(H20,H23,H29,H34)</f>
        <v>7.75</v>
      </c>
      <c r="D72" s="1">
        <f>AVERAGE(K20,K23,K24,K29,K34)</f>
        <v>0.94724000000000008</v>
      </c>
      <c r="E72">
        <f>AVERAGE(L23, L34,L20)</f>
        <v>8.6666666666666661</v>
      </c>
    </row>
    <row r="73" spans="2:5" x14ac:dyDescent="0.25">
      <c r="B73" t="s">
        <v>225</v>
      </c>
      <c r="C73">
        <f>AVERAGE(H14,H2)</f>
        <v>9.5</v>
      </c>
      <c r="D73" s="1">
        <f>AVERAGE(K2,K14)</f>
        <v>0.95250000000000001</v>
      </c>
      <c r="E73">
        <f>AVERAGE(L14,L2)</f>
        <v>23</v>
      </c>
    </row>
    <row r="74" spans="2:5" x14ac:dyDescent="0.25">
      <c r="B74" t="s">
        <v>70</v>
      </c>
      <c r="C74">
        <f>AVERAGE(H30,H25,H17)</f>
        <v>5.666666666666667</v>
      </c>
      <c r="D74" s="1">
        <f>AVERAGE(K17,K25)</f>
        <v>0.94235000000000002</v>
      </c>
      <c r="E74">
        <f>AVERAGE(L17)</f>
        <v>12</v>
      </c>
    </row>
    <row r="75" spans="2:5" x14ac:dyDescent="0.25">
      <c r="B75" t="s">
        <v>12</v>
      </c>
      <c r="C75">
        <f>AVERAGE(H4,H9,H13,H21,H15)</f>
        <v>7.4</v>
      </c>
      <c r="D75" s="1">
        <f>AVERAGE(K4,K9,K9,K13,K15,K21)</f>
        <v>0.89128333333333332</v>
      </c>
      <c r="E75">
        <f>AVERAGE(L9,L13,L15,L21)</f>
        <v>38.25</v>
      </c>
    </row>
    <row r="76" spans="2:5" x14ac:dyDescent="0.25">
      <c r="B76" t="s">
        <v>40</v>
      </c>
      <c r="C76">
        <f>AVERAGE(H35,H18,H12)</f>
        <v>8.3333333333333339</v>
      </c>
      <c r="D76" s="1">
        <f>AVERAGE(K18,K12,K35)</f>
        <v>0.96329999999999993</v>
      </c>
      <c r="E76">
        <f>AVERAGE(L12,L18,L35)</f>
        <v>24.333333333333332</v>
      </c>
    </row>
    <row r="77" spans="2:5" x14ac:dyDescent="0.25">
      <c r="B77" t="s">
        <v>282</v>
      </c>
      <c r="C77">
        <f>AVERAGE(H10,H19)</f>
        <v>8</v>
      </c>
      <c r="D77" s="1">
        <f>AVERAGE(K19,K10)</f>
        <v>0.98520000000000008</v>
      </c>
      <c r="E77">
        <f>AVERAGE(L19,L10)</f>
        <v>14.5</v>
      </c>
    </row>
    <row r="78" spans="2:5" x14ac:dyDescent="0.25">
      <c r="B78" t="s">
        <v>52</v>
      </c>
      <c r="C78">
        <v>6</v>
      </c>
      <c r="D78" s="1">
        <v>0.95669999999999999</v>
      </c>
      <c r="E78">
        <v>40</v>
      </c>
    </row>
    <row r="79" spans="2:5" x14ac:dyDescent="0.25">
      <c r="B79" t="s">
        <v>283</v>
      </c>
      <c r="C79">
        <v>15</v>
      </c>
      <c r="D79" s="1">
        <v>0.88519999999999999</v>
      </c>
      <c r="E79">
        <v>19</v>
      </c>
    </row>
    <row r="80" spans="2:5" x14ac:dyDescent="0.25">
      <c r="B80" t="s">
        <v>126</v>
      </c>
      <c r="C80">
        <v>8</v>
      </c>
      <c r="D80" s="1">
        <v>0.91679999999999995</v>
      </c>
      <c r="E80">
        <v>40</v>
      </c>
    </row>
    <row r="81" spans="2:5" x14ac:dyDescent="0.25">
      <c r="B81" t="s">
        <v>32</v>
      </c>
      <c r="C81">
        <v>10</v>
      </c>
      <c r="D81" s="4">
        <v>0.78</v>
      </c>
      <c r="E81">
        <v>20</v>
      </c>
    </row>
    <row r="82" spans="2:5" x14ac:dyDescent="0.25">
      <c r="B82" t="s">
        <v>10</v>
      </c>
      <c r="C82">
        <v>4</v>
      </c>
      <c r="D82" s="1">
        <v>0.99029999999999996</v>
      </c>
      <c r="E82">
        <v>32</v>
      </c>
    </row>
    <row r="101" spans="2:6" x14ac:dyDescent="0.25">
      <c r="B101" s="5" t="s">
        <v>271</v>
      </c>
      <c r="C101" s="5" t="s">
        <v>321</v>
      </c>
      <c r="D101" s="5" t="s">
        <v>320</v>
      </c>
      <c r="E101" s="5" t="s">
        <v>322</v>
      </c>
      <c r="F101" s="5" t="s">
        <v>323</v>
      </c>
    </row>
    <row r="102" spans="2:6" x14ac:dyDescent="0.25">
      <c r="B102" t="s">
        <v>273</v>
      </c>
      <c r="C102">
        <v>1</v>
      </c>
      <c r="D102">
        <v>4</v>
      </c>
      <c r="E102">
        <v>5</v>
      </c>
      <c r="F102">
        <v>16</v>
      </c>
    </row>
    <row r="103" spans="2:6" x14ac:dyDescent="0.25">
      <c r="B103" t="s">
        <v>272</v>
      </c>
      <c r="C103">
        <v>0</v>
      </c>
      <c r="D103">
        <v>0</v>
      </c>
      <c r="E103">
        <v>1</v>
      </c>
      <c r="F103">
        <v>2</v>
      </c>
    </row>
    <row r="104" spans="2:6" x14ac:dyDescent="0.25">
      <c r="B104" t="s">
        <v>274</v>
      </c>
      <c r="C104">
        <v>0</v>
      </c>
      <c r="D104">
        <v>0</v>
      </c>
      <c r="E104">
        <v>0</v>
      </c>
      <c r="F104">
        <v>3</v>
      </c>
    </row>
    <row r="105" spans="2:6" x14ac:dyDescent="0.25">
      <c r="B105" t="s">
        <v>275</v>
      </c>
      <c r="C105">
        <v>0</v>
      </c>
      <c r="D105">
        <v>0</v>
      </c>
      <c r="E105">
        <v>0</v>
      </c>
      <c r="F105">
        <v>2</v>
      </c>
    </row>
    <row r="106" spans="2:6" x14ac:dyDescent="0.25">
      <c r="B106" t="s">
        <v>276</v>
      </c>
      <c r="C106">
        <v>0</v>
      </c>
      <c r="D106">
        <v>0</v>
      </c>
      <c r="E106">
        <v>0</v>
      </c>
      <c r="F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285</v>
      </c>
      <c r="B1" s="5">
        <v>2013</v>
      </c>
      <c r="C1" s="5">
        <v>2014</v>
      </c>
      <c r="D1" s="5">
        <v>2015</v>
      </c>
      <c r="E1" s="5">
        <v>2016</v>
      </c>
      <c r="F1" s="5">
        <v>2017</v>
      </c>
      <c r="G1" s="5">
        <v>2018</v>
      </c>
      <c r="H1" s="5">
        <v>2019</v>
      </c>
      <c r="I1" s="5">
        <v>2020</v>
      </c>
      <c r="J1" s="5">
        <v>2021</v>
      </c>
      <c r="K1" s="5">
        <v>2022</v>
      </c>
      <c r="L1" s="5">
        <v>2023</v>
      </c>
    </row>
    <row r="2" spans="1:12" x14ac:dyDescent="0.25">
      <c r="A2" t="s">
        <v>286</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287</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288</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zoomScale="95" zoomScaleNormal="95" workbookViewId="0">
      <selection activeCell="G4" sqref="G4"/>
    </sheetView>
  </sheetViews>
  <sheetFormatPr defaultRowHeight="15" x14ac:dyDescent="0.25"/>
  <cols>
    <col min="1" max="1" width="70.42578125" customWidth="1"/>
    <col min="3" max="3" width="15.5703125" customWidth="1"/>
  </cols>
  <sheetData>
    <row r="1" spans="1:3" x14ac:dyDescent="0.25">
      <c r="A1" t="s">
        <v>310</v>
      </c>
      <c r="B1" t="s">
        <v>311</v>
      </c>
      <c r="C1" t="s">
        <v>312</v>
      </c>
    </row>
    <row r="2" spans="1:3" ht="22.5" customHeight="1" x14ac:dyDescent="0.25">
      <c r="A2" s="34" t="s">
        <v>290</v>
      </c>
      <c r="B2">
        <f>SUM(1,1,1,1,1,1,1,1,1,1,1,1,1,1,1,1, 1, 1, 1, 1, 1, 1, 1, 1, 1, 1,1, 1)</f>
        <v>28</v>
      </c>
      <c r="C2">
        <f>B2/34*100</f>
        <v>82.35294117647058</v>
      </c>
    </row>
    <row r="3" spans="1:3" ht="18.75" customHeight="1" x14ac:dyDescent="0.25">
      <c r="A3" s="34" t="s">
        <v>291</v>
      </c>
      <c r="B3">
        <f>SUM(1, 1, 1, 1,1, 1, 1, 1, 1)</f>
        <v>9</v>
      </c>
      <c r="C3">
        <f t="shared" ref="C3:C21" si="0">B3/34*100</f>
        <v>26.47058823529412</v>
      </c>
    </row>
    <row r="4" spans="1:3" ht="18" customHeight="1" x14ac:dyDescent="0.25">
      <c r="A4" s="34" t="s">
        <v>309</v>
      </c>
      <c r="B4">
        <f>SUM(1, 1, 1, 1, 1, 1, 1, 1, 1, 1, 1, 1, 1, 1, 1, 1, 1, 1, 1, 1, 1, 1, 1, 1)</f>
        <v>24</v>
      </c>
      <c r="C4">
        <f t="shared" si="0"/>
        <v>70.588235294117652</v>
      </c>
    </row>
    <row r="5" spans="1:3" x14ac:dyDescent="0.25">
      <c r="A5" s="34" t="s">
        <v>292</v>
      </c>
      <c r="B5">
        <f>SUM(0, 1, 1, 1, 1)</f>
        <v>4</v>
      </c>
      <c r="C5">
        <f t="shared" si="0"/>
        <v>11.76470588235294</v>
      </c>
    </row>
    <row r="6" spans="1:3" ht="21" customHeight="1" x14ac:dyDescent="0.25">
      <c r="A6" s="34" t="s">
        <v>293</v>
      </c>
      <c r="B6">
        <f>SUM(1, 1, 1, 1, 1, 1, 1, 1, 1, 1, 1,1, 1, 1, 1, 1, 1, 1, 1, 1, 1, 1, 1)</f>
        <v>23</v>
      </c>
      <c r="C6">
        <f t="shared" si="0"/>
        <v>67.64705882352942</v>
      </c>
    </row>
    <row r="7" spans="1:3" ht="18.75" customHeight="1" x14ac:dyDescent="0.25">
      <c r="A7" s="34" t="s">
        <v>294</v>
      </c>
      <c r="B7">
        <f>SUM(1, 1, 1, 1, 1, 1, 1, 1, 1,1, 1, 1, 1, 1, 1, 1, 1, 1, 1, 1, 1, 1, 1)</f>
        <v>23</v>
      </c>
      <c r="C7">
        <f t="shared" si="0"/>
        <v>67.64705882352942</v>
      </c>
    </row>
    <row r="8" spans="1:3" ht="18.75" customHeight="1" x14ac:dyDescent="0.25">
      <c r="A8" s="34" t="s">
        <v>295</v>
      </c>
      <c r="B8">
        <f>SUM(0, 1)</f>
        <v>1</v>
      </c>
      <c r="C8">
        <f t="shared" si="0"/>
        <v>2.9411764705882351</v>
      </c>
    </row>
    <row r="9" spans="1:3" ht="20.25" customHeight="1" x14ac:dyDescent="0.25">
      <c r="A9" s="34" t="s">
        <v>296</v>
      </c>
      <c r="B9">
        <f>SUM(0, 1)</f>
        <v>1</v>
      </c>
      <c r="C9">
        <f t="shared" si="0"/>
        <v>2.9411764705882351</v>
      </c>
    </row>
    <row r="10" spans="1:3" ht="21.75" customHeight="1" x14ac:dyDescent="0.25">
      <c r="A10" s="34" t="s">
        <v>297</v>
      </c>
      <c r="B10">
        <f>SUM(0, 1, 1)</f>
        <v>2</v>
      </c>
      <c r="C10">
        <f t="shared" si="0"/>
        <v>5.8823529411764701</v>
      </c>
    </row>
    <row r="11" spans="1:3" ht="22.5" customHeight="1" x14ac:dyDescent="0.25">
      <c r="A11" s="34" t="s">
        <v>298</v>
      </c>
      <c r="B11">
        <f>SUM(0, 1, 1)</f>
        <v>2</v>
      </c>
      <c r="C11">
        <f t="shared" si="0"/>
        <v>5.8823529411764701</v>
      </c>
    </row>
    <row r="12" spans="1:3" ht="27.75" customHeight="1" x14ac:dyDescent="0.25">
      <c r="A12" s="34" t="s">
        <v>299</v>
      </c>
      <c r="B12">
        <v>1</v>
      </c>
      <c r="C12">
        <f t="shared" si="0"/>
        <v>2.9411764705882351</v>
      </c>
    </row>
    <row r="13" spans="1:3" ht="21" customHeight="1" x14ac:dyDescent="0.25">
      <c r="A13" s="34" t="s">
        <v>300</v>
      </c>
      <c r="B13">
        <v>1</v>
      </c>
      <c r="C13">
        <f t="shared" si="0"/>
        <v>2.9411764705882351</v>
      </c>
    </row>
    <row r="14" spans="1:3" ht="25.5" customHeight="1" x14ac:dyDescent="0.25">
      <c r="A14" s="34" t="s">
        <v>301</v>
      </c>
      <c r="B14">
        <f>SUM(1,1, 1, 1, 1, 1, 1, 1, 1,1, 1, 1, 1, 1, 1, 1, 1, 1,1)</f>
        <v>19</v>
      </c>
      <c r="C14">
        <f t="shared" si="0"/>
        <v>55.882352941176471</v>
      </c>
    </row>
    <row r="15" spans="1:3" ht="24.75" customHeight="1" x14ac:dyDescent="0.25">
      <c r="A15" s="34" t="s">
        <v>302</v>
      </c>
      <c r="B15">
        <f>SUM(1,1, 1, 1, 1, 1, 1, 1, 1,1, 1, 1, 1, 1, 1, 1, 1, 1, 1)</f>
        <v>19</v>
      </c>
      <c r="C15">
        <f t="shared" si="0"/>
        <v>55.882352941176471</v>
      </c>
    </row>
    <row r="16" spans="1:3" ht="24" customHeight="1" x14ac:dyDescent="0.25">
      <c r="A16" s="34" t="s">
        <v>303</v>
      </c>
      <c r="B16">
        <f>SUM(0, 1)</f>
        <v>1</v>
      </c>
      <c r="C16">
        <f t="shared" si="0"/>
        <v>2.9411764705882351</v>
      </c>
    </row>
    <row r="17" spans="1:3" ht="24.75" customHeight="1" x14ac:dyDescent="0.25">
      <c r="A17" s="34" t="s">
        <v>304</v>
      </c>
      <c r="B17">
        <f>SUM(0, 1)</f>
        <v>1</v>
      </c>
      <c r="C17">
        <f t="shared" si="0"/>
        <v>2.9411764705882351</v>
      </c>
    </row>
    <row r="18" spans="1:3" x14ac:dyDescent="0.25">
      <c r="A18" s="34" t="s">
        <v>305</v>
      </c>
      <c r="B18">
        <f>SUM(1, 1, 1, 1, 1, 1, 1, 1, 1, 1, 1,1, 1, 1, 1, 1, 1, 1, 1, 1, 1,1, 1)</f>
        <v>23</v>
      </c>
      <c r="C18">
        <f t="shared" si="0"/>
        <v>67.64705882352942</v>
      </c>
    </row>
    <row r="19" spans="1:3" ht="27.75" customHeight="1" x14ac:dyDescent="0.25">
      <c r="A19" s="34" t="s">
        <v>306</v>
      </c>
      <c r="B19">
        <f>SUM(0, 1, 1)</f>
        <v>2</v>
      </c>
      <c r="C19">
        <f t="shared" si="0"/>
        <v>5.8823529411764701</v>
      </c>
    </row>
    <row r="20" spans="1:3" ht="18.75" customHeight="1" x14ac:dyDescent="0.25">
      <c r="A20" s="34" t="s">
        <v>307</v>
      </c>
      <c r="B20">
        <f>SUM(1, 1)</f>
        <v>2</v>
      </c>
      <c r="C20">
        <f t="shared" si="0"/>
        <v>5.8823529411764701</v>
      </c>
    </row>
    <row r="21" spans="1:3" ht="21" customHeight="1" x14ac:dyDescent="0.25">
      <c r="A21" s="34" t="s">
        <v>308</v>
      </c>
      <c r="B21">
        <f>SUM(0, 1, 1, 1)</f>
        <v>3</v>
      </c>
      <c r="C21">
        <f t="shared" si="0"/>
        <v>8.8235294117647065</v>
      </c>
    </row>
    <row r="22" spans="1:3" x14ac:dyDescent="0.25">
      <c r="A22"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Sitting Posture System</vt:lpstr>
      <vt:lpstr>Pressure Sensors</vt:lpstr>
      <vt:lpstr>Literature review Papers</vt:lpstr>
      <vt:lpstr>Posture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2024-04-20T23:12:56Z</dcterms:modified>
</cp:coreProperties>
</file>