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B061AF95-C44A-46D6-98AA-1ED914A00AE8}" xr6:coauthVersionLast="47" xr6:coauthVersionMax="47" xr10:uidLastSave="{00000000-0000-0000-0000-000000000000}"/>
  <bookViews>
    <workbookView xWindow="20370" yWindow="-120" windowWidth="29040" windowHeight="15720" activeTab="3" xr2:uid="{E9D36B1F-B9B3-4197-B5F4-3831E3A01BC7}"/>
  </bookViews>
  <sheets>
    <sheet name="Sitting Posture System" sheetId="1" r:id="rId1"/>
    <sheet name="Pressure Sensors" sheetId="3" r:id="rId2"/>
    <sheet name="Literature review Papers" sheetId="2" r:id="rId3"/>
    <sheet name="Posture Popularity" sheetId="4" r:id="rId4"/>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 i="4"/>
  <c r="B4" i="4"/>
  <c r="B3" i="4"/>
  <c r="B7" i="4"/>
  <c r="B6" i="4"/>
  <c r="B2" i="4"/>
  <c r="B18" i="4"/>
  <c r="B14" i="4"/>
  <c r="B16" i="4"/>
  <c r="B15" i="4"/>
  <c r="B9" i="4"/>
  <c r="B8" i="4"/>
  <c r="B19" i="4"/>
  <c r="B21" i="4"/>
  <c r="B11" i="4"/>
  <c r="B10" i="4"/>
  <c r="B5" i="4"/>
  <c r="B17" i="4"/>
  <c r="B20" i="4"/>
  <c r="H40" i="1"/>
  <c r="D17" i="2"/>
  <c r="C17" i="2"/>
  <c r="C16" i="2"/>
  <c r="C15" i="2"/>
  <c r="C14" i="2"/>
  <c r="C13" i="2"/>
  <c r="C12" i="2"/>
  <c r="C11" i="2"/>
  <c r="C10" i="2"/>
  <c r="C9" i="2"/>
  <c r="C8" i="2"/>
  <c r="C7" i="2"/>
  <c r="C5" i="2"/>
  <c r="D5" i="2"/>
  <c r="E5" i="2"/>
  <c r="F5" i="2"/>
  <c r="G5" i="2"/>
  <c r="H5" i="2"/>
  <c r="I5" i="2"/>
  <c r="J5" i="2"/>
  <c r="K5" i="2"/>
  <c r="L5" i="2"/>
  <c r="B5" i="2"/>
  <c r="D72" i="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<sst xmlns="http://schemas.openxmlformats.org/spreadsheetml/2006/main" count="506" uniqueCount="323">
  <si>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</si>
  <si>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</si>
  <si>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</si>
  <si>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</si>
  <si>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</si>
  <si>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</si>
  <si>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</si>
  <si>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</si>
  <si>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</si>
  <si>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</si>
  <si>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</si>
  <si>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</si>
  <si>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</si>
  <si>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</si>
  <si>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</si>
  <si>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</si>
  <si>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</si>
  <si>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</si>
  <si>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</si>
  <si>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</si>
  <si>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</si>
  <si>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</si>
  <si>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</si>
  <si>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</si>
  <si>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</si>
  <si>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</si>
  <si>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</si>
  <si>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</si>
  <si>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</si>
  <si>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</si>
  <si>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</si>
  <si>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</si>
  <si>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</si>
  <si>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</si>
  <si>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</si>
  <si>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</si>
  <si>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</si>
  <si>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</si>
  <si>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</si>
  <si>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</si>
  <si>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</si>
  <si>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</si>
  <si>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</si>
  <si>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</si>
  <si>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</si>
  <si>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</si>
  <si>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</si>
  <si>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</si>
  <si>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</si>
  <si>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</si>
  <si>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</si>
  <si>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</si>
  <si>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</si>
  <si>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</si>
  <si>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</si>
  <si>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</si>
  <si>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</si>
  <si>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</si>
  <si>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</si>
  <si>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</si>
  <si>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</si>
  <si>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</si>
  <si>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</si>
  <si>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</si>
  <si>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</si>
  <si>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</si>
  <si>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</si>
  <si>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</si>
  <si>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</si>
  <si>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</si>
  <si>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</si>
  <si>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</si>
  <si>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</si>
  <si>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</si>
  <si>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</si>
  <si>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</si>
  <si>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</si>
  <si>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</si>
  <si>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</si>
  <si>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</si>
  <si>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</si>
  <si>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</si>
  <si>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</si>
  <si>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</si>
  <si>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</si>
  <si>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</si>
  <si>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</si>
  <si>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</si>
  <si>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</si>
  <si>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</si>
  <si>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</si>
  <si>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</si>
  <si>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</si>
  <si>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</si>
  <si>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</si>
  <si>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</si>
  <si>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</si>
  <si>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</si>
  <si>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</si>
  <si>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</si>
  <si>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</si>
  <si>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</si>
  <si>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</si>
  <si>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</si>
  <si>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</si>
  <si>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</si>
  <si>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</si>
  <si>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</si>
  <si>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</si>
  <si>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</si>
  <si>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</si>
  <si>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</si>
  <si>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</si>
  <si>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</si>
  <si>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</si>
  <si>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</si>
  <si>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</si>
  <si>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</si>
  <si>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</si>
  <si>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</si>
  <si>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</si>
  <si>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</si>
  <si>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</si>
  <si>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</si>
  <si>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</si>
  <si>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</si>
  <si>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</si>
  <si>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</si>
  <si>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</si>
  <si>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</si>
  <si>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</si>
  <si>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</si>
  <si>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</si>
  <si>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</si>
  <si>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</si>
  <si>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</si>
  <si>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</si>
  <si>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</si>
  <si>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</si>
  <si>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</si>
  <si>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</si>
  <si>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</si>
  <si>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</si>
  <si>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</si>
  <si>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</si>
  <si>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</si>
  <si>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</si>
  <si>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</si>
  <si>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</si>
  <si>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</si>
  <si>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</si>
  <si>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</si>
  <si>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</si>
  <si>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</si>
  <si>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</si>
  <si>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</si>
  <si>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</si>
  <si>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</si>
  <si>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</si>
  <si>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</si>
  <si>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</si>
  <si>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</si>
  <si>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</si>
  <si>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</si>
  <si>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</si>
  <si>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</si>
  <si>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</si>
  <si>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</si>
  <si>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</si>
  <si>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</si>
  <si>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</si>
  <si>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</si>
  <si>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</si>
  <si>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</si>
  <si>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</si>
  <si>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</si>
  <si>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</si>
  <si>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</si>
  <si>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</si>
  <si>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</si>
  <si>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</si>
  <si>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</si>
  <si>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</si>
  <si>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</si>
  <si>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</si>
  <si>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</si>
  <si>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</si>
  <si>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</si>
  <si>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</si>
  <si>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</si>
  <si>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</si>
  <si>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</si>
  <si>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</si>
  <si>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</si>
  <si>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</si>
  <si>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</si>
  <si>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</si>
  <si>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</si>
  <si>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</si>
  <si>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</si>
  <si>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</si>
  <si>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</si>
  <si>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</si>
  <si>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</si>
  <si>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</si>
  <si>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</si>
  <si>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</si>
  <si>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</si>
  <si>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</si>
  <si>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</si>
  <si>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</si>
  <si>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</si>
  <si>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</si>
  <si>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</si>
  <si>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</si>
  <si>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</si>
  <si>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</si>
  <si>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</si>
  <si>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</si>
  <si>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</si>
  <si>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</si>
  <si>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</si>
  <si>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</si>
  <si>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</si>
  <si>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</si>
  <si>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</si>
  <si>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</si>
  <si>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</si>
  <si>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</si>
  <si>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</si>
  <si>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</si>
  <si>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</si>
  <si>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</si>
  <si>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</si>
  <si>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</si>
  <si>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</si>
  <si>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</si>
  <si>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</si>
  <si>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</si>
  <si>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</si>
  <si>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</si>
  <si>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</si>
  <si>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</si>
  <si>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</si>
  <si>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</si>
  <si>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</si>
  <si>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</si>
  <si>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</si>
  <si>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</si>
  <si>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</si>
  <si>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</si>
  <si>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</si>
  <si>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</si>
  <si>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</si>
  <si>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</si>
  <si>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</si>
  <si>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</si>
  <si>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</si>
  <si>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</si>
  <si>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</si>
  <si>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</si>
  <si>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</si>
  <si>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</si>
  <si>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</si>
  <si>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</si>
  <si>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</si>
  <si>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</si>
  <si>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</si>
  <si>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</si>
  <si>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</si>
  <si>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</si>
  <si>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</si>
  <si>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</si>
  <si>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</si>
  <si>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</si>
  <si>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</si>
  <si>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</si>
  <si>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</si>
  <si>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</si>
  <si>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</si>
  <si>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</si>
  <si>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</si>
  <si>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</si>
  <si>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</si>
  <si>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</si>
  <si>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</si>
  <si>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</si>
  <si>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</si>
  <si>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</si>
  <si>
    <t>Databases</t>
  </si>
  <si>
    <t>MDPI</t>
  </si>
  <si>
    <t xml:space="preserve">Google Scholar </t>
  </si>
  <si>
    <t>Researches</t>
  </si>
  <si>
    <t>Test Subjects</t>
  </si>
  <si>
    <t>1. Upright sitting with backrest</t>
  </si>
  <si>
    <t>2. Leaning forward with backrest (slouching)  </t>
  </si>
  <si>
    <t>4. Sitting on the front edge</t>
  </si>
  <si>
    <t>5. Leaning Left</t>
  </si>
  <si>
    <t>6. Leaning Right              </t>
  </si>
  <si>
    <t>7.Rotating the trunk (Left)         </t>
  </si>
  <si>
    <t>8.Rotating the trunk (Right)</t>
  </si>
  <si>
    <t>9. Left Ankle Resting (LAR) on the right leg       </t>
  </si>
  <si>
    <t>10. Right Ankle Resting (RAR) on the Left Leg  </t>
  </si>
  <si>
    <t>11. Left Ankle Resting (LAR) on the right leg and leaning back </t>
  </si>
  <si>
    <t>12. Right Ankle Resting (RAR) on the Left Leg and leaning back</t>
  </si>
  <si>
    <t>13. Right Leg Crossed (RLC) over the right leg and seated upright         </t>
  </si>
  <si>
    <t>14. Left Leg crossed (LLC) over the right leg and seated upright             </t>
  </si>
  <si>
    <t>15. Right Leg Crossed (RLC) over the right leg and leaning back            </t>
  </si>
  <si>
    <t>16. Left Leg crossed (LLC) over the right leg and leaning back</t>
  </si>
  <si>
    <t>17. Lean back  </t>
  </si>
  <si>
    <t>18. Lounge        </t>
  </si>
  <si>
    <t>19. Lean back and sit on the edge         </t>
  </si>
  <si>
    <t>20. Cross-legged</t>
  </si>
  <si>
    <t>3. Leaning forward without backrest         </t>
  </si>
  <si>
    <t>Postures</t>
  </si>
  <si>
    <t>Value</t>
  </si>
  <si>
    <t>Percentage</t>
  </si>
  <si>
    <t>16 FSR Pressure Sensors</t>
  </si>
  <si>
    <t>Placed on the back seat and seating area</t>
  </si>
  <si>
    <t>P01 - Neutral sedestation, P02 - Leaning right, P03 - Leaning left, P04 - Hyperkyphosis,
P05 - Leaning forward, P06 - Slouching posture.</t>
  </si>
  <si>
    <t xml:space="preserve">Desktop App </t>
  </si>
  <si>
    <t>K Fold</t>
  </si>
  <si>
    <t>Controlled env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</si>
</sst>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color rgb="FF222222"/>
      <name val="Arial"/>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xf numFmtId="0" fontId="10" fillId="0" borderId="0" xfId="0" applyFont="1" applyAlignment="1">
      <alignment vertical="center" wrapText="1"/>
    </xf>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C7BEF8E7-0592-43DA-9C28-60AE006C21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DE14BDFD-B55A-4F77-AB75-7818507792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D5CA44FE-C4BA-43B9-977D-6E0F33B6ABF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BD04C8D9-C66C-49B3-8806-EEF24EE4C95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A10ACB26-C4A7-4CAE-9A96-997FE43BC8B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0D4AC473-AF03-4776-A126-AD54FAEF714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31597374-56E7-480F-BD37-82C02EDF986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8840AB37-0419-4F28-9F9C-5D4EE04AAF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566B06C8-531E-4E89-9FB5-D52CD009C0A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206931EF-34CC-4A07-BD81-07B3F63BDF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DB3A827F-D221-409A-8403-294E00AC20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183067</xdr:colOff>
      <xdr:row>38</xdr:row>
      <xdr:rowOff>142282</xdr:rowOff>
    </xdr:from>
    <xdr:to>
      <xdr:col>14</xdr:col>
      <xdr:colOff>194407</xdr:colOff>
      <xdr:row>56</xdr:row>
      <xdr:rowOff>153621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498818"/>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opLeftCell="E26" zoomScale="69" zoomScaleNormal="69" workbookViewId="0">
      <selection activeCell="L36" sqref="L36"/>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 min="15" max="15" width="54.42578125" customWidth="1"/>
  </cols>
  <sheetData>
    <row r="1" spans="1:17" ht="15.75" thickBot="1" x14ac:dyDescent="0.3">
      <c r="A1" s="6" t="s">
        <v>228</v>
      </c>
      <c r="B1" s="6" t="s">
        <v>269</v>
      </c>
      <c r="C1" s="6" t="s">
        <v>0</v>
      </c>
      <c r="D1" s="6" t="s">
        <v>271</v>
      </c>
      <c r="E1" s="6" t="s">
        <v>1</v>
      </c>
      <c r="F1" s="6" t="s">
        <v>36</v>
      </c>
      <c r="G1" s="6" t="s">
        <v>3</v>
      </c>
      <c r="H1" s="6" t="s">
        <v>37</v>
      </c>
      <c r="I1" s="6" t="s">
        <v>2</v>
      </c>
      <c r="J1" s="6" t="s">
        <v>6</v>
      </c>
      <c r="K1" s="6" t="s">
        <v>4</v>
      </c>
      <c r="L1" s="6" t="s">
        <v>5</v>
      </c>
      <c r="M1" s="6" t="s">
        <v>49</v>
      </c>
      <c r="N1" s="6" t="s">
        <v>58</v>
      </c>
      <c r="O1" s="6" t="s">
        <v>66</v>
      </c>
      <c r="P1" s="6" t="s">
        <v>222</v>
      </c>
      <c r="Q1" s="23" t="s">
        <v>265</v>
      </c>
    </row>
    <row r="2" spans="1:17" ht="13.5" customHeight="1" thickTop="1" x14ac:dyDescent="0.25">
      <c r="A2" s="10" t="s">
        <v>229</v>
      </c>
      <c r="B2" s="24">
        <v>2023</v>
      </c>
      <c r="C2" s="10" t="s">
        <v>7</v>
      </c>
      <c r="D2" t="s">
        <v>272</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229</v>
      </c>
      <c r="B3" s="24">
        <v>2021</v>
      </c>
      <c r="C3" s="11" t="s">
        <v>9</v>
      </c>
      <c r="D3" t="s">
        <v>273</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254</v>
      </c>
      <c r="B4" s="32">
        <v>2017</v>
      </c>
      <c r="C4" s="11" t="s">
        <v>11</v>
      </c>
      <c r="D4" t="s">
        <v>273</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253</v>
      </c>
      <c r="B5" s="24">
        <v>2023</v>
      </c>
      <c r="C5" s="10" t="s">
        <v>13</v>
      </c>
      <c r="D5" t="s">
        <v>273</v>
      </c>
      <c r="E5" s="9" t="s">
        <v>115</v>
      </c>
      <c r="F5" s="2" t="s">
        <v>116</v>
      </c>
      <c r="G5">
        <v>8</v>
      </c>
      <c r="H5" t="s">
        <v>114</v>
      </c>
      <c r="I5" s="7" t="s">
        <v>117</v>
      </c>
      <c r="J5" s="7" t="s">
        <v>117</v>
      </c>
      <c r="K5">
        <v>5</v>
      </c>
      <c r="L5" s="2" t="s">
        <v>118</v>
      </c>
      <c r="M5" s="7" t="s">
        <v>117</v>
      </c>
      <c r="N5" t="s">
        <v>61</v>
      </c>
      <c r="O5" t="s">
        <v>119</v>
      </c>
    </row>
    <row r="6" spans="1:17" ht="15.75" customHeight="1" x14ac:dyDescent="0.25">
      <c r="A6" t="s">
        <v>249</v>
      </c>
      <c r="B6" s="24">
        <v>2020</v>
      </c>
      <c r="C6" s="11" t="s">
        <v>14</v>
      </c>
      <c r="D6" t="s">
        <v>273</v>
      </c>
      <c r="E6" s="10" t="s">
        <v>121</v>
      </c>
      <c r="F6" t="s">
        <v>122</v>
      </c>
      <c r="G6">
        <v>9</v>
      </c>
      <c r="H6" s="7" t="s">
        <v>117</v>
      </c>
      <c r="I6" s="7" t="s">
        <v>117</v>
      </c>
      <c r="J6" s="7" t="s">
        <v>117</v>
      </c>
      <c r="K6">
        <v>12</v>
      </c>
      <c r="L6" s="2" t="s">
        <v>130</v>
      </c>
      <c r="M6" s="10" t="s">
        <v>134</v>
      </c>
      <c r="N6" t="s">
        <v>61</v>
      </c>
      <c r="O6" s="2" t="s">
        <v>120</v>
      </c>
    </row>
    <row r="7" spans="1:17" ht="15.75" customHeight="1" x14ac:dyDescent="0.25">
      <c r="A7" s="10" t="s">
        <v>229</v>
      </c>
      <c r="B7" s="24">
        <v>2022</v>
      </c>
      <c r="C7" s="10" t="s">
        <v>15</v>
      </c>
      <c r="D7" t="s">
        <v>273</v>
      </c>
      <c r="E7" s="10" t="s">
        <v>16</v>
      </c>
      <c r="F7" s="2" t="s">
        <v>123</v>
      </c>
      <c r="G7">
        <v>8</v>
      </c>
      <c r="H7" t="s">
        <v>128</v>
      </c>
      <c r="I7" t="s">
        <v>126</v>
      </c>
      <c r="J7" s="1">
        <v>0.91679999999999995</v>
      </c>
      <c r="K7">
        <v>40</v>
      </c>
      <c r="L7" s="2" t="s">
        <v>125</v>
      </c>
      <c r="M7" t="s">
        <v>132</v>
      </c>
      <c r="N7" t="s">
        <v>61</v>
      </c>
      <c r="O7" s="2" t="s">
        <v>127</v>
      </c>
    </row>
    <row r="8" spans="1:17" ht="16.5" customHeight="1" x14ac:dyDescent="0.25">
      <c r="A8" t="s">
        <v>252</v>
      </c>
      <c r="B8" s="24">
        <v>2022</v>
      </c>
      <c r="C8" s="12" t="s">
        <v>17</v>
      </c>
      <c r="D8" t="s">
        <v>273</v>
      </c>
      <c r="E8" t="s">
        <v>18</v>
      </c>
      <c r="F8" s="7" t="s">
        <v>117</v>
      </c>
      <c r="G8">
        <v>5</v>
      </c>
      <c r="H8" t="s">
        <v>129</v>
      </c>
      <c r="I8" s="7" t="s">
        <v>117</v>
      </c>
      <c r="J8" s="7" t="s">
        <v>117</v>
      </c>
      <c r="K8" s="7" t="s">
        <v>117</v>
      </c>
      <c r="L8" s="2" t="s">
        <v>138</v>
      </c>
      <c r="M8" s="10" t="s">
        <v>137</v>
      </c>
      <c r="N8" t="s">
        <v>61</v>
      </c>
      <c r="O8" t="s">
        <v>131</v>
      </c>
    </row>
    <row r="9" spans="1:17" ht="15" customHeight="1" x14ac:dyDescent="0.25">
      <c r="A9" t="s">
        <v>246</v>
      </c>
      <c r="B9" s="24">
        <v>2021</v>
      </c>
      <c r="C9" s="11" t="s">
        <v>19</v>
      </c>
      <c r="D9" t="s">
        <v>273</v>
      </c>
      <c r="E9" s="9" t="s">
        <v>263</v>
      </c>
      <c r="F9" s="2" t="s">
        <v>142</v>
      </c>
      <c r="G9">
        <v>7</v>
      </c>
      <c r="H9" s="2" t="s">
        <v>135</v>
      </c>
      <c r="I9" s="28" t="s">
        <v>139</v>
      </c>
      <c r="J9" s="1">
        <v>0.97070000000000001</v>
      </c>
      <c r="K9">
        <v>100</v>
      </c>
      <c r="L9" s="2" t="s">
        <v>140</v>
      </c>
      <c r="M9" s="10" t="s">
        <v>136</v>
      </c>
      <c r="N9" t="s">
        <v>61</v>
      </c>
      <c r="O9" s="2" t="s">
        <v>141</v>
      </c>
      <c r="P9" s="2" t="s">
        <v>268</v>
      </c>
      <c r="Q9" s="3" t="s">
        <v>75</v>
      </c>
    </row>
    <row r="10" spans="1:17" ht="15" customHeight="1" x14ac:dyDescent="0.25">
      <c r="A10" s="10" t="s">
        <v>229</v>
      </c>
      <c r="B10" s="32">
        <v>2018</v>
      </c>
      <c r="C10" s="10" t="s">
        <v>20</v>
      </c>
      <c r="D10" t="s">
        <v>272</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246</v>
      </c>
      <c r="B11" s="32">
        <v>2018</v>
      </c>
      <c r="C11" s="10" t="s">
        <v>23</v>
      </c>
      <c r="D11" t="s">
        <v>273</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230</v>
      </c>
      <c r="B12" s="24">
        <v>2019</v>
      </c>
      <c r="C12" t="s">
        <v>24</v>
      </c>
      <c r="D12" t="s">
        <v>274</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230</v>
      </c>
      <c r="B13" s="24">
        <v>2020</v>
      </c>
      <c r="C13" s="10" t="s">
        <v>25</v>
      </c>
      <c r="D13" t="s">
        <v>275</v>
      </c>
      <c r="E13" s="10" t="s">
        <v>196</v>
      </c>
      <c r="F13" s="2" t="s">
        <v>159</v>
      </c>
      <c r="G13">
        <v>7</v>
      </c>
      <c r="H13" s="2" t="s">
        <v>111</v>
      </c>
      <c r="I13" s="28" t="s">
        <v>26</v>
      </c>
      <c r="J13" s="1">
        <v>0.97430000000000005</v>
      </c>
      <c r="K13">
        <v>11</v>
      </c>
      <c r="L13" s="2" t="s">
        <v>160</v>
      </c>
      <c r="M13" s="7" t="s">
        <v>117</v>
      </c>
      <c r="N13" t="s">
        <v>75</v>
      </c>
      <c r="O13" s="2" t="s">
        <v>161</v>
      </c>
    </row>
    <row r="14" spans="1:17" ht="16.5" customHeight="1" x14ac:dyDescent="0.25">
      <c r="A14" s="10" t="s">
        <v>230</v>
      </c>
      <c r="B14" s="24">
        <v>2021</v>
      </c>
      <c r="C14" s="10" t="s">
        <v>27</v>
      </c>
      <c r="D14" t="s">
        <v>277</v>
      </c>
      <c r="E14" s="13" t="s">
        <v>28</v>
      </c>
      <c r="F14" s="2" t="s">
        <v>162</v>
      </c>
      <c r="G14">
        <v>11</v>
      </c>
      <c r="H14" s="2" t="s">
        <v>163</v>
      </c>
      <c r="I14" s="24" t="s">
        <v>8</v>
      </c>
      <c r="J14" s="4">
        <v>0.92</v>
      </c>
      <c r="K14">
        <v>36</v>
      </c>
      <c r="L14" s="2" t="s">
        <v>165</v>
      </c>
      <c r="M14" s="7" t="s">
        <v>117</v>
      </c>
      <c r="N14" t="s">
        <v>75</v>
      </c>
      <c r="O14" s="2" t="s">
        <v>164</v>
      </c>
    </row>
    <row r="15" spans="1:17" ht="17.25" customHeight="1" x14ac:dyDescent="0.25">
      <c r="A15" t="s">
        <v>251</v>
      </c>
      <c r="B15" s="31">
        <v>2013</v>
      </c>
      <c r="C15" s="14" t="s">
        <v>29</v>
      </c>
      <c r="D15" t="s">
        <v>273</v>
      </c>
      <c r="E15" s="10" t="s">
        <v>30</v>
      </c>
      <c r="F15" s="2" t="s">
        <v>166</v>
      </c>
      <c r="G15">
        <v>8</v>
      </c>
      <c r="H15" t="s">
        <v>167</v>
      </c>
      <c r="I15" s="28" t="s">
        <v>12</v>
      </c>
      <c r="J15" s="1">
        <v>0.7</v>
      </c>
      <c r="K15">
        <v>30</v>
      </c>
      <c r="L15" s="2" t="s">
        <v>168</v>
      </c>
      <c r="M15" s="10" t="s">
        <v>54</v>
      </c>
      <c r="N15" t="s">
        <v>61</v>
      </c>
      <c r="O15" s="2" t="s">
        <v>169</v>
      </c>
    </row>
    <row r="16" spans="1:17" ht="15.75" customHeight="1" x14ac:dyDescent="0.25">
      <c r="A16" t="s">
        <v>250</v>
      </c>
      <c r="B16" s="30">
        <v>2007</v>
      </c>
      <c r="C16" s="10" t="s">
        <v>31</v>
      </c>
      <c r="D16" t="s">
        <v>273</v>
      </c>
      <c r="E16" s="10" t="s">
        <v>170</v>
      </c>
      <c r="F16" s="2" t="s">
        <v>172</v>
      </c>
      <c r="G16">
        <v>10</v>
      </c>
      <c r="H16" t="s">
        <v>171</v>
      </c>
      <c r="I16" t="s">
        <v>32</v>
      </c>
      <c r="J16" s="4">
        <v>0.78</v>
      </c>
      <c r="K16">
        <v>20</v>
      </c>
      <c r="L16" s="2" t="s">
        <v>173</v>
      </c>
      <c r="M16" s="7" t="s">
        <v>117</v>
      </c>
      <c r="N16" t="s">
        <v>75</v>
      </c>
      <c r="O16" s="2" t="s">
        <v>174</v>
      </c>
    </row>
    <row r="17" spans="1:17" ht="18" customHeight="1" x14ac:dyDescent="0.25">
      <c r="A17" s="10" t="s">
        <v>229</v>
      </c>
      <c r="B17" s="33">
        <v>2016</v>
      </c>
      <c r="C17" s="10" t="s">
        <v>33</v>
      </c>
      <c r="D17" t="s">
        <v>273</v>
      </c>
      <c r="E17" s="10" t="s">
        <v>35</v>
      </c>
      <c r="F17" s="2" t="s">
        <v>175</v>
      </c>
      <c r="G17">
        <v>5</v>
      </c>
      <c r="H17" s="2" t="s">
        <v>38</v>
      </c>
      <c r="I17" s="25" t="s">
        <v>34</v>
      </c>
      <c r="J17" s="1">
        <v>0.99470000000000003</v>
      </c>
      <c r="K17">
        <v>12</v>
      </c>
      <c r="L17" s="2" t="s">
        <v>195</v>
      </c>
      <c r="M17" s="7" t="s">
        <v>117</v>
      </c>
      <c r="N17" t="s">
        <v>75</v>
      </c>
      <c r="O17" s="2" t="s">
        <v>176</v>
      </c>
    </row>
    <row r="18" spans="1:17" ht="14.25" customHeight="1" x14ac:dyDescent="0.25">
      <c r="A18" t="s">
        <v>249</v>
      </c>
      <c r="B18" s="33">
        <v>2016</v>
      </c>
      <c r="C18" s="9" t="s">
        <v>41</v>
      </c>
      <c r="D18" t="s">
        <v>273</v>
      </c>
      <c r="E18" s="10" t="s">
        <v>39</v>
      </c>
      <c r="F18" s="2" t="s">
        <v>178</v>
      </c>
      <c r="G18">
        <v>7</v>
      </c>
      <c r="H18" s="2" t="s">
        <v>177</v>
      </c>
      <c r="I18" s="26" t="s">
        <v>40</v>
      </c>
      <c r="J18" s="8">
        <v>0.90900000000000003</v>
      </c>
      <c r="K18">
        <v>41</v>
      </c>
      <c r="L18" s="2" t="s">
        <v>179</v>
      </c>
      <c r="M18" s="7" t="s">
        <v>117</v>
      </c>
      <c r="N18" t="s">
        <v>75</v>
      </c>
      <c r="O18" s="2" t="s">
        <v>180</v>
      </c>
    </row>
    <row r="19" spans="1:17" ht="13.5" customHeight="1" x14ac:dyDescent="0.25">
      <c r="A19" s="10" t="s">
        <v>229</v>
      </c>
      <c r="B19" s="24">
        <v>2023</v>
      </c>
      <c r="C19" s="10" t="s">
        <v>42</v>
      </c>
      <c r="D19" t="s">
        <v>273</v>
      </c>
      <c r="E19" s="10" t="s">
        <v>43</v>
      </c>
      <c r="F19" s="2" t="s">
        <v>181</v>
      </c>
      <c r="G19">
        <v>10</v>
      </c>
      <c r="H19" t="s">
        <v>45</v>
      </c>
      <c r="I19" s="12" t="s">
        <v>44</v>
      </c>
      <c r="J19" s="1">
        <v>0.99099999999999999</v>
      </c>
      <c r="K19">
        <v>20</v>
      </c>
      <c r="L19" s="2" t="s">
        <v>183</v>
      </c>
      <c r="M19" s="10" t="s">
        <v>182</v>
      </c>
      <c r="N19" t="s">
        <v>61</v>
      </c>
      <c r="O19" s="2" t="s">
        <v>184</v>
      </c>
    </row>
    <row r="20" spans="1:17" ht="15.75" customHeight="1" x14ac:dyDescent="0.25">
      <c r="A20" s="10" t="s">
        <v>248</v>
      </c>
      <c r="B20" s="32">
        <v>2018</v>
      </c>
      <c r="C20" t="s">
        <v>23</v>
      </c>
      <c r="D20" t="s">
        <v>273</v>
      </c>
      <c r="E20" s="9" t="s">
        <v>187</v>
      </c>
      <c r="F20" s="2" t="s">
        <v>186</v>
      </c>
      <c r="G20">
        <v>5</v>
      </c>
      <c r="H20" t="s">
        <v>47</v>
      </c>
      <c r="I20" s="9" t="s">
        <v>46</v>
      </c>
      <c r="J20" s="1">
        <v>0.95299999999999996</v>
      </c>
      <c r="K20">
        <v>10</v>
      </c>
      <c r="L20" s="2" t="s">
        <v>185</v>
      </c>
      <c r="M20" s="7" t="s">
        <v>117</v>
      </c>
      <c r="N20" t="s">
        <v>75</v>
      </c>
      <c r="O20" s="2" t="s">
        <v>188</v>
      </c>
      <c r="P20" s="2" t="s">
        <v>266</v>
      </c>
      <c r="Q20" s="10" t="s">
        <v>61</v>
      </c>
    </row>
    <row r="21" spans="1:17" ht="15" customHeight="1" x14ac:dyDescent="0.25">
      <c r="A21" s="10" t="s">
        <v>247</v>
      </c>
      <c r="B21" s="24">
        <v>2021</v>
      </c>
      <c r="C21" s="10" t="s">
        <v>48</v>
      </c>
      <c r="D21" t="s">
        <v>273</v>
      </c>
      <c r="E21" s="13" t="s">
        <v>85</v>
      </c>
      <c r="F21" s="2" t="s">
        <v>189</v>
      </c>
      <c r="G21">
        <v>7</v>
      </c>
      <c r="H21" s="2" t="s">
        <v>50</v>
      </c>
      <c r="I21" s="28" t="s">
        <v>12</v>
      </c>
      <c r="J21" s="1">
        <v>0.81</v>
      </c>
      <c r="K21">
        <v>12</v>
      </c>
      <c r="L21" s="2" t="s">
        <v>192</v>
      </c>
      <c r="M21" t="s">
        <v>190</v>
      </c>
      <c r="N21" t="s">
        <v>61</v>
      </c>
      <c r="O21" s="2" t="s">
        <v>191</v>
      </c>
    </row>
    <row r="22" spans="1:17" ht="17.25" customHeight="1" x14ac:dyDescent="0.25">
      <c r="A22" s="10" t="s">
        <v>229</v>
      </c>
      <c r="B22" s="24">
        <v>2021</v>
      </c>
      <c r="C22" t="s">
        <v>51</v>
      </c>
      <c r="D22" t="s">
        <v>273</v>
      </c>
      <c r="E22" s="9" t="s">
        <v>53</v>
      </c>
      <c r="F22" s="2" t="s">
        <v>142</v>
      </c>
      <c r="G22">
        <v>6</v>
      </c>
      <c r="H22" s="2" t="s">
        <v>55</v>
      </c>
      <c r="I22" t="s">
        <v>52</v>
      </c>
      <c r="J22" s="1">
        <v>0.95669999999999999</v>
      </c>
      <c r="K22">
        <v>40</v>
      </c>
      <c r="L22" t="s">
        <v>56</v>
      </c>
      <c r="M22" s="10" t="s">
        <v>54</v>
      </c>
      <c r="N22" t="s">
        <v>61</v>
      </c>
      <c r="O22" s="2" t="s">
        <v>219</v>
      </c>
      <c r="P22" t="s">
        <v>267</v>
      </c>
      <c r="Q22" s="10" t="s">
        <v>61</v>
      </c>
    </row>
    <row r="23" spans="1:17" ht="17.25" customHeight="1" x14ac:dyDescent="0.25">
      <c r="A23" t="s">
        <v>246</v>
      </c>
      <c r="B23" s="24">
        <v>2020</v>
      </c>
      <c r="C23" t="s">
        <v>57</v>
      </c>
      <c r="D23" t="s">
        <v>273</v>
      </c>
      <c r="E23" s="9" t="s">
        <v>59</v>
      </c>
      <c r="F23" s="2" t="s">
        <v>220</v>
      </c>
      <c r="G23">
        <v>5</v>
      </c>
      <c r="H23" s="2" t="s">
        <v>60</v>
      </c>
      <c r="I23" s="9" t="s">
        <v>46</v>
      </c>
      <c r="J23" s="1">
        <v>0.99819999999999998</v>
      </c>
      <c r="K23">
        <v>8</v>
      </c>
      <c r="L23" s="2" t="s">
        <v>62</v>
      </c>
      <c r="M23" s="7" t="s">
        <v>117</v>
      </c>
      <c r="N23" t="s">
        <v>61</v>
      </c>
      <c r="O23" s="2" t="s">
        <v>221</v>
      </c>
      <c r="P23" s="7" t="s">
        <v>117</v>
      </c>
      <c r="Q23" s="10" t="s">
        <v>61</v>
      </c>
    </row>
    <row r="24" spans="1:17" ht="21" customHeight="1" x14ac:dyDescent="0.25">
      <c r="A24" t="s">
        <v>245</v>
      </c>
      <c r="B24" s="24">
        <v>2019</v>
      </c>
      <c r="C24" t="s">
        <v>63</v>
      </c>
      <c r="D24" t="s">
        <v>274</v>
      </c>
      <c r="E24" t="s">
        <v>64</v>
      </c>
      <c r="F24" s="2" t="s">
        <v>223</v>
      </c>
      <c r="G24" s="7" t="s">
        <v>117</v>
      </c>
      <c r="H24" s="7" t="s">
        <v>117</v>
      </c>
      <c r="I24" s="9" t="s">
        <v>46</v>
      </c>
      <c r="J24" s="4">
        <v>0.9</v>
      </c>
      <c r="K24" s="7" t="s">
        <v>117</v>
      </c>
      <c r="L24" s="2" t="s">
        <v>80</v>
      </c>
      <c r="M24" s="13" t="s">
        <v>65</v>
      </c>
      <c r="N24" t="s">
        <v>61</v>
      </c>
      <c r="O24" t="s">
        <v>67</v>
      </c>
      <c r="P24" s="7" t="s">
        <v>117</v>
      </c>
    </row>
    <row r="25" spans="1:17" ht="19.5" customHeight="1" x14ac:dyDescent="0.25">
      <c r="A25" s="10" t="s">
        <v>230</v>
      </c>
      <c r="B25" s="24">
        <v>2020</v>
      </c>
      <c r="C25" t="s">
        <v>68</v>
      </c>
      <c r="D25" t="s">
        <v>273</v>
      </c>
      <c r="E25" s="10" t="s">
        <v>224</v>
      </c>
      <c r="F25" t="s">
        <v>220</v>
      </c>
      <c r="G25">
        <v>5</v>
      </c>
      <c r="H25" s="2" t="s">
        <v>69</v>
      </c>
      <c r="I25" s="25" t="s">
        <v>70</v>
      </c>
      <c r="J25" s="4">
        <v>0.89</v>
      </c>
      <c r="K25" s="7" t="s">
        <v>117</v>
      </c>
      <c r="L25" s="2" t="s">
        <v>194</v>
      </c>
      <c r="M25" s="7" t="s">
        <v>117</v>
      </c>
      <c r="N25" s="7" t="s">
        <v>117</v>
      </c>
      <c r="P25" t="s">
        <v>225</v>
      </c>
    </row>
    <row r="26" spans="1:17" s="16" customFormat="1" ht="17.25" customHeight="1" x14ac:dyDescent="0.25">
      <c r="A26" s="16" t="s">
        <v>244</v>
      </c>
      <c r="C26" s="16" t="s">
        <v>71</v>
      </c>
      <c r="D26"/>
      <c r="E26" s="16" t="s">
        <v>226</v>
      </c>
      <c r="F26" s="16" t="s">
        <v>220</v>
      </c>
      <c r="G26" s="16">
        <v>4</v>
      </c>
      <c r="H26" s="17" t="s">
        <v>73</v>
      </c>
      <c r="I26" s="19"/>
      <c r="J26" s="19"/>
      <c r="K26" s="16">
        <v>5</v>
      </c>
      <c r="L26" s="16" t="s">
        <v>74</v>
      </c>
      <c r="M26" s="16" t="s">
        <v>227</v>
      </c>
      <c r="N26" s="16" t="s">
        <v>75</v>
      </c>
      <c r="O26" s="17" t="s">
        <v>76</v>
      </c>
      <c r="P26" s="18" t="s">
        <v>117</v>
      </c>
    </row>
    <row r="27" spans="1:17" ht="15" customHeight="1" x14ac:dyDescent="0.25">
      <c r="A27" s="10" t="s">
        <v>229</v>
      </c>
      <c r="B27" s="31">
        <v>2013</v>
      </c>
      <c r="C27" t="s">
        <v>72</v>
      </c>
      <c r="D27" t="s">
        <v>273</v>
      </c>
      <c r="E27" s="10" t="s">
        <v>77</v>
      </c>
      <c r="F27" t="s">
        <v>220</v>
      </c>
      <c r="G27" s="3"/>
      <c r="H27" s="20" t="s">
        <v>117</v>
      </c>
      <c r="I27" s="28" t="s">
        <v>12</v>
      </c>
      <c r="J27" s="20" t="s">
        <v>117</v>
      </c>
      <c r="K27" s="20" t="s">
        <v>117</v>
      </c>
      <c r="L27" t="s">
        <v>193</v>
      </c>
      <c r="M27" s="10" t="s">
        <v>78</v>
      </c>
      <c r="N27" t="s">
        <v>61</v>
      </c>
      <c r="O27" s="2" t="s">
        <v>79</v>
      </c>
      <c r="P27" s="18" t="s">
        <v>117</v>
      </c>
    </row>
    <row r="28" spans="1:17" ht="15.75" customHeight="1" x14ac:dyDescent="0.25">
      <c r="A28" s="10" t="s">
        <v>230</v>
      </c>
      <c r="B28" s="24">
        <v>2021</v>
      </c>
      <c r="C28" s="10" t="s">
        <v>81</v>
      </c>
      <c r="D28" t="s">
        <v>273</v>
      </c>
      <c r="E28" s="9" t="s">
        <v>84</v>
      </c>
      <c r="F28" s="2" t="s">
        <v>231</v>
      </c>
      <c r="G28">
        <v>15</v>
      </c>
      <c r="H28" s="2" t="s">
        <v>83</v>
      </c>
      <c r="I28" t="s">
        <v>82</v>
      </c>
      <c r="J28" s="1">
        <v>0.88519999999999999</v>
      </c>
      <c r="K28">
        <v>19</v>
      </c>
      <c r="L28" s="2" t="s">
        <v>87</v>
      </c>
      <c r="M28" s="10" t="s">
        <v>86</v>
      </c>
      <c r="N28" t="s">
        <v>61</v>
      </c>
      <c r="O28" t="s">
        <v>233</v>
      </c>
      <c r="P28" t="s">
        <v>232</v>
      </c>
      <c r="Q28" t="s">
        <v>75</v>
      </c>
    </row>
    <row r="29" spans="1:17" ht="17.25" customHeight="1" x14ac:dyDescent="0.25">
      <c r="A29" s="10" t="s">
        <v>230</v>
      </c>
      <c r="B29" s="24">
        <v>2023</v>
      </c>
      <c r="C29" t="s">
        <v>89</v>
      </c>
      <c r="D29" t="s">
        <v>274</v>
      </c>
      <c r="E29" t="s">
        <v>93</v>
      </c>
      <c r="F29" t="s">
        <v>234</v>
      </c>
      <c r="G29">
        <v>6</v>
      </c>
      <c r="H29" s="2" t="s">
        <v>91</v>
      </c>
      <c r="I29" s="9" t="s">
        <v>90</v>
      </c>
      <c r="J29" s="1">
        <v>0.92500000000000004</v>
      </c>
      <c r="K29" s="7" t="s">
        <v>117</v>
      </c>
      <c r="L29" s="2" t="s">
        <v>236</v>
      </c>
      <c r="M29" s="7" t="s">
        <v>117</v>
      </c>
      <c r="N29" t="s">
        <v>61</v>
      </c>
      <c r="O29" t="s">
        <v>235</v>
      </c>
      <c r="P29" s="18" t="s">
        <v>117</v>
      </c>
    </row>
    <row r="30" spans="1:17" ht="15.75" customHeight="1" x14ac:dyDescent="0.25">
      <c r="A30" s="10" t="s">
        <v>230</v>
      </c>
      <c r="B30" s="31">
        <v>2014</v>
      </c>
      <c r="C30" t="s">
        <v>92</v>
      </c>
      <c r="D30" t="s">
        <v>273</v>
      </c>
      <c r="E30" s="13" t="s">
        <v>264</v>
      </c>
      <c r="F30" s="2" t="s">
        <v>237</v>
      </c>
      <c r="G30">
        <v>7</v>
      </c>
      <c r="H30" s="2" t="s">
        <v>95</v>
      </c>
      <c r="I30" s="25" t="s">
        <v>94</v>
      </c>
      <c r="J30" s="3"/>
      <c r="K30" s="7" t="s">
        <v>117</v>
      </c>
      <c r="L30" s="2" t="s">
        <v>238</v>
      </c>
      <c r="M30" s="7" t="s">
        <v>117</v>
      </c>
      <c r="N30" t="s">
        <v>61</v>
      </c>
      <c r="P30" s="18" t="s">
        <v>117</v>
      </c>
    </row>
    <row r="31" spans="1:17" ht="15.75" customHeight="1" x14ac:dyDescent="0.25">
      <c r="A31" s="10" t="s">
        <v>230</v>
      </c>
      <c r="B31" s="24">
        <v>2022</v>
      </c>
      <c r="C31" s="10" t="s">
        <v>197</v>
      </c>
      <c r="D31" t="s">
        <v>275</v>
      </c>
      <c r="E31" s="13" t="s">
        <v>198</v>
      </c>
      <c r="F31" s="20" t="s">
        <v>117</v>
      </c>
      <c r="G31">
        <v>7</v>
      </c>
      <c r="H31" s="2" t="s">
        <v>199</v>
      </c>
      <c r="I31" s="7" t="s">
        <v>117</v>
      </c>
      <c r="J31" s="7" t="s">
        <v>117</v>
      </c>
      <c r="K31" s="7" t="s">
        <v>117</v>
      </c>
      <c r="L31" s="2" t="s">
        <v>239</v>
      </c>
      <c r="M31" s="7" t="s">
        <v>117</v>
      </c>
      <c r="N31" t="s">
        <v>75</v>
      </c>
      <c r="O31" t="s">
        <v>200</v>
      </c>
      <c r="P31" s="18" t="s">
        <v>117</v>
      </c>
    </row>
    <row r="32" spans="1:17" ht="15.75" customHeight="1" x14ac:dyDescent="0.25">
      <c r="A32" s="10" t="s">
        <v>230</v>
      </c>
      <c r="B32" s="31">
        <v>2013</v>
      </c>
      <c r="C32" s="10" t="s">
        <v>88</v>
      </c>
      <c r="D32" t="s">
        <v>273</v>
      </c>
      <c r="E32" s="22" t="s">
        <v>205</v>
      </c>
      <c r="F32" t="s">
        <v>206</v>
      </c>
      <c r="G32">
        <v>7</v>
      </c>
      <c r="H32" s="2" t="s">
        <v>202</v>
      </c>
      <c r="I32" t="s">
        <v>203</v>
      </c>
      <c r="J32" s="1">
        <v>0.85899999999999999</v>
      </c>
      <c r="K32">
        <v>14</v>
      </c>
      <c r="L32" s="2" t="s">
        <v>204</v>
      </c>
      <c r="M32" t="s">
        <v>201</v>
      </c>
      <c r="N32" t="s">
        <v>61</v>
      </c>
      <c r="O32" t="s">
        <v>240</v>
      </c>
      <c r="P32" s="18" t="s">
        <v>117</v>
      </c>
    </row>
    <row r="33" spans="1:16" ht="20.25" customHeight="1" x14ac:dyDescent="0.25">
      <c r="A33" s="10" t="s">
        <v>229</v>
      </c>
      <c r="B33" s="24">
        <v>2023</v>
      </c>
      <c r="C33" s="10" t="s">
        <v>209</v>
      </c>
      <c r="D33" t="s">
        <v>273</v>
      </c>
      <c r="E33" s="13" t="s">
        <v>210</v>
      </c>
      <c r="F33" s="2" t="s">
        <v>212</v>
      </c>
      <c r="G33">
        <v>6</v>
      </c>
      <c r="H33" s="2" t="s">
        <v>242</v>
      </c>
      <c r="I33" s="7" t="s">
        <v>117</v>
      </c>
      <c r="J33" s="7" t="s">
        <v>117</v>
      </c>
      <c r="K33">
        <v>2</v>
      </c>
      <c r="L33" s="2" t="s">
        <v>241</v>
      </c>
      <c r="M33" s="15" t="s">
        <v>86</v>
      </c>
      <c r="N33" t="s">
        <v>61</v>
      </c>
      <c r="O33" s="2" t="s">
        <v>211</v>
      </c>
      <c r="P33" s="18" t="s">
        <v>117</v>
      </c>
    </row>
    <row r="34" spans="1:16" ht="16.5" customHeight="1" x14ac:dyDescent="0.25">
      <c r="A34" s="10" t="s">
        <v>230</v>
      </c>
      <c r="B34" s="24">
        <v>2019</v>
      </c>
      <c r="C34" s="10" t="s">
        <v>270</v>
      </c>
      <c r="D34" t="s">
        <v>277</v>
      </c>
      <c r="E34" s="13" t="s">
        <v>213</v>
      </c>
      <c r="F34" s="2" t="s">
        <v>214</v>
      </c>
      <c r="G34">
        <v>15</v>
      </c>
      <c r="H34" s="2" t="s">
        <v>243</v>
      </c>
      <c r="I34" s="9" t="s">
        <v>215</v>
      </c>
      <c r="J34" s="4">
        <v>0.96</v>
      </c>
      <c r="K34">
        <v>8</v>
      </c>
      <c r="L34" s="2" t="s">
        <v>216</v>
      </c>
      <c r="M34" s="13" t="s">
        <v>217</v>
      </c>
      <c r="N34" t="s">
        <v>61</v>
      </c>
      <c r="O34" s="2" t="s">
        <v>218</v>
      </c>
      <c r="P34" s="18" t="s">
        <v>117</v>
      </c>
    </row>
    <row r="35" spans="1:16" ht="15.75" customHeight="1" x14ac:dyDescent="0.25">
      <c r="A35" s="10" t="s">
        <v>229</v>
      </c>
      <c r="B35" s="24">
        <v>2022</v>
      </c>
      <c r="C35" s="10" t="s">
        <v>255</v>
      </c>
      <c r="D35" t="s">
        <v>273</v>
      </c>
      <c r="E35" s="13" t="s">
        <v>256</v>
      </c>
      <c r="F35" s="2" t="s">
        <v>259</v>
      </c>
      <c r="G35">
        <v>15</v>
      </c>
      <c r="H35" s="2" t="s">
        <v>258</v>
      </c>
      <c r="I35" s="27" t="s">
        <v>40</v>
      </c>
      <c r="J35" s="1">
        <v>0.98819999999999997</v>
      </c>
      <c r="K35">
        <v>18</v>
      </c>
      <c r="L35" s="2" t="s">
        <v>262</v>
      </c>
      <c r="M35" s="10" t="s">
        <v>257</v>
      </c>
      <c r="N35" t="s">
        <v>61</v>
      </c>
      <c r="O35" s="2" t="s">
        <v>261</v>
      </c>
      <c r="P35" t="s">
        <v>260</v>
      </c>
    </row>
    <row r="36" spans="1:16" ht="18.75" customHeight="1" x14ac:dyDescent="0.25">
      <c r="A36" s="10" t="s">
        <v>230</v>
      </c>
      <c r="B36" s="24">
        <v>2023</v>
      </c>
      <c r="D36" t="s">
        <v>273</v>
      </c>
      <c r="E36" s="13" t="s">
        <v>317</v>
      </c>
      <c r="F36" s="2" t="s">
        <v>318</v>
      </c>
      <c r="G36">
        <v>6</v>
      </c>
      <c r="H36" s="2" t="s">
        <v>319</v>
      </c>
      <c r="I36" t="s">
        <v>321</v>
      </c>
      <c r="J36" s="4">
        <v>0.95</v>
      </c>
      <c r="K36">
        <v>37</v>
      </c>
      <c r="L36" s="2" t="s">
        <v>322</v>
      </c>
      <c r="M36" s="10" t="s">
        <v>320</v>
      </c>
      <c r="N36" t="s">
        <v>61</v>
      </c>
    </row>
    <row r="40" spans="1:16" x14ac:dyDescent="0.25">
      <c r="G40" t="s">
        <v>293</v>
      </c>
      <c r="H40">
        <f>AVERAGE(K2:K35)</f>
        <v>21.12</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273</v>
      </c>
      <c r="B46">
        <v>26</v>
      </c>
      <c r="C46" t="s">
        <v>97</v>
      </c>
      <c r="G46">
        <f>MIN(G2:G35)</f>
        <v>3</v>
      </c>
      <c r="J46" s="1">
        <f>MIN(J2:J30)</f>
        <v>0.7</v>
      </c>
      <c r="K46">
        <f>MIN(K2:K29)</f>
        <v>5</v>
      </c>
    </row>
    <row r="47" spans="1:16" x14ac:dyDescent="0.25">
      <c r="A47" t="s">
        <v>272</v>
      </c>
      <c r="B47">
        <v>3</v>
      </c>
      <c r="J47" s="1"/>
    </row>
    <row r="48" spans="1:16" x14ac:dyDescent="0.25">
      <c r="A48" t="s">
        <v>276</v>
      </c>
      <c r="B48">
        <v>2</v>
      </c>
      <c r="C48" t="s">
        <v>98</v>
      </c>
    </row>
    <row r="49" spans="1:8" x14ac:dyDescent="0.25">
      <c r="A49" t="s">
        <v>275</v>
      </c>
      <c r="B49">
        <v>2</v>
      </c>
      <c r="G49" t="s">
        <v>208</v>
      </c>
      <c r="H49">
        <v>22</v>
      </c>
    </row>
    <row r="50" spans="1:8" x14ac:dyDescent="0.25">
      <c r="A50" t="s">
        <v>278</v>
      </c>
      <c r="B50">
        <v>3</v>
      </c>
      <c r="G50" t="s">
        <v>207</v>
      </c>
      <c r="H50">
        <v>11</v>
      </c>
    </row>
    <row r="71" spans="1:4" x14ac:dyDescent="0.25">
      <c r="A71" s="29" t="s">
        <v>279</v>
      </c>
      <c r="B71" s="29" t="s">
        <v>3</v>
      </c>
      <c r="C71" s="29" t="s">
        <v>280</v>
      </c>
      <c r="D71" s="29" t="s">
        <v>284</v>
      </c>
    </row>
    <row r="72" spans="1:4" x14ac:dyDescent="0.25">
      <c r="A72" t="s">
        <v>281</v>
      </c>
      <c r="B72">
        <f>AVERAGE(G20,G23,G29,G34)</f>
        <v>7.75</v>
      </c>
      <c r="C72" s="1">
        <f>AVERAGE(J20,J23,J24,J29,J34)</f>
        <v>0.94724000000000008</v>
      </c>
      <c r="D72">
        <f>AVERAGE(K23, K34,K20)</f>
        <v>8.6666666666666661</v>
      </c>
    </row>
    <row r="73" spans="1:4" x14ac:dyDescent="0.25">
      <c r="A73" t="s">
        <v>225</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282</v>
      </c>
      <c r="B77">
        <f>AVERAGE(G10,G19)</f>
        <v>8</v>
      </c>
      <c r="C77" s="1">
        <f>AVERAGE(J19,J10)</f>
        <v>0.98520000000000008</v>
      </c>
      <c r="D77">
        <f>AVERAGE(K19,K10)</f>
        <v>14.5</v>
      </c>
    </row>
    <row r="78" spans="1:4" x14ac:dyDescent="0.25">
      <c r="A78" t="s">
        <v>52</v>
      </c>
      <c r="B78">
        <v>6</v>
      </c>
      <c r="C78" s="1">
        <v>0.95669999999999999</v>
      </c>
      <c r="D78">
        <v>40</v>
      </c>
    </row>
    <row r="79" spans="1:4" x14ac:dyDescent="0.25">
      <c r="A79" t="s">
        <v>283</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271</v>
      </c>
      <c r="B101" s="5" t="s">
        <v>286</v>
      </c>
      <c r="C101" s="5" t="s">
        <v>287</v>
      </c>
      <c r="D101" s="5" t="s">
        <v>288</v>
      </c>
      <c r="E101" s="5" t="s">
        <v>285</v>
      </c>
    </row>
    <row r="102" spans="1:5" x14ac:dyDescent="0.25">
      <c r="A102" t="s">
        <v>273</v>
      </c>
      <c r="B102">
        <v>1</v>
      </c>
      <c r="C102">
        <v>4</v>
      </c>
      <c r="D102">
        <v>5</v>
      </c>
      <c r="E102">
        <v>16</v>
      </c>
    </row>
    <row r="103" spans="1:5" x14ac:dyDescent="0.25">
      <c r="A103" t="s">
        <v>272</v>
      </c>
      <c r="B103">
        <v>0</v>
      </c>
      <c r="C103">
        <v>0</v>
      </c>
      <c r="D103">
        <v>1</v>
      </c>
      <c r="E103">
        <v>2</v>
      </c>
    </row>
    <row r="104" spans="1:5" x14ac:dyDescent="0.25">
      <c r="A104" t="s">
        <v>274</v>
      </c>
      <c r="B104">
        <v>0</v>
      </c>
      <c r="C104">
        <v>0</v>
      </c>
      <c r="D104">
        <v>0</v>
      </c>
      <c r="E104">
        <v>3</v>
      </c>
    </row>
    <row r="105" spans="1:5" x14ac:dyDescent="0.25">
      <c r="A105" t="s">
        <v>275</v>
      </c>
      <c r="B105">
        <v>0</v>
      </c>
      <c r="C105">
        <v>0</v>
      </c>
      <c r="D105">
        <v>0</v>
      </c>
      <c r="E105">
        <v>2</v>
      </c>
    </row>
    <row r="106" spans="1:5" x14ac:dyDescent="0.25">
      <c r="A106" t="s">
        <v>276</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289</v>
      </c>
      <c r="B1" s="5">
        <v>2013</v>
      </c>
      <c r="C1" s="5">
        <v>2014</v>
      </c>
      <c r="D1" s="5">
        <v>2015</v>
      </c>
      <c r="E1" s="5">
        <v>2016</v>
      </c>
      <c r="F1" s="5">
        <v>2017</v>
      </c>
      <c r="G1" s="5">
        <v>2018</v>
      </c>
      <c r="H1" s="5">
        <v>2019</v>
      </c>
      <c r="I1" s="5">
        <v>2020</v>
      </c>
      <c r="J1" s="5">
        <v>2021</v>
      </c>
      <c r="K1" s="5">
        <v>2022</v>
      </c>
      <c r="L1" s="5">
        <v>2023</v>
      </c>
    </row>
    <row r="2" spans="1:12" x14ac:dyDescent="0.25">
      <c r="A2" t="s">
        <v>290</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291</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292</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C7BC-272F-4D7D-987C-AA7C2F768B1C}">
  <dimension ref="A1:C22"/>
  <sheetViews>
    <sheetView tabSelected="1" zoomScale="95" zoomScaleNormal="95" workbookViewId="0">
      <selection activeCell="G4" sqref="G4"/>
    </sheetView>
  </sheetViews>
  <sheetFormatPr defaultRowHeight="15" x14ac:dyDescent="0.25"/>
  <cols>
    <col min="1" max="1" width="70.42578125" customWidth="1"/>
    <col min="3" max="3" width="15.5703125" customWidth="1"/>
  </cols>
  <sheetData>
    <row r="1" spans="1:3" x14ac:dyDescent="0.25">
      <c r="A1" t="s">
        <v>314</v>
      </c>
      <c r="B1" t="s">
        <v>315</v>
      </c>
      <c r="C1" t="s">
        <v>316</v>
      </c>
    </row>
    <row r="2" spans="1:3" ht="22.5" customHeight="1" x14ac:dyDescent="0.25">
      <c r="A2" s="34" t="s">
        <v>294</v>
      </c>
      <c r="B2">
        <f>SUM(1,1,1,1,1,1,1,1,1,1,1,1,1,1,1,1, 1, 1, 1, 1, 1, 1, 1, 1, 1, 1,1, 1)</f>
        <v>28</v>
      </c>
      <c r="C2">
        <f>B2/34*100</f>
        <v>82.35294117647058</v>
      </c>
    </row>
    <row r="3" spans="1:3" ht="18.75" customHeight="1" x14ac:dyDescent="0.25">
      <c r="A3" s="34" t="s">
        <v>295</v>
      </c>
      <c r="B3">
        <f>SUM(1, 1, 1, 1,1, 1, 1, 1, 1)</f>
        <v>9</v>
      </c>
      <c r="C3">
        <f t="shared" ref="C3:C21" si="0">B3/34*100</f>
        <v>26.47058823529412</v>
      </c>
    </row>
    <row r="4" spans="1:3" ht="18" customHeight="1" x14ac:dyDescent="0.25">
      <c r="A4" s="34" t="s">
        <v>313</v>
      </c>
      <c r="B4">
        <f>SUM(1, 1, 1, 1, 1, 1, 1, 1, 1, 1, 1, 1, 1, 1, 1, 1, 1, 1, 1, 1, 1, 1, 1, 1)</f>
        <v>24</v>
      </c>
      <c r="C4">
        <f t="shared" si="0"/>
        <v>70.588235294117652</v>
      </c>
    </row>
    <row r="5" spans="1:3" x14ac:dyDescent="0.25">
      <c r="A5" s="34" t="s">
        <v>296</v>
      </c>
      <c r="B5">
        <f>SUM(0, 1, 1, 1, 1)</f>
        <v>4</v>
      </c>
      <c r="C5">
        <f t="shared" si="0"/>
        <v>11.76470588235294</v>
      </c>
    </row>
    <row r="6" spans="1:3" ht="21" customHeight="1" x14ac:dyDescent="0.25">
      <c r="A6" s="34" t="s">
        <v>297</v>
      </c>
      <c r="B6">
        <f>SUM(1, 1, 1, 1, 1, 1, 1, 1, 1, 1, 1,1, 1, 1, 1, 1, 1, 1, 1, 1, 1, 1, 1)</f>
        <v>23</v>
      </c>
      <c r="C6">
        <f t="shared" si="0"/>
        <v>67.64705882352942</v>
      </c>
    </row>
    <row r="7" spans="1:3" ht="18.75" customHeight="1" x14ac:dyDescent="0.25">
      <c r="A7" s="34" t="s">
        <v>298</v>
      </c>
      <c r="B7">
        <f>SUM(1, 1, 1, 1, 1, 1, 1, 1, 1,1, 1, 1, 1, 1, 1, 1, 1, 1, 1, 1, 1, 1, 1)</f>
        <v>23</v>
      </c>
      <c r="C7">
        <f t="shared" si="0"/>
        <v>67.64705882352942</v>
      </c>
    </row>
    <row r="8" spans="1:3" ht="18.75" customHeight="1" x14ac:dyDescent="0.25">
      <c r="A8" s="34" t="s">
        <v>299</v>
      </c>
      <c r="B8">
        <f>SUM(0, 1)</f>
        <v>1</v>
      </c>
      <c r="C8">
        <f t="shared" si="0"/>
        <v>2.9411764705882351</v>
      </c>
    </row>
    <row r="9" spans="1:3" ht="20.25" customHeight="1" x14ac:dyDescent="0.25">
      <c r="A9" s="34" t="s">
        <v>300</v>
      </c>
      <c r="B9">
        <f>SUM(0, 1)</f>
        <v>1</v>
      </c>
      <c r="C9">
        <f t="shared" si="0"/>
        <v>2.9411764705882351</v>
      </c>
    </row>
    <row r="10" spans="1:3" ht="21.75" customHeight="1" x14ac:dyDescent="0.25">
      <c r="A10" s="34" t="s">
        <v>301</v>
      </c>
      <c r="B10">
        <f>SUM(0, 1, 1)</f>
        <v>2</v>
      </c>
      <c r="C10">
        <f t="shared" si="0"/>
        <v>5.8823529411764701</v>
      </c>
    </row>
    <row r="11" spans="1:3" ht="22.5" customHeight="1" x14ac:dyDescent="0.25">
      <c r="A11" s="34" t="s">
        <v>302</v>
      </c>
      <c r="B11">
        <f>SUM(0, 1, 1)</f>
        <v>2</v>
      </c>
      <c r="C11">
        <f t="shared" si="0"/>
        <v>5.8823529411764701</v>
      </c>
    </row>
    <row r="12" spans="1:3" ht="27.75" customHeight="1" x14ac:dyDescent="0.25">
      <c r="A12" s="34" t="s">
        <v>303</v>
      </c>
      <c r="B12">
        <v>1</v>
      </c>
      <c r="C12">
        <f t="shared" si="0"/>
        <v>2.9411764705882351</v>
      </c>
    </row>
    <row r="13" spans="1:3" ht="21" customHeight="1" x14ac:dyDescent="0.25">
      <c r="A13" s="34" t="s">
        <v>304</v>
      </c>
      <c r="B13">
        <v>1</v>
      </c>
      <c r="C13">
        <f t="shared" si="0"/>
        <v>2.9411764705882351</v>
      </c>
    </row>
    <row r="14" spans="1:3" ht="25.5" customHeight="1" x14ac:dyDescent="0.25">
      <c r="A14" s="34" t="s">
        <v>305</v>
      </c>
      <c r="B14">
        <f>SUM(1,1, 1, 1, 1, 1, 1, 1, 1,1, 1, 1, 1, 1, 1, 1, 1, 1,1)</f>
        <v>19</v>
      </c>
      <c r="C14">
        <f t="shared" si="0"/>
        <v>55.882352941176471</v>
      </c>
    </row>
    <row r="15" spans="1:3" ht="24.75" customHeight="1" x14ac:dyDescent="0.25">
      <c r="A15" s="34" t="s">
        <v>306</v>
      </c>
      <c r="B15">
        <f>SUM(1,1, 1, 1, 1, 1, 1, 1, 1,1, 1, 1, 1, 1, 1, 1, 1, 1, 1)</f>
        <v>19</v>
      </c>
      <c r="C15">
        <f t="shared" si="0"/>
        <v>55.882352941176471</v>
      </c>
    </row>
    <row r="16" spans="1:3" ht="24" customHeight="1" x14ac:dyDescent="0.25">
      <c r="A16" s="34" t="s">
        <v>307</v>
      </c>
      <c r="B16">
        <f>SUM(0, 1)</f>
        <v>1</v>
      </c>
      <c r="C16">
        <f t="shared" si="0"/>
        <v>2.9411764705882351</v>
      </c>
    </row>
    <row r="17" spans="1:3" ht="24.75" customHeight="1" x14ac:dyDescent="0.25">
      <c r="A17" s="34" t="s">
        <v>308</v>
      </c>
      <c r="B17">
        <f>SUM(0, 1)</f>
        <v>1</v>
      </c>
      <c r="C17">
        <f t="shared" si="0"/>
        <v>2.9411764705882351</v>
      </c>
    </row>
    <row r="18" spans="1:3" x14ac:dyDescent="0.25">
      <c r="A18" s="34" t="s">
        <v>309</v>
      </c>
      <c r="B18">
        <f>SUM(1, 1, 1, 1, 1, 1, 1, 1, 1, 1, 1,1, 1, 1, 1, 1, 1, 1, 1, 1, 1,1, 1)</f>
        <v>23</v>
      </c>
      <c r="C18">
        <f t="shared" si="0"/>
        <v>67.64705882352942</v>
      </c>
    </row>
    <row r="19" spans="1:3" ht="27.75" customHeight="1" x14ac:dyDescent="0.25">
      <c r="A19" s="34" t="s">
        <v>310</v>
      </c>
      <c r="B19">
        <f>SUM(0, 1, 1)</f>
        <v>2</v>
      </c>
      <c r="C19">
        <f t="shared" si="0"/>
        <v>5.8823529411764701</v>
      </c>
    </row>
    <row r="20" spans="1:3" ht="18.75" customHeight="1" x14ac:dyDescent="0.25">
      <c r="A20" s="34" t="s">
        <v>311</v>
      </c>
      <c r="B20">
        <f>SUM(1, 1)</f>
        <v>2</v>
      </c>
      <c r="C20">
        <f t="shared" si="0"/>
        <v>5.8823529411764701</v>
      </c>
    </row>
    <row r="21" spans="1:3" ht="21" customHeight="1" x14ac:dyDescent="0.25">
      <c r="A21" s="34" t="s">
        <v>312</v>
      </c>
      <c r="B21">
        <f>SUM(0, 1, 1, 1)</f>
        <v>3</v>
      </c>
      <c r="C21">
        <f t="shared" si="0"/>
        <v>8.8235294117647065</v>
      </c>
    </row>
    <row r="22" spans="1:3" x14ac:dyDescent="0.25">
      <c r="A22"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Sitting Posture System</vt:lpstr>
      <vt:lpstr>Pressure Sensors</vt:lpstr>
      <vt:lpstr>Literature review Papers</vt:lpstr>
      <vt:lpstr>Posture Popularity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2024-03-02T15:30:56Z</dcterms:modified>
</cp:coreProperties>
</file>