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azeez.a.o\Desktop\"/>
    </mc:Choice>
  </mc:AlternateContent>
  <xr:revisionPtr revIDLastSave="0" documentId="8_{9DFDADAC-9917-4359-8401-D123960D0BBA}" xr6:coauthVersionLast="46" xr6:coauthVersionMax="46" xr10:uidLastSave="{00000000-0000-0000-0000-000000000000}"/>
  <bookViews>
    <workbookView xWindow="-108" yWindow="-108" windowWidth="23256" windowHeight="12576" xr2:uid="{4A45C3B2-55FB-4927-9D1D-32746D437282}"/>
  </bookViews>
  <sheets>
    <sheet name="OPEC-PROD" sheetId="1" r:id="rId1"/>
  </sheets>
  <definedNames>
    <definedName name="_xlnm.Print_Area" localSheetId="0">'OPEC-PROD'!$A$2:$O$65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K62" i="1"/>
  <c r="J62" i="1"/>
  <c r="I62" i="1"/>
  <c r="D62" i="1"/>
  <c r="C62" i="1"/>
  <c r="N61" i="1"/>
  <c r="I61" i="1"/>
  <c r="H61" i="1"/>
  <c r="G61" i="1"/>
  <c r="F61" i="1"/>
  <c r="N60" i="1"/>
  <c r="M60" i="1"/>
  <c r="L60" i="1"/>
  <c r="K60" i="1"/>
  <c r="F60" i="1"/>
  <c r="E60" i="1"/>
  <c r="D60" i="1"/>
  <c r="C60" i="1"/>
  <c r="H58" i="1"/>
  <c r="N57" i="1"/>
  <c r="N62" i="1" s="1"/>
  <c r="M57" i="1"/>
  <c r="M62" i="1" s="1"/>
  <c r="L57" i="1"/>
  <c r="K57" i="1"/>
  <c r="J57" i="1"/>
  <c r="I57" i="1"/>
  <c r="H57" i="1"/>
  <c r="H62" i="1" s="1"/>
  <c r="G57" i="1"/>
  <c r="G62" i="1" s="1"/>
  <c r="F57" i="1"/>
  <c r="F62" i="1" s="1"/>
  <c r="E57" i="1"/>
  <c r="E62" i="1" s="1"/>
  <c r="D57" i="1"/>
  <c r="C57" i="1"/>
  <c r="N56" i="1"/>
  <c r="M56" i="1"/>
  <c r="M61" i="1" s="1"/>
  <c r="L56" i="1"/>
  <c r="L61" i="1" s="1"/>
  <c r="L63" i="1" s="1"/>
  <c r="K56" i="1"/>
  <c r="K58" i="1" s="1"/>
  <c r="J56" i="1"/>
  <c r="J58" i="1" s="1"/>
  <c r="I56" i="1"/>
  <c r="H56" i="1"/>
  <c r="G56" i="1"/>
  <c r="F56" i="1"/>
  <c r="E56" i="1"/>
  <c r="E61" i="1" s="1"/>
  <c r="D56" i="1"/>
  <c r="D61" i="1" s="1"/>
  <c r="D63" i="1" s="1"/>
  <c r="C56" i="1"/>
  <c r="C58" i="1" s="1"/>
  <c r="N55" i="1"/>
  <c r="N58" i="1" s="1"/>
  <c r="M55" i="1"/>
  <c r="M58" i="1" s="1"/>
  <c r="L55" i="1"/>
  <c r="K55" i="1"/>
  <c r="J55" i="1"/>
  <c r="J60" i="1" s="1"/>
  <c r="I55" i="1"/>
  <c r="I58" i="1" s="1"/>
  <c r="H55" i="1"/>
  <c r="H60" i="1" s="1"/>
  <c r="H63" i="1" s="1"/>
  <c r="G55" i="1"/>
  <c r="G58" i="1" s="1"/>
  <c r="F55" i="1"/>
  <c r="F58" i="1" s="1"/>
  <c r="E55" i="1"/>
  <c r="E58" i="1" s="1"/>
  <c r="D55" i="1"/>
  <c r="C55" i="1"/>
  <c r="O53" i="1"/>
  <c r="O52" i="1"/>
  <c r="O51" i="1"/>
  <c r="O50" i="1"/>
  <c r="O57" i="1" s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O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O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O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O17" i="1"/>
  <c r="O16" i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O13" i="1"/>
  <c r="O15" i="1" s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O10" i="1"/>
  <c r="O12" i="1" s="1"/>
  <c r="N9" i="1"/>
  <c r="M9" i="1"/>
  <c r="L9" i="1"/>
  <c r="K9" i="1"/>
  <c r="J9" i="1"/>
  <c r="I9" i="1"/>
  <c r="H9" i="1"/>
  <c r="G9" i="1"/>
  <c r="F9" i="1"/>
  <c r="E9" i="1"/>
  <c r="D9" i="1"/>
  <c r="C9" i="1"/>
  <c r="O8" i="1"/>
  <c r="O7" i="1"/>
  <c r="O9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O56" i="1" s="1"/>
  <c r="O4" i="1"/>
  <c r="O62" i="1" l="1"/>
  <c r="M63" i="1"/>
  <c r="N63" i="1"/>
  <c r="F63" i="1"/>
  <c r="E63" i="1"/>
  <c r="O55" i="1"/>
  <c r="O58" i="1" s="1"/>
  <c r="D58" i="1"/>
  <c r="L58" i="1"/>
  <c r="G60" i="1"/>
  <c r="G63" i="1" s="1"/>
  <c r="O60" i="1"/>
  <c r="J61" i="1"/>
  <c r="J63" i="1" s="1"/>
  <c r="C61" i="1"/>
  <c r="O61" i="1" s="1"/>
  <c r="K61" i="1"/>
  <c r="K63" i="1" s="1"/>
  <c r="I60" i="1"/>
  <c r="I63" i="1" s="1"/>
  <c r="O63" i="1" l="1"/>
  <c r="C63" i="1"/>
</calcChain>
</file>

<file path=xl/sharedStrings.xml><?xml version="1.0" encoding="utf-8"?>
<sst xmlns="http://schemas.openxmlformats.org/spreadsheetml/2006/main" count="99" uniqueCount="48">
  <si>
    <t>NIGERIA'S CRUDE OIL AND CONDENSATE PRODUCTION FOR THE YEAR 2020 (BARRELS)</t>
  </si>
  <si>
    <t>TERMINAL/STREAM</t>
  </si>
  <si>
    <t>Liquid Type</t>
  </si>
  <si>
    <t>TOTAL</t>
  </si>
  <si>
    <t xml:space="preserve">BONNY </t>
  </si>
  <si>
    <t>Crude Oil</t>
  </si>
  <si>
    <t>Condensate</t>
  </si>
  <si>
    <t>Blend Total</t>
  </si>
  <si>
    <t>BRASS</t>
  </si>
  <si>
    <t>QUA IBOE</t>
  </si>
  <si>
    <t xml:space="preserve">Condensate </t>
  </si>
  <si>
    <t>FORCADOS</t>
  </si>
  <si>
    <t>ESCRAVOS (Oil Terminal)</t>
  </si>
  <si>
    <t>ODUDU (AMENAM BLEND)</t>
  </si>
  <si>
    <t>TULJA - OKWUIBOME</t>
  </si>
  <si>
    <t>AJE</t>
  </si>
  <si>
    <t>OKORO (Ex Ima Terminal)</t>
  </si>
  <si>
    <t xml:space="preserve">Crude Oil </t>
  </si>
  <si>
    <t>ASARAMATORU (Ex Ima Terminal)</t>
  </si>
  <si>
    <t>OTAKPIPO (Ex Ima Terminal)</t>
  </si>
  <si>
    <t>ANTAN</t>
  </si>
  <si>
    <t>OKONO</t>
  </si>
  <si>
    <t>YOHO</t>
  </si>
  <si>
    <t>OKWORI</t>
  </si>
  <si>
    <t>EBOK</t>
  </si>
  <si>
    <t>AJAPA (Atala Oil)</t>
  </si>
  <si>
    <t>ANAMBRA BASIN</t>
  </si>
  <si>
    <t>BONGA</t>
  </si>
  <si>
    <t>ERHA</t>
  </si>
  <si>
    <t>USAN</t>
  </si>
  <si>
    <t>EGINA</t>
  </si>
  <si>
    <t xml:space="preserve">OYO </t>
  </si>
  <si>
    <t>ABO</t>
  </si>
  <si>
    <t>PENNINGTON</t>
  </si>
  <si>
    <t>UKPOKITI</t>
  </si>
  <si>
    <t xml:space="preserve">UGO OCHA (JONES CREEK) </t>
  </si>
  <si>
    <t>SEA EAGLE (EA)</t>
  </si>
  <si>
    <t>ANYALA MADU (CJ Blend)</t>
  </si>
  <si>
    <t xml:space="preserve">AGBAMI </t>
  </si>
  <si>
    <t xml:space="preserve">AKPO </t>
  </si>
  <si>
    <t>IMA</t>
  </si>
  <si>
    <t>AJAPA</t>
  </si>
  <si>
    <t>Total Liquid (Barrels)</t>
  </si>
  <si>
    <t>Blended Condensate</t>
  </si>
  <si>
    <t>Unblended Condensate</t>
  </si>
  <si>
    <t>Total</t>
  </si>
  <si>
    <t>Daily Average of Liquid (Bopd)</t>
  </si>
  <si>
    <t>Note: The data has been updated to reflect volumes reconciled between DPR and the operating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</si>
</sst>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_-* #,##0.00_-;\-* #,##0.00_-;_-* &quot;-&quot;??_-;_-@_-"/>
    <numFmt numFmtId="167" formatCode="#,##0.0000"/>
    <numFmt numFmtId="168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rgb="FFFFFFFF"/>
      <name val="Candara"/>
      <family val="2"/>
    </font>
    <font>
      <b/>
      <sz val="11"/>
      <color theme="1"/>
      <name val="Candara"/>
      <family val="2"/>
    </font>
    <font>
      <sz val="11"/>
      <color rgb="FFFF0000"/>
      <name val="Candara"/>
      <family val="2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color rgb="FF000000"/>
      <name val="Candara"/>
      <family val="2"/>
    </font>
    <font>
      <b/>
      <sz val="14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/>
      <right style="double">
        <color indexed="64"/>
      </right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/>
      <right style="double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double">
        <color indexed="64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37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3" fillId="3" borderId="1" xfId="0" applyFont="1" applyFill="1" applyBorder="1" applyAlignment="1">
      <alignment horizontal="center" vertical="center"/>
    </xf>
    <xf numFmtId="43" fontId="2" fillId="2" borderId="0" xfId="0" applyNumberFormat="1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17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5" fontId="2" fillId="2" borderId="0" xfId="0" applyNumberFormat="1" applyFont="1" applyFill="1"/>
    <xf numFmtId="0" fontId="4" fillId="4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top"/>
    </xf>
    <xf numFmtId="164" fontId="2" fillId="2" borderId="6" xfId="0" applyNumberFormat="1" applyFont="1" applyFill="1" applyBorder="1" applyAlignment="1">
      <alignment vertical="top"/>
    </xf>
    <xf numFmtId="164" fontId="2" fillId="2" borderId="7" xfId="0" applyNumberFormat="1" applyFont="1" applyFill="1" applyBorder="1" applyAlignment="1">
      <alignment vertical="top"/>
    </xf>
    <xf numFmtId="164" fontId="2" fillId="2" borderId="8" xfId="0" applyNumberFormat="1" applyFont="1" applyFill="1" applyBorder="1" applyAlignment="1">
      <alignment vertical="top"/>
    </xf>
    <xf numFmtId="164" fontId="5" fillId="2" borderId="0" xfId="0" applyNumberFormat="1" applyFont="1" applyFill="1"/>
    <xf numFmtId="0" fontId="4" fillId="4" borderId="9" xfId="0" applyFont="1" applyFill="1" applyBorder="1" applyAlignment="1">
      <alignment horizontal="left" vertical="center"/>
    </xf>
    <xf numFmtId="0" fontId="4" fillId="2" borderId="1" xfId="0" applyFont="1" applyFill="1" applyBorder="1"/>
    <xf numFmtId="164" fontId="2" fillId="2" borderId="1" xfId="1" applyNumberFormat="1" applyFont="1" applyFill="1" applyBorder="1"/>
    <xf numFmtId="164" fontId="2" fillId="2" borderId="10" xfId="1" applyNumberFormat="1" applyFont="1" applyFill="1" applyBorder="1"/>
    <xf numFmtId="164" fontId="2" fillId="2" borderId="11" xfId="1" applyNumberFormat="1" applyFont="1" applyFill="1" applyBorder="1"/>
    <xf numFmtId="0" fontId="4" fillId="4" borderId="1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/>
    </xf>
    <xf numFmtId="164" fontId="4" fillId="4" borderId="13" xfId="1" applyNumberFormat="1" applyFont="1" applyFill="1" applyBorder="1"/>
    <xf numFmtId="164" fontId="4" fillId="4" borderId="14" xfId="1" applyNumberFormat="1" applyFont="1" applyFill="1" applyBorder="1"/>
    <xf numFmtId="164" fontId="4" fillId="4" borderId="15" xfId="1" applyNumberFormat="1" applyFont="1" applyFill="1" applyBorder="1"/>
    <xf numFmtId="164" fontId="2" fillId="2" borderId="6" xfId="0" applyNumberFormat="1" applyFont="1" applyFill="1" applyBorder="1" applyAlignment="1">
      <alignment horizontal="left" vertical="top"/>
    </xf>
    <xf numFmtId="164" fontId="2" fillId="5" borderId="7" xfId="1" applyNumberFormat="1" applyFont="1" applyFill="1" applyBorder="1" applyAlignment="1">
      <alignment horizontal="left" vertical="top"/>
    </xf>
    <xf numFmtId="3" fontId="0" fillId="0" borderId="0" xfId="0" applyNumberFormat="1"/>
    <xf numFmtId="164" fontId="2" fillId="5" borderId="10" xfId="0" applyNumberFormat="1" applyFont="1" applyFill="1" applyBorder="1"/>
    <xf numFmtId="164" fontId="4" fillId="4" borderId="16" xfId="1" applyNumberFormat="1" applyFont="1" applyFill="1" applyBorder="1"/>
    <xf numFmtId="0" fontId="4" fillId="4" borderId="17" xfId="0" applyFont="1" applyFill="1" applyBorder="1" applyAlignment="1">
      <alignment horizontal="left" vertical="center"/>
    </xf>
    <xf numFmtId="0" fontId="4" fillId="2" borderId="6" xfId="0" applyFont="1" applyFill="1" applyBorder="1"/>
    <xf numFmtId="164" fontId="2" fillId="2" borderId="6" xfId="0" applyNumberFormat="1" applyFont="1" applyFill="1" applyBorder="1"/>
    <xf numFmtId="164" fontId="2" fillId="2" borderId="18" xfId="0" applyNumberFormat="1" applyFont="1" applyFill="1" applyBorder="1"/>
    <xf numFmtId="164" fontId="2" fillId="2" borderId="7" xfId="0" applyNumberFormat="1" applyFont="1" applyFill="1" applyBorder="1"/>
    <xf numFmtId="0" fontId="4" fillId="4" borderId="19" xfId="0" applyFont="1" applyFill="1" applyBorder="1" applyAlignment="1">
      <alignment horizontal="left" vertical="center"/>
    </xf>
    <xf numFmtId="0" fontId="4" fillId="2" borderId="20" xfId="0" applyFont="1" applyFill="1" applyBorder="1"/>
    <xf numFmtId="164" fontId="2" fillId="2" borderId="20" xfId="1" applyNumberFormat="1" applyFont="1" applyFill="1" applyBorder="1"/>
    <xf numFmtId="164" fontId="2" fillId="2" borderId="21" xfId="1" applyNumberFormat="1" applyFont="1" applyFill="1" applyBorder="1"/>
    <xf numFmtId="164" fontId="0" fillId="0" borderId="4" xfId="0" applyNumberFormat="1" applyBorder="1"/>
    <xf numFmtId="0" fontId="4" fillId="4" borderId="22" xfId="0" applyFont="1" applyFill="1" applyBorder="1" applyAlignment="1">
      <alignment horizontal="left" vertical="center"/>
    </xf>
    <xf numFmtId="0" fontId="7" fillId="4" borderId="17" xfId="2" applyFont="1" applyFill="1" applyBorder="1" applyAlignment="1">
      <alignment horizontal="left" vertical="center"/>
    </xf>
    <xf numFmtId="0" fontId="7" fillId="2" borderId="6" xfId="2" applyFont="1" applyFill="1" applyBorder="1" applyAlignment="1">
      <alignment vertical="top"/>
    </xf>
    <xf numFmtId="164" fontId="2" fillId="5" borderId="7" xfId="0" applyNumberFormat="1" applyFont="1" applyFill="1" applyBorder="1" applyAlignment="1">
      <alignment vertical="top"/>
    </xf>
    <xf numFmtId="0" fontId="7" fillId="4" borderId="19" xfId="2" applyFont="1" applyFill="1" applyBorder="1" applyAlignment="1">
      <alignment horizontal="left" vertical="center"/>
    </xf>
    <xf numFmtId="0" fontId="7" fillId="2" borderId="1" xfId="2" applyFont="1" applyFill="1" applyBorder="1" applyAlignment="1">
      <alignment vertical="top"/>
    </xf>
    <xf numFmtId="164" fontId="2" fillId="2" borderId="1" xfId="1" applyNumberFormat="1" applyFont="1" applyFill="1" applyBorder="1" applyAlignment="1">
      <alignment vertical="top"/>
    </xf>
    <xf numFmtId="164" fontId="2" fillId="5" borderId="10" xfId="0" applyNumberFormat="1" applyFont="1" applyFill="1" applyBorder="1" applyAlignment="1">
      <alignment vertical="top"/>
    </xf>
    <xf numFmtId="166" fontId="5" fillId="2" borderId="0" xfId="0" applyNumberFormat="1" applyFont="1" applyFill="1"/>
    <xf numFmtId="0" fontId="7" fillId="4" borderId="23" xfId="2" applyFont="1" applyFill="1" applyBorder="1" applyAlignment="1">
      <alignment horizontal="left" vertical="center"/>
    </xf>
    <xf numFmtId="0" fontId="7" fillId="4" borderId="24" xfId="2" applyFont="1" applyFill="1" applyBorder="1" applyAlignment="1">
      <alignment horizontal="left"/>
    </xf>
    <xf numFmtId="0" fontId="7" fillId="4" borderId="5" xfId="2" applyFont="1" applyFill="1" applyBorder="1" applyAlignment="1">
      <alignment horizontal="left" vertical="center"/>
    </xf>
    <xf numFmtId="0" fontId="8" fillId="2" borderId="6" xfId="2" applyFont="1" applyFill="1" applyBorder="1"/>
    <xf numFmtId="164" fontId="2" fillId="2" borderId="25" xfId="0" applyNumberFormat="1" applyFont="1" applyFill="1" applyBorder="1"/>
    <xf numFmtId="0" fontId="7" fillId="4" borderId="9" xfId="2" applyFont="1" applyFill="1" applyBorder="1" applyAlignment="1">
      <alignment horizontal="left" vertical="center"/>
    </xf>
    <xf numFmtId="0" fontId="8" fillId="2" borderId="1" xfId="2" applyFont="1" applyFill="1" applyBorder="1"/>
    <xf numFmtId="164" fontId="2" fillId="2" borderId="26" xfId="1" applyNumberFormat="1" applyFont="1" applyFill="1" applyBorder="1"/>
    <xf numFmtId="0" fontId="7" fillId="4" borderId="27" xfId="2" applyFont="1" applyFill="1" applyBorder="1" applyAlignment="1">
      <alignment horizontal="left" vertical="center"/>
    </xf>
    <xf numFmtId="0" fontId="7" fillId="4" borderId="28" xfId="2" applyFont="1" applyFill="1" applyBorder="1" applyAlignment="1">
      <alignment horizontal="left"/>
    </xf>
    <xf numFmtId="164" fontId="4" fillId="4" borderId="20" xfId="1" applyNumberFormat="1" applyFont="1" applyFill="1" applyBorder="1"/>
    <xf numFmtId="164" fontId="4" fillId="4" borderId="28" xfId="1" applyNumberFormat="1" applyFont="1" applyFill="1" applyBorder="1"/>
    <xf numFmtId="164" fontId="4" fillId="4" borderId="29" xfId="1" applyNumberFormat="1" applyFont="1" applyFill="1" applyBorder="1"/>
    <xf numFmtId="164" fontId="4" fillId="4" borderId="30" xfId="1" applyNumberFormat="1" applyFont="1" applyFill="1" applyBorder="1"/>
    <xf numFmtId="0" fontId="2" fillId="2" borderId="6" xfId="0" applyFont="1" applyFill="1" applyBorder="1"/>
    <xf numFmtId="164" fontId="9" fillId="5" borderId="6" xfId="0" applyNumberFormat="1" applyFont="1" applyFill="1" applyBorder="1"/>
    <xf numFmtId="164" fontId="9" fillId="5" borderId="7" xfId="0" applyNumberFormat="1" applyFont="1" applyFill="1" applyBorder="1"/>
    <xf numFmtId="0" fontId="2" fillId="2" borderId="1" xfId="0" applyFont="1" applyFill="1" applyBorder="1"/>
    <xf numFmtId="164" fontId="9" fillId="5" borderId="1" xfId="0" applyNumberFormat="1" applyFont="1" applyFill="1" applyBorder="1"/>
    <xf numFmtId="164" fontId="9" fillId="5" borderId="10" xfId="0" applyNumberFormat="1" applyFont="1" applyFill="1" applyBorder="1"/>
    <xf numFmtId="0" fontId="4" fillId="4" borderId="16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 vertical="center"/>
    </xf>
    <xf numFmtId="0" fontId="2" fillId="2" borderId="32" xfId="0" applyFont="1" applyFill="1" applyBorder="1"/>
    <xf numFmtId="164" fontId="2" fillId="2" borderId="32" xfId="0" applyNumberFormat="1" applyFont="1" applyFill="1" applyBorder="1"/>
    <xf numFmtId="164" fontId="2" fillId="2" borderId="33" xfId="0" applyNumberFormat="1" applyFont="1" applyFill="1" applyBorder="1"/>
    <xf numFmtId="164" fontId="2" fillId="2" borderId="34" xfId="0" applyNumberFormat="1" applyFont="1" applyFill="1" applyBorder="1"/>
    <xf numFmtId="164" fontId="2" fillId="4" borderId="13" xfId="1" applyNumberFormat="1" applyFont="1" applyFill="1" applyBorder="1"/>
    <xf numFmtId="164" fontId="2" fillId="4" borderId="14" xfId="1" applyNumberFormat="1" applyFont="1" applyFill="1" applyBorder="1"/>
    <xf numFmtId="164" fontId="2" fillId="4" borderId="15" xfId="1" applyNumberFormat="1" applyFont="1" applyFill="1" applyBorder="1"/>
    <xf numFmtId="0" fontId="4" fillId="2" borderId="35" xfId="0" applyFont="1" applyFill="1" applyBorder="1"/>
    <xf numFmtId="0" fontId="4" fillId="2" borderId="36" xfId="0" applyFont="1" applyFill="1" applyBorder="1"/>
    <xf numFmtId="164" fontId="2" fillId="2" borderId="37" xfId="1" applyNumberFormat="1" applyFont="1" applyFill="1" applyBorder="1"/>
    <xf numFmtId="164" fontId="2" fillId="2" borderId="36" xfId="1" applyNumberFormat="1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164" fontId="2" fillId="2" borderId="40" xfId="1" applyNumberFormat="1" applyFont="1" applyFill="1" applyBorder="1"/>
    <xf numFmtId="164" fontId="2" fillId="2" borderId="39" xfId="1" applyNumberFormat="1" applyFont="1" applyFill="1" applyBorder="1"/>
    <xf numFmtId="164" fontId="9" fillId="2" borderId="40" xfId="1" applyNumberFormat="1" applyFont="1" applyFill="1" applyBorder="1"/>
    <xf numFmtId="0" fontId="7" fillId="2" borderId="38" xfId="2" applyFont="1" applyFill="1" applyBorder="1"/>
    <xf numFmtId="0" fontId="7" fillId="2" borderId="39" xfId="2" applyFont="1" applyFill="1" applyBorder="1"/>
    <xf numFmtId="0" fontId="7" fillId="2" borderId="41" xfId="2" applyFont="1" applyFill="1" applyBorder="1"/>
    <xf numFmtId="0" fontId="7" fillId="2" borderId="42" xfId="2" applyFont="1" applyFill="1" applyBorder="1"/>
    <xf numFmtId="164" fontId="2" fillId="2" borderId="43" xfId="1" applyNumberFormat="1" applyFont="1" applyFill="1" applyBorder="1"/>
    <xf numFmtId="164" fontId="2" fillId="2" borderId="42" xfId="1" applyNumberFormat="1" applyFont="1" applyFill="1" applyBorder="1"/>
    <xf numFmtId="0" fontId="7" fillId="2" borderId="44" xfId="2" applyFont="1" applyFill="1" applyBorder="1"/>
    <xf numFmtId="0" fontId="7" fillId="2" borderId="45" xfId="2" applyFont="1" applyFill="1" applyBorder="1"/>
    <xf numFmtId="164" fontId="2" fillId="2" borderId="46" xfId="1" applyNumberFormat="1" applyFont="1" applyFill="1" applyBorder="1"/>
    <xf numFmtId="164" fontId="2" fillId="2" borderId="45" xfId="1" applyNumberFormat="1" applyFont="1" applyFill="1" applyBorder="1"/>
    <xf numFmtId="164" fontId="2" fillId="2" borderId="47" xfId="1" applyNumberFormat="1" applyFont="1" applyFill="1" applyBorder="1"/>
    <xf numFmtId="0" fontId="7" fillId="6" borderId="48" xfId="2" applyFont="1" applyFill="1" applyBorder="1"/>
    <xf numFmtId="0" fontId="7" fillId="6" borderId="40" xfId="2" applyFont="1" applyFill="1" applyBorder="1"/>
    <xf numFmtId="164" fontId="2" fillId="6" borderId="40" xfId="1" applyNumberFormat="1" applyFont="1" applyFill="1" applyBorder="1"/>
    <xf numFmtId="164" fontId="2" fillId="6" borderId="39" xfId="1" applyNumberFormat="1" applyFont="1" applyFill="1" applyBorder="1"/>
    <xf numFmtId="164" fontId="2" fillId="6" borderId="37" xfId="1" applyNumberFormat="1" applyFont="1" applyFill="1" applyBorder="1"/>
    <xf numFmtId="164" fontId="2" fillId="6" borderId="49" xfId="1" applyNumberFormat="1" applyFont="1" applyFill="1" applyBorder="1"/>
    <xf numFmtId="0" fontId="4" fillId="6" borderId="48" xfId="0" applyFont="1" applyFill="1" applyBorder="1"/>
    <xf numFmtId="164" fontId="2" fillId="6" borderId="43" xfId="1" applyNumberFormat="1" applyFont="1" applyFill="1" applyBorder="1"/>
    <xf numFmtId="164" fontId="2" fillId="6" borderId="42" xfId="1" applyNumberFormat="1" applyFont="1" applyFill="1" applyBorder="1"/>
    <xf numFmtId="164" fontId="9" fillId="6" borderId="43" xfId="1" applyNumberFormat="1" applyFont="1" applyFill="1" applyBorder="1"/>
    <xf numFmtId="0" fontId="4" fillId="6" borderId="50" xfId="0" applyFont="1" applyFill="1" applyBorder="1"/>
    <xf numFmtId="0" fontId="7" fillId="6" borderId="46" xfId="2" applyFont="1" applyFill="1" applyBorder="1"/>
    <xf numFmtId="164" fontId="2" fillId="6" borderId="46" xfId="1" applyNumberFormat="1" applyFont="1" applyFill="1" applyBorder="1"/>
    <xf numFmtId="164" fontId="2" fillId="6" borderId="45" xfId="1" applyNumberFormat="1" applyFont="1" applyFill="1" applyBorder="1"/>
    <xf numFmtId="164" fontId="2" fillId="2" borderId="0" xfId="1" applyNumberFormat="1" applyFont="1" applyFill="1"/>
    <xf numFmtId="0" fontId="4" fillId="2" borderId="51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/>
    </xf>
    <xf numFmtId="164" fontId="4" fillId="2" borderId="37" xfId="0" applyNumberFormat="1" applyFont="1" applyFill="1" applyBorder="1"/>
    <xf numFmtId="164" fontId="4" fillId="2" borderId="52" xfId="0" applyNumberFormat="1" applyFont="1" applyFill="1" applyBorder="1"/>
    <xf numFmtId="0" fontId="4" fillId="2" borderId="48" xfId="0" applyFont="1" applyFill="1" applyBorder="1" applyAlignment="1">
      <alignment horizontal="left" vertical="center"/>
    </xf>
    <xf numFmtId="0" fontId="4" fillId="2" borderId="40" xfId="0" applyFont="1" applyFill="1" applyBorder="1" applyAlignment="1">
      <alignment horizontal="left"/>
    </xf>
    <xf numFmtId="164" fontId="7" fillId="2" borderId="40" xfId="1" applyNumberFormat="1" applyFont="1" applyFill="1" applyBorder="1"/>
    <xf numFmtId="164" fontId="7" fillId="2" borderId="49" xfId="1" applyNumberFormat="1" applyFont="1" applyFill="1" applyBorder="1"/>
    <xf numFmtId="164" fontId="4" fillId="2" borderId="40" xfId="0" applyNumberFormat="1" applyFont="1" applyFill="1" applyBorder="1"/>
    <xf numFmtId="164" fontId="4" fillId="2" borderId="49" xfId="0" applyNumberFormat="1" applyFont="1" applyFill="1" applyBorder="1"/>
    <xf numFmtId="0" fontId="4" fillId="2" borderId="50" xfId="0" applyFont="1" applyFill="1" applyBorder="1" applyAlignment="1">
      <alignment horizontal="left" vertical="center"/>
    </xf>
    <xf numFmtId="0" fontId="4" fillId="2" borderId="46" xfId="0" applyFont="1" applyFill="1" applyBorder="1" applyAlignment="1">
      <alignment horizontal="left"/>
    </xf>
    <xf numFmtId="164" fontId="4" fillId="2" borderId="46" xfId="0" applyNumberFormat="1" applyFont="1" applyFill="1" applyBorder="1"/>
    <xf numFmtId="164" fontId="4" fillId="2" borderId="47" xfId="0" applyNumberFormat="1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2" borderId="53" xfId="1" applyNumberFormat="1" applyFont="1" applyFill="1" applyBorder="1"/>
    <xf numFmtId="167" fontId="2" fillId="2" borderId="0" xfId="0" applyNumberFormat="1" applyFont="1" applyFill="1"/>
    <xf numFmtId="164" fontId="4" fillId="2" borderId="54" xfId="1" applyNumberFormat="1" applyFont="1" applyFill="1" applyBorder="1"/>
    <xf numFmtId="164" fontId="4" fillId="2" borderId="55" xfId="1" applyNumberFormat="1" applyFont="1" applyFill="1" applyBorder="1"/>
    <xf numFmtId="0" fontId="10" fillId="2" borderId="0" xfId="0" applyFont="1" applyFill="1"/>
    <xf numFmtId="1" fontId="2" fillId="2" borderId="0" xfId="0" applyNumberFormat="1" applyFont="1" applyFill="1"/>
    <xf numFmtId="168" fontId="2" fillId="2" borderId="0" xfId="0" applyNumberFormat="1" applyFont="1" applyFill="1"/>
  </cellXfs>
  <cellStyles count="3">
    <cellStyle name="Comma" xfId="1" builtinId="3"/>
    <cellStyle name="Normal" xfId="0" builtinId="0"/>
    <cellStyle name="Normal 2 2" xfId="2" xr:uid="{265F3A17-DCA4-4ADF-A5CD-A21009D639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151D-1FFC-41EE-84F5-971A385EFDA0}">
  <dimension ref="A1:S79"/>
  <sheetViews>
    <sheetView tabSelected="1" zoomScale="88" zoomScaleNormal="88" zoomScaleSheetLayoutView="102" workbookViewId="0">
      <selection activeCell="L38" sqref="L38"/>
    </sheetView>
  </sheetViews>
  <sheetFormatPr defaultColWidth="8.44140625" defaultRowHeight="14.4" x14ac:dyDescent="0.3"/>
  <cols>
    <col min="1" max="1" width="31.109375" style="1" customWidth="1"/>
    <col min="2" max="2" width="20" style="1" customWidth="1"/>
    <col min="3" max="14" width="12" style="1" customWidth="1"/>
    <col min="15" max="15" width="13.109375" style="1" customWidth="1"/>
    <col min="16" max="16" width="22.6640625" style="1" customWidth="1"/>
    <col min="17" max="17" width="17.33203125" style="1" customWidth="1"/>
    <col min="18" max="18" width="13.6640625" style="1" customWidth="1"/>
    <col min="19" max="16384" width="8.44140625" style="1"/>
  </cols>
  <sheetData>
    <row r="1" spans="1:18" ht="34.950000000000003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ht="32.25" customHeigh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8" ht="15" thickBot="1" x14ac:dyDescent="0.35">
      <c r="A3" s="5" t="s">
        <v>1</v>
      </c>
      <c r="B3" s="6" t="s">
        <v>2</v>
      </c>
      <c r="C3" s="7">
        <v>43831</v>
      </c>
      <c r="D3" s="7">
        <v>43862</v>
      </c>
      <c r="E3" s="7">
        <v>43891</v>
      </c>
      <c r="F3" s="7">
        <v>43922</v>
      </c>
      <c r="G3" s="7">
        <v>43952</v>
      </c>
      <c r="H3" s="7">
        <v>43983</v>
      </c>
      <c r="I3" s="7">
        <v>44013</v>
      </c>
      <c r="J3" s="7">
        <v>44044</v>
      </c>
      <c r="K3" s="7">
        <v>44075</v>
      </c>
      <c r="L3" s="7">
        <v>44105</v>
      </c>
      <c r="M3" s="7">
        <v>44136</v>
      </c>
      <c r="N3" s="7">
        <v>44166</v>
      </c>
      <c r="O3" s="8" t="s">
        <v>3</v>
      </c>
      <c r="P3" s="9"/>
    </row>
    <row r="4" spans="1:18" ht="15" thickTop="1" x14ac:dyDescent="0.3">
      <c r="A4" s="10" t="s">
        <v>4</v>
      </c>
      <c r="B4" s="11" t="s">
        <v>5</v>
      </c>
      <c r="C4" s="12">
        <v>6634945</v>
      </c>
      <c r="D4" s="12">
        <v>7149280.173614217</v>
      </c>
      <c r="E4" s="12">
        <v>8061278.4877209608</v>
      </c>
      <c r="F4" s="12">
        <v>6874378</v>
      </c>
      <c r="G4" s="12">
        <v>6887702.6278108452</v>
      </c>
      <c r="H4" s="12">
        <v>5989738.3650736623</v>
      </c>
      <c r="I4" s="12">
        <v>4856500.611577685</v>
      </c>
      <c r="J4" s="12">
        <v>4954191</v>
      </c>
      <c r="K4" s="13">
        <v>4767116.5</v>
      </c>
      <c r="L4" s="13">
        <v>4463322.8</v>
      </c>
      <c r="M4" s="13">
        <v>5723448.5939876102</v>
      </c>
      <c r="N4" s="13">
        <v>6387814.2699999996</v>
      </c>
      <c r="O4" s="14">
        <f>SUM(C4:N4)</f>
        <v>72749716.429784968</v>
      </c>
      <c r="P4" s="15"/>
      <c r="Q4" s="2"/>
    </row>
    <row r="5" spans="1:18" x14ac:dyDescent="0.3">
      <c r="A5" s="16"/>
      <c r="B5" s="17" t="s">
        <v>6</v>
      </c>
      <c r="C5" s="18">
        <v>1488380</v>
      </c>
      <c r="D5" s="18">
        <v>1494401</v>
      </c>
      <c r="E5" s="18">
        <v>1721089</v>
      </c>
      <c r="F5" s="18">
        <v>1531247</v>
      </c>
      <c r="G5" s="18">
        <v>1433449.6571348212</v>
      </c>
      <c r="H5" s="18">
        <v>853156.64490574005</v>
      </c>
      <c r="I5" s="18">
        <v>1429852</v>
      </c>
      <c r="J5" s="18">
        <v>1283058</v>
      </c>
      <c r="K5" s="19">
        <v>1204220</v>
      </c>
      <c r="L5" s="19">
        <v>1319680</v>
      </c>
      <c r="M5" s="19">
        <v>1300444</v>
      </c>
      <c r="N5" s="19">
        <v>1310534</v>
      </c>
      <c r="O5" s="20">
        <f>SUM(C5:N5)</f>
        <v>16369511.302040562</v>
      </c>
      <c r="P5" s="15"/>
      <c r="Q5" s="2"/>
    </row>
    <row r="6" spans="1:18" ht="15" thickBot="1" x14ac:dyDescent="0.35">
      <c r="A6" s="21"/>
      <c r="B6" s="22" t="s">
        <v>7</v>
      </c>
      <c r="C6" s="23">
        <f>C4+C5</f>
        <v>8123325</v>
      </c>
      <c r="D6" s="23">
        <f t="shared" ref="D6:N6" si="0">D4+D5</f>
        <v>8643681.173614217</v>
      </c>
      <c r="E6" s="23">
        <f t="shared" si="0"/>
        <v>9782367.4877209608</v>
      </c>
      <c r="F6" s="23">
        <f t="shared" si="0"/>
        <v>8405625</v>
      </c>
      <c r="G6" s="23">
        <f t="shared" si="0"/>
        <v>8321152.2849456668</v>
      </c>
      <c r="H6" s="23">
        <f t="shared" si="0"/>
        <v>6842895.0099794026</v>
      </c>
      <c r="I6" s="23">
        <f t="shared" si="0"/>
        <v>6286352.611577685</v>
      </c>
      <c r="J6" s="23">
        <f t="shared" si="0"/>
        <v>6237249</v>
      </c>
      <c r="K6" s="24">
        <f t="shared" si="0"/>
        <v>5971336.5</v>
      </c>
      <c r="L6" s="24">
        <f t="shared" si="0"/>
        <v>5783002.7999999998</v>
      </c>
      <c r="M6" s="24">
        <f t="shared" si="0"/>
        <v>7023892.5939876102</v>
      </c>
      <c r="N6" s="24">
        <f t="shared" si="0"/>
        <v>7698348.2699999996</v>
      </c>
      <c r="O6" s="25">
        <f>O4+O5</f>
        <v>89119227.731825531</v>
      </c>
      <c r="P6" s="15"/>
      <c r="Q6" s="2"/>
    </row>
    <row r="7" spans="1:18" ht="16.05" customHeight="1" thickTop="1" x14ac:dyDescent="0.3">
      <c r="A7" s="10" t="s">
        <v>8</v>
      </c>
      <c r="B7" s="11" t="s">
        <v>5</v>
      </c>
      <c r="C7" s="26">
        <v>2396536.5530175096</v>
      </c>
      <c r="D7" s="26">
        <v>2349987.6321991128</v>
      </c>
      <c r="E7" s="26">
        <v>2411776.9925532793</v>
      </c>
      <c r="F7" s="26">
        <v>2669576.6583984755</v>
      </c>
      <c r="G7" s="26">
        <v>2873181.2530524237</v>
      </c>
      <c r="H7" s="26">
        <v>2514574.9418499074</v>
      </c>
      <c r="I7" s="26">
        <v>2654575.6118283882</v>
      </c>
      <c r="J7" s="26">
        <v>2349639.6994097708</v>
      </c>
      <c r="K7" s="27">
        <v>2272741.0922538773</v>
      </c>
      <c r="L7" s="27">
        <v>2176705.3626276553</v>
      </c>
      <c r="M7" s="27">
        <v>1759532.8936614529</v>
      </c>
      <c r="N7" s="27">
        <v>1653760.1183084385</v>
      </c>
      <c r="O7" s="20">
        <f t="shared" ref="O7:O8" si="1">SUM(C7:N7)</f>
        <v>28082588.809160296</v>
      </c>
      <c r="P7" s="15"/>
      <c r="Q7" s="2"/>
      <c r="R7" s="28"/>
    </row>
    <row r="8" spans="1:18" x14ac:dyDescent="0.3">
      <c r="A8" s="16"/>
      <c r="B8" s="17" t="s">
        <v>6</v>
      </c>
      <c r="C8" s="18">
        <v>365468.44698249042</v>
      </c>
      <c r="D8" s="18">
        <v>391402.36780088709</v>
      </c>
      <c r="E8" s="18">
        <v>385246.00744672061</v>
      </c>
      <c r="F8" s="18">
        <v>484475.73838476569</v>
      </c>
      <c r="G8" s="18">
        <v>470583.70992047683</v>
      </c>
      <c r="H8" s="18">
        <v>578466.69142642443</v>
      </c>
      <c r="I8" s="18">
        <v>618487.3881716117</v>
      </c>
      <c r="J8" s="18">
        <v>553671.30059022945</v>
      </c>
      <c r="K8" s="29">
        <v>530407.90774612257</v>
      </c>
      <c r="L8" s="29">
        <v>586732.6373723445</v>
      </c>
      <c r="M8" s="29">
        <v>419131</v>
      </c>
      <c r="N8" s="29">
        <v>315596</v>
      </c>
      <c r="O8" s="20">
        <f t="shared" si="1"/>
        <v>5699669.1958420733</v>
      </c>
      <c r="P8" s="15"/>
      <c r="Q8" s="2"/>
      <c r="R8" s="2"/>
    </row>
    <row r="9" spans="1:18" ht="15" thickBot="1" x14ac:dyDescent="0.35">
      <c r="A9" s="21"/>
      <c r="B9" s="22" t="s">
        <v>7</v>
      </c>
      <c r="C9" s="23">
        <f t="shared" ref="C9:O9" si="2">C7+C8</f>
        <v>2762005</v>
      </c>
      <c r="D9" s="23">
        <f t="shared" si="2"/>
        <v>2741390</v>
      </c>
      <c r="E9" s="23">
        <f t="shared" si="2"/>
        <v>2797023</v>
      </c>
      <c r="F9" s="23">
        <f t="shared" si="2"/>
        <v>3154052.3967832411</v>
      </c>
      <c r="G9" s="23">
        <f t="shared" si="2"/>
        <v>3343764.9629729004</v>
      </c>
      <c r="H9" s="23">
        <f t="shared" si="2"/>
        <v>3093041.6332763317</v>
      </c>
      <c r="I9" s="23">
        <f t="shared" si="2"/>
        <v>3273063</v>
      </c>
      <c r="J9" s="30">
        <f t="shared" si="2"/>
        <v>2903311</v>
      </c>
      <c r="K9" s="24">
        <f t="shared" si="2"/>
        <v>2803149</v>
      </c>
      <c r="L9" s="24">
        <f t="shared" si="2"/>
        <v>2763438</v>
      </c>
      <c r="M9" s="24">
        <f t="shared" si="2"/>
        <v>2178663.8936614529</v>
      </c>
      <c r="N9" s="24">
        <f t="shared" si="2"/>
        <v>1969356.1183084385</v>
      </c>
      <c r="O9" s="25">
        <f t="shared" si="2"/>
        <v>33782258.005002372</v>
      </c>
      <c r="P9" s="15"/>
      <c r="Q9" s="2"/>
    </row>
    <row r="10" spans="1:18" ht="15" thickTop="1" x14ac:dyDescent="0.3">
      <c r="A10" s="31" t="s">
        <v>9</v>
      </c>
      <c r="B10" s="32" t="s">
        <v>5</v>
      </c>
      <c r="C10" s="33">
        <v>7000066.7599999998</v>
      </c>
      <c r="D10" s="33">
        <v>6704942.9100000001</v>
      </c>
      <c r="E10" s="33">
        <v>7281638.2199999997</v>
      </c>
      <c r="F10" s="33">
        <v>6733224.1699999999</v>
      </c>
      <c r="G10" s="33">
        <v>5138989.4800000004</v>
      </c>
      <c r="H10" s="33">
        <v>5156487</v>
      </c>
      <c r="I10" s="33">
        <v>6222625.2699999996</v>
      </c>
      <c r="J10" s="34">
        <v>5782514.0099999998</v>
      </c>
      <c r="K10" s="35">
        <v>5375886.4699999997</v>
      </c>
      <c r="L10" s="35">
        <v>5575207.8499999996</v>
      </c>
      <c r="M10" s="35">
        <v>4679076.71</v>
      </c>
      <c r="N10" s="35">
        <v>1507804.44</v>
      </c>
      <c r="O10" s="20">
        <f>SUM(C10:N10)</f>
        <v>67158463.290000007</v>
      </c>
      <c r="P10" s="15"/>
      <c r="Q10" s="2"/>
    </row>
    <row r="11" spans="1:18" x14ac:dyDescent="0.3">
      <c r="A11" s="36"/>
      <c r="B11" s="37" t="s">
        <v>10</v>
      </c>
      <c r="C11" s="38">
        <v>110558.24</v>
      </c>
      <c r="D11" s="38">
        <v>111329.09</v>
      </c>
      <c r="E11" s="38">
        <v>18534.78</v>
      </c>
      <c r="F11" s="38">
        <v>118767.83</v>
      </c>
      <c r="G11" s="38">
        <v>186463.52</v>
      </c>
      <c r="H11" s="38">
        <v>182792</v>
      </c>
      <c r="I11" s="38">
        <v>179736.73</v>
      </c>
      <c r="J11" s="39">
        <v>167625.99</v>
      </c>
      <c r="K11" s="40">
        <v>107747.53</v>
      </c>
      <c r="L11" s="40">
        <v>112763.15</v>
      </c>
      <c r="M11" s="40">
        <v>97667.29</v>
      </c>
      <c r="N11" s="40">
        <v>40537.56</v>
      </c>
      <c r="O11" s="20">
        <f>SUM(C11:N11)</f>
        <v>1434523.71</v>
      </c>
      <c r="P11" s="15"/>
      <c r="Q11" s="2"/>
    </row>
    <row r="12" spans="1:18" ht="15" thickBot="1" x14ac:dyDescent="0.35">
      <c r="A12" s="41"/>
      <c r="B12" s="22" t="s">
        <v>7</v>
      </c>
      <c r="C12" s="23">
        <f t="shared" ref="C12:O12" si="3">C10+C11</f>
        <v>7110625</v>
      </c>
      <c r="D12" s="23">
        <f t="shared" si="3"/>
        <v>6816272</v>
      </c>
      <c r="E12" s="23">
        <f t="shared" si="3"/>
        <v>7300173</v>
      </c>
      <c r="F12" s="23">
        <f t="shared" si="3"/>
        <v>6851992</v>
      </c>
      <c r="G12" s="23">
        <f t="shared" si="3"/>
        <v>5325453</v>
      </c>
      <c r="H12" s="23">
        <f t="shared" si="3"/>
        <v>5339279</v>
      </c>
      <c r="I12" s="23">
        <f t="shared" si="3"/>
        <v>6402362</v>
      </c>
      <c r="J12" s="30">
        <f t="shared" si="3"/>
        <v>5950140</v>
      </c>
      <c r="K12" s="24">
        <f t="shared" si="3"/>
        <v>5483634</v>
      </c>
      <c r="L12" s="24">
        <f t="shared" si="3"/>
        <v>5687971</v>
      </c>
      <c r="M12" s="24">
        <f t="shared" si="3"/>
        <v>4776744</v>
      </c>
      <c r="N12" s="24">
        <f t="shared" si="3"/>
        <v>1548342</v>
      </c>
      <c r="O12" s="25">
        <f t="shared" si="3"/>
        <v>68592987</v>
      </c>
      <c r="P12" s="15"/>
      <c r="Q12" s="2"/>
    </row>
    <row r="13" spans="1:18" ht="16.95" customHeight="1" thickTop="1" x14ac:dyDescent="0.3">
      <c r="A13" s="42" t="s">
        <v>11</v>
      </c>
      <c r="B13" s="43" t="s">
        <v>5</v>
      </c>
      <c r="C13" s="12">
        <v>7681274.6933906488</v>
      </c>
      <c r="D13" s="12">
        <v>6994128.0785298282</v>
      </c>
      <c r="E13" s="12">
        <v>6722179.5</v>
      </c>
      <c r="F13" s="12">
        <v>7332950.9775302317</v>
      </c>
      <c r="G13" s="12">
        <v>6578449.7963467669</v>
      </c>
      <c r="H13" s="12">
        <v>6938765.4512721933</v>
      </c>
      <c r="I13" s="12">
        <v>6117756.9666308491</v>
      </c>
      <c r="J13" s="12">
        <v>6606099.0513445754</v>
      </c>
      <c r="K13" s="44">
        <v>6893281.4651454855</v>
      </c>
      <c r="L13" s="44">
        <v>7501767.2380445274</v>
      </c>
      <c r="M13" s="44">
        <v>6882242.9344916204</v>
      </c>
      <c r="N13" s="44">
        <v>6167289.2040768228</v>
      </c>
      <c r="O13" s="20">
        <f t="shared" ref="O13:O28" si="4">SUM(C13:N13)</f>
        <v>82416185.356803551</v>
      </c>
      <c r="P13" s="15"/>
      <c r="Q13" s="2"/>
      <c r="R13" s="28"/>
    </row>
    <row r="14" spans="1:18" x14ac:dyDescent="0.3">
      <c r="A14" s="45"/>
      <c r="B14" s="46" t="s">
        <v>6</v>
      </c>
      <c r="C14" s="47">
        <v>642735.14005677984</v>
      </c>
      <c r="D14" s="47">
        <v>691497.46</v>
      </c>
      <c r="E14" s="47">
        <v>529233.5</v>
      </c>
      <c r="F14" s="47">
        <v>707553</v>
      </c>
      <c r="G14" s="47">
        <v>858812.81184975139</v>
      </c>
      <c r="H14" s="47">
        <v>598406.85407870146</v>
      </c>
      <c r="I14" s="47">
        <v>817407.60749128577</v>
      </c>
      <c r="J14" s="47">
        <v>630703.94865542417</v>
      </c>
      <c r="K14" s="48">
        <v>1026181.5348545148</v>
      </c>
      <c r="L14" s="48">
        <v>1277680.7619554729</v>
      </c>
      <c r="M14" s="48">
        <v>1180302.0655083798</v>
      </c>
      <c r="N14" s="48">
        <v>1057008.6900979469</v>
      </c>
      <c r="O14" s="20">
        <f t="shared" si="4"/>
        <v>10017523.374548256</v>
      </c>
      <c r="P14" s="49"/>
      <c r="Q14" s="2"/>
      <c r="R14" s="4"/>
    </row>
    <row r="15" spans="1:18" ht="15" thickBot="1" x14ac:dyDescent="0.35">
      <c r="A15" s="50"/>
      <c r="B15" s="51" t="s">
        <v>7</v>
      </c>
      <c r="C15" s="23">
        <f t="shared" ref="C15:O15" si="5">C13+C14</f>
        <v>8324009.8334474284</v>
      </c>
      <c r="D15" s="23">
        <f t="shared" si="5"/>
        <v>7685625.5385298282</v>
      </c>
      <c r="E15" s="23">
        <f t="shared" si="5"/>
        <v>7251413</v>
      </c>
      <c r="F15" s="23">
        <f t="shared" si="5"/>
        <v>8040503.9775302317</v>
      </c>
      <c r="G15" s="23">
        <f t="shared" si="5"/>
        <v>7437262.6081965184</v>
      </c>
      <c r="H15" s="23">
        <f t="shared" si="5"/>
        <v>7537172.305350895</v>
      </c>
      <c r="I15" s="23">
        <f t="shared" si="5"/>
        <v>6935164.5741221346</v>
      </c>
      <c r="J15" s="23">
        <f t="shared" si="5"/>
        <v>7236803</v>
      </c>
      <c r="K15" s="24">
        <f t="shared" si="5"/>
        <v>7919463</v>
      </c>
      <c r="L15" s="24">
        <f t="shared" si="5"/>
        <v>8779448</v>
      </c>
      <c r="M15" s="24">
        <f t="shared" si="5"/>
        <v>8062545</v>
      </c>
      <c r="N15" s="24">
        <f t="shared" si="5"/>
        <v>7224297.8941747695</v>
      </c>
      <c r="O15" s="25">
        <f t="shared" si="5"/>
        <v>92433708.731351808</v>
      </c>
      <c r="P15" s="15"/>
      <c r="Q15" s="2"/>
      <c r="R15" s="4"/>
    </row>
    <row r="16" spans="1:18" ht="15" thickTop="1" x14ac:dyDescent="0.3">
      <c r="A16" s="52" t="s">
        <v>12</v>
      </c>
      <c r="B16" s="53" t="s">
        <v>5</v>
      </c>
      <c r="C16" s="33">
        <v>5173640</v>
      </c>
      <c r="D16" s="33">
        <v>4901583</v>
      </c>
      <c r="E16" s="33">
        <v>5297999</v>
      </c>
      <c r="F16" s="33">
        <v>5071227</v>
      </c>
      <c r="G16" s="33">
        <v>4304038</v>
      </c>
      <c r="H16" s="33">
        <v>3744267</v>
      </c>
      <c r="I16" s="33">
        <v>3753654</v>
      </c>
      <c r="J16" s="54">
        <v>4296378</v>
      </c>
      <c r="K16" s="35">
        <v>3855146</v>
      </c>
      <c r="L16" s="35">
        <v>4358985</v>
      </c>
      <c r="M16" s="35">
        <v>4465331</v>
      </c>
      <c r="N16" s="35">
        <v>4135106</v>
      </c>
      <c r="O16" s="20">
        <f t="shared" si="4"/>
        <v>53357354</v>
      </c>
      <c r="P16" s="15"/>
      <c r="Q16" s="2"/>
    </row>
    <row r="17" spans="1:19" x14ac:dyDescent="0.3">
      <c r="A17" s="55"/>
      <c r="B17" s="56" t="s">
        <v>6</v>
      </c>
      <c r="C17" s="18">
        <v>102669</v>
      </c>
      <c r="D17" s="18">
        <v>95438</v>
      </c>
      <c r="E17" s="18">
        <v>139510</v>
      </c>
      <c r="F17" s="18">
        <v>93119</v>
      </c>
      <c r="G17" s="18">
        <v>113762</v>
      </c>
      <c r="H17" s="18">
        <v>123688</v>
      </c>
      <c r="I17" s="18">
        <v>136978</v>
      </c>
      <c r="J17" s="57">
        <v>154141</v>
      </c>
      <c r="K17" s="19">
        <v>119716</v>
      </c>
      <c r="L17" s="19">
        <v>71439</v>
      </c>
      <c r="M17" s="19">
        <v>112978</v>
      </c>
      <c r="N17" s="19">
        <v>153400</v>
      </c>
      <c r="O17" s="20">
        <f t="shared" si="4"/>
        <v>1416838</v>
      </c>
      <c r="P17" s="15"/>
      <c r="Q17" s="2"/>
    </row>
    <row r="18" spans="1:19" ht="15" thickBot="1" x14ac:dyDescent="0.35">
      <c r="A18" s="58"/>
      <c r="B18" s="59" t="s">
        <v>7</v>
      </c>
      <c r="C18" s="60">
        <f t="shared" ref="C18:O18" si="6">C16+C17</f>
        <v>5276309</v>
      </c>
      <c r="D18" s="60">
        <f t="shared" si="6"/>
        <v>4997021</v>
      </c>
      <c r="E18" s="60">
        <f t="shared" si="6"/>
        <v>5437509</v>
      </c>
      <c r="F18" s="60">
        <f t="shared" si="6"/>
        <v>5164346</v>
      </c>
      <c r="G18" s="60">
        <f t="shared" si="6"/>
        <v>4417800</v>
      </c>
      <c r="H18" s="60">
        <f t="shared" si="6"/>
        <v>3867955</v>
      </c>
      <c r="I18" s="60">
        <f t="shared" si="6"/>
        <v>3890632</v>
      </c>
      <c r="J18" s="61">
        <f t="shared" si="6"/>
        <v>4450519</v>
      </c>
      <c r="K18" s="62">
        <f t="shared" si="6"/>
        <v>3974862</v>
      </c>
      <c r="L18" s="62">
        <f t="shared" si="6"/>
        <v>4430424</v>
      </c>
      <c r="M18" s="62">
        <f t="shared" si="6"/>
        <v>4578309</v>
      </c>
      <c r="N18" s="62">
        <f t="shared" si="6"/>
        <v>4288506</v>
      </c>
      <c r="O18" s="63">
        <f t="shared" si="6"/>
        <v>54774192</v>
      </c>
      <c r="P18" s="15"/>
      <c r="Q18" s="2"/>
    </row>
    <row r="19" spans="1:19" ht="15" thickTop="1" x14ac:dyDescent="0.3">
      <c r="A19" s="10" t="s">
        <v>13</v>
      </c>
      <c r="B19" s="64" t="s">
        <v>5</v>
      </c>
      <c r="C19" s="65">
        <v>2975527</v>
      </c>
      <c r="D19" s="65">
        <v>2646935</v>
      </c>
      <c r="E19" s="65">
        <v>2776061</v>
      </c>
      <c r="F19" s="65">
        <v>2718222</v>
      </c>
      <c r="G19" s="65">
        <v>2291029</v>
      </c>
      <c r="H19" s="65">
        <v>2260403</v>
      </c>
      <c r="I19" s="65">
        <v>2302726</v>
      </c>
      <c r="J19" s="65">
        <v>2247597</v>
      </c>
      <c r="K19" s="66">
        <v>2168961</v>
      </c>
      <c r="L19" s="66">
        <v>2256069</v>
      </c>
      <c r="M19" s="66">
        <v>2100011</v>
      </c>
      <c r="N19" s="66">
        <v>1907060</v>
      </c>
      <c r="O19" s="20">
        <f t="shared" si="4"/>
        <v>28650601</v>
      </c>
      <c r="P19" s="15"/>
      <c r="Q19" s="2"/>
      <c r="R19" s="2"/>
    </row>
    <row r="20" spans="1:19" x14ac:dyDescent="0.3">
      <c r="A20" s="16"/>
      <c r="B20" s="67" t="s">
        <v>6</v>
      </c>
      <c r="C20" s="68">
        <v>20953</v>
      </c>
      <c r="D20" s="68">
        <v>10926</v>
      </c>
      <c r="E20" s="68">
        <v>14482</v>
      </c>
      <c r="F20" s="68">
        <v>16054</v>
      </c>
      <c r="G20" s="68">
        <v>14077</v>
      </c>
      <c r="H20" s="68">
        <v>9218</v>
      </c>
      <c r="I20" s="68">
        <v>9226</v>
      </c>
      <c r="J20" s="68">
        <v>9106</v>
      </c>
      <c r="K20" s="69">
        <v>11850</v>
      </c>
      <c r="L20" s="69">
        <v>11630</v>
      </c>
      <c r="M20" s="69">
        <v>12365</v>
      </c>
      <c r="N20" s="69">
        <v>13159</v>
      </c>
      <c r="O20" s="20">
        <f t="shared" si="4"/>
        <v>153046</v>
      </c>
      <c r="P20" s="15"/>
      <c r="Q20" s="2"/>
    </row>
    <row r="21" spans="1:19" ht="15" thickBot="1" x14ac:dyDescent="0.35">
      <c r="A21" s="21"/>
      <c r="B21" s="70" t="s">
        <v>7</v>
      </c>
      <c r="C21" s="23">
        <f t="shared" ref="C21:O21" si="7">C19+C20</f>
        <v>2996480</v>
      </c>
      <c r="D21" s="23">
        <f t="shared" si="7"/>
        <v>2657861</v>
      </c>
      <c r="E21" s="23">
        <f t="shared" si="7"/>
        <v>2790543</v>
      </c>
      <c r="F21" s="23">
        <f t="shared" si="7"/>
        <v>2734276</v>
      </c>
      <c r="G21" s="23">
        <f t="shared" si="7"/>
        <v>2305106</v>
      </c>
      <c r="H21" s="23">
        <f t="shared" si="7"/>
        <v>2269621</v>
      </c>
      <c r="I21" s="23">
        <f t="shared" si="7"/>
        <v>2311952</v>
      </c>
      <c r="J21" s="30">
        <f t="shared" si="7"/>
        <v>2256703</v>
      </c>
      <c r="K21" s="24">
        <f t="shared" si="7"/>
        <v>2180811</v>
      </c>
      <c r="L21" s="24">
        <f t="shared" si="7"/>
        <v>2267699</v>
      </c>
      <c r="M21" s="24">
        <f t="shared" si="7"/>
        <v>2112376</v>
      </c>
      <c r="N21" s="24">
        <f t="shared" si="7"/>
        <v>1920219</v>
      </c>
      <c r="O21" s="25">
        <f t="shared" si="7"/>
        <v>28803647</v>
      </c>
      <c r="P21" s="15"/>
      <c r="Q21" s="2"/>
    </row>
    <row r="22" spans="1:19" ht="15" thickTop="1" x14ac:dyDescent="0.3">
      <c r="A22" s="71" t="s">
        <v>14</v>
      </c>
      <c r="B22" s="72" t="s">
        <v>5</v>
      </c>
      <c r="C22" s="73">
        <v>962597.8108653801</v>
      </c>
      <c r="D22" s="73">
        <v>1122749.4299693694</v>
      </c>
      <c r="E22" s="73">
        <v>920232.13916525047</v>
      </c>
      <c r="F22" s="73">
        <v>1193208</v>
      </c>
      <c r="G22" s="73">
        <v>1162968.83</v>
      </c>
      <c r="H22" s="73">
        <v>1075914</v>
      </c>
      <c r="I22" s="73">
        <v>1074277</v>
      </c>
      <c r="J22" s="74">
        <v>994528</v>
      </c>
      <c r="K22" s="75">
        <v>902965</v>
      </c>
      <c r="L22" s="75">
        <v>1199770</v>
      </c>
      <c r="M22" s="75">
        <v>1022452</v>
      </c>
      <c r="N22" s="75">
        <v>1000607</v>
      </c>
      <c r="O22" s="20">
        <f t="shared" si="4"/>
        <v>12632269.210000001</v>
      </c>
      <c r="P22" s="15"/>
      <c r="Q22" s="2"/>
    </row>
    <row r="23" spans="1:19" x14ac:dyDescent="0.3">
      <c r="A23" s="16"/>
      <c r="B23" s="67" t="s">
        <v>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57">
        <v>0</v>
      </c>
      <c r="K23" s="19">
        <v>0</v>
      </c>
      <c r="L23" s="19">
        <v>0</v>
      </c>
      <c r="M23" s="19">
        <v>0</v>
      </c>
      <c r="N23" s="19">
        <v>0</v>
      </c>
      <c r="O23" s="20">
        <f t="shared" si="4"/>
        <v>0</v>
      </c>
      <c r="P23" s="15"/>
      <c r="Q23" s="2"/>
    </row>
    <row r="24" spans="1:19" ht="15" thickBot="1" x14ac:dyDescent="0.35">
      <c r="A24" s="21"/>
      <c r="B24" s="22" t="s">
        <v>7</v>
      </c>
      <c r="C24" s="76">
        <f t="shared" ref="C24:O24" si="8">C22+C23</f>
        <v>962597.8108653801</v>
      </c>
      <c r="D24" s="76">
        <f t="shared" si="8"/>
        <v>1122749.4299693694</v>
      </c>
      <c r="E24" s="76">
        <f t="shared" si="8"/>
        <v>920232.13916525047</v>
      </c>
      <c r="F24" s="76">
        <f t="shared" si="8"/>
        <v>1193208</v>
      </c>
      <c r="G24" s="76">
        <f t="shared" si="8"/>
        <v>1162968.83</v>
      </c>
      <c r="H24" s="76">
        <f t="shared" si="8"/>
        <v>1075914</v>
      </c>
      <c r="I24" s="76">
        <f t="shared" si="8"/>
        <v>1074277</v>
      </c>
      <c r="J24" s="30">
        <f t="shared" si="8"/>
        <v>994528</v>
      </c>
      <c r="K24" s="77">
        <f t="shared" si="8"/>
        <v>902965</v>
      </c>
      <c r="L24" s="77">
        <f t="shared" si="8"/>
        <v>1199770</v>
      </c>
      <c r="M24" s="77">
        <f t="shared" si="8"/>
        <v>1022452</v>
      </c>
      <c r="N24" s="77">
        <f t="shared" si="8"/>
        <v>1000607</v>
      </c>
      <c r="O24" s="78">
        <f t="shared" si="8"/>
        <v>12632269.210000001</v>
      </c>
      <c r="P24" s="15"/>
      <c r="Q24" s="2"/>
      <c r="R24" s="15"/>
      <c r="S24" s="15"/>
    </row>
    <row r="25" spans="1:19" ht="15" thickTop="1" x14ac:dyDescent="0.3">
      <c r="A25" s="10" t="s">
        <v>15</v>
      </c>
      <c r="B25" s="64" t="s">
        <v>5</v>
      </c>
      <c r="C25" s="33">
        <v>58330</v>
      </c>
      <c r="D25" s="33">
        <v>66293</v>
      </c>
      <c r="E25" s="33">
        <v>69383</v>
      </c>
      <c r="F25" s="33">
        <v>127431</v>
      </c>
      <c r="G25" s="33">
        <v>64296</v>
      </c>
      <c r="H25" s="33">
        <v>57639</v>
      </c>
      <c r="I25" s="33">
        <v>69412</v>
      </c>
      <c r="J25" s="54">
        <v>56360</v>
      </c>
      <c r="K25" s="35">
        <v>50439</v>
      </c>
      <c r="L25" s="35">
        <v>42441</v>
      </c>
      <c r="M25" s="35">
        <v>41658</v>
      </c>
      <c r="N25" s="35">
        <v>44538</v>
      </c>
      <c r="O25" s="20">
        <f t="shared" si="4"/>
        <v>748220</v>
      </c>
      <c r="P25" s="15"/>
      <c r="Q25" s="2"/>
    </row>
    <row r="26" spans="1:19" x14ac:dyDescent="0.3">
      <c r="A26" s="16"/>
      <c r="B26" s="67" t="s">
        <v>6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57">
        <v>0</v>
      </c>
      <c r="K26" s="19">
        <v>0</v>
      </c>
      <c r="L26" s="19">
        <v>0</v>
      </c>
      <c r="M26" s="19">
        <v>0</v>
      </c>
      <c r="N26" s="19">
        <v>0</v>
      </c>
      <c r="O26" s="20">
        <f t="shared" si="4"/>
        <v>0</v>
      </c>
      <c r="P26" s="15"/>
      <c r="Q26" s="2"/>
    </row>
    <row r="27" spans="1:19" ht="15" thickBot="1" x14ac:dyDescent="0.35">
      <c r="A27" s="21"/>
      <c r="B27" s="70" t="s">
        <v>7</v>
      </c>
      <c r="C27" s="76">
        <f t="shared" ref="C27:O27" si="9">C25+C26</f>
        <v>58330</v>
      </c>
      <c r="D27" s="76">
        <f t="shared" si="9"/>
        <v>66293</v>
      </c>
      <c r="E27" s="76">
        <f t="shared" si="9"/>
        <v>69383</v>
      </c>
      <c r="F27" s="76">
        <f t="shared" si="9"/>
        <v>127431</v>
      </c>
      <c r="G27" s="76">
        <f t="shared" si="9"/>
        <v>64296</v>
      </c>
      <c r="H27" s="76">
        <f t="shared" si="9"/>
        <v>57639</v>
      </c>
      <c r="I27" s="76">
        <f t="shared" si="9"/>
        <v>69412</v>
      </c>
      <c r="J27" s="30">
        <f t="shared" si="9"/>
        <v>56360</v>
      </c>
      <c r="K27" s="77">
        <f t="shared" si="9"/>
        <v>50439</v>
      </c>
      <c r="L27" s="77">
        <f t="shared" si="9"/>
        <v>42441</v>
      </c>
      <c r="M27" s="77">
        <f t="shared" si="9"/>
        <v>41658</v>
      </c>
      <c r="N27" s="77">
        <f t="shared" si="9"/>
        <v>44538</v>
      </c>
      <c r="O27" s="78">
        <f t="shared" si="9"/>
        <v>748220</v>
      </c>
      <c r="P27" s="15"/>
      <c r="Q27" s="2"/>
    </row>
    <row r="28" spans="1:19" ht="15" thickTop="1" x14ac:dyDescent="0.3">
      <c r="A28" s="79" t="s">
        <v>16</v>
      </c>
      <c r="B28" s="80" t="s">
        <v>17</v>
      </c>
      <c r="C28" s="81">
        <v>425106</v>
      </c>
      <c r="D28" s="81">
        <v>423567</v>
      </c>
      <c r="E28" s="81">
        <v>549824</v>
      </c>
      <c r="F28" s="81">
        <v>541810</v>
      </c>
      <c r="G28" s="81">
        <v>509883</v>
      </c>
      <c r="H28" s="81">
        <v>448072</v>
      </c>
      <c r="I28" s="81">
        <v>489216</v>
      </c>
      <c r="J28" s="82">
        <v>505451</v>
      </c>
      <c r="K28" s="81">
        <v>402178</v>
      </c>
      <c r="L28" s="81">
        <v>413531</v>
      </c>
      <c r="M28" s="81">
        <v>329635</v>
      </c>
      <c r="N28" s="81">
        <v>394952</v>
      </c>
      <c r="O28" s="20">
        <f t="shared" si="4"/>
        <v>5433225</v>
      </c>
      <c r="P28" s="15"/>
      <c r="Q28" s="2"/>
    </row>
    <row r="29" spans="1:19" x14ac:dyDescent="0.3">
      <c r="A29" s="83" t="s">
        <v>18</v>
      </c>
      <c r="B29" s="84" t="s">
        <v>17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6">
        <v>0</v>
      </c>
      <c r="K29" s="85">
        <v>0</v>
      </c>
      <c r="L29" s="85">
        <v>0</v>
      </c>
      <c r="M29" s="85">
        <v>0</v>
      </c>
      <c r="N29" s="85">
        <v>0</v>
      </c>
      <c r="O29" s="20">
        <f>SUM(C29:N29)</f>
        <v>0</v>
      </c>
      <c r="P29" s="15"/>
      <c r="Q29" s="2"/>
    </row>
    <row r="30" spans="1:19" x14ac:dyDescent="0.3">
      <c r="A30" s="83" t="s">
        <v>19</v>
      </c>
      <c r="B30" s="84" t="s">
        <v>17</v>
      </c>
      <c r="C30" s="85">
        <v>177566</v>
      </c>
      <c r="D30" s="85">
        <v>214168</v>
      </c>
      <c r="E30" s="85">
        <v>210405</v>
      </c>
      <c r="F30" s="85">
        <v>207732</v>
      </c>
      <c r="G30" s="85">
        <v>170742</v>
      </c>
      <c r="H30" s="85">
        <v>182694</v>
      </c>
      <c r="I30" s="85">
        <v>143164</v>
      </c>
      <c r="J30" s="86">
        <v>150536</v>
      </c>
      <c r="K30" s="87">
        <v>239410</v>
      </c>
      <c r="L30" s="87">
        <v>181122</v>
      </c>
      <c r="M30" s="87">
        <v>162657</v>
      </c>
      <c r="N30" s="87">
        <v>168868</v>
      </c>
      <c r="O30" s="20">
        <f t="shared" ref="O30:O53" si="10">SUM(C30:N30)</f>
        <v>2209064</v>
      </c>
      <c r="P30" s="15"/>
      <c r="Q30" s="2"/>
    </row>
    <row r="31" spans="1:19" x14ac:dyDescent="0.3">
      <c r="A31" s="88" t="s">
        <v>20</v>
      </c>
      <c r="B31" s="89" t="s">
        <v>5</v>
      </c>
      <c r="C31" s="85">
        <v>572634</v>
      </c>
      <c r="D31" s="85">
        <v>545797</v>
      </c>
      <c r="E31" s="85">
        <v>562034</v>
      </c>
      <c r="F31" s="85">
        <v>526343</v>
      </c>
      <c r="G31" s="85">
        <v>515089</v>
      </c>
      <c r="H31" s="85">
        <v>548377</v>
      </c>
      <c r="I31" s="85">
        <v>520134</v>
      </c>
      <c r="J31" s="86">
        <v>489157</v>
      </c>
      <c r="K31" s="85">
        <v>431580</v>
      </c>
      <c r="L31" s="85">
        <v>483447</v>
      </c>
      <c r="M31" s="85">
        <v>473841</v>
      </c>
      <c r="N31" s="85">
        <v>503570</v>
      </c>
      <c r="O31" s="20">
        <f t="shared" si="10"/>
        <v>6172003</v>
      </c>
      <c r="P31" s="15"/>
      <c r="Q31" s="2"/>
    </row>
    <row r="32" spans="1:19" x14ac:dyDescent="0.3">
      <c r="A32" s="88" t="s">
        <v>21</v>
      </c>
      <c r="B32" s="89" t="s">
        <v>5</v>
      </c>
      <c r="C32" s="85">
        <v>469829</v>
      </c>
      <c r="D32" s="85">
        <v>426667</v>
      </c>
      <c r="E32" s="85">
        <v>448645</v>
      </c>
      <c r="F32" s="85">
        <v>425473</v>
      </c>
      <c r="G32" s="85">
        <v>227124</v>
      </c>
      <c r="H32" s="85">
        <v>492763</v>
      </c>
      <c r="I32" s="85">
        <v>487454</v>
      </c>
      <c r="J32" s="86">
        <v>469392</v>
      </c>
      <c r="K32" s="85">
        <v>444876</v>
      </c>
      <c r="L32" s="85">
        <v>386097</v>
      </c>
      <c r="M32" s="85">
        <v>406949</v>
      </c>
      <c r="N32" s="85">
        <v>302349</v>
      </c>
      <c r="O32" s="20">
        <f t="shared" si="10"/>
        <v>4987618</v>
      </c>
      <c r="P32" s="15"/>
      <c r="Q32" s="2"/>
    </row>
    <row r="33" spans="1:17" x14ac:dyDescent="0.3">
      <c r="A33" s="88" t="s">
        <v>22</v>
      </c>
      <c r="B33" s="89" t="s">
        <v>5</v>
      </c>
      <c r="C33" s="85">
        <v>1069312</v>
      </c>
      <c r="D33" s="85">
        <v>451608</v>
      </c>
      <c r="E33" s="85">
        <v>1177413</v>
      </c>
      <c r="F33" s="85">
        <v>763697</v>
      </c>
      <c r="G33" s="85">
        <v>759586</v>
      </c>
      <c r="H33" s="85">
        <v>785953</v>
      </c>
      <c r="I33" s="85">
        <v>825570</v>
      </c>
      <c r="J33" s="86">
        <v>690111</v>
      </c>
      <c r="K33" s="85">
        <v>681321</v>
      </c>
      <c r="L33" s="85">
        <v>674773</v>
      </c>
      <c r="M33" s="85">
        <v>827735</v>
      </c>
      <c r="N33" s="85">
        <v>494251</v>
      </c>
      <c r="O33" s="20">
        <f t="shared" si="10"/>
        <v>9201330</v>
      </c>
      <c r="P33" s="15"/>
      <c r="Q33" s="2"/>
    </row>
    <row r="34" spans="1:17" x14ac:dyDescent="0.3">
      <c r="A34" s="88" t="s">
        <v>23</v>
      </c>
      <c r="B34" s="89" t="s">
        <v>5</v>
      </c>
      <c r="C34" s="85">
        <v>212436</v>
      </c>
      <c r="D34" s="85">
        <v>136129</v>
      </c>
      <c r="E34" s="85">
        <v>200000</v>
      </c>
      <c r="F34" s="85">
        <v>230054</v>
      </c>
      <c r="G34" s="85">
        <v>101041</v>
      </c>
      <c r="H34" s="85">
        <v>12</v>
      </c>
      <c r="I34" s="85">
        <v>0</v>
      </c>
      <c r="J34" s="86">
        <v>226</v>
      </c>
      <c r="K34" s="85">
        <v>0</v>
      </c>
      <c r="L34" s="85">
        <v>116598</v>
      </c>
      <c r="M34" s="85">
        <v>206241</v>
      </c>
      <c r="N34" s="85">
        <v>226641</v>
      </c>
      <c r="O34" s="20">
        <f t="shared" si="10"/>
        <v>1429378</v>
      </c>
      <c r="P34" s="15"/>
      <c r="Q34" s="2"/>
    </row>
    <row r="35" spans="1:17" x14ac:dyDescent="0.3">
      <c r="A35" s="88" t="s">
        <v>24</v>
      </c>
      <c r="B35" s="89" t="s">
        <v>5</v>
      </c>
      <c r="C35" s="85">
        <v>476424</v>
      </c>
      <c r="D35" s="85">
        <v>405782</v>
      </c>
      <c r="E35" s="85">
        <v>418271</v>
      </c>
      <c r="F35" s="85">
        <v>418650</v>
      </c>
      <c r="G35" s="85">
        <v>437876</v>
      </c>
      <c r="H35" s="85">
        <v>430667</v>
      </c>
      <c r="I35" s="85">
        <v>401753</v>
      </c>
      <c r="J35" s="86">
        <v>347230</v>
      </c>
      <c r="K35" s="85">
        <v>346395</v>
      </c>
      <c r="L35" s="85">
        <v>384422</v>
      </c>
      <c r="M35" s="85">
        <v>296739</v>
      </c>
      <c r="N35" s="85">
        <v>347583</v>
      </c>
      <c r="O35" s="20">
        <f t="shared" si="10"/>
        <v>4711792</v>
      </c>
      <c r="P35" s="15"/>
      <c r="Q35" s="2"/>
    </row>
    <row r="36" spans="1:17" x14ac:dyDescent="0.3">
      <c r="A36" s="88" t="s">
        <v>25</v>
      </c>
      <c r="B36" s="89" t="s">
        <v>5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6">
        <v>0</v>
      </c>
      <c r="K36" s="85">
        <v>0</v>
      </c>
      <c r="L36" s="85">
        <v>0</v>
      </c>
      <c r="M36" s="85">
        <v>0</v>
      </c>
      <c r="N36" s="85">
        <v>0</v>
      </c>
      <c r="O36" s="20">
        <f t="shared" si="10"/>
        <v>0</v>
      </c>
      <c r="P36" s="15"/>
      <c r="Q36" s="2"/>
    </row>
    <row r="37" spans="1:17" x14ac:dyDescent="0.3">
      <c r="A37" s="88" t="s">
        <v>26</v>
      </c>
      <c r="B37" s="89" t="s">
        <v>5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6">
        <v>0</v>
      </c>
      <c r="K37" s="85">
        <v>0</v>
      </c>
      <c r="L37" s="85">
        <v>0</v>
      </c>
      <c r="M37" s="85">
        <v>0</v>
      </c>
      <c r="N37" s="85">
        <v>0</v>
      </c>
      <c r="O37" s="20">
        <f t="shared" si="10"/>
        <v>0</v>
      </c>
      <c r="P37" s="15"/>
      <c r="Q37" s="2"/>
    </row>
    <row r="38" spans="1:17" x14ac:dyDescent="0.3">
      <c r="A38" s="88" t="s">
        <v>27</v>
      </c>
      <c r="B38" s="89" t="s">
        <v>5</v>
      </c>
      <c r="C38" s="85">
        <v>5256020</v>
      </c>
      <c r="D38" s="85">
        <v>4772251</v>
      </c>
      <c r="E38" s="85">
        <v>4656816</v>
      </c>
      <c r="F38" s="85">
        <v>4516881</v>
      </c>
      <c r="G38" s="85">
        <v>3042038</v>
      </c>
      <c r="H38" s="85">
        <v>2270282</v>
      </c>
      <c r="I38" s="85">
        <v>3168540</v>
      </c>
      <c r="J38" s="86">
        <v>3179025</v>
      </c>
      <c r="K38" s="85">
        <v>2655215</v>
      </c>
      <c r="L38" s="85">
        <v>3138336</v>
      </c>
      <c r="M38" s="85">
        <v>2812803</v>
      </c>
      <c r="N38" s="85">
        <v>3538839</v>
      </c>
      <c r="O38" s="20">
        <f t="shared" si="10"/>
        <v>43007046</v>
      </c>
      <c r="P38" s="15"/>
      <c r="Q38" s="2"/>
    </row>
    <row r="39" spans="1:17" x14ac:dyDescent="0.3">
      <c r="A39" s="88" t="s">
        <v>28</v>
      </c>
      <c r="B39" s="89" t="s">
        <v>5</v>
      </c>
      <c r="C39" s="85">
        <v>2726847</v>
      </c>
      <c r="D39" s="85">
        <v>2702018</v>
      </c>
      <c r="E39" s="85">
        <v>2739428</v>
      </c>
      <c r="F39" s="85">
        <v>2285123</v>
      </c>
      <c r="G39" s="85">
        <v>2221439.7000000002</v>
      </c>
      <c r="H39" s="85">
        <v>1642287</v>
      </c>
      <c r="I39" s="85">
        <v>632274</v>
      </c>
      <c r="J39" s="86">
        <v>1985046</v>
      </c>
      <c r="K39" s="85">
        <v>1546750</v>
      </c>
      <c r="L39" s="85">
        <v>1507902</v>
      </c>
      <c r="M39" s="85">
        <v>2267203</v>
      </c>
      <c r="N39" s="85">
        <v>1346527</v>
      </c>
      <c r="O39" s="20">
        <f t="shared" si="10"/>
        <v>23602844.699999999</v>
      </c>
      <c r="P39" s="15"/>
      <c r="Q39" s="2"/>
    </row>
    <row r="40" spans="1:17" x14ac:dyDescent="0.3">
      <c r="A40" s="88" t="s">
        <v>29</v>
      </c>
      <c r="B40" s="89" t="s">
        <v>5</v>
      </c>
      <c r="C40" s="85">
        <v>1754518</v>
      </c>
      <c r="D40" s="85">
        <v>1453445</v>
      </c>
      <c r="E40" s="85">
        <v>1463576</v>
      </c>
      <c r="F40" s="85">
        <v>1484729</v>
      </c>
      <c r="G40" s="85">
        <v>1055659</v>
      </c>
      <c r="H40" s="85">
        <v>1095532</v>
      </c>
      <c r="I40" s="85">
        <v>1231674</v>
      </c>
      <c r="J40" s="86">
        <v>953911</v>
      </c>
      <c r="K40" s="85">
        <v>991788</v>
      </c>
      <c r="L40" s="85">
        <v>952855</v>
      </c>
      <c r="M40" s="85">
        <v>551618</v>
      </c>
      <c r="N40" s="85">
        <v>623003</v>
      </c>
      <c r="O40" s="20">
        <f t="shared" si="10"/>
        <v>13612308</v>
      </c>
      <c r="P40" s="15"/>
      <c r="Q40" s="2"/>
    </row>
    <row r="41" spans="1:17" x14ac:dyDescent="0.3">
      <c r="A41" s="88" t="s">
        <v>30</v>
      </c>
      <c r="B41" s="89" t="s">
        <v>5</v>
      </c>
      <c r="C41" s="85">
        <v>6258028</v>
      </c>
      <c r="D41" s="85">
        <v>5835557</v>
      </c>
      <c r="E41" s="85">
        <v>6242311</v>
      </c>
      <c r="F41" s="85">
        <v>5579805</v>
      </c>
      <c r="G41" s="85">
        <v>4438438</v>
      </c>
      <c r="H41" s="85">
        <v>3818473</v>
      </c>
      <c r="I41" s="85">
        <v>4273725</v>
      </c>
      <c r="J41" s="86">
        <v>4207861</v>
      </c>
      <c r="K41" s="85">
        <v>3847672</v>
      </c>
      <c r="L41" s="85">
        <v>4199852</v>
      </c>
      <c r="M41" s="85">
        <v>3837487</v>
      </c>
      <c r="N41" s="85">
        <v>3834812</v>
      </c>
      <c r="O41" s="20">
        <f t="shared" si="10"/>
        <v>56374021</v>
      </c>
      <c r="P41" s="15"/>
      <c r="Q41" s="2"/>
    </row>
    <row r="42" spans="1:17" x14ac:dyDescent="0.3">
      <c r="A42" s="88" t="s">
        <v>31</v>
      </c>
      <c r="B42" s="89" t="s">
        <v>5</v>
      </c>
      <c r="C42" s="85">
        <v>0</v>
      </c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6">
        <v>0</v>
      </c>
      <c r="K42" s="85">
        <v>0</v>
      </c>
      <c r="L42" s="85">
        <v>0</v>
      </c>
      <c r="M42" s="85">
        <v>0</v>
      </c>
      <c r="N42" s="85">
        <v>0</v>
      </c>
      <c r="O42" s="20">
        <f t="shared" si="10"/>
        <v>0</v>
      </c>
      <c r="P42" s="15"/>
      <c r="Q42" s="2"/>
    </row>
    <row r="43" spans="1:17" x14ac:dyDescent="0.3">
      <c r="A43" s="88" t="s">
        <v>32</v>
      </c>
      <c r="B43" s="89" t="s">
        <v>5</v>
      </c>
      <c r="C43" s="85">
        <v>593307</v>
      </c>
      <c r="D43" s="85">
        <v>540331</v>
      </c>
      <c r="E43" s="85">
        <v>564049</v>
      </c>
      <c r="F43" s="85">
        <v>532165</v>
      </c>
      <c r="G43" s="85">
        <v>477785</v>
      </c>
      <c r="H43" s="85">
        <v>474513</v>
      </c>
      <c r="I43" s="85">
        <v>477855</v>
      </c>
      <c r="J43" s="86">
        <v>470493</v>
      </c>
      <c r="K43" s="85">
        <v>458406</v>
      </c>
      <c r="L43" s="85">
        <v>469321</v>
      </c>
      <c r="M43" s="85">
        <v>483224</v>
      </c>
      <c r="N43" s="85">
        <v>251736</v>
      </c>
      <c r="O43" s="20">
        <f t="shared" si="10"/>
        <v>5793185</v>
      </c>
      <c r="P43" s="15"/>
      <c r="Q43" s="2"/>
    </row>
    <row r="44" spans="1:17" x14ac:dyDescent="0.3">
      <c r="A44" s="88" t="s">
        <v>33</v>
      </c>
      <c r="B44" s="89" t="s">
        <v>5</v>
      </c>
      <c r="C44" s="85">
        <v>566958</v>
      </c>
      <c r="D44" s="85">
        <v>632717</v>
      </c>
      <c r="E44" s="85">
        <v>588768</v>
      </c>
      <c r="F44" s="85">
        <v>648806</v>
      </c>
      <c r="G44" s="85">
        <v>79882</v>
      </c>
      <c r="H44" s="85">
        <v>360435</v>
      </c>
      <c r="I44" s="85">
        <v>571681</v>
      </c>
      <c r="J44" s="86">
        <v>0</v>
      </c>
      <c r="K44" s="85">
        <v>0</v>
      </c>
      <c r="L44" s="85">
        <v>0</v>
      </c>
      <c r="M44" s="85">
        <v>45737</v>
      </c>
      <c r="N44" s="85">
        <v>795238</v>
      </c>
      <c r="O44" s="20">
        <f t="shared" si="10"/>
        <v>4290222</v>
      </c>
      <c r="P44" s="15"/>
      <c r="Q44" s="2"/>
    </row>
    <row r="45" spans="1:17" x14ac:dyDescent="0.3">
      <c r="A45" s="88" t="s">
        <v>34</v>
      </c>
      <c r="B45" s="89" t="s">
        <v>5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6">
        <v>0</v>
      </c>
      <c r="K45" s="85">
        <v>0</v>
      </c>
      <c r="L45" s="85">
        <v>0</v>
      </c>
      <c r="M45" s="85">
        <v>0</v>
      </c>
      <c r="N45" s="85">
        <v>0</v>
      </c>
      <c r="O45" s="20">
        <f t="shared" si="10"/>
        <v>0</v>
      </c>
      <c r="P45" s="15"/>
      <c r="Q45" s="2"/>
    </row>
    <row r="46" spans="1:17" x14ac:dyDescent="0.3">
      <c r="A46" s="88" t="s">
        <v>35</v>
      </c>
      <c r="B46" s="89" t="s">
        <v>5</v>
      </c>
      <c r="C46" s="85">
        <v>1046416</v>
      </c>
      <c r="D46" s="85">
        <v>1044423</v>
      </c>
      <c r="E46" s="85">
        <v>1088956</v>
      </c>
      <c r="F46" s="85">
        <v>924344</v>
      </c>
      <c r="G46" s="85">
        <v>1011258</v>
      </c>
      <c r="H46" s="85">
        <v>922127</v>
      </c>
      <c r="I46" s="85">
        <v>737640</v>
      </c>
      <c r="J46" s="86">
        <v>864503</v>
      </c>
      <c r="K46" s="85">
        <v>892686</v>
      </c>
      <c r="L46" s="85">
        <v>652908</v>
      </c>
      <c r="M46" s="85">
        <v>428934</v>
      </c>
      <c r="N46" s="85">
        <v>23279</v>
      </c>
      <c r="O46" s="20">
        <f t="shared" si="10"/>
        <v>9637474</v>
      </c>
      <c r="P46" s="15"/>
      <c r="Q46" s="2"/>
    </row>
    <row r="47" spans="1:17" x14ac:dyDescent="0.3">
      <c r="A47" s="90" t="s">
        <v>36</v>
      </c>
      <c r="B47" s="91" t="s">
        <v>5</v>
      </c>
      <c r="C47" s="92">
        <v>660891</v>
      </c>
      <c r="D47" s="92">
        <v>660912</v>
      </c>
      <c r="E47" s="92">
        <v>768864</v>
      </c>
      <c r="F47" s="92">
        <v>854138</v>
      </c>
      <c r="G47" s="92">
        <v>830453</v>
      </c>
      <c r="H47" s="92">
        <v>826224</v>
      </c>
      <c r="I47" s="92">
        <v>912313</v>
      </c>
      <c r="J47" s="93">
        <v>801856</v>
      </c>
      <c r="K47" s="92">
        <v>843465</v>
      </c>
      <c r="L47" s="92">
        <v>769237</v>
      </c>
      <c r="M47" s="92">
        <v>841946</v>
      </c>
      <c r="N47" s="92">
        <v>771531</v>
      </c>
      <c r="O47" s="20">
        <f t="shared" si="10"/>
        <v>9541830</v>
      </c>
      <c r="P47" s="15"/>
      <c r="Q47" s="2"/>
    </row>
    <row r="48" spans="1:17" ht="15" thickBot="1" x14ac:dyDescent="0.35">
      <c r="A48" s="94" t="s">
        <v>37</v>
      </c>
      <c r="B48" s="95" t="s">
        <v>5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7">
        <v>0</v>
      </c>
      <c r="K48" s="96">
        <v>0</v>
      </c>
      <c r="L48" s="96">
        <v>83180</v>
      </c>
      <c r="M48" s="96">
        <v>301651</v>
      </c>
      <c r="N48" s="96">
        <v>337217</v>
      </c>
      <c r="O48" s="98">
        <f t="shared" si="10"/>
        <v>722048</v>
      </c>
      <c r="P48" s="15"/>
      <c r="Q48" s="2"/>
    </row>
    <row r="49" spans="1:17" ht="15" thickTop="1" x14ac:dyDescent="0.3">
      <c r="A49" s="99" t="s">
        <v>38</v>
      </c>
      <c r="B49" s="100" t="s">
        <v>6</v>
      </c>
      <c r="C49" s="101">
        <v>4906732</v>
      </c>
      <c r="D49" s="101">
        <v>4585683</v>
      </c>
      <c r="E49" s="101">
        <v>4813313</v>
      </c>
      <c r="F49" s="101">
        <v>4473036</v>
      </c>
      <c r="G49" s="101">
        <v>4007356</v>
      </c>
      <c r="H49" s="101">
        <v>4442287</v>
      </c>
      <c r="I49" s="101">
        <v>4514215</v>
      </c>
      <c r="J49" s="102">
        <v>4472719</v>
      </c>
      <c r="K49" s="103">
        <v>4054915</v>
      </c>
      <c r="L49" s="103">
        <v>3951128</v>
      </c>
      <c r="M49" s="103">
        <v>3913292</v>
      </c>
      <c r="N49" s="103">
        <v>4315655</v>
      </c>
      <c r="O49" s="104">
        <f t="shared" si="10"/>
        <v>52450331</v>
      </c>
      <c r="P49" s="15"/>
    </row>
    <row r="50" spans="1:17" x14ac:dyDescent="0.3">
      <c r="A50" s="99" t="s">
        <v>39</v>
      </c>
      <c r="B50" s="100" t="s">
        <v>6</v>
      </c>
      <c r="C50" s="101">
        <v>3100072</v>
      </c>
      <c r="D50" s="101">
        <v>2866461</v>
      </c>
      <c r="E50" s="101">
        <v>3032866</v>
      </c>
      <c r="F50" s="101">
        <v>2833671</v>
      </c>
      <c r="G50" s="101">
        <v>3030827</v>
      </c>
      <c r="H50" s="101">
        <v>2889518</v>
      </c>
      <c r="I50" s="101">
        <v>3049214</v>
      </c>
      <c r="J50" s="102">
        <v>3081016</v>
      </c>
      <c r="K50" s="101">
        <v>2839053</v>
      </c>
      <c r="L50" s="101">
        <v>2943985</v>
      </c>
      <c r="M50" s="101">
        <v>2860368</v>
      </c>
      <c r="N50" s="101">
        <v>3076909</v>
      </c>
      <c r="O50" s="20">
        <f t="shared" si="10"/>
        <v>35603960</v>
      </c>
      <c r="P50" s="15"/>
    </row>
    <row r="51" spans="1:17" x14ac:dyDescent="0.3">
      <c r="A51" s="105" t="s">
        <v>40</v>
      </c>
      <c r="B51" s="100" t="s">
        <v>6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20">
        <f t="shared" si="10"/>
        <v>0</v>
      </c>
      <c r="P51" s="15"/>
    </row>
    <row r="52" spans="1:17" x14ac:dyDescent="0.3">
      <c r="A52" s="105" t="s">
        <v>41</v>
      </c>
      <c r="B52" s="100" t="s">
        <v>6</v>
      </c>
      <c r="C52" s="106">
        <v>59540</v>
      </c>
      <c r="D52" s="106">
        <v>20822</v>
      </c>
      <c r="E52" s="106">
        <v>10126</v>
      </c>
      <c r="F52" s="106">
        <v>63167</v>
      </c>
      <c r="G52" s="106">
        <v>53925</v>
      </c>
      <c r="H52" s="106">
        <v>32183</v>
      </c>
      <c r="I52" s="106">
        <v>66587</v>
      </c>
      <c r="J52" s="107">
        <v>63456</v>
      </c>
      <c r="K52" s="108">
        <v>64384</v>
      </c>
      <c r="L52" s="108">
        <v>66240</v>
      </c>
      <c r="M52" s="108">
        <v>32613</v>
      </c>
      <c r="N52" s="108">
        <v>63307</v>
      </c>
      <c r="O52" s="20">
        <f t="shared" si="10"/>
        <v>596350</v>
      </c>
      <c r="P52" s="15"/>
    </row>
    <row r="53" spans="1:17" ht="15" thickBot="1" x14ac:dyDescent="0.35">
      <c r="A53" s="109" t="s">
        <v>14</v>
      </c>
      <c r="B53" s="110" t="s">
        <v>6</v>
      </c>
      <c r="C53" s="111">
        <v>0</v>
      </c>
      <c r="D53" s="111">
        <v>0</v>
      </c>
      <c r="E53" s="111">
        <v>0</v>
      </c>
      <c r="F53" s="111">
        <v>0</v>
      </c>
      <c r="G53" s="111">
        <v>0</v>
      </c>
      <c r="H53" s="111">
        <v>0</v>
      </c>
      <c r="I53" s="111">
        <v>0</v>
      </c>
      <c r="J53" s="112">
        <v>9408</v>
      </c>
      <c r="K53" s="111">
        <v>42106</v>
      </c>
      <c r="L53" s="111">
        <v>43330</v>
      </c>
      <c r="M53" s="111">
        <v>219936</v>
      </c>
      <c r="N53" s="111">
        <v>277305</v>
      </c>
      <c r="O53" s="98">
        <f t="shared" si="10"/>
        <v>592085</v>
      </c>
      <c r="P53" s="15"/>
    </row>
    <row r="54" spans="1:17" ht="15.6" thickTop="1" thickBot="1" x14ac:dyDescent="0.35">
      <c r="C54" s="2"/>
      <c r="D54" s="2"/>
      <c r="E54" s="2"/>
      <c r="F54" s="2"/>
      <c r="G54" s="2"/>
      <c r="H54" s="2"/>
      <c r="I54" s="2"/>
      <c r="J54" s="2"/>
      <c r="K54" s="113"/>
      <c r="L54" s="113"/>
      <c r="M54" s="113"/>
      <c r="N54" s="113"/>
      <c r="O54" s="113"/>
    </row>
    <row r="55" spans="1:17" ht="15" thickTop="1" x14ac:dyDescent="0.3">
      <c r="A55" s="114" t="s">
        <v>42</v>
      </c>
      <c r="B55" s="115" t="s">
        <v>5</v>
      </c>
      <c r="C55" s="116">
        <f>C4+C7+C10+C13+C16+C19+C22+C25+SUM(C28:C48)</f>
        <v>55149209.817273542</v>
      </c>
      <c r="D55" s="116">
        <f t="shared" ref="D55:I55" si="11">D4+D7+D10+D13+D16+D19+D22+D25+SUM(D28:D48)</f>
        <v>52181271.224312529</v>
      </c>
      <c r="E55" s="116">
        <f t="shared" si="11"/>
        <v>55219908.339439489</v>
      </c>
      <c r="F55" s="116">
        <f t="shared" si="11"/>
        <v>52659967.805928707</v>
      </c>
      <c r="G55" s="116">
        <f t="shared" si="11"/>
        <v>45178948.687210038</v>
      </c>
      <c r="H55" s="116">
        <f t="shared" si="11"/>
        <v>42036199.758195765</v>
      </c>
      <c r="I55" s="116">
        <f t="shared" si="11"/>
        <v>41924520.460036919</v>
      </c>
      <c r="J55" s="116">
        <f>J4+J7+J10+J13+J16+J19+J22+J25+SUM(J28:J48)</f>
        <v>42402104.760754347</v>
      </c>
      <c r="K55" s="116">
        <f>K4+K7+K10+K13+K16+K19+K22+K25+SUM(K28:K48)</f>
        <v>40068278.527399361</v>
      </c>
      <c r="L55" s="116">
        <f>L4+L7+L10+L13+L16+L19+L22+L25+SUM(L28:L48)</f>
        <v>41987849.250672176</v>
      </c>
      <c r="M55" s="116">
        <f>M4+M7+M10+M13+M16+M19+M22+M25+SUM(M28:M48)</f>
        <v>40948153.132140681</v>
      </c>
      <c r="N55" s="116">
        <f t="shared" ref="N55" si="12">N4+N7+N10+N13+N16+N19+N22+N25+SUM(N28:N48)</f>
        <v>36764375.03238526</v>
      </c>
      <c r="O55" s="117">
        <f>O4+O7+O10+O13+O16+O19+O22+O25+SUM(O28:O48)</f>
        <v>546520786.79574871</v>
      </c>
      <c r="P55" s="2"/>
    </row>
    <row r="56" spans="1:17" x14ac:dyDescent="0.3">
      <c r="A56" s="118"/>
      <c r="B56" s="119" t="s">
        <v>43</v>
      </c>
      <c r="C56" s="120">
        <f>C5+C8+C11+C14+C17+C20+C23+C26</f>
        <v>2730763.8270392702</v>
      </c>
      <c r="D56" s="120">
        <f t="shared" ref="D56:I56" si="13">D5+D8+D11+D14+D17+D20+D23+D26</f>
        <v>2794993.9178008875</v>
      </c>
      <c r="E56" s="120">
        <f t="shared" si="13"/>
        <v>2808095.2874467205</v>
      </c>
      <c r="F56" s="120">
        <f t="shared" si="13"/>
        <v>2951216.5683847656</v>
      </c>
      <c r="G56" s="120">
        <f t="shared" si="13"/>
        <v>3077148.6989050494</v>
      </c>
      <c r="H56" s="120">
        <f t="shared" si="13"/>
        <v>2345728.1904108659</v>
      </c>
      <c r="I56" s="120">
        <f t="shared" si="13"/>
        <v>3191687.7256628973</v>
      </c>
      <c r="J56" s="120">
        <f>J5+J8+J11+J14+J17+J20+J23+J26</f>
        <v>2798306.2392456536</v>
      </c>
      <c r="K56" s="120">
        <f>K5+K8+K11+K14+K17+K20+K23+K26</f>
        <v>3000122.9726006375</v>
      </c>
      <c r="L56" s="120">
        <f>L5+L8+L11+L14+L17+L20+L23+L26</f>
        <v>3379925.5493278173</v>
      </c>
      <c r="M56" s="120">
        <f>M5+M8+M11+M14+M17+M20+M23+M26</f>
        <v>3122887.3555083796</v>
      </c>
      <c r="N56" s="120">
        <f t="shared" ref="N56" si="14">N5+N8+N11+N14+N17+N20+N23+N26</f>
        <v>2890235.2500979472</v>
      </c>
      <c r="O56" s="121">
        <f>O5+O8+O11+O14+O17+O20+O23+O26</f>
        <v>35091111.582430892</v>
      </c>
      <c r="P56" s="2"/>
    </row>
    <row r="57" spans="1:17" x14ac:dyDescent="0.3">
      <c r="A57" s="118"/>
      <c r="B57" s="119" t="s">
        <v>44</v>
      </c>
      <c r="C57" s="122">
        <f>SUM(C49:C53)</f>
        <v>8066344</v>
      </c>
      <c r="D57" s="122">
        <f t="shared" ref="D57:O57" si="15">SUM(D49:D53)</f>
        <v>7472966</v>
      </c>
      <c r="E57" s="122">
        <f t="shared" si="15"/>
        <v>7856305</v>
      </c>
      <c r="F57" s="122">
        <f t="shared" si="15"/>
        <v>7369874</v>
      </c>
      <c r="G57" s="122">
        <f t="shared" si="15"/>
        <v>7092108</v>
      </c>
      <c r="H57" s="122">
        <f t="shared" si="15"/>
        <v>7363988</v>
      </c>
      <c r="I57" s="122">
        <f t="shared" si="15"/>
        <v>7630016</v>
      </c>
      <c r="J57" s="122">
        <f t="shared" si="15"/>
        <v>7626599</v>
      </c>
      <c r="K57" s="122">
        <f t="shared" si="15"/>
        <v>7000458</v>
      </c>
      <c r="L57" s="122">
        <f t="shared" si="15"/>
        <v>7004683</v>
      </c>
      <c r="M57" s="122">
        <f t="shared" si="15"/>
        <v>7026209</v>
      </c>
      <c r="N57" s="122">
        <f>SUM(N49:N53)</f>
        <v>7733176</v>
      </c>
      <c r="O57" s="123">
        <f t="shared" si="15"/>
        <v>89242726</v>
      </c>
      <c r="P57" s="2"/>
    </row>
    <row r="58" spans="1:17" ht="15" thickBot="1" x14ac:dyDescent="0.35">
      <c r="A58" s="124"/>
      <c r="B58" s="125" t="s">
        <v>45</v>
      </c>
      <c r="C58" s="126">
        <f>SUM(C55:C57)</f>
        <v>65946317.644312814</v>
      </c>
      <c r="D58" s="126">
        <f t="shared" ref="D58:O58" si="16">SUM(D55:D57)</f>
        <v>62449231.142113417</v>
      </c>
      <c r="E58" s="126">
        <f t="shared" si="16"/>
        <v>65884308.626886211</v>
      </c>
      <c r="F58" s="126">
        <f t="shared" si="16"/>
        <v>62981058.374313474</v>
      </c>
      <c r="G58" s="126">
        <f t="shared" si="16"/>
        <v>55348205.386115089</v>
      </c>
      <c r="H58" s="126">
        <f t="shared" si="16"/>
        <v>51745915.948606633</v>
      </c>
      <c r="I58" s="126">
        <f t="shared" si="16"/>
        <v>52746224.185699813</v>
      </c>
      <c r="J58" s="126">
        <f t="shared" si="16"/>
        <v>52827010</v>
      </c>
      <c r="K58" s="126">
        <f t="shared" si="16"/>
        <v>50068859.5</v>
      </c>
      <c r="L58" s="126">
        <f>SUM(L55:L57)</f>
        <v>52372457.799999997</v>
      </c>
      <c r="M58" s="126">
        <f>SUM(M55:M57)</f>
        <v>51097249.487649061</v>
      </c>
      <c r="N58" s="126">
        <f>SUM(N55:N57)</f>
        <v>47387786.282483205</v>
      </c>
      <c r="O58" s="127">
        <f t="shared" si="16"/>
        <v>670854624.37817955</v>
      </c>
      <c r="P58" s="2"/>
    </row>
    <row r="59" spans="1:17" ht="15.6" thickTop="1" thickBot="1" x14ac:dyDescent="0.35">
      <c r="A59" s="128"/>
      <c r="B59" s="12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7" ht="15" thickTop="1" x14ac:dyDescent="0.3">
      <c r="A60" s="114" t="s">
        <v>46</v>
      </c>
      <c r="B60" s="115" t="s">
        <v>5</v>
      </c>
      <c r="C60" s="116">
        <f>C55/31</f>
        <v>1779006.7682991466</v>
      </c>
      <c r="D60" s="116">
        <f>D55/29</f>
        <v>1799354.1801487079</v>
      </c>
      <c r="E60" s="116">
        <f t="shared" ref="E60:G60" si="17">E55/31</f>
        <v>1781287.3657883706</v>
      </c>
      <c r="F60" s="116">
        <f>F55/30</f>
        <v>1755332.2601976236</v>
      </c>
      <c r="G60" s="116">
        <f t="shared" si="17"/>
        <v>1457385.4415229044</v>
      </c>
      <c r="H60" s="116">
        <f>H55/30</f>
        <v>1401206.6586065255</v>
      </c>
      <c r="I60" s="116">
        <f>I55/31</f>
        <v>1352403.8858076425</v>
      </c>
      <c r="J60" s="116">
        <f>J55/31</f>
        <v>1367809.8309920756</v>
      </c>
      <c r="K60" s="116">
        <f>K55/30</f>
        <v>1335609.2842466454</v>
      </c>
      <c r="L60" s="116">
        <f>L55/31</f>
        <v>1354446.7500216831</v>
      </c>
      <c r="M60" s="116">
        <f>M55/30</f>
        <v>1364938.4377380228</v>
      </c>
      <c r="N60" s="116">
        <f>N55/31</f>
        <v>1185947.5816898472</v>
      </c>
      <c r="O60" s="130">
        <f>AVERAGE(C60:N60)</f>
        <v>1494560.7037549326</v>
      </c>
      <c r="P60" s="2"/>
      <c r="Q60" s="131"/>
    </row>
    <row r="61" spans="1:17" x14ac:dyDescent="0.3">
      <c r="A61" s="118"/>
      <c r="B61" s="119" t="s">
        <v>43</v>
      </c>
      <c r="C61" s="122">
        <f t="shared" ref="C61:G62" si="18">C56/31</f>
        <v>88089.155710944193</v>
      </c>
      <c r="D61" s="122">
        <f>D56/29</f>
        <v>96379.100613823714</v>
      </c>
      <c r="E61" s="122">
        <f t="shared" si="18"/>
        <v>90583.718949894217</v>
      </c>
      <c r="F61" s="122">
        <f>F56/30</f>
        <v>98373.885612825528</v>
      </c>
      <c r="G61" s="122">
        <f t="shared" si="18"/>
        <v>99262.861255001597</v>
      </c>
      <c r="H61" s="122">
        <f>H56/30</f>
        <v>78190.939680362193</v>
      </c>
      <c r="I61" s="122">
        <f t="shared" ref="I61:J62" si="19">I56/31</f>
        <v>102957.66856977089</v>
      </c>
      <c r="J61" s="122">
        <f>J56/31</f>
        <v>90267.943201472692</v>
      </c>
      <c r="K61" s="122">
        <f t="shared" ref="K61:K62" si="20">K56/30</f>
        <v>100004.09908668791</v>
      </c>
      <c r="L61" s="122">
        <f>L56/31</f>
        <v>109029.85642992958</v>
      </c>
      <c r="M61" s="122">
        <f>M56/30</f>
        <v>104096.24518361266</v>
      </c>
      <c r="N61" s="122">
        <f t="shared" ref="N61:N62" si="21">N56/31</f>
        <v>93233.395164449903</v>
      </c>
      <c r="O61" s="132">
        <f>AVERAGE(C61:N61)</f>
        <v>95872.405788231277</v>
      </c>
      <c r="P61" s="2"/>
    </row>
    <row r="62" spans="1:17" x14ac:dyDescent="0.3">
      <c r="A62" s="118"/>
      <c r="B62" s="119" t="s">
        <v>44</v>
      </c>
      <c r="C62" s="122">
        <f>C57/31</f>
        <v>260204.64516129033</v>
      </c>
      <c r="D62" s="122">
        <f>D57/29</f>
        <v>257688.4827586207</v>
      </c>
      <c r="E62" s="122">
        <f t="shared" si="18"/>
        <v>253429.19354838709</v>
      </c>
      <c r="F62" s="122">
        <f>F57/30</f>
        <v>245662.46666666667</v>
      </c>
      <c r="G62" s="122">
        <f t="shared" si="18"/>
        <v>228777.67741935485</v>
      </c>
      <c r="H62" s="122">
        <f>H57/30</f>
        <v>245466.26666666666</v>
      </c>
      <c r="I62" s="122">
        <f t="shared" si="19"/>
        <v>246129.54838709679</v>
      </c>
      <c r="J62" s="122">
        <f t="shared" si="19"/>
        <v>246019.32258064515</v>
      </c>
      <c r="K62" s="122">
        <f t="shared" si="20"/>
        <v>233348.6</v>
      </c>
      <c r="L62" s="122">
        <f>L57/31</f>
        <v>225957.51612903227</v>
      </c>
      <c r="M62" s="122">
        <f>M57/30</f>
        <v>234206.96666666667</v>
      </c>
      <c r="N62" s="122">
        <f t="shared" si="21"/>
        <v>249457.29032258064</v>
      </c>
      <c r="O62" s="132">
        <f>AVERAGE(C62:N62)</f>
        <v>243862.33135891732</v>
      </c>
      <c r="P62" s="2"/>
    </row>
    <row r="63" spans="1:17" ht="15" thickBot="1" x14ac:dyDescent="0.35">
      <c r="A63" s="124"/>
      <c r="B63" s="125" t="s">
        <v>45</v>
      </c>
      <c r="C63" s="126">
        <f>SUM(C60:C62)</f>
        <v>2127300.5691713812</v>
      </c>
      <c r="D63" s="126">
        <f t="shared" ref="D63:I63" si="22">SUM(D60:D62)</f>
        <v>2153421.7635211521</v>
      </c>
      <c r="E63" s="126">
        <f t="shared" si="22"/>
        <v>2125300.2782866517</v>
      </c>
      <c r="F63" s="126">
        <f t="shared" si="22"/>
        <v>2099368.6124771158</v>
      </c>
      <c r="G63" s="126">
        <f t="shared" si="22"/>
        <v>1785425.9801972609</v>
      </c>
      <c r="H63" s="126">
        <f t="shared" si="22"/>
        <v>1724863.8649535542</v>
      </c>
      <c r="I63" s="126">
        <f t="shared" si="22"/>
        <v>1701491.1027645101</v>
      </c>
      <c r="J63" s="126">
        <f>SUM(J60:J62)</f>
        <v>1704097.0967741935</v>
      </c>
      <c r="K63" s="126">
        <f t="shared" ref="K63:N63" si="23">SUM(K60:K62)</f>
        <v>1668961.9833333334</v>
      </c>
      <c r="L63" s="126">
        <f t="shared" si="23"/>
        <v>1689434.1225806449</v>
      </c>
      <c r="M63" s="126">
        <f t="shared" si="23"/>
        <v>1703241.6495883022</v>
      </c>
      <c r="N63" s="126">
        <f t="shared" si="23"/>
        <v>1528638.2671768777</v>
      </c>
      <c r="O63" s="133">
        <f>SUM(O60:O62)</f>
        <v>1834295.4409020811</v>
      </c>
      <c r="P63" s="2"/>
    </row>
    <row r="64" spans="1:17" ht="15" thickTop="1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6" ht="18" x14ac:dyDescent="0.35">
      <c r="A65" s="134" t="s">
        <v>47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35"/>
    </row>
    <row r="66" spans="1:16" x14ac:dyDescent="0.3">
      <c r="M66" s="4"/>
      <c r="N66" s="4"/>
      <c r="O66" s="2"/>
    </row>
    <row r="67" spans="1:16" x14ac:dyDescent="0.3">
      <c r="O67" s="2"/>
    </row>
    <row r="68" spans="1:16" x14ac:dyDescent="0.3">
      <c r="C68" s="2"/>
      <c r="D68" s="4"/>
    </row>
    <row r="69" spans="1:16" x14ac:dyDescent="0.3">
      <c r="C69" s="2"/>
      <c r="D69" s="4"/>
    </row>
    <row r="70" spans="1:16" x14ac:dyDescent="0.3">
      <c r="C70" s="2"/>
      <c r="D70" s="4"/>
    </row>
    <row r="71" spans="1:16" x14ac:dyDescent="0.3">
      <c r="C71" s="2"/>
      <c r="D71" s="4"/>
    </row>
    <row r="72" spans="1:16" x14ac:dyDescent="0.3">
      <c r="C72" s="2"/>
      <c r="D72" s="2"/>
      <c r="E72" s="136"/>
    </row>
    <row r="75" spans="1:16" x14ac:dyDescent="0.3">
      <c r="D75" s="2"/>
    </row>
    <row r="76" spans="1:16" x14ac:dyDescent="0.3">
      <c r="D76" s="2"/>
    </row>
    <row r="77" spans="1:16" x14ac:dyDescent="0.3">
      <c r="D77" s="2"/>
    </row>
    <row r="78" spans="1:16" x14ac:dyDescent="0.3">
      <c r="D78" s="2"/>
    </row>
    <row r="79" spans="1:16" x14ac:dyDescent="0.3">
      <c r="D79" s="2"/>
    </row>
  </sheetData>
  <mergeCells count="11">
    <mergeCell ref="A19:A21"/>
    <mergeCell ref="A22:A24"/>
    <mergeCell ref="A25:A27"/>
    <mergeCell ref="A55:A58"/>
    <mergeCell ref="A60:A63"/>
    <mergeCell ref="A2:O2"/>
    <mergeCell ref="A4:A6"/>
    <mergeCell ref="A7:A9"/>
    <mergeCell ref="A10:A12"/>
    <mergeCell ref="A13:A15"/>
    <mergeCell ref="A16:A18"/>
  </mergeCells>
  <pageMargins left="0.7" right="0.7" top="0.75" bottom="0.75" header="0.3" footer="0.3"/>
  <pageSetup scale="43" orientation="portrait" r:id="rId1"/>
  <colBreaks count="1" manualBreakCount="1">
    <brk id="15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9041C6C6E524DA7F0009D501808A9" ma:contentTypeVersion="14" ma:contentTypeDescription="Create a new document." ma:contentTypeScope="" ma:versionID="be3b2095e6b2f6b73d97da1788eabfcf">
  <xsd:schema xmlns:xsd="http://www.w3.org/2001/XMLSchema" xmlns:xs="http://www.w3.org/2001/XMLSchema" xmlns:p="http://schemas.microsoft.com/office/2006/metadata/properties" xmlns:ns1="http://schemas.microsoft.com/sharepoint/v3" xmlns:ns3="d5dc0a9e-94ef-46f3-b3d1-5725823d5aab" xmlns:ns4="77588242-7f5d-4cb5-a3ab-62fedad7c812" targetNamespace="http://schemas.microsoft.com/office/2006/metadata/properties" ma:root="true" ma:fieldsID="2e36ba670b1a8e871435502cbd758ff2" ns1:_="" ns3:_="" ns4:_="">
    <xsd:import namespace="http://schemas.microsoft.com/sharepoint/v3"/>
    <xsd:import namespace="d5dc0a9e-94ef-46f3-b3d1-5725823d5aab"/>
    <xsd:import namespace="77588242-7f5d-4cb5-a3ab-62fedad7c8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c0a9e-94ef-46f3-b3d1-5725823d5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88242-7f5d-4cb5-a3ab-62fedad7c8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394B74-5A11-424C-AADC-E3920DE4E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dc0a9e-94ef-46f3-b3d1-5725823d5aab"/>
    <ds:schemaRef ds:uri="77588242-7f5d-4cb5-a3ab-62fedad7c8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749D1C-589F-4C22-9E34-88AF23C25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9CA9C-F7A2-4039-8E90-7614BB630AFF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77588242-7f5d-4cb5-a3ab-62fedad7c812"/>
    <ds:schemaRef ds:uri="d5dc0a9e-94ef-46f3-b3d1-5725823d5aab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OPEC-PROD</vt:lpstr>
      <vt:lpstr>'OPEC-PROD'!Print_Area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PETROLEUM RESOURCES</dc:creator>
  <cp:lastModifiedBy>Abdulhafeez Abdulazeez</cp:lastModifiedBy>
  <cp:lastPrinted>2021-05-19T07:49:50Z</cp:lastPrinted>
  <dcterms:created xsi:type="dcterms:W3CDTF">2021-05-19T07:43:42Z</dcterms:created>
  <dcterms:modified xsi:type="dcterms:W3CDTF">2021-05-19T07:51:49Z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Enabled">
    <vt:lpwstr>true</vt:lpwstr>
  </property>
  <property fmtid="{D5CDD505-2E9C-101B-9397-08002B2CF9AE}" pid="3" name="MSIP_Label_d3e72968-a733-4bf7-aea4-3c2d04a97618_SetDate">
    <vt:lpwstr>2021-05-19T07:44:39Z</vt:lpwstr>
  </property>
  <property fmtid="{D5CDD505-2E9C-101B-9397-08002B2CF9AE}" pid="4" name="MSIP_Label_d3e72968-a733-4bf7-aea4-3c2d04a97618_Method">
    <vt:lpwstr>Privileged</vt:lpwstr>
  </property>
  <property fmtid="{D5CDD505-2E9C-101B-9397-08002B2CF9AE}" pid="5" name="MSIP_Label_d3e72968-a733-4bf7-aea4-3c2d04a97618_Name">
    <vt:lpwstr>d3e72968-a733-4bf7-aea4-3c2d04a97618</vt:lpwstr>
  </property>
  <property fmtid="{D5CDD505-2E9C-101B-9397-08002B2CF9AE}" pid="6" name="MSIP_Label_d3e72968-a733-4bf7-aea4-3c2d04a97618_SiteId">
    <vt:lpwstr>dde00ac9-104d-4c6f-af96-1adb1039445c</vt:lpwstr>
  </property>
  <property fmtid="{D5CDD505-2E9C-101B-9397-08002B2CF9AE}" pid="7" name="MSIP_Label_d3e72968-a733-4bf7-aea4-3c2d04a97618_ActionId">
    <vt:lpwstr>ff7517bd-76d3-4482-8339-00003b0cce7c</vt:lpwstr>
  </property>
  <property fmtid="{D5CDD505-2E9C-101B-9397-08002B2CF9AE}" pid="8" name="MSIP_Label_d3e72968-a733-4bf7-aea4-3c2d04a97618_ContentBits">
    <vt:lpwstr>0</vt:lpwstr>
  </property>
  <property fmtid="{D5CDD505-2E9C-101B-9397-08002B2CF9AE}" pid="9" name="ContentTypeId">
    <vt:lpwstr>0x010100BBB9041C6C6E524DA7F0009D501808A9</vt:lpwstr>
  </property>
</Properties>
</file>