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prgovng-my.sharepoint.com/personal/abdulazeez_a_o_nuprc_gov_ng/Documents/Documents/DPR/Website Contents/"/>
    </mc:Choice>
  </mc:AlternateContent>
  <xr:revisionPtr revIDLastSave="126" documentId="13_ncr:1_{0EC62024-D742-284F-A568-0D0CD3BCA40D}" xr6:coauthVersionLast="47" xr6:coauthVersionMax="47" xr10:uidLastSave="{E5CA32D1-054B-461F-BD0D-F0C950C025A6}"/>
  <bookViews>
    <workbookView xWindow="-108" yWindow="-108" windowWidth="23256" windowHeight="12576" xr2:uid="{3F9A103E-AE01-7A4B-A788-8880832C309A}"/>
  </bookViews>
  <sheets>
    <sheet name="OPEC-PROD" sheetId="1" r:id="rId1"/>
    <sheet name="Sheet1" sheetId="2" r:id="rId2"/>
  </sheets>
  <externalReferences>
    <externalReference r:id="rId3"/>
    <externalReference r:id="rId4"/>
  </externalReferences>
  <definedNames>
    <definedName name="_xlcn.WorksheetConnection_DATAANALYSIS.xlsm_streamT1" hidden="1">[1]!_streamT[#Data]</definedName>
    <definedName name="B">'[2]PRODUCTION (Input)'!#REF!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7" i="1" l="1"/>
  <c r="N55" i="1"/>
  <c r="N24" i="1"/>
  <c r="N21" i="1"/>
  <c r="N18" i="1"/>
  <c r="N15" i="1"/>
  <c r="N12" i="1"/>
  <c r="N9" i="1"/>
  <c r="N6" i="1"/>
  <c r="N57" i="1"/>
  <c r="N62" i="1" s="1"/>
  <c r="N56" i="1"/>
  <c r="N61" i="1" s="1"/>
  <c r="M57" i="1"/>
  <c r="M62" i="1" s="1"/>
  <c r="M56" i="1"/>
  <c r="M61" i="1" s="1"/>
  <c r="M55" i="1"/>
  <c r="M58" i="1" s="1"/>
  <c r="M27" i="1"/>
  <c r="M24" i="1"/>
  <c r="M21" i="1"/>
  <c r="M18" i="1"/>
  <c r="M15" i="1"/>
  <c r="M12" i="1"/>
  <c r="M9" i="1"/>
  <c r="M6" i="1"/>
  <c r="L57" i="1"/>
  <c r="L62" i="1" s="1"/>
  <c r="L56" i="1"/>
  <c r="L61" i="1" s="1"/>
  <c r="L55" i="1"/>
  <c r="L27" i="1"/>
  <c r="L24" i="1"/>
  <c r="L21" i="1"/>
  <c r="L18" i="1"/>
  <c r="L15" i="1"/>
  <c r="L12" i="1"/>
  <c r="L9" i="1"/>
  <c r="L6" i="1"/>
  <c r="N58" i="1" l="1"/>
  <c r="N60" i="1"/>
  <c r="N63" i="1" s="1"/>
  <c r="M60" i="1"/>
  <c r="M63" i="1" s="1"/>
  <c r="L58" i="1"/>
  <c r="L60" i="1"/>
  <c r="L63" i="1" s="1"/>
  <c r="K57" i="1" l="1"/>
  <c r="K62" i="1" s="1"/>
  <c r="K56" i="1"/>
  <c r="K61" i="1" s="1"/>
  <c r="K55" i="1"/>
  <c r="K60" i="1" s="1"/>
  <c r="K27" i="1"/>
  <c r="K24" i="1"/>
  <c r="K21" i="1"/>
  <c r="K18" i="1"/>
  <c r="K15" i="1"/>
  <c r="K12" i="1"/>
  <c r="K9" i="1"/>
  <c r="K6" i="1"/>
  <c r="K63" i="1" l="1"/>
  <c r="K58" i="1"/>
  <c r="I57" i="1"/>
  <c r="I62" i="1" s="1"/>
  <c r="I56" i="1"/>
  <c r="I61" i="1" s="1"/>
  <c r="I55" i="1"/>
  <c r="I58" i="1" s="1"/>
  <c r="I27" i="1"/>
  <c r="I24" i="1"/>
  <c r="I21" i="1"/>
  <c r="I18" i="1"/>
  <c r="I15" i="1"/>
  <c r="I12" i="1"/>
  <c r="I9" i="1"/>
  <c r="I6" i="1"/>
  <c r="I60" i="1" l="1"/>
  <c r="I63" i="1" s="1"/>
  <c r="J55" i="1"/>
  <c r="H55" i="1"/>
  <c r="J57" i="1" l="1"/>
  <c r="J56" i="1"/>
  <c r="J27" i="1"/>
  <c r="J24" i="1"/>
  <c r="J21" i="1"/>
  <c r="J18" i="1"/>
  <c r="J15" i="1"/>
  <c r="J12" i="1"/>
  <c r="J9" i="1"/>
  <c r="J6" i="1"/>
  <c r="J58" i="1" l="1"/>
  <c r="J61" i="1"/>
  <c r="J62" i="1"/>
  <c r="J60" i="1"/>
  <c r="H60" i="1"/>
  <c r="H56" i="1"/>
  <c r="H57" i="1"/>
  <c r="H62" i="1" l="1"/>
  <c r="H61" i="1"/>
  <c r="H58" i="1"/>
  <c r="J63" i="1"/>
  <c r="H27" i="1"/>
  <c r="H24" i="1"/>
  <c r="H21" i="1"/>
  <c r="H18" i="1"/>
  <c r="H15" i="1"/>
  <c r="H12" i="1"/>
  <c r="H9" i="1"/>
  <c r="H6" i="1"/>
  <c r="H63" i="1" l="1"/>
  <c r="G56" i="1"/>
  <c r="G61" i="1" s="1"/>
  <c r="G57" i="1"/>
  <c r="G62" i="1" s="1"/>
  <c r="G27" i="1"/>
  <c r="G24" i="1"/>
  <c r="G18" i="1"/>
  <c r="G15" i="1"/>
  <c r="G12" i="1"/>
  <c r="G9" i="1"/>
  <c r="G6" i="1"/>
  <c r="F57" i="1" l="1"/>
  <c r="F62" i="1" s="1"/>
  <c r="F56" i="1"/>
  <c r="F61" i="1" s="1"/>
  <c r="F55" i="1"/>
  <c r="F60" i="1" s="1"/>
  <c r="F27" i="1"/>
  <c r="F24" i="1"/>
  <c r="F21" i="1"/>
  <c r="F18" i="1"/>
  <c r="F15" i="1"/>
  <c r="F12" i="1"/>
  <c r="F9" i="1"/>
  <c r="F6" i="1"/>
  <c r="F58" i="1" l="1"/>
  <c r="F63" i="1"/>
  <c r="E61" i="1"/>
  <c r="E57" i="1"/>
  <c r="E62" i="1" s="1"/>
  <c r="E56" i="1"/>
  <c r="E55" i="1"/>
  <c r="E60" i="1" s="1"/>
  <c r="E27" i="1"/>
  <c r="E24" i="1"/>
  <c r="E21" i="1"/>
  <c r="E18" i="1"/>
  <c r="E15" i="1"/>
  <c r="E12" i="1"/>
  <c r="E9" i="1"/>
  <c r="E6" i="1"/>
  <c r="E63" i="1" l="1"/>
  <c r="E58" i="1"/>
  <c r="D57" i="1" l="1"/>
  <c r="D62" i="1" s="1"/>
  <c r="D56" i="1"/>
  <c r="D61" i="1" s="1"/>
  <c r="D55" i="1"/>
  <c r="D60" i="1" s="1"/>
  <c r="D27" i="1"/>
  <c r="D24" i="1"/>
  <c r="D21" i="1"/>
  <c r="D18" i="1"/>
  <c r="D15" i="1"/>
  <c r="D12" i="1"/>
  <c r="D9" i="1"/>
  <c r="D6" i="1"/>
  <c r="D58" i="1" l="1"/>
  <c r="D63" i="1"/>
  <c r="C55" i="1"/>
  <c r="C60" i="1" s="1"/>
  <c r="C56" i="1"/>
  <c r="C27" i="1"/>
  <c r="C24" i="1"/>
  <c r="C21" i="1"/>
  <c r="C15" i="1"/>
  <c r="C12" i="1"/>
  <c r="C9" i="1"/>
  <c r="C6" i="1"/>
  <c r="C57" i="1" l="1"/>
  <c r="C58" i="1" s="1"/>
  <c r="C61" i="1"/>
  <c r="C62" i="1" l="1"/>
  <c r="C63" i="1" s="1"/>
  <c r="C18" i="1" l="1"/>
  <c r="G21" i="1" l="1"/>
  <c r="G55" i="1"/>
  <c r="G58" i="1" s="1"/>
  <c r="G60" i="1" l="1"/>
  <c r="G63" i="1" s="1"/>
</calcChain>
</file>

<file path=xl/sharedStrings.xml><?xml version="1.0" encoding="utf-8"?>
<sst xmlns="http://schemas.openxmlformats.org/spreadsheetml/2006/main" count="110" uniqueCount="59">
  <si>
    <t>TERMINAL/STREAM</t>
  </si>
  <si>
    <t>Liquid Type</t>
  </si>
  <si>
    <t xml:space="preserve">BONNY </t>
  </si>
  <si>
    <t>Crude Oil</t>
  </si>
  <si>
    <t>Condensate</t>
  </si>
  <si>
    <t>Blend Total</t>
  </si>
  <si>
    <t>BRASS</t>
  </si>
  <si>
    <t>QUA IBOE</t>
  </si>
  <si>
    <t>FORCADOS</t>
  </si>
  <si>
    <t>ESCRAVOS (Oil Terminal)</t>
  </si>
  <si>
    <t>ODUDU (AMENAM BLEND)</t>
  </si>
  <si>
    <t>TULJA - OKWUIBOME</t>
  </si>
  <si>
    <t>AJE</t>
  </si>
  <si>
    <t>OKORO (Ex Ima Terminal)</t>
  </si>
  <si>
    <t xml:space="preserve">Crude Oil </t>
  </si>
  <si>
    <t>ASARAMATORU (Ex Ima Terminal)</t>
  </si>
  <si>
    <t>OTAKPIPO (Ex Ima Terminal)</t>
  </si>
  <si>
    <t>ANTAN</t>
  </si>
  <si>
    <t>OKONO</t>
  </si>
  <si>
    <t>YOHO</t>
  </si>
  <si>
    <t>OKWORI</t>
  </si>
  <si>
    <t>EBOK</t>
  </si>
  <si>
    <t>AJAPA (Atala Oil)</t>
  </si>
  <si>
    <t>ANAMBRA BASIN</t>
  </si>
  <si>
    <t>BONGA</t>
  </si>
  <si>
    <t>ERHA</t>
  </si>
  <si>
    <t>USAN</t>
  </si>
  <si>
    <t>EGINA</t>
  </si>
  <si>
    <t xml:space="preserve">OYO </t>
  </si>
  <si>
    <t>ABO</t>
  </si>
  <si>
    <t>PENNINGTON</t>
  </si>
  <si>
    <t>UKPOKITI</t>
  </si>
  <si>
    <t xml:space="preserve">UGO OCHA (JONES CREEK) </t>
  </si>
  <si>
    <t>SEA EAGLE (EA)</t>
  </si>
  <si>
    <t xml:space="preserve">AGBAMI </t>
  </si>
  <si>
    <t xml:space="preserve">AKPO </t>
  </si>
  <si>
    <t>IMA</t>
  </si>
  <si>
    <t xml:space="preserve">AJAPA </t>
  </si>
  <si>
    <t>Total Liquid (Barrels)</t>
  </si>
  <si>
    <t>Blended Condensate</t>
  </si>
  <si>
    <t>Unblended Condensate</t>
  </si>
  <si>
    <t>Total</t>
  </si>
  <si>
    <t>Daily Average of Liquid (Bopd)</t>
  </si>
  <si>
    <t xml:space="preserve">Condensate </t>
  </si>
  <si>
    <t>ANYALA MADU (CJ Blend)</t>
  </si>
  <si>
    <t>CRUDE OIL AND CONDENSATE PRODUCTION - 2021</t>
  </si>
  <si>
    <t>JANUARY</t>
  </si>
  <si>
    <t>FEBRUARY</t>
  </si>
  <si>
    <t>Note: January figures have been updated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</si>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</sst>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_-"/>
    <numFmt numFmtId="165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ndara"/>
      <family val="2"/>
    </font>
    <font>
      <b/>
      <sz val="11"/>
      <color rgb="FFFFFFFF"/>
      <name val="Candara"/>
      <family val="2"/>
    </font>
    <font>
      <b/>
      <sz val="11"/>
      <color theme="1"/>
      <name val="Candara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ndara"/>
      <family val="2"/>
    </font>
    <font>
      <sz val="11"/>
      <name val="Candara"/>
      <family val="2"/>
    </font>
    <font>
      <sz val="11"/>
      <color rgb="FF000000"/>
      <name val="Candara"/>
      <family val="2"/>
    </font>
    <font>
      <sz val="14"/>
      <color theme="1"/>
      <name val="Candar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000000"/>
      </right>
      <top style="thin">
        <color rgb="FF000000"/>
      </top>
      <bottom/>
      <diagonal/>
    </border>
    <border>
      <left style="double">
        <color indexed="64"/>
      </left>
      <right style="thin">
        <color rgb="FF000000"/>
      </right>
      <top/>
      <bottom style="thin">
        <color rgb="FF000000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165" fontId="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96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/>
    <xf numFmtId="164" fontId="1" fillId="2" borderId="1" xfId="1" applyNumberFormat="1" applyFont="1" applyFill="1" applyBorder="1"/>
    <xf numFmtId="0" fontId="3" fillId="2" borderId="4" xfId="0" applyFont="1" applyFill="1" applyBorder="1"/>
    <xf numFmtId="164" fontId="1" fillId="2" borderId="4" xfId="1" applyNumberFormat="1" applyFont="1" applyFill="1" applyBorder="1"/>
    <xf numFmtId="0" fontId="6" fillId="2" borderId="1" xfId="2" applyFont="1" applyFill="1" applyBorder="1" applyAlignment="1">
      <alignment vertical="top"/>
    </xf>
    <xf numFmtId="164" fontId="1" fillId="2" borderId="1" xfId="1" applyNumberFormat="1" applyFont="1" applyFill="1" applyBorder="1" applyAlignment="1">
      <alignment vertical="top"/>
    </xf>
    <xf numFmtId="0" fontId="7" fillId="2" borderId="1" xfId="2" applyFont="1" applyFill="1" applyBorder="1"/>
    <xf numFmtId="0" fontId="1" fillId="2" borderId="1" xfId="0" applyFont="1" applyFill="1" applyBorder="1"/>
    <xf numFmtId="0" fontId="3" fillId="2" borderId="5" xfId="0" applyFont="1" applyFill="1" applyBorder="1"/>
    <xf numFmtId="164" fontId="1" fillId="2" borderId="6" xfId="1" applyNumberFormat="1" applyFont="1" applyFill="1" applyBorder="1"/>
    <xf numFmtId="0" fontId="6" fillId="2" borderId="5" xfId="2" applyFont="1" applyFill="1" applyBorder="1"/>
    <xf numFmtId="0" fontId="1" fillId="2" borderId="0" xfId="0" applyFont="1" applyFill="1" applyAlignment="1">
      <alignment horizontal="left"/>
    </xf>
    <xf numFmtId="0" fontId="3" fillId="2" borderId="8" xfId="0" applyFont="1" applyFill="1" applyBorder="1" applyAlignment="1">
      <alignment vertical="top"/>
    </xf>
    <xf numFmtId="164" fontId="1" fillId="2" borderId="8" xfId="0" applyNumberFormat="1" applyFont="1" applyFill="1" applyBorder="1" applyAlignment="1">
      <alignment vertical="top"/>
    </xf>
    <xf numFmtId="0" fontId="3" fillId="4" borderId="11" xfId="0" applyFont="1" applyFill="1" applyBorder="1" applyAlignment="1">
      <alignment horizontal="left"/>
    </xf>
    <xf numFmtId="164" fontId="3" fillId="4" borderId="11" xfId="1" applyNumberFormat="1" applyFont="1" applyFill="1" applyBorder="1"/>
    <xf numFmtId="164" fontId="1" fillId="2" borderId="8" xfId="0" applyNumberFormat="1" applyFont="1" applyFill="1" applyBorder="1" applyAlignment="1">
      <alignment horizontal="left" vertical="top"/>
    </xf>
    <xf numFmtId="0" fontId="3" fillId="2" borderId="8" xfId="0" applyFont="1" applyFill="1" applyBorder="1"/>
    <xf numFmtId="164" fontId="1" fillId="2" borderId="8" xfId="0" applyNumberFormat="1" applyFont="1" applyFill="1" applyBorder="1"/>
    <xf numFmtId="0" fontId="6" fillId="2" borderId="8" xfId="2" applyFont="1" applyFill="1" applyBorder="1" applyAlignment="1">
      <alignment vertical="top"/>
    </xf>
    <xf numFmtId="0" fontId="6" fillId="4" borderId="16" xfId="2" applyFont="1" applyFill="1" applyBorder="1" applyAlignment="1">
      <alignment horizontal="left"/>
    </xf>
    <xf numFmtId="0" fontId="7" fillId="2" borderId="8" xfId="2" applyFont="1" applyFill="1" applyBorder="1"/>
    <xf numFmtId="0" fontId="1" fillId="2" borderId="8" xfId="0" applyFont="1" applyFill="1" applyBorder="1"/>
    <xf numFmtId="0" fontId="3" fillId="4" borderId="17" xfId="0" applyFont="1" applyFill="1" applyBorder="1" applyAlignment="1">
      <alignment horizontal="left"/>
    </xf>
    <xf numFmtId="164" fontId="1" fillId="4" borderId="11" xfId="1" applyNumberFormat="1" applyFont="1" applyFill="1" applyBorder="1"/>
    <xf numFmtId="0" fontId="3" fillId="2" borderId="18" xfId="0" applyFont="1" applyFill="1" applyBorder="1"/>
    <xf numFmtId="0" fontId="3" fillId="2" borderId="19" xfId="0" applyFont="1" applyFill="1" applyBorder="1"/>
    <xf numFmtId="164" fontId="1" fillId="2" borderId="20" xfId="1" applyNumberFormat="1" applyFont="1" applyFill="1" applyBorder="1"/>
    <xf numFmtId="0" fontId="3" fillId="2" borderId="21" xfId="0" applyFont="1" applyFill="1" applyBorder="1"/>
    <xf numFmtId="0" fontId="6" fillId="2" borderId="21" xfId="2" applyFont="1" applyFill="1" applyBorder="1"/>
    <xf numFmtId="0" fontId="6" fillId="2" borderId="22" xfId="2" applyFont="1" applyFill="1" applyBorder="1"/>
    <xf numFmtId="0" fontId="6" fillId="2" borderId="23" xfId="2" applyFont="1" applyFill="1" applyBorder="1"/>
    <xf numFmtId="3" fontId="8" fillId="5" borderId="1" xfId="0" applyNumberFormat="1" applyFont="1" applyFill="1" applyBorder="1"/>
    <xf numFmtId="0" fontId="6" fillId="6" borderId="25" xfId="2" applyFont="1" applyFill="1" applyBorder="1"/>
    <xf numFmtId="0" fontId="6" fillId="6" borderId="6" xfId="2" applyFont="1" applyFill="1" applyBorder="1"/>
    <xf numFmtId="164" fontId="1" fillId="6" borderId="6" xfId="1" applyNumberFormat="1" applyFont="1" applyFill="1" applyBorder="1"/>
    <xf numFmtId="0" fontId="3" fillId="6" borderId="25" xfId="0" applyFont="1" applyFill="1" applyBorder="1"/>
    <xf numFmtId="0" fontId="3" fillId="6" borderId="26" xfId="0" applyFont="1" applyFill="1" applyBorder="1"/>
    <xf numFmtId="0" fontId="6" fillId="6" borderId="24" xfId="2" applyFont="1" applyFill="1" applyBorder="1"/>
    <xf numFmtId="164" fontId="1" fillId="6" borderId="24" xfId="1" applyNumberFormat="1" applyFont="1" applyFill="1" applyBorder="1"/>
    <xf numFmtId="164" fontId="3" fillId="2" borderId="6" xfId="0" applyNumberFormat="1" applyFont="1" applyFill="1" applyBorder="1"/>
    <xf numFmtId="164" fontId="6" fillId="2" borderId="6" xfId="1" applyNumberFormat="1" applyFont="1" applyFill="1" applyBorder="1"/>
    <xf numFmtId="164" fontId="1" fillId="2" borderId="6" xfId="0" applyNumberFormat="1" applyFont="1" applyFill="1" applyBorder="1"/>
    <xf numFmtId="0" fontId="3" fillId="2" borderId="6" xfId="0" applyFont="1" applyFill="1" applyBorder="1" applyAlignment="1">
      <alignment horizontal="left"/>
    </xf>
    <xf numFmtId="164" fontId="3" fillId="2" borderId="20" xfId="0" applyNumberFormat="1" applyFont="1" applyFill="1" applyBorder="1"/>
    <xf numFmtId="0" fontId="3" fillId="2" borderId="24" xfId="0" applyFont="1" applyFill="1" applyBorder="1" applyAlignment="1">
      <alignment horizontal="left"/>
    </xf>
    <xf numFmtId="164" fontId="3" fillId="2" borderId="24" xfId="0" applyNumberFormat="1" applyFont="1" applyFill="1" applyBorder="1"/>
    <xf numFmtId="0" fontId="6" fillId="4" borderId="28" xfId="2" applyFont="1" applyFill="1" applyBorder="1" applyAlignment="1">
      <alignment horizontal="left"/>
    </xf>
    <xf numFmtId="164" fontId="3" fillId="4" borderId="4" xfId="1" applyNumberFormat="1" applyFont="1" applyFill="1" applyBorder="1"/>
    <xf numFmtId="0" fontId="1" fillId="2" borderId="27" xfId="0" applyFont="1" applyFill="1" applyBorder="1"/>
    <xf numFmtId="164" fontId="1" fillId="2" borderId="27" xfId="0" applyNumberFormat="1" applyFont="1" applyFill="1" applyBorder="1"/>
    <xf numFmtId="3" fontId="8" fillId="5" borderId="8" xfId="0" applyNumberFormat="1" applyFont="1" applyFill="1" applyBorder="1"/>
    <xf numFmtId="0" fontId="3" fillId="2" borderId="20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6" fillId="2" borderId="32" xfId="2" applyFont="1" applyFill="1" applyBorder="1"/>
    <xf numFmtId="0" fontId="6" fillId="2" borderId="33" xfId="2" applyFont="1" applyFill="1" applyBorder="1"/>
    <xf numFmtId="164" fontId="1" fillId="2" borderId="34" xfId="1" applyNumberFormat="1" applyFont="1" applyFill="1" applyBorder="1"/>
    <xf numFmtId="164" fontId="1" fillId="2" borderId="24" xfId="1" applyNumberFormat="1" applyFont="1" applyFill="1" applyBorder="1"/>
    <xf numFmtId="165" fontId="3" fillId="2" borderId="20" xfId="1" applyFont="1" applyFill="1" applyBorder="1"/>
    <xf numFmtId="164" fontId="1" fillId="0" borderId="8" xfId="0" applyNumberFormat="1" applyFont="1" applyFill="1" applyBorder="1" applyAlignment="1">
      <alignment vertical="top"/>
    </xf>
    <xf numFmtId="164" fontId="1" fillId="0" borderId="1" xfId="1" applyNumberFormat="1" applyFont="1" applyFill="1" applyBorder="1"/>
    <xf numFmtId="164" fontId="1" fillId="0" borderId="8" xfId="0" applyNumberFormat="1" applyFont="1" applyFill="1" applyBorder="1" applyAlignment="1">
      <alignment horizontal="left" vertical="top"/>
    </xf>
    <xf numFmtId="164" fontId="1" fillId="0" borderId="1" xfId="1" applyNumberFormat="1" applyFont="1" applyFill="1" applyBorder="1" applyAlignment="1">
      <alignment vertical="top"/>
    </xf>
    <xf numFmtId="0" fontId="9" fillId="2" borderId="0" xfId="0" applyFont="1" applyFill="1"/>
    <xf numFmtId="164" fontId="3" fillId="2" borderId="20" xfId="1" applyNumberFormat="1" applyFont="1" applyFill="1" applyBorder="1"/>
    <xf numFmtId="164" fontId="8" fillId="5" borderId="8" xfId="0" applyNumberFormat="1" applyFont="1" applyFill="1" applyBorder="1"/>
    <xf numFmtId="164" fontId="8" fillId="5" borderId="1" xfId="0" applyNumberFormat="1" applyFont="1" applyFill="1" applyBorder="1"/>
    <xf numFmtId="165" fontId="1" fillId="0" borderId="1" xfId="1" applyFont="1" applyFill="1" applyBorder="1"/>
    <xf numFmtId="165" fontId="1" fillId="0" borderId="8" xfId="0" applyNumberFormat="1" applyFont="1" applyFill="1" applyBorder="1" applyAlignment="1">
      <alignment horizontal="left" vertical="top"/>
    </xf>
    <xf numFmtId="165" fontId="1" fillId="2" borderId="8" xfId="0" applyNumberFormat="1" applyFont="1" applyFill="1" applyBorder="1"/>
    <xf numFmtId="165" fontId="1" fillId="2" borderId="1" xfId="1" applyFont="1" applyFill="1" applyBorder="1"/>
    <xf numFmtId="9" fontId="1" fillId="2" borderId="0" xfId="6" applyFont="1" applyFill="1"/>
    <xf numFmtId="43" fontId="1" fillId="2" borderId="0" xfId="0" applyNumberFormat="1" applyFont="1" applyFill="1"/>
    <xf numFmtId="0" fontId="2" fillId="3" borderId="3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center" vertical="center"/>
    </xf>
    <xf numFmtId="0" fontId="6" fillId="4" borderId="12" xfId="2" applyFont="1" applyFill="1" applyBorder="1" applyAlignment="1">
      <alignment horizontal="center" vertical="center"/>
    </xf>
    <xf numFmtId="0" fontId="6" fillId="4" borderId="13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/>
    </xf>
    <xf numFmtId="0" fontId="6" fillId="4" borderId="9" xfId="2" applyFont="1" applyFill="1" applyBorder="1" applyAlignment="1">
      <alignment horizontal="center" vertical="center"/>
    </xf>
    <xf numFmtId="0" fontId="6" fillId="4" borderId="30" xfId="2" applyFont="1" applyFill="1" applyBorder="1" applyAlignment="1">
      <alignment horizontal="center" vertical="center"/>
    </xf>
  </cellXfs>
  <cellStyles count="7">
    <cellStyle name="Comma" xfId="1" builtinId="3"/>
    <cellStyle name="Comma 11" xfId="5" xr:uid="{24A001CF-0ED4-924A-BDD8-D6855F8E8615}"/>
    <cellStyle name="Comma 2 2" xfId="3" xr:uid="{19D3F3CA-7763-C342-9A8F-046B55B6F2A1}"/>
    <cellStyle name="Comma 2 3" xfId="4" xr:uid="{4945F523-3D77-6B4D-8732-DF409C0A1F11}"/>
    <cellStyle name="Normal" xfId="0" builtinId="0"/>
    <cellStyle name="Normal 2 2" xfId="2" xr:uid="{42A690EC-9FF8-F74A-A2B9-CBD59F2349AD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prgovng.sharepoint.com/sites/coa/Shared%20Documents/OPERATIONAL%20DATA/DATA%20SHEET/DATA%20ANALYSI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prgovng.sharepoint.com/sites/coa/Shared%20Documents/OPERATIONAL%20DATA/DATA%20SHEET/2020%20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EAM company"/>
      <sheetName val="STREAM Destination"/>
      <sheetName val="API"/>
      <sheetName val="Losses"/>
      <sheetName val="Chart6"/>
      <sheetName val="STREAM EXPORT"/>
      <sheetName val="Chart7"/>
      <sheetName val="STREAM EXPORT DIFF"/>
      <sheetName val="Chart8"/>
      <sheetName val="Chart9"/>
      <sheetName val="COMPANIES EXPORT"/>
      <sheetName val="COMPANIES EXPORT by TERMINAL)"/>
      <sheetName val="Production"/>
      <sheetName val="Sheet2"/>
      <sheetName val="Chart10"/>
      <sheetName val="Tables"/>
      <sheetName val="Crude Theft"/>
      <sheetName val="Reconciled Crude Production"/>
      <sheetName val="DEST EXPORT"/>
      <sheetName val="DATA ANALYSIS"/>
      <sheetName val="API Chart"/>
      <sheetName val="STREAM EXPORT Chart"/>
      <sheetName val="MONTHLY DIFF CHART"/>
      <sheetName val="QUARTERLY DIFF CHART"/>
      <sheetName val="Production Chart"/>
      <sheetName val="VSLBYVSL (2)"/>
      <sheetName val="2020 Production"/>
      <sheetName val="Crude Export Destination"/>
      <sheetName val="Crude Export Compan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B1" t="str">
            <v>stream_name</v>
          </cell>
        </row>
      </sheetData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A1">
            <v>0</v>
          </cell>
        </row>
      </sheetData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PRODUCTION (Input)"/>
      <sheetName val="LIFTINGS (input)"/>
      <sheetName val="Export Permit (input)"/>
      <sheetName val="TA (Input)"/>
      <sheetName val="PRODUCED WATER (input)"/>
      <sheetName val="Terminl APIs (Input)"/>
      <sheetName val="OPEC-Lifting-Summary"/>
      <sheetName val="OPEC - CONDENSATE"/>
      <sheetName val="OPEC-PROD"/>
      <sheetName val="OPEC QUOTA MONITOR"/>
      <sheetName val="RA MONITOR"/>
      <sheetName val="FLOW STATION PRODUCTION"/>
      <sheetName val="OPEC-Theft"/>
      <sheetName val="OIL THEFT"/>
      <sheetName val="THEFT-DETAILS"/>
      <sheetName val="OPEC - LIFTINGS "/>
      <sheetName val="Lifting Publish"/>
      <sheetName val="ROYALTY "/>
      <sheetName val="TERM RECEIPTS"/>
      <sheetName val="LIFTINGS BY COYS (FAAC)"/>
      <sheetName val="BOF"/>
      <sheetName val="PERMIT MONITOR"/>
      <sheetName val="ROYALTY-FS&amp;T"/>
      <sheetName val="REVISED FRRC"/>
      <sheetName val="FIRS"/>
      <sheetName val="NESS"/>
      <sheetName val="BONNY - Main"/>
      <sheetName val="WALTERSMITH CLUSTER"/>
      <sheetName val="FORCADOS"/>
      <sheetName val="BRASS"/>
      <sheetName val="Signed Addax Cluster"/>
      <sheetName val="MWOG Cluster FORCADOS"/>
      <sheetName val="Signed PPL Cluster"/>
      <sheetName val="COMBINED - MFOs"/>
      <sheetName val="PNG PROD &amp; LIFTING BRASS"/>
      <sheetName val="SEA EAGLE (E.A) PROD"/>
      <sheetName val="BONGA"/>
      <sheetName val="ODUDU "/>
      <sheetName val="AKPO"/>
      <sheetName val="EGINA"/>
      <sheetName val="ABO"/>
      <sheetName val="QIT"/>
      <sheetName val="FUN GROUP"/>
      <sheetName val="YOHO"/>
      <sheetName val="ERHA"/>
      <sheetName val="USAN"/>
      <sheetName val="OKWORI "/>
      <sheetName val="ANTAN"/>
      <sheetName val="AGBAMI"/>
      <sheetName val="PENINGTON"/>
      <sheetName val="ESCRAVOS"/>
      <sheetName val="EBOK"/>
      <sheetName val="OKONO"/>
      <sheetName val="IMA"/>
      <sheetName val="OKORO"/>
      <sheetName val="OTAKIKPO"/>
      <sheetName val="SEEPCO"/>
      <sheetName val="DUBRI"/>
      <sheetName val="AJAPA - BU"/>
      <sheetName val="BRITTANIA U"/>
      <sheetName val="KEREMOR-UGO OCHA OML 42"/>
      <sheetName val="AJE"/>
      <sheetName val="UKPOKITI"/>
      <sheetName val="BRASS Lifting"/>
      <sheetName val="ABO Lifting"/>
      <sheetName val="UGO-OCHA Lifting"/>
      <sheetName val="WRPC-NPDC SEPLAT Lifting"/>
      <sheetName val="OKORO Lifting"/>
      <sheetName val="OYO Lifting"/>
      <sheetName val="UKPOKITI Lifting"/>
      <sheetName val="ANTAN Lifting"/>
      <sheetName val="OKWORI Lifting"/>
      <sheetName val="OKONO Lifting"/>
      <sheetName val="AJAPA - BRITTANIA U Lifting"/>
      <sheetName val="IMA Lifting"/>
      <sheetName val="TULJA Lifting"/>
      <sheetName val="EBOK Lifting"/>
      <sheetName val="PENNINGTON Lifting"/>
      <sheetName val="AJE Lifting"/>
      <sheetName val="EGTL Lifting"/>
      <sheetName val="ESCRAVOS Lifting"/>
      <sheetName val="AGBAMI Lifting"/>
      <sheetName val="USAN Lifting"/>
      <sheetName val="ERHA Lifting"/>
      <sheetName val="YOHO Lifting"/>
      <sheetName val="QUA IBOE Lifting"/>
      <sheetName val="EGINA Lifting"/>
      <sheetName val="BONNY Lifting"/>
      <sheetName val="FORCADOS LIFTING "/>
      <sheetName val="AKPO Lifting"/>
      <sheetName val="ODUDU Lifing"/>
      <sheetName val="BONGA Lifting"/>
      <sheetName val="E.A. lifting"/>
      <sheetName val="OML 111 Cluster"/>
      <sheetName val="SEPLAT -UPS"/>
      <sheetName val="EKANGA"/>
      <sheetName val="EGTL"/>
      <sheetName val="CONOIL"/>
      <sheetName val="NDPR-DIESEL"/>
      <sheetName val="FHN BARGING"/>
      <sheetName val="ATLAS"/>
      <sheetName val="ATALA"/>
      <sheetName val="ANAMBRA"/>
      <sheetName val="LOSSES"/>
      <sheetName val="111 split"/>
      <sheetName val="MWOG CLUSTER CORRECT"/>
      <sheetName val="UBIMA"/>
      <sheetName val="ANYALA MADU"/>
      <sheetName val="ANYALA MADU Lifting"/>
      <sheetName val="SEEPCO (2)"/>
    </sheetNames>
    <sheetDataSet>
      <sheetData sheetId="0"/>
      <sheetData sheetId="1">
        <row r="2">
          <cell r="C2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 refreshError="1"/>
      <sheetData sheetId="106" refreshError="1"/>
      <sheetData sheetId="107"/>
      <sheetData sheetId="108" refreshError="1"/>
      <sheetData sheetId="109" refreshError="1"/>
      <sheetData sheetId="1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91FB6-7271-6746-A809-AAA5DECE420D}">
  <sheetPr codeName="Sheet8">
    <tabColor rgb="FF000000"/>
  </sheetPr>
  <dimension ref="A1:Q65"/>
  <sheetViews>
    <sheetView tabSelected="1" view="pageBreakPreview" zoomScale="60" zoomScaleNormal="11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1" sqref="O1:Q1048576"/>
    </sheetView>
  </sheetViews>
  <sheetFormatPr defaultColWidth="8.44140625" defaultRowHeight="14.4" x14ac:dyDescent="0.3"/>
  <cols>
    <col min="1" max="1" width="31.109375" style="1" customWidth="1"/>
    <col min="2" max="2" width="19.44140625" style="1" customWidth="1"/>
    <col min="3" max="3" width="15.44140625" style="1" bestFit="1" customWidth="1"/>
    <col min="4" max="4" width="18.77734375" style="1" bestFit="1" customWidth="1"/>
    <col min="5" max="5" width="15.44140625" style="1" bestFit="1" customWidth="1"/>
    <col min="6" max="6" width="14.5546875" style="1" bestFit="1" customWidth="1"/>
    <col min="7" max="10" width="15.109375" style="1" bestFit="1" customWidth="1"/>
    <col min="11" max="11" width="17.109375" style="1" bestFit="1" customWidth="1"/>
    <col min="12" max="12" width="15.44140625" style="1" bestFit="1" customWidth="1"/>
    <col min="13" max="13" width="15.6640625" style="1" bestFit="1" customWidth="1"/>
    <col min="14" max="14" width="15.44140625" style="1" bestFit="1" customWidth="1"/>
    <col min="15" max="15" width="11.33203125" style="1" customWidth="1"/>
    <col min="16" max="16" width="8.44140625" style="1"/>
    <col min="17" max="17" width="13.109375" style="1" customWidth="1"/>
    <col min="18" max="16384" width="8.44140625" style="1"/>
  </cols>
  <sheetData>
    <row r="1" spans="1:17" ht="34.950000000000003" customHeight="1" x14ac:dyDescent="0.3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7" ht="32.25" customHeight="1" x14ac:dyDescent="0.3">
      <c r="A2" s="78" t="s">
        <v>45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17" ht="15" thickBot="1" x14ac:dyDescent="0.35">
      <c r="A3" s="3" t="s">
        <v>0</v>
      </c>
      <c r="B3" s="3" t="s">
        <v>1</v>
      </c>
      <c r="C3" s="4" t="s">
        <v>46</v>
      </c>
      <c r="D3" s="4" t="s">
        <v>47</v>
      </c>
      <c r="E3" s="4" t="s">
        <v>49</v>
      </c>
      <c r="F3" s="4" t="s">
        <v>50</v>
      </c>
      <c r="G3" s="4" t="s">
        <v>51</v>
      </c>
      <c r="H3" s="4" t="s">
        <v>52</v>
      </c>
      <c r="I3" s="4" t="s">
        <v>53</v>
      </c>
      <c r="J3" s="4" t="s">
        <v>54</v>
      </c>
      <c r="K3" s="4" t="s">
        <v>55</v>
      </c>
      <c r="L3" s="4" t="s">
        <v>56</v>
      </c>
      <c r="M3" s="4" t="s">
        <v>57</v>
      </c>
      <c r="N3" s="4" t="s">
        <v>58</v>
      </c>
    </row>
    <row r="4" spans="1:17" ht="15" thickTop="1" x14ac:dyDescent="0.3">
      <c r="A4" s="80" t="s">
        <v>2</v>
      </c>
      <c r="B4" s="17" t="s">
        <v>3</v>
      </c>
      <c r="C4" s="18">
        <v>6776015.9251823276</v>
      </c>
      <c r="D4" s="64">
        <v>5176077</v>
      </c>
      <c r="E4" s="64">
        <v>5133029</v>
      </c>
      <c r="F4" s="64">
        <v>4323813.6500000004</v>
      </c>
      <c r="G4" s="64">
        <v>4955284</v>
      </c>
      <c r="H4" s="64">
        <v>4399246.8866666667</v>
      </c>
      <c r="I4" s="64">
        <v>3606254</v>
      </c>
      <c r="J4" s="64">
        <v>5135367</v>
      </c>
      <c r="K4" s="64">
        <v>3318975.6339999996</v>
      </c>
      <c r="L4" s="64">
        <v>2373790</v>
      </c>
      <c r="M4" s="64">
        <v>2737971.16</v>
      </c>
      <c r="N4" s="64">
        <v>2301542.41</v>
      </c>
    </row>
    <row r="5" spans="1:17" x14ac:dyDescent="0.3">
      <c r="A5" s="81"/>
      <c r="B5" s="5" t="s">
        <v>4</v>
      </c>
      <c r="C5" s="6">
        <v>1263344</v>
      </c>
      <c r="D5" s="65">
        <v>1132523</v>
      </c>
      <c r="E5" s="65">
        <v>1102312</v>
      </c>
      <c r="F5" s="65">
        <v>1006904.35</v>
      </c>
      <c r="G5" s="65">
        <v>1092934</v>
      </c>
      <c r="H5" s="65">
        <v>1398297</v>
      </c>
      <c r="I5" s="65">
        <v>1378602</v>
      </c>
      <c r="J5" s="65">
        <v>831345</v>
      </c>
      <c r="K5" s="65">
        <v>881235.55599999998</v>
      </c>
      <c r="L5" s="65">
        <v>1275970</v>
      </c>
      <c r="M5" s="65">
        <v>710806</v>
      </c>
      <c r="N5" s="65">
        <v>767013</v>
      </c>
    </row>
    <row r="6" spans="1:17" ht="15" thickBot="1" x14ac:dyDescent="0.35">
      <c r="A6" s="82"/>
      <c r="B6" s="19" t="s">
        <v>5</v>
      </c>
      <c r="C6" s="20">
        <f t="shared" ref="C6:D6" si="0">C4+C5</f>
        <v>8039359.9251823276</v>
      </c>
      <c r="D6" s="20">
        <f t="shared" si="0"/>
        <v>6308600</v>
      </c>
      <c r="E6" s="20">
        <f t="shared" ref="E6:F6" si="1">E4+E5</f>
        <v>6235341</v>
      </c>
      <c r="F6" s="20">
        <f t="shared" si="1"/>
        <v>5330718</v>
      </c>
      <c r="G6" s="20">
        <f t="shared" ref="G6:H6" si="2">G4+G5</f>
        <v>6048218</v>
      </c>
      <c r="H6" s="20">
        <f t="shared" si="2"/>
        <v>5797543.8866666667</v>
      </c>
      <c r="I6" s="20">
        <f t="shared" ref="I6:K6" si="3">I4+I5</f>
        <v>4984856</v>
      </c>
      <c r="J6" s="20">
        <f t="shared" si="3"/>
        <v>5966712</v>
      </c>
      <c r="K6" s="20">
        <f t="shared" si="3"/>
        <v>4200211.1899999995</v>
      </c>
      <c r="L6" s="20">
        <f t="shared" ref="L6:N6" si="4">L4+L5</f>
        <v>3649760</v>
      </c>
      <c r="M6" s="20">
        <f t="shared" si="4"/>
        <v>3448777.16</v>
      </c>
      <c r="N6" s="20">
        <f t="shared" si="4"/>
        <v>3068555.41</v>
      </c>
      <c r="O6" s="2"/>
      <c r="P6" s="76"/>
      <c r="Q6" s="77"/>
    </row>
    <row r="7" spans="1:17" ht="16.05" customHeight="1" thickTop="1" x14ac:dyDescent="0.3">
      <c r="A7" s="80" t="s">
        <v>6</v>
      </c>
      <c r="B7" s="17" t="s">
        <v>3</v>
      </c>
      <c r="C7" s="21">
        <v>1314356</v>
      </c>
      <c r="D7" s="66">
        <v>1338219</v>
      </c>
      <c r="E7" s="66">
        <v>1097169.0008999999</v>
      </c>
      <c r="F7" s="66">
        <v>1176170</v>
      </c>
      <c r="G7" s="66">
        <v>983425.2</v>
      </c>
      <c r="H7" s="73">
        <v>763261.3073333333</v>
      </c>
      <c r="I7" s="66">
        <v>833311.51</v>
      </c>
      <c r="J7" s="66">
        <v>1206171.51</v>
      </c>
      <c r="K7" s="66">
        <v>1303911.6699900001</v>
      </c>
      <c r="L7" s="66">
        <v>1031990</v>
      </c>
      <c r="M7" s="66">
        <v>841068.99</v>
      </c>
      <c r="N7" s="66">
        <v>1129263</v>
      </c>
      <c r="O7" s="2"/>
      <c r="P7" s="76"/>
      <c r="Q7" s="77"/>
    </row>
    <row r="8" spans="1:17" x14ac:dyDescent="0.3">
      <c r="A8" s="81"/>
      <c r="B8" s="5" t="s">
        <v>4</v>
      </c>
      <c r="C8" s="6">
        <v>741302</v>
      </c>
      <c r="D8" s="65">
        <v>629058</v>
      </c>
      <c r="E8" s="65">
        <v>694336.00010000006</v>
      </c>
      <c r="F8" s="65">
        <v>564241</v>
      </c>
      <c r="G8" s="65">
        <v>469656.80000000005</v>
      </c>
      <c r="H8" s="72">
        <v>430486.6926666667</v>
      </c>
      <c r="I8" s="65">
        <v>372460.49</v>
      </c>
      <c r="J8" s="65">
        <v>338805.49</v>
      </c>
      <c r="K8" s="65">
        <v>372710.33000999998</v>
      </c>
      <c r="L8" s="65">
        <v>418545</v>
      </c>
      <c r="M8" s="65">
        <v>475058.01</v>
      </c>
      <c r="N8" s="65">
        <v>413286</v>
      </c>
      <c r="O8" s="2"/>
      <c r="P8" s="76"/>
      <c r="Q8" s="77"/>
    </row>
    <row r="9" spans="1:17" ht="15" thickBot="1" x14ac:dyDescent="0.35">
      <c r="A9" s="82"/>
      <c r="B9" s="19" t="s">
        <v>5</v>
      </c>
      <c r="C9" s="20">
        <f t="shared" ref="C9:D9" si="5">C7+C8</f>
        <v>2055658</v>
      </c>
      <c r="D9" s="20">
        <f t="shared" si="5"/>
        <v>1967277</v>
      </c>
      <c r="E9" s="20">
        <f t="shared" ref="E9:F9" si="6">E7+E8</f>
        <v>1791505.0009999999</v>
      </c>
      <c r="F9" s="20">
        <f t="shared" si="6"/>
        <v>1740411</v>
      </c>
      <c r="G9" s="20">
        <f t="shared" ref="G9:H9" si="7">G7+G8</f>
        <v>1453082</v>
      </c>
      <c r="H9" s="20">
        <f t="shared" si="7"/>
        <v>1193748</v>
      </c>
      <c r="I9" s="20">
        <f t="shared" ref="I9:K9" si="8">I7+I8</f>
        <v>1205772</v>
      </c>
      <c r="J9" s="20">
        <f t="shared" si="8"/>
        <v>1544977</v>
      </c>
      <c r="K9" s="20">
        <f t="shared" si="8"/>
        <v>1676622</v>
      </c>
      <c r="L9" s="20">
        <f t="shared" ref="L9:N9" si="9">L7+L8</f>
        <v>1450535</v>
      </c>
      <c r="M9" s="20">
        <f t="shared" si="9"/>
        <v>1316127</v>
      </c>
      <c r="N9" s="20">
        <f t="shared" si="9"/>
        <v>1542549</v>
      </c>
      <c r="O9" s="2"/>
      <c r="P9" s="76"/>
      <c r="Q9" s="77"/>
    </row>
    <row r="10" spans="1:17" ht="15" thickTop="1" x14ac:dyDescent="0.3">
      <c r="A10" s="83" t="s">
        <v>7</v>
      </c>
      <c r="B10" s="22" t="s">
        <v>3</v>
      </c>
      <c r="C10" s="23">
        <v>3657873</v>
      </c>
      <c r="D10" s="23">
        <v>4684125</v>
      </c>
      <c r="E10" s="23">
        <v>5009825</v>
      </c>
      <c r="F10" s="23">
        <v>5014925</v>
      </c>
      <c r="G10" s="23">
        <v>5316929</v>
      </c>
      <c r="H10" s="23">
        <v>4221253.17</v>
      </c>
      <c r="I10" s="23">
        <v>4552450</v>
      </c>
      <c r="J10" s="23">
        <v>4121739</v>
      </c>
      <c r="K10" s="23">
        <v>4406253</v>
      </c>
      <c r="L10" s="23">
        <v>4851163</v>
      </c>
      <c r="M10" s="23">
        <v>4503518</v>
      </c>
      <c r="N10" s="23">
        <v>5107938</v>
      </c>
      <c r="O10" s="2"/>
      <c r="P10" s="76"/>
      <c r="Q10" s="77"/>
    </row>
    <row r="11" spans="1:17" x14ac:dyDescent="0.3">
      <c r="A11" s="84"/>
      <c r="B11" s="7" t="s">
        <v>43</v>
      </c>
      <c r="C11" s="8">
        <v>55132</v>
      </c>
      <c r="D11" s="8">
        <v>98134</v>
      </c>
      <c r="E11" s="8">
        <v>91422</v>
      </c>
      <c r="F11" s="8">
        <v>103490</v>
      </c>
      <c r="G11" s="8">
        <v>106602</v>
      </c>
      <c r="H11" s="8">
        <v>102019.83</v>
      </c>
      <c r="I11" s="8">
        <v>111055</v>
      </c>
      <c r="J11" s="8">
        <v>123794</v>
      </c>
      <c r="K11" s="8">
        <v>107179</v>
      </c>
      <c r="L11" s="8">
        <v>93363</v>
      </c>
      <c r="M11" s="8">
        <v>94689</v>
      </c>
      <c r="N11" s="8">
        <v>75937</v>
      </c>
      <c r="O11" s="2"/>
      <c r="P11" s="76"/>
      <c r="Q11" s="77"/>
    </row>
    <row r="12" spans="1:17" ht="15" thickBot="1" x14ac:dyDescent="0.35">
      <c r="A12" s="85"/>
      <c r="B12" s="19" t="s">
        <v>5</v>
      </c>
      <c r="C12" s="20">
        <f t="shared" ref="C12:D12" si="10">C10+C11</f>
        <v>3713005</v>
      </c>
      <c r="D12" s="20">
        <f t="shared" si="10"/>
        <v>4782259</v>
      </c>
      <c r="E12" s="20">
        <f t="shared" ref="E12:F12" si="11">E10+E11</f>
        <v>5101247</v>
      </c>
      <c r="F12" s="20">
        <f t="shared" si="11"/>
        <v>5118415</v>
      </c>
      <c r="G12" s="20">
        <f t="shared" ref="G12:H12" si="12">G10+G11</f>
        <v>5423531</v>
      </c>
      <c r="H12" s="20">
        <f t="shared" si="12"/>
        <v>4323273</v>
      </c>
      <c r="I12" s="20">
        <f t="shared" ref="I12:K12" si="13">I10+I11</f>
        <v>4663505</v>
      </c>
      <c r="J12" s="20">
        <f t="shared" si="13"/>
        <v>4245533</v>
      </c>
      <c r="K12" s="20">
        <f t="shared" si="13"/>
        <v>4513432</v>
      </c>
      <c r="L12" s="20">
        <f t="shared" ref="L12:N12" si="14">L10+L11</f>
        <v>4944526</v>
      </c>
      <c r="M12" s="20">
        <f t="shared" si="14"/>
        <v>4598207</v>
      </c>
      <c r="N12" s="20">
        <f t="shared" si="14"/>
        <v>5183875</v>
      </c>
      <c r="O12" s="2"/>
      <c r="P12" s="76"/>
      <c r="Q12" s="77"/>
    </row>
    <row r="13" spans="1:17" ht="16.95" customHeight="1" thickTop="1" x14ac:dyDescent="0.3">
      <c r="A13" s="90" t="s">
        <v>8</v>
      </c>
      <c r="B13" s="24" t="s">
        <v>3</v>
      </c>
      <c r="C13" s="18">
        <v>6319101.6082586497</v>
      </c>
      <c r="D13" s="64">
        <v>6263376</v>
      </c>
      <c r="E13" s="64">
        <v>7355248</v>
      </c>
      <c r="F13" s="64">
        <v>5909442</v>
      </c>
      <c r="G13" s="23">
        <v>6181744.3466666667</v>
      </c>
      <c r="H13" s="64">
        <v>6176793.0681056175</v>
      </c>
      <c r="I13" s="23">
        <v>5733591.4900000002</v>
      </c>
      <c r="J13" s="23">
        <v>2038786.49</v>
      </c>
      <c r="K13" s="64">
        <v>4737979.62</v>
      </c>
      <c r="L13" s="23">
        <v>5955063</v>
      </c>
      <c r="M13" s="64">
        <v>6321545.6499999994</v>
      </c>
      <c r="N13" s="23">
        <v>4618073</v>
      </c>
      <c r="O13" s="2"/>
      <c r="P13" s="76"/>
      <c r="Q13" s="77"/>
    </row>
    <row r="14" spans="1:17" x14ac:dyDescent="0.3">
      <c r="A14" s="91"/>
      <c r="B14" s="9" t="s">
        <v>4</v>
      </c>
      <c r="C14" s="10">
        <v>1123485.897300445</v>
      </c>
      <c r="D14" s="67">
        <v>871640</v>
      </c>
      <c r="E14" s="67">
        <v>805076</v>
      </c>
      <c r="F14" s="67">
        <v>765427</v>
      </c>
      <c r="G14" s="6">
        <v>979077.65333333332</v>
      </c>
      <c r="H14" s="67">
        <v>1041207.598561049</v>
      </c>
      <c r="I14" s="6">
        <v>1030470.51</v>
      </c>
      <c r="J14" s="6">
        <v>927738.51</v>
      </c>
      <c r="K14" s="67">
        <v>776384.38</v>
      </c>
      <c r="L14" s="6">
        <v>743617</v>
      </c>
      <c r="M14" s="67">
        <v>795889.99</v>
      </c>
      <c r="N14" s="6">
        <v>750099</v>
      </c>
      <c r="O14" s="2"/>
      <c r="P14" s="76"/>
      <c r="Q14" s="77"/>
    </row>
    <row r="15" spans="1:17" ht="15" thickBot="1" x14ac:dyDescent="0.35">
      <c r="A15" s="92"/>
      <c r="B15" s="25" t="s">
        <v>5</v>
      </c>
      <c r="C15" s="20">
        <f t="shared" ref="C15:D15" si="15">C13+C14</f>
        <v>7442587.5055590943</v>
      </c>
      <c r="D15" s="20">
        <f t="shared" si="15"/>
        <v>7135016</v>
      </c>
      <c r="E15" s="20">
        <f t="shared" ref="E15:F15" si="16">E13+E14</f>
        <v>8160324</v>
      </c>
      <c r="F15" s="20">
        <f t="shared" si="16"/>
        <v>6674869</v>
      </c>
      <c r="G15" s="20">
        <f t="shared" ref="G15:H15" si="17">G13+G14</f>
        <v>7160822</v>
      </c>
      <c r="H15" s="20">
        <f t="shared" si="17"/>
        <v>7218000.666666666</v>
      </c>
      <c r="I15" s="20">
        <f t="shared" ref="I15:K15" si="18">I13+I14</f>
        <v>6764062</v>
      </c>
      <c r="J15" s="20">
        <f t="shared" si="18"/>
        <v>2966525</v>
      </c>
      <c r="K15" s="20">
        <f t="shared" si="18"/>
        <v>5514364</v>
      </c>
      <c r="L15" s="20">
        <f t="shared" ref="L15:N15" si="19">L13+L14</f>
        <v>6698680</v>
      </c>
      <c r="M15" s="20">
        <f t="shared" si="19"/>
        <v>7117435.6399999997</v>
      </c>
      <c r="N15" s="20">
        <f t="shared" si="19"/>
        <v>5368172</v>
      </c>
      <c r="O15" s="2"/>
      <c r="P15" s="76"/>
      <c r="Q15" s="77"/>
    </row>
    <row r="16" spans="1:17" ht="15" thickTop="1" x14ac:dyDescent="0.3">
      <c r="A16" s="93" t="s">
        <v>9</v>
      </c>
      <c r="B16" s="26" t="s">
        <v>3</v>
      </c>
      <c r="C16" s="23">
        <v>4459845</v>
      </c>
      <c r="D16" s="23">
        <v>4116900</v>
      </c>
      <c r="E16" s="23">
        <v>4361116</v>
      </c>
      <c r="F16" s="23">
        <v>4143082</v>
      </c>
      <c r="G16" s="70">
        <v>4142446</v>
      </c>
      <c r="H16" s="23">
        <v>3973185</v>
      </c>
      <c r="I16" s="70">
        <v>3747219</v>
      </c>
      <c r="J16" s="70">
        <v>4132799</v>
      </c>
      <c r="K16" s="23">
        <v>3975689</v>
      </c>
      <c r="L16" s="70">
        <v>4053366</v>
      </c>
      <c r="M16" s="23">
        <v>3760354</v>
      </c>
      <c r="N16" s="70">
        <v>3665966</v>
      </c>
      <c r="O16" s="2"/>
      <c r="P16" s="76"/>
      <c r="Q16" s="77"/>
    </row>
    <row r="17" spans="1:17" x14ac:dyDescent="0.3">
      <c r="A17" s="94"/>
      <c r="B17" s="11" t="s">
        <v>4</v>
      </c>
      <c r="C17" s="6">
        <v>141526</v>
      </c>
      <c r="D17" s="6">
        <v>125191</v>
      </c>
      <c r="E17" s="6">
        <v>82262</v>
      </c>
      <c r="F17" s="6">
        <v>77998</v>
      </c>
      <c r="G17" s="71">
        <v>86568</v>
      </c>
      <c r="H17" s="6">
        <v>120907</v>
      </c>
      <c r="I17" s="71">
        <v>101806</v>
      </c>
      <c r="J17" s="71">
        <v>90682</v>
      </c>
      <c r="K17" s="6">
        <v>42592</v>
      </c>
      <c r="L17" s="71">
        <v>111481</v>
      </c>
      <c r="M17" s="6">
        <v>61351</v>
      </c>
      <c r="N17" s="71">
        <v>53165</v>
      </c>
      <c r="O17" s="2"/>
      <c r="P17" s="76"/>
      <c r="Q17" s="77"/>
    </row>
    <row r="18" spans="1:17" ht="15" thickBot="1" x14ac:dyDescent="0.35">
      <c r="A18" s="95"/>
      <c r="B18" s="52" t="s">
        <v>5</v>
      </c>
      <c r="C18" s="53">
        <f t="shared" ref="C18:D18" si="20">C16+C17</f>
        <v>4601371</v>
      </c>
      <c r="D18" s="53">
        <f t="shared" si="20"/>
        <v>4242091</v>
      </c>
      <c r="E18" s="53">
        <f t="shared" ref="E18:F18" si="21">E16+E17</f>
        <v>4443378</v>
      </c>
      <c r="F18" s="53">
        <f t="shared" si="21"/>
        <v>4221080</v>
      </c>
      <c r="G18" s="53">
        <f t="shared" ref="G18:H18" si="22">G16+G17</f>
        <v>4229014</v>
      </c>
      <c r="H18" s="53">
        <f t="shared" si="22"/>
        <v>4094092</v>
      </c>
      <c r="I18" s="53">
        <f t="shared" ref="I18:K18" si="23">I16+I17</f>
        <v>3849025</v>
      </c>
      <c r="J18" s="53">
        <f t="shared" si="23"/>
        <v>4223481</v>
      </c>
      <c r="K18" s="53">
        <f t="shared" si="23"/>
        <v>4018281</v>
      </c>
      <c r="L18" s="53">
        <f t="shared" ref="L18:N18" si="24">L16+L17</f>
        <v>4164847</v>
      </c>
      <c r="M18" s="53">
        <f t="shared" si="24"/>
        <v>3821705</v>
      </c>
      <c r="N18" s="53">
        <f t="shared" si="24"/>
        <v>3719131</v>
      </c>
      <c r="O18" s="2"/>
      <c r="P18" s="76"/>
      <c r="Q18" s="77"/>
    </row>
    <row r="19" spans="1:17" ht="15" thickTop="1" x14ac:dyDescent="0.3">
      <c r="A19" s="80" t="s">
        <v>10</v>
      </c>
      <c r="B19" s="27" t="s">
        <v>3</v>
      </c>
      <c r="C19" s="56">
        <v>1970719</v>
      </c>
      <c r="D19" s="56">
        <v>1873990</v>
      </c>
      <c r="E19" s="56">
        <v>2244822</v>
      </c>
      <c r="F19" s="70">
        <v>2225474</v>
      </c>
      <c r="G19" s="70">
        <v>2279893</v>
      </c>
      <c r="H19" s="70">
        <v>2234127</v>
      </c>
      <c r="I19" s="70">
        <v>2271142</v>
      </c>
      <c r="J19" s="70">
        <v>2202349</v>
      </c>
      <c r="K19" s="70">
        <v>2121909</v>
      </c>
      <c r="L19" s="70">
        <v>2146710</v>
      </c>
      <c r="M19" s="70">
        <v>1461690</v>
      </c>
      <c r="N19" s="70">
        <v>1831672</v>
      </c>
      <c r="O19" s="2"/>
      <c r="P19" s="76"/>
      <c r="Q19" s="77"/>
    </row>
    <row r="20" spans="1:17" x14ac:dyDescent="0.3">
      <c r="A20" s="81"/>
      <c r="B20" s="12" t="s">
        <v>4</v>
      </c>
      <c r="C20" s="37">
        <v>13558</v>
      </c>
      <c r="D20" s="37">
        <v>13702</v>
      </c>
      <c r="E20" s="37">
        <v>14217</v>
      </c>
      <c r="F20" s="71">
        <v>10163</v>
      </c>
      <c r="G20" s="71">
        <v>13924</v>
      </c>
      <c r="H20" s="71">
        <v>16132</v>
      </c>
      <c r="I20" s="71">
        <v>16317</v>
      </c>
      <c r="J20" s="71">
        <v>15998</v>
      </c>
      <c r="K20" s="71">
        <v>11377</v>
      </c>
      <c r="L20" s="71">
        <v>7829</v>
      </c>
      <c r="M20" s="71">
        <v>6526</v>
      </c>
      <c r="N20" s="71">
        <v>9184</v>
      </c>
      <c r="O20" s="2"/>
      <c r="P20" s="76"/>
      <c r="Q20" s="77"/>
    </row>
    <row r="21" spans="1:17" ht="15" thickBot="1" x14ac:dyDescent="0.35">
      <c r="A21" s="82"/>
      <c r="B21" s="28" t="s">
        <v>5</v>
      </c>
      <c r="C21" s="20">
        <f t="shared" ref="C21:D21" si="25">C19+C20</f>
        <v>1984277</v>
      </c>
      <c r="D21" s="20">
        <f t="shared" si="25"/>
        <v>1887692</v>
      </c>
      <c r="E21" s="20">
        <f t="shared" ref="E21:F21" si="26">E19+E20</f>
        <v>2259039</v>
      </c>
      <c r="F21" s="20">
        <f t="shared" si="26"/>
        <v>2235637</v>
      </c>
      <c r="G21" s="20">
        <f t="shared" ref="G21:H21" si="27">G19+G20</f>
        <v>2293817</v>
      </c>
      <c r="H21" s="20">
        <f t="shared" si="27"/>
        <v>2250259</v>
      </c>
      <c r="I21" s="20">
        <f t="shared" ref="I21:K21" si="28">I19+I20</f>
        <v>2287459</v>
      </c>
      <c r="J21" s="20">
        <f t="shared" si="28"/>
        <v>2218347</v>
      </c>
      <c r="K21" s="20">
        <f t="shared" si="28"/>
        <v>2133286</v>
      </c>
      <c r="L21" s="20">
        <f t="shared" ref="L21:N21" si="29">L19+L20</f>
        <v>2154539</v>
      </c>
      <c r="M21" s="20">
        <f t="shared" si="29"/>
        <v>1468216</v>
      </c>
      <c r="N21" s="20">
        <f t="shared" si="29"/>
        <v>1840856</v>
      </c>
      <c r="O21" s="2"/>
      <c r="P21" s="76"/>
      <c r="Q21" s="77"/>
    </row>
    <row r="22" spans="1:17" ht="15" thickTop="1" x14ac:dyDescent="0.3">
      <c r="A22" s="89" t="s">
        <v>11</v>
      </c>
      <c r="B22" s="54" t="s">
        <v>3</v>
      </c>
      <c r="C22" s="55">
        <v>1249468</v>
      </c>
      <c r="D22" s="55">
        <v>1112310</v>
      </c>
      <c r="E22" s="55">
        <v>1231520</v>
      </c>
      <c r="F22" s="55">
        <v>1189553</v>
      </c>
      <c r="G22" s="55">
        <v>1247241</v>
      </c>
      <c r="H22" s="55">
        <v>1386462</v>
      </c>
      <c r="I22" s="55">
        <v>1374300</v>
      </c>
      <c r="J22" s="55">
        <v>1207561</v>
      </c>
      <c r="K22" s="55">
        <v>1213397</v>
      </c>
      <c r="L22" s="55">
        <v>1378952</v>
      </c>
      <c r="M22" s="55">
        <v>1326620</v>
      </c>
      <c r="N22" s="55">
        <v>1400755</v>
      </c>
      <c r="O22" s="2"/>
      <c r="P22" s="76"/>
      <c r="Q22" s="77"/>
    </row>
    <row r="23" spans="1:17" x14ac:dyDescent="0.3">
      <c r="A23" s="81"/>
      <c r="B23" s="12" t="s">
        <v>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2"/>
      <c r="P23" s="76"/>
      <c r="Q23" s="77"/>
    </row>
    <row r="24" spans="1:17" ht="15" thickBot="1" x14ac:dyDescent="0.35">
      <c r="A24" s="82"/>
      <c r="B24" s="19" t="s">
        <v>5</v>
      </c>
      <c r="C24" s="29">
        <f t="shared" ref="C24:D24" si="30">C22+C23</f>
        <v>1249468</v>
      </c>
      <c r="D24" s="29">
        <f t="shared" si="30"/>
        <v>1112310</v>
      </c>
      <c r="E24" s="29">
        <f t="shared" ref="E24:F24" si="31">E22+E23</f>
        <v>1231520</v>
      </c>
      <c r="F24" s="29">
        <f t="shared" si="31"/>
        <v>1189553</v>
      </c>
      <c r="G24" s="29">
        <f t="shared" ref="G24:H24" si="32">G22+G23</f>
        <v>1247241</v>
      </c>
      <c r="H24" s="29">
        <f t="shared" si="32"/>
        <v>1386462</v>
      </c>
      <c r="I24" s="29">
        <f t="shared" ref="I24:K24" si="33">I22+I23</f>
        <v>1374300</v>
      </c>
      <c r="J24" s="29">
        <f t="shared" si="33"/>
        <v>1207561</v>
      </c>
      <c r="K24" s="29">
        <f t="shared" si="33"/>
        <v>1213397</v>
      </c>
      <c r="L24" s="29">
        <f t="shared" ref="L24:N24" si="34">L22+L23</f>
        <v>1378952</v>
      </c>
      <c r="M24" s="29">
        <f t="shared" si="34"/>
        <v>1326620</v>
      </c>
      <c r="N24" s="29">
        <f t="shared" si="34"/>
        <v>1400755</v>
      </c>
      <c r="O24" s="2"/>
      <c r="P24" s="76"/>
      <c r="Q24" s="77"/>
    </row>
    <row r="25" spans="1:17" ht="15" thickTop="1" x14ac:dyDescent="0.3">
      <c r="A25" s="80" t="s">
        <v>12</v>
      </c>
      <c r="B25" s="27" t="s">
        <v>3</v>
      </c>
      <c r="C25" s="23">
        <v>44429</v>
      </c>
      <c r="D25" s="23">
        <v>38363</v>
      </c>
      <c r="E25" s="23">
        <v>42115</v>
      </c>
      <c r="F25" s="23">
        <v>44243</v>
      </c>
      <c r="G25" s="23">
        <v>39806</v>
      </c>
      <c r="H25" s="74">
        <v>37872</v>
      </c>
      <c r="I25" s="23">
        <v>38866</v>
      </c>
      <c r="J25" s="23">
        <v>38810</v>
      </c>
      <c r="K25" s="23">
        <v>44051</v>
      </c>
      <c r="L25" s="23">
        <v>37602</v>
      </c>
      <c r="M25" s="23">
        <v>1196</v>
      </c>
      <c r="N25" s="23">
        <v>0</v>
      </c>
      <c r="O25" s="2"/>
      <c r="P25" s="76"/>
      <c r="Q25" s="77"/>
    </row>
    <row r="26" spans="1:17" x14ac:dyDescent="0.3">
      <c r="A26" s="81"/>
      <c r="B26" s="12" t="s">
        <v>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75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2"/>
      <c r="P26" s="76"/>
      <c r="Q26" s="77"/>
    </row>
    <row r="27" spans="1:17" ht="15" thickBot="1" x14ac:dyDescent="0.35">
      <c r="A27" s="82"/>
      <c r="B27" s="28" t="s">
        <v>5</v>
      </c>
      <c r="C27" s="29">
        <f t="shared" ref="C27:D27" si="35">C25+C26</f>
        <v>44429</v>
      </c>
      <c r="D27" s="29">
        <f t="shared" si="35"/>
        <v>38363</v>
      </c>
      <c r="E27" s="29">
        <f t="shared" ref="E27:F27" si="36">E25+E26</f>
        <v>42115</v>
      </c>
      <c r="F27" s="29">
        <f t="shared" si="36"/>
        <v>44243</v>
      </c>
      <c r="G27" s="29">
        <f t="shared" ref="G27:H27" si="37">G25+G26</f>
        <v>39806</v>
      </c>
      <c r="H27" s="29">
        <f t="shared" si="37"/>
        <v>37872</v>
      </c>
      <c r="I27" s="29">
        <f t="shared" ref="I27:K27" si="38">I25+I26</f>
        <v>38866</v>
      </c>
      <c r="J27" s="29">
        <f t="shared" si="38"/>
        <v>38810</v>
      </c>
      <c r="K27" s="29">
        <f t="shared" si="38"/>
        <v>44051</v>
      </c>
      <c r="L27" s="29">
        <f t="shared" ref="L27:M27" si="39">L25+L26</f>
        <v>37602</v>
      </c>
      <c r="M27" s="29">
        <f t="shared" si="39"/>
        <v>1196</v>
      </c>
      <c r="N27" s="29">
        <f>N25+N26</f>
        <v>0</v>
      </c>
      <c r="O27" s="2"/>
      <c r="P27" s="76"/>
      <c r="Q27" s="77"/>
    </row>
    <row r="28" spans="1:17" ht="15" thickTop="1" x14ac:dyDescent="0.3">
      <c r="A28" s="30" t="s">
        <v>13</v>
      </c>
      <c r="B28" s="31" t="s">
        <v>14</v>
      </c>
      <c r="C28" s="32">
        <v>318318</v>
      </c>
      <c r="D28" s="32">
        <v>368800</v>
      </c>
      <c r="E28" s="32">
        <v>389207</v>
      </c>
      <c r="F28" s="32">
        <v>363465</v>
      </c>
      <c r="G28" s="32">
        <v>385908</v>
      </c>
      <c r="H28" s="32">
        <v>357017</v>
      </c>
      <c r="I28" s="32">
        <v>349102</v>
      </c>
      <c r="J28" s="32">
        <v>164270</v>
      </c>
      <c r="K28" s="32">
        <v>309948</v>
      </c>
      <c r="L28" s="32">
        <v>322153</v>
      </c>
      <c r="M28" s="32">
        <v>308361</v>
      </c>
      <c r="N28" s="32">
        <v>316595</v>
      </c>
      <c r="O28" s="2"/>
      <c r="P28" s="76"/>
      <c r="Q28" s="77"/>
    </row>
    <row r="29" spans="1:17" x14ac:dyDescent="0.3">
      <c r="A29" s="33" t="s">
        <v>15</v>
      </c>
      <c r="B29" s="13" t="s">
        <v>14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2"/>
      <c r="P29" s="76"/>
      <c r="Q29" s="77"/>
    </row>
    <row r="30" spans="1:17" x14ac:dyDescent="0.3">
      <c r="A30" s="33" t="s">
        <v>16</v>
      </c>
      <c r="B30" s="13" t="s">
        <v>14</v>
      </c>
      <c r="C30" s="14">
        <v>174559</v>
      </c>
      <c r="D30" s="14">
        <v>146450</v>
      </c>
      <c r="E30" s="14">
        <v>185710</v>
      </c>
      <c r="F30" s="14">
        <v>115872</v>
      </c>
      <c r="G30" s="14">
        <v>206334</v>
      </c>
      <c r="H30" s="14">
        <v>196973</v>
      </c>
      <c r="I30" s="14">
        <v>121727</v>
      </c>
      <c r="J30" s="14">
        <v>54626</v>
      </c>
      <c r="K30" s="14">
        <v>192159</v>
      </c>
      <c r="L30" s="14">
        <v>190415</v>
      </c>
      <c r="M30" s="14">
        <v>149600</v>
      </c>
      <c r="N30" s="14">
        <v>161541</v>
      </c>
      <c r="O30" s="2"/>
      <c r="P30" s="76"/>
      <c r="Q30" s="77"/>
    </row>
    <row r="31" spans="1:17" x14ac:dyDescent="0.3">
      <c r="A31" s="34" t="s">
        <v>17</v>
      </c>
      <c r="B31" s="15" t="s">
        <v>3</v>
      </c>
      <c r="C31" s="14">
        <v>498693</v>
      </c>
      <c r="D31" s="14">
        <v>477635</v>
      </c>
      <c r="E31" s="14">
        <v>513685</v>
      </c>
      <c r="F31" s="14">
        <v>483758</v>
      </c>
      <c r="G31" s="14">
        <v>476839</v>
      </c>
      <c r="H31" s="14">
        <v>488765</v>
      </c>
      <c r="I31" s="14">
        <v>369563</v>
      </c>
      <c r="J31" s="14">
        <v>440722</v>
      </c>
      <c r="K31" s="14">
        <v>418023</v>
      </c>
      <c r="L31" s="14">
        <v>500313</v>
      </c>
      <c r="M31" s="14">
        <v>463230</v>
      </c>
      <c r="N31" s="14">
        <v>446262</v>
      </c>
      <c r="O31" s="2"/>
      <c r="P31" s="76"/>
      <c r="Q31" s="77"/>
    </row>
    <row r="32" spans="1:17" x14ac:dyDescent="0.3">
      <c r="A32" s="34" t="s">
        <v>18</v>
      </c>
      <c r="B32" s="15" t="s">
        <v>3</v>
      </c>
      <c r="C32" s="14">
        <v>312470</v>
      </c>
      <c r="D32" s="14">
        <v>327659</v>
      </c>
      <c r="E32" s="14">
        <v>359293</v>
      </c>
      <c r="F32" s="14">
        <v>273796</v>
      </c>
      <c r="G32" s="14">
        <v>388028</v>
      </c>
      <c r="H32" s="14">
        <v>275853</v>
      </c>
      <c r="I32" s="14">
        <v>408147</v>
      </c>
      <c r="J32" s="14">
        <v>370686</v>
      </c>
      <c r="K32" s="14">
        <v>351641</v>
      </c>
      <c r="L32" s="14">
        <v>315230</v>
      </c>
      <c r="M32" s="14">
        <v>366337</v>
      </c>
      <c r="N32" s="14">
        <v>411193</v>
      </c>
      <c r="O32" s="2"/>
      <c r="P32" s="76"/>
      <c r="Q32" s="77"/>
    </row>
    <row r="33" spans="1:17" x14ac:dyDescent="0.3">
      <c r="A33" s="34" t="s">
        <v>19</v>
      </c>
      <c r="B33" s="15" t="s">
        <v>3</v>
      </c>
      <c r="C33" s="14">
        <v>337694</v>
      </c>
      <c r="D33" s="14">
        <v>921809</v>
      </c>
      <c r="E33" s="14">
        <v>708319</v>
      </c>
      <c r="F33" s="14">
        <v>769407</v>
      </c>
      <c r="G33" s="14">
        <v>877631</v>
      </c>
      <c r="H33" s="14">
        <v>807960</v>
      </c>
      <c r="I33" s="14">
        <v>964070</v>
      </c>
      <c r="J33" s="14">
        <v>971101</v>
      </c>
      <c r="K33" s="14">
        <v>902537</v>
      </c>
      <c r="L33" s="14">
        <v>870903</v>
      </c>
      <c r="M33" s="14">
        <v>1103010</v>
      </c>
      <c r="N33" s="14">
        <v>773799</v>
      </c>
      <c r="O33" s="2"/>
      <c r="P33" s="76"/>
      <c r="Q33" s="77"/>
    </row>
    <row r="34" spans="1:17" x14ac:dyDescent="0.3">
      <c r="A34" s="34" t="s">
        <v>20</v>
      </c>
      <c r="B34" s="15" t="s">
        <v>3</v>
      </c>
      <c r="C34" s="14">
        <v>227799</v>
      </c>
      <c r="D34" s="14">
        <v>169842</v>
      </c>
      <c r="E34" s="14">
        <v>176591</v>
      </c>
      <c r="F34" s="14">
        <v>145450</v>
      </c>
      <c r="G34" s="14">
        <v>127857</v>
      </c>
      <c r="H34" s="14">
        <v>122130</v>
      </c>
      <c r="I34" s="14">
        <v>122266</v>
      </c>
      <c r="J34" s="14">
        <v>136295</v>
      </c>
      <c r="K34" s="14">
        <v>43799</v>
      </c>
      <c r="L34" s="14">
        <v>8050</v>
      </c>
      <c r="M34" s="14">
        <v>0</v>
      </c>
      <c r="N34" s="14">
        <v>6312</v>
      </c>
      <c r="O34" s="2"/>
      <c r="P34" s="76"/>
      <c r="Q34" s="77"/>
    </row>
    <row r="35" spans="1:17" x14ac:dyDescent="0.3">
      <c r="A35" s="34" t="s">
        <v>21</v>
      </c>
      <c r="B35" s="15" t="s">
        <v>3</v>
      </c>
      <c r="C35" s="14">
        <v>397575</v>
      </c>
      <c r="D35" s="14">
        <v>265640</v>
      </c>
      <c r="E35" s="14">
        <v>300177</v>
      </c>
      <c r="F35" s="14">
        <v>361846</v>
      </c>
      <c r="G35" s="14">
        <v>349799</v>
      </c>
      <c r="H35" s="14">
        <v>353681</v>
      </c>
      <c r="I35" s="14">
        <v>383425</v>
      </c>
      <c r="J35" s="14">
        <v>304301</v>
      </c>
      <c r="K35" s="14">
        <v>359809</v>
      </c>
      <c r="L35" s="14">
        <v>383271</v>
      </c>
      <c r="M35" s="14">
        <v>366223</v>
      </c>
      <c r="N35" s="14">
        <v>361678</v>
      </c>
      <c r="O35" s="2"/>
      <c r="P35" s="76"/>
      <c r="Q35" s="77"/>
    </row>
    <row r="36" spans="1:17" x14ac:dyDescent="0.3">
      <c r="A36" s="34" t="s">
        <v>22</v>
      </c>
      <c r="B36" s="15" t="s">
        <v>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2"/>
      <c r="P36" s="76"/>
      <c r="Q36" s="77"/>
    </row>
    <row r="37" spans="1:17" x14ac:dyDescent="0.3">
      <c r="A37" s="34" t="s">
        <v>23</v>
      </c>
      <c r="B37" s="15" t="s">
        <v>3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2"/>
      <c r="P37" s="76"/>
      <c r="Q37" s="77"/>
    </row>
    <row r="38" spans="1:17" x14ac:dyDescent="0.3">
      <c r="A38" s="34" t="s">
        <v>24</v>
      </c>
      <c r="B38" s="15" t="s">
        <v>3</v>
      </c>
      <c r="C38" s="14">
        <v>3130842</v>
      </c>
      <c r="D38" s="14">
        <v>2613751</v>
      </c>
      <c r="E38" s="14">
        <v>3534348</v>
      </c>
      <c r="F38" s="14">
        <v>2915533</v>
      </c>
      <c r="G38" s="14">
        <v>3188023</v>
      </c>
      <c r="H38" s="14">
        <v>3098341</v>
      </c>
      <c r="I38" s="14">
        <v>3543831</v>
      </c>
      <c r="J38" s="14">
        <v>3503413</v>
      </c>
      <c r="K38" s="14">
        <v>2975790</v>
      </c>
      <c r="L38" s="14">
        <v>3556165</v>
      </c>
      <c r="M38" s="14">
        <v>3432813</v>
      </c>
      <c r="N38" s="14">
        <v>2859499</v>
      </c>
      <c r="O38" s="2"/>
      <c r="P38" s="76"/>
      <c r="Q38" s="77"/>
    </row>
    <row r="39" spans="1:17" x14ac:dyDescent="0.3">
      <c r="A39" s="34" t="s">
        <v>25</v>
      </c>
      <c r="B39" s="15" t="s">
        <v>3</v>
      </c>
      <c r="C39" s="14">
        <v>2205161</v>
      </c>
      <c r="D39" s="14">
        <v>1806980</v>
      </c>
      <c r="E39" s="14">
        <v>1736967</v>
      </c>
      <c r="F39" s="14">
        <v>2129519</v>
      </c>
      <c r="G39" s="14">
        <v>2163921</v>
      </c>
      <c r="H39" s="14">
        <v>1910445</v>
      </c>
      <c r="I39" s="14">
        <v>2210733</v>
      </c>
      <c r="J39" s="14">
        <v>2162498</v>
      </c>
      <c r="K39" s="14">
        <v>1448285</v>
      </c>
      <c r="L39" s="14">
        <v>100942</v>
      </c>
      <c r="M39" s="14">
        <v>1593553</v>
      </c>
      <c r="N39" s="14">
        <v>2128722</v>
      </c>
      <c r="O39" s="2"/>
      <c r="P39" s="76"/>
      <c r="Q39" s="77"/>
    </row>
    <row r="40" spans="1:17" x14ac:dyDescent="0.3">
      <c r="A40" s="34" t="s">
        <v>26</v>
      </c>
      <c r="B40" s="15" t="s">
        <v>3</v>
      </c>
      <c r="C40" s="14">
        <v>1211073</v>
      </c>
      <c r="D40" s="14">
        <v>1063553</v>
      </c>
      <c r="E40" s="14">
        <v>1458393</v>
      </c>
      <c r="F40" s="14">
        <v>1314181</v>
      </c>
      <c r="G40" s="14">
        <v>744282</v>
      </c>
      <c r="H40" s="14">
        <v>871108</v>
      </c>
      <c r="I40" s="14">
        <v>1263114</v>
      </c>
      <c r="J40" s="14">
        <v>1512998</v>
      </c>
      <c r="K40" s="14">
        <v>1502578</v>
      </c>
      <c r="L40" s="14">
        <v>1602276</v>
      </c>
      <c r="M40" s="14">
        <v>1551223</v>
      </c>
      <c r="N40" s="14">
        <v>1549492</v>
      </c>
      <c r="O40" s="2"/>
      <c r="P40" s="76"/>
      <c r="Q40" s="77"/>
    </row>
    <row r="41" spans="1:17" x14ac:dyDescent="0.3">
      <c r="A41" s="34" t="s">
        <v>27</v>
      </c>
      <c r="B41" s="15" t="s">
        <v>3</v>
      </c>
      <c r="C41" s="14">
        <v>4854128</v>
      </c>
      <c r="D41" s="14">
        <v>4058361</v>
      </c>
      <c r="E41" s="14">
        <v>4750020</v>
      </c>
      <c r="F41" s="14">
        <v>4919733</v>
      </c>
      <c r="G41" s="14">
        <v>4744154</v>
      </c>
      <c r="H41" s="14">
        <v>5065928</v>
      </c>
      <c r="I41" s="14">
        <v>5171939</v>
      </c>
      <c r="J41" s="14">
        <v>5087746</v>
      </c>
      <c r="K41" s="14">
        <v>4814054</v>
      </c>
      <c r="L41" s="14">
        <v>4629079</v>
      </c>
      <c r="M41" s="14">
        <v>4648819</v>
      </c>
      <c r="N41" s="14">
        <v>4847827</v>
      </c>
      <c r="O41" s="2"/>
      <c r="P41" s="76"/>
      <c r="Q41" s="77"/>
    </row>
    <row r="42" spans="1:17" x14ac:dyDescent="0.3">
      <c r="A42" s="34" t="s">
        <v>28</v>
      </c>
      <c r="B42" s="15" t="s">
        <v>3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2"/>
      <c r="P42" s="76"/>
      <c r="Q42" s="77"/>
    </row>
    <row r="43" spans="1:17" x14ac:dyDescent="0.3">
      <c r="A43" s="34" t="s">
        <v>29</v>
      </c>
      <c r="B43" s="15" t="s">
        <v>3</v>
      </c>
      <c r="C43" s="14">
        <v>276023</v>
      </c>
      <c r="D43" s="14">
        <v>224277</v>
      </c>
      <c r="E43" s="14">
        <v>615909</v>
      </c>
      <c r="F43" s="14">
        <v>569827</v>
      </c>
      <c r="G43" s="14">
        <v>589208</v>
      </c>
      <c r="H43" s="14">
        <v>547824</v>
      </c>
      <c r="I43" s="14">
        <v>653257</v>
      </c>
      <c r="J43" s="14">
        <v>616248</v>
      </c>
      <c r="K43" s="14">
        <v>553437</v>
      </c>
      <c r="L43" s="14">
        <v>471946</v>
      </c>
      <c r="M43" s="14">
        <v>494327</v>
      </c>
      <c r="N43" s="14">
        <v>394122</v>
      </c>
      <c r="O43" s="2"/>
      <c r="P43" s="76"/>
      <c r="Q43" s="77"/>
    </row>
    <row r="44" spans="1:17" x14ac:dyDescent="0.3">
      <c r="A44" s="34" t="s">
        <v>30</v>
      </c>
      <c r="B44" s="15" t="s">
        <v>3</v>
      </c>
      <c r="C44" s="14">
        <v>607921</v>
      </c>
      <c r="D44" s="14">
        <v>907754</v>
      </c>
      <c r="E44" s="14">
        <v>635687</v>
      </c>
      <c r="F44" s="14">
        <v>493496</v>
      </c>
      <c r="G44" s="14">
        <v>728429</v>
      </c>
      <c r="H44" s="14">
        <v>460940</v>
      </c>
      <c r="I44" s="14">
        <v>661010</v>
      </c>
      <c r="J44" s="14">
        <v>728673</v>
      </c>
      <c r="K44" s="14">
        <v>275142</v>
      </c>
      <c r="L44" s="14">
        <v>696876</v>
      </c>
      <c r="M44" s="14">
        <v>410384</v>
      </c>
      <c r="N44" s="14">
        <v>678712</v>
      </c>
      <c r="O44" s="2"/>
      <c r="P44" s="76"/>
      <c r="Q44" s="77"/>
    </row>
    <row r="45" spans="1:17" x14ac:dyDescent="0.3">
      <c r="A45" s="34" t="s">
        <v>31</v>
      </c>
      <c r="B45" s="15" t="s">
        <v>3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2"/>
      <c r="P45" s="76"/>
      <c r="Q45" s="77"/>
    </row>
    <row r="46" spans="1:17" x14ac:dyDescent="0.3">
      <c r="A46" s="34" t="s">
        <v>32</v>
      </c>
      <c r="B46" s="15" t="s">
        <v>3</v>
      </c>
      <c r="C46" s="14">
        <v>613811</v>
      </c>
      <c r="D46" s="14">
        <v>693089</v>
      </c>
      <c r="E46" s="14">
        <v>888644</v>
      </c>
      <c r="F46" s="14">
        <v>719278</v>
      </c>
      <c r="G46" s="14">
        <v>515404</v>
      </c>
      <c r="H46" s="14">
        <v>735024</v>
      </c>
      <c r="I46" s="14">
        <v>873234</v>
      </c>
      <c r="J46" s="14">
        <v>528959</v>
      </c>
      <c r="K46" s="14">
        <v>538525</v>
      </c>
      <c r="L46" s="14">
        <v>778548</v>
      </c>
      <c r="M46" s="14">
        <v>665195</v>
      </c>
      <c r="N46" s="14">
        <v>634542</v>
      </c>
      <c r="O46" s="2"/>
      <c r="P46" s="76"/>
      <c r="Q46" s="77"/>
    </row>
    <row r="47" spans="1:17" x14ac:dyDescent="0.3">
      <c r="A47" s="59" t="s">
        <v>33</v>
      </c>
      <c r="B47" s="60" t="s">
        <v>3</v>
      </c>
      <c r="C47" s="61">
        <v>908188</v>
      </c>
      <c r="D47" s="61">
        <v>815275</v>
      </c>
      <c r="E47" s="61">
        <v>872447</v>
      </c>
      <c r="F47" s="61">
        <v>642149</v>
      </c>
      <c r="G47" s="61">
        <v>0</v>
      </c>
      <c r="H47" s="61">
        <v>8099</v>
      </c>
      <c r="I47" s="61">
        <v>698762</v>
      </c>
      <c r="J47" s="61">
        <v>755249</v>
      </c>
      <c r="K47" s="61">
        <v>637658</v>
      </c>
      <c r="L47" s="61">
        <v>568755</v>
      </c>
      <c r="M47" s="61">
        <v>549801</v>
      </c>
      <c r="N47" s="61">
        <v>446058</v>
      </c>
      <c r="O47" s="2"/>
      <c r="P47" s="76"/>
      <c r="Q47" s="77"/>
    </row>
    <row r="48" spans="1:17" ht="15" thickBot="1" x14ac:dyDescent="0.35">
      <c r="A48" s="35" t="s">
        <v>44</v>
      </c>
      <c r="B48" s="36" t="s">
        <v>3</v>
      </c>
      <c r="C48" s="62">
        <v>329134</v>
      </c>
      <c r="D48" s="62">
        <v>405051</v>
      </c>
      <c r="E48" s="62">
        <v>686773</v>
      </c>
      <c r="F48" s="62">
        <v>926747</v>
      </c>
      <c r="G48" s="62">
        <v>1046870</v>
      </c>
      <c r="H48" s="62">
        <v>909461</v>
      </c>
      <c r="I48" s="62">
        <v>1074960</v>
      </c>
      <c r="J48" s="62">
        <v>984846</v>
      </c>
      <c r="K48" s="62">
        <v>959460</v>
      </c>
      <c r="L48" s="62">
        <v>1236645</v>
      </c>
      <c r="M48" s="62">
        <v>1190189</v>
      </c>
      <c r="N48" s="62">
        <v>1035335</v>
      </c>
      <c r="O48" s="2"/>
      <c r="P48" s="76"/>
      <c r="Q48" s="77"/>
    </row>
    <row r="49" spans="1:17" ht="15" thickTop="1" x14ac:dyDescent="0.3">
      <c r="A49" s="38" t="s">
        <v>34</v>
      </c>
      <c r="B49" s="39" t="s">
        <v>4</v>
      </c>
      <c r="C49" s="40">
        <v>4110651</v>
      </c>
      <c r="D49" s="40">
        <v>3716031</v>
      </c>
      <c r="E49" s="40">
        <v>4006018</v>
      </c>
      <c r="F49" s="40">
        <v>3742688</v>
      </c>
      <c r="G49" s="40">
        <v>3958343</v>
      </c>
      <c r="H49" s="40">
        <v>3464876</v>
      </c>
      <c r="I49" s="40">
        <v>3856887</v>
      </c>
      <c r="J49" s="40">
        <v>3776988</v>
      </c>
      <c r="K49" s="40">
        <v>3634973</v>
      </c>
      <c r="L49" s="40">
        <v>3623028</v>
      </c>
      <c r="M49" s="40">
        <v>3248698</v>
      </c>
      <c r="N49" s="40">
        <v>3452549</v>
      </c>
      <c r="O49" s="2"/>
      <c r="P49" s="76"/>
      <c r="Q49" s="77"/>
    </row>
    <row r="50" spans="1:17" x14ac:dyDescent="0.3">
      <c r="A50" s="38" t="s">
        <v>35</v>
      </c>
      <c r="B50" s="39" t="s">
        <v>4</v>
      </c>
      <c r="C50" s="40">
        <v>3041403</v>
      </c>
      <c r="D50" s="40">
        <v>2518196</v>
      </c>
      <c r="E50" s="40">
        <v>2751784</v>
      </c>
      <c r="F50" s="40">
        <v>2818550</v>
      </c>
      <c r="G50" s="40">
        <v>2599618</v>
      </c>
      <c r="H50" s="40">
        <v>2759360</v>
      </c>
      <c r="I50" s="40">
        <v>2503941</v>
      </c>
      <c r="J50" s="40">
        <v>2535168</v>
      </c>
      <c r="K50" s="40">
        <v>2451972</v>
      </c>
      <c r="L50" s="40">
        <v>2629931</v>
      </c>
      <c r="M50" s="40">
        <v>2316585</v>
      </c>
      <c r="N50" s="40">
        <v>2674107</v>
      </c>
      <c r="O50" s="2"/>
      <c r="P50" s="76"/>
      <c r="Q50" s="77"/>
    </row>
    <row r="51" spans="1:17" x14ac:dyDescent="0.3">
      <c r="A51" s="41" t="s">
        <v>36</v>
      </c>
      <c r="B51" s="39" t="s">
        <v>4</v>
      </c>
      <c r="C51" s="40">
        <v>0</v>
      </c>
      <c r="D51" s="40">
        <v>0</v>
      </c>
      <c r="E51" s="40">
        <v>0</v>
      </c>
      <c r="F51" s="40">
        <v>0</v>
      </c>
      <c r="G51" s="40">
        <v>0</v>
      </c>
      <c r="H51" s="40">
        <v>0</v>
      </c>
      <c r="I51" s="40">
        <v>0</v>
      </c>
      <c r="J51" s="40">
        <v>0</v>
      </c>
      <c r="K51" s="40">
        <v>0</v>
      </c>
      <c r="L51" s="40">
        <v>0</v>
      </c>
      <c r="M51" s="40">
        <v>0</v>
      </c>
      <c r="N51" s="40">
        <v>0</v>
      </c>
      <c r="O51" s="2"/>
      <c r="P51" s="76"/>
      <c r="Q51" s="77"/>
    </row>
    <row r="52" spans="1:17" x14ac:dyDescent="0.3">
      <c r="A52" s="41" t="s">
        <v>37</v>
      </c>
      <c r="B52" s="39" t="s">
        <v>4</v>
      </c>
      <c r="C52" s="40">
        <v>50375</v>
      </c>
      <c r="D52" s="40">
        <v>55727</v>
      </c>
      <c r="E52" s="40">
        <v>46510</v>
      </c>
      <c r="F52" s="40">
        <v>40301</v>
      </c>
      <c r="G52" s="40">
        <v>48801</v>
      </c>
      <c r="H52" s="40">
        <v>27717</v>
      </c>
      <c r="I52" s="40">
        <v>27332</v>
      </c>
      <c r="J52" s="40">
        <v>38112</v>
      </c>
      <c r="K52" s="40">
        <v>16171</v>
      </c>
      <c r="L52" s="40">
        <v>32549</v>
      </c>
      <c r="M52" s="40">
        <v>21257</v>
      </c>
      <c r="N52" s="40">
        <v>26925</v>
      </c>
      <c r="O52" s="2"/>
      <c r="P52" s="76"/>
      <c r="Q52" s="77"/>
    </row>
    <row r="53" spans="1:17" ht="15" thickBot="1" x14ac:dyDescent="0.35">
      <c r="A53" s="42" t="s">
        <v>11</v>
      </c>
      <c r="B53" s="43" t="s">
        <v>4</v>
      </c>
      <c r="C53" s="44">
        <v>319496</v>
      </c>
      <c r="D53" s="44">
        <v>276677</v>
      </c>
      <c r="E53" s="44">
        <v>321741</v>
      </c>
      <c r="F53" s="44">
        <v>310797</v>
      </c>
      <c r="G53" s="44">
        <v>403098</v>
      </c>
      <c r="H53" s="44">
        <v>419347</v>
      </c>
      <c r="I53" s="44">
        <v>404466</v>
      </c>
      <c r="J53" s="44">
        <v>351676</v>
      </c>
      <c r="K53" s="44">
        <v>290071</v>
      </c>
      <c r="L53" s="44">
        <v>286640</v>
      </c>
      <c r="M53" s="44">
        <v>279130</v>
      </c>
      <c r="N53" s="44">
        <v>278345</v>
      </c>
      <c r="O53" s="2"/>
      <c r="P53" s="76"/>
      <c r="Q53" s="77"/>
    </row>
    <row r="54" spans="1:17" ht="15.6" thickTop="1" thickBot="1" x14ac:dyDescent="0.3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7" ht="15" thickTop="1" x14ac:dyDescent="0.3">
      <c r="A55" s="86" t="s">
        <v>38</v>
      </c>
      <c r="B55" s="57" t="s">
        <v>3</v>
      </c>
      <c r="C55" s="49">
        <f t="shared" ref="C55:D55" si="40">C4+C7+C10+C13+C16+C19+C22+C25+SUM(C28:C48)</f>
        <v>42195196.533440977</v>
      </c>
      <c r="D55" s="63">
        <f t="shared" si="40"/>
        <v>39869286</v>
      </c>
      <c r="E55" s="69">
        <f t="shared" ref="E55:F55" si="41">E4+E7+E10+E13+E16+E19+E22+E25+SUM(E28:E48)</f>
        <v>44287014.0009</v>
      </c>
      <c r="F55" s="69">
        <f t="shared" si="41"/>
        <v>41170759.649999999</v>
      </c>
      <c r="G55" s="69">
        <f t="shared" ref="G55" si="42">G4+G7+G10+G13+G16+G19+G22+G25+SUM(G28:G48)</f>
        <v>41679455.546666667</v>
      </c>
      <c r="H55" s="69">
        <f t="shared" ref="H55:M55" si="43">H4+H7+H10+H13+H16+H19+H22+H25+SUM(H28:H48)</f>
        <v>39401749.432105616</v>
      </c>
      <c r="I55" s="69">
        <f t="shared" si="43"/>
        <v>41026274</v>
      </c>
      <c r="J55" s="69">
        <f t="shared" si="43"/>
        <v>38406214</v>
      </c>
      <c r="K55" s="69">
        <f t="shared" si="43"/>
        <v>37405010.923989996</v>
      </c>
      <c r="L55" s="69">
        <f t="shared" si="43"/>
        <v>38060203</v>
      </c>
      <c r="M55" s="69">
        <f t="shared" si="43"/>
        <v>38247028.799999997</v>
      </c>
      <c r="N55" s="69">
        <f>N4+N7+N10+N13+N16+N19+N22+N25+SUM(N28:N48)</f>
        <v>37106898.409999996</v>
      </c>
    </row>
    <row r="56" spans="1:17" x14ac:dyDescent="0.3">
      <c r="A56" s="87"/>
      <c r="B56" s="48" t="s">
        <v>39</v>
      </c>
      <c r="C56" s="46">
        <f t="shared" ref="C56:D56" si="44">C5+C8+C11+C14+C17+C20+C23+C26</f>
        <v>3338347.897300445</v>
      </c>
      <c r="D56" s="46">
        <f t="shared" si="44"/>
        <v>2870248</v>
      </c>
      <c r="E56" s="46">
        <f t="shared" ref="E56:F56" si="45">E5+E8+E11+E14+E17+E20+E23+E26</f>
        <v>2789625.0000999998</v>
      </c>
      <c r="F56" s="46">
        <f t="shared" si="45"/>
        <v>2528223.35</v>
      </c>
      <c r="G56" s="46">
        <f t="shared" ref="G56:J56" si="46">G5+G8+G11+G14+G17+G20+G23+G26</f>
        <v>2748762.4533333331</v>
      </c>
      <c r="H56" s="46">
        <f>H5+H8+H11+H14+H17+H20+H23+H26</f>
        <v>3109050.1212277156</v>
      </c>
      <c r="I56" s="46">
        <f t="shared" ref="I56" si="47">I5+I8+I11+I14+I17+I20+I23+I26</f>
        <v>3010711</v>
      </c>
      <c r="J56" s="46">
        <f t="shared" si="46"/>
        <v>2328363</v>
      </c>
      <c r="K56" s="46">
        <f>K5+K8+K11+K14+K17+K20+K23+K26</f>
        <v>2191478.2660099999</v>
      </c>
      <c r="L56" s="46">
        <f t="shared" ref="L56:N56" si="48">L5+L8+L11+L14+L17+L20+L23+L26</f>
        <v>2650805</v>
      </c>
      <c r="M56" s="46">
        <f>M5+M8+M11+M14+M17+M20+M23+M26</f>
        <v>2144320</v>
      </c>
      <c r="N56" s="46">
        <f t="shared" si="48"/>
        <v>2068684</v>
      </c>
    </row>
    <row r="57" spans="1:17" x14ac:dyDescent="0.3">
      <c r="A57" s="87"/>
      <c r="B57" s="48" t="s">
        <v>40</v>
      </c>
      <c r="C57" s="47">
        <f t="shared" ref="C57:D57" si="49">SUM(C49:C53)</f>
        <v>7521925</v>
      </c>
      <c r="D57" s="47">
        <f t="shared" si="49"/>
        <v>6566631</v>
      </c>
      <c r="E57" s="47">
        <f t="shared" ref="E57:G57" si="50">SUM(E49:E53)</f>
        <v>7126053</v>
      </c>
      <c r="F57" s="47">
        <f>SUM(F49:F53)</f>
        <v>6912336</v>
      </c>
      <c r="G57" s="47">
        <f t="shared" si="50"/>
        <v>7009860</v>
      </c>
      <c r="H57" s="47">
        <f>SUM(H49:H53)</f>
        <v>6671300</v>
      </c>
      <c r="I57" s="47">
        <f t="shared" ref="I57:J57" si="51">SUM(I49:I53)</f>
        <v>6792626</v>
      </c>
      <c r="J57" s="47">
        <f t="shared" si="51"/>
        <v>6701944</v>
      </c>
      <c r="K57" s="47">
        <f>SUM(K49:K53)</f>
        <v>6393187</v>
      </c>
      <c r="L57" s="47">
        <f t="shared" ref="L57:N57" si="52">SUM(L49:L53)</f>
        <v>6572148</v>
      </c>
      <c r="M57" s="47">
        <f>SUM(M49:M53)</f>
        <v>5865670</v>
      </c>
      <c r="N57" s="47">
        <f t="shared" si="52"/>
        <v>6431926</v>
      </c>
    </row>
    <row r="58" spans="1:17" ht="15" thickBot="1" x14ac:dyDescent="0.35">
      <c r="A58" s="88"/>
      <c r="B58" s="50" t="s">
        <v>41</v>
      </c>
      <c r="C58" s="51">
        <f t="shared" ref="C58:G58" si="53">SUM(C55:C57)</f>
        <v>53055469.430741422</v>
      </c>
      <c r="D58" s="51">
        <f t="shared" si="53"/>
        <v>49306165</v>
      </c>
      <c r="E58" s="51">
        <f t="shared" si="53"/>
        <v>54202692.001000002</v>
      </c>
      <c r="F58" s="51">
        <f t="shared" si="53"/>
        <v>50611319</v>
      </c>
      <c r="G58" s="51">
        <f t="shared" si="53"/>
        <v>51438078</v>
      </c>
      <c r="H58" s="51">
        <f>SUM(H55:H57)</f>
        <v>49182099.553333335</v>
      </c>
      <c r="I58" s="51">
        <f t="shared" ref="I58:J58" si="54">SUM(I55:I57)</f>
        <v>50829611</v>
      </c>
      <c r="J58" s="51">
        <f t="shared" si="54"/>
        <v>47436521</v>
      </c>
      <c r="K58" s="51">
        <f>SUM(K55:K57)</f>
        <v>45989676.189999998</v>
      </c>
      <c r="L58" s="51">
        <f t="shared" ref="L58:N58" si="55">SUM(L55:L57)</f>
        <v>47283156</v>
      </c>
      <c r="M58" s="51">
        <f>SUM(M55:M57)</f>
        <v>46257018.799999997</v>
      </c>
      <c r="N58" s="51">
        <f t="shared" si="55"/>
        <v>45607508.409999996</v>
      </c>
    </row>
    <row r="59" spans="1:17" ht="15.6" thickTop="1" thickBot="1" x14ac:dyDescent="0.35">
      <c r="A59" s="16"/>
      <c r="B59" s="5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7" ht="15" thickTop="1" x14ac:dyDescent="0.3">
      <c r="A60" s="86" t="s">
        <v>42</v>
      </c>
      <c r="B60" s="57" t="s">
        <v>3</v>
      </c>
      <c r="C60" s="49">
        <f>C55/31</f>
        <v>1361135.3720464832</v>
      </c>
      <c r="D60" s="49">
        <f>D55/28</f>
        <v>1423903.0714285714</v>
      </c>
      <c r="E60" s="49">
        <f>E55/31</f>
        <v>1428613.3548677419</v>
      </c>
      <c r="F60" s="49">
        <f>F55/30</f>
        <v>1372358.655</v>
      </c>
      <c r="G60" s="49">
        <f>G55/31</f>
        <v>1344498.5660215053</v>
      </c>
      <c r="H60" s="49">
        <f>H55/30</f>
        <v>1313391.6477368539</v>
      </c>
      <c r="I60" s="49">
        <f t="shared" ref="I60:J62" si="56">I55/31</f>
        <v>1323428.1935483871</v>
      </c>
      <c r="J60" s="49">
        <f t="shared" si="56"/>
        <v>1238910.1290322582</v>
      </c>
      <c r="K60" s="49">
        <f>K55/30</f>
        <v>1246833.6974663332</v>
      </c>
      <c r="L60" s="49">
        <f t="shared" ref="L60:N60" si="57">L55/31</f>
        <v>1227748.4838709678</v>
      </c>
      <c r="M60" s="49">
        <f>M55/30</f>
        <v>1274900.96</v>
      </c>
      <c r="N60" s="49">
        <f t="shared" si="57"/>
        <v>1196996.7229032258</v>
      </c>
    </row>
    <row r="61" spans="1:17" x14ac:dyDescent="0.3">
      <c r="A61" s="87"/>
      <c r="B61" s="48" t="s">
        <v>39</v>
      </c>
      <c r="C61" s="45">
        <f t="shared" ref="C61:C62" si="58">C56/31</f>
        <v>107688.64184840146</v>
      </c>
      <c r="D61" s="45">
        <f>D56/28</f>
        <v>102508.85714285714</v>
      </c>
      <c r="E61" s="45">
        <f>E56/31</f>
        <v>89987.90322903225</v>
      </c>
      <c r="F61" s="45">
        <f>F56/30</f>
        <v>84274.111666666664</v>
      </c>
      <c r="G61" s="45">
        <f>G56/31</f>
        <v>88669.756559139772</v>
      </c>
      <c r="H61" s="45">
        <f>H56/30</f>
        <v>103635.00404092386</v>
      </c>
      <c r="I61" s="45">
        <f t="shared" si="56"/>
        <v>97119.709677419349</v>
      </c>
      <c r="J61" s="45">
        <f t="shared" si="56"/>
        <v>75108.483870967742</v>
      </c>
      <c r="K61" s="45">
        <f>K56/30</f>
        <v>73049.27553366666</v>
      </c>
      <c r="L61" s="45">
        <f t="shared" ref="L61:N61" si="59">L56/31</f>
        <v>85509.838709677424</v>
      </c>
      <c r="M61" s="45">
        <f>M56/30</f>
        <v>71477.333333333328</v>
      </c>
      <c r="N61" s="45">
        <f t="shared" si="59"/>
        <v>66731.741935483864</v>
      </c>
    </row>
    <row r="62" spans="1:17" x14ac:dyDescent="0.3">
      <c r="A62" s="87"/>
      <c r="B62" s="48" t="s">
        <v>40</v>
      </c>
      <c r="C62" s="45">
        <f t="shared" si="58"/>
        <v>242642.74193548388</v>
      </c>
      <c r="D62" s="45">
        <f>D57/28</f>
        <v>234522.53571428571</v>
      </c>
      <c r="E62" s="45">
        <f>E57/31</f>
        <v>229872.67741935485</v>
      </c>
      <c r="F62" s="45">
        <f>F57/30</f>
        <v>230411.2</v>
      </c>
      <c r="G62" s="45">
        <f>G57/31</f>
        <v>226124.51612903227</v>
      </c>
      <c r="H62" s="45">
        <f>H57/30</f>
        <v>222376.66666666666</v>
      </c>
      <c r="I62" s="45">
        <f t="shared" si="56"/>
        <v>219116.96774193548</v>
      </c>
      <c r="J62" s="45">
        <f t="shared" si="56"/>
        <v>216191.74193548388</v>
      </c>
      <c r="K62" s="45">
        <f>K57/30</f>
        <v>213106.23333333334</v>
      </c>
      <c r="L62" s="45">
        <f t="shared" ref="L62:N62" si="60">L57/31</f>
        <v>212004.77419354839</v>
      </c>
      <c r="M62" s="45">
        <f>M57/30</f>
        <v>195522.33333333334</v>
      </c>
      <c r="N62" s="45">
        <f t="shared" si="60"/>
        <v>207481.48387096773</v>
      </c>
    </row>
    <row r="63" spans="1:17" ht="15" thickBot="1" x14ac:dyDescent="0.35">
      <c r="A63" s="88"/>
      <c r="B63" s="50" t="s">
        <v>41</v>
      </c>
      <c r="C63" s="51">
        <f t="shared" ref="C63:D63" si="61">SUM(C60:C62)</f>
        <v>1711466.7558303685</v>
      </c>
      <c r="D63" s="51">
        <f t="shared" si="61"/>
        <v>1760934.4642857141</v>
      </c>
      <c r="E63" s="51">
        <f t="shared" ref="E63:F63" si="62">SUM(E60:E62)</f>
        <v>1748473.935516129</v>
      </c>
      <c r="F63" s="51">
        <f t="shared" si="62"/>
        <v>1687043.9666666666</v>
      </c>
      <c r="G63" s="51">
        <f t="shared" ref="G63:H63" si="63">SUM(G60:G62)</f>
        <v>1659292.8387096773</v>
      </c>
      <c r="H63" s="51">
        <f t="shared" si="63"/>
        <v>1639403.3184444446</v>
      </c>
      <c r="I63" s="51">
        <f t="shared" ref="I63:K63" si="64">SUM(I60:I62)</f>
        <v>1639664.8709677421</v>
      </c>
      <c r="J63" s="51">
        <f t="shared" si="64"/>
        <v>1530210.3548387098</v>
      </c>
      <c r="K63" s="51">
        <f t="shared" si="64"/>
        <v>1532989.2063333332</v>
      </c>
      <c r="L63" s="51">
        <f t="shared" ref="L63:M63" si="65">SUM(L60:L62)</f>
        <v>1525263.0967741935</v>
      </c>
      <c r="M63" s="51">
        <f t="shared" si="65"/>
        <v>1541900.6266666665</v>
      </c>
      <c r="N63" s="51">
        <f t="shared" ref="N63" si="66">SUM(N60:N62)</f>
        <v>1471209.9487096774</v>
      </c>
    </row>
    <row r="64" spans="1:17" ht="15" thickTop="1" x14ac:dyDescent="0.3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8" x14ac:dyDescent="0.35">
      <c r="A65" s="68" t="s">
        <v>48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</sheetData>
  <mergeCells count="11">
    <mergeCell ref="A2:N2"/>
    <mergeCell ref="A4:A6"/>
    <mergeCell ref="A7:A9"/>
    <mergeCell ref="A10:A12"/>
    <mergeCell ref="A60:A63"/>
    <mergeCell ref="A55:A58"/>
    <mergeCell ref="A22:A24"/>
    <mergeCell ref="A25:A27"/>
    <mergeCell ref="A13:A15"/>
    <mergeCell ref="A16:A18"/>
    <mergeCell ref="A19:A21"/>
  </mergeCells>
  <phoneticPr fontId="10" type="noConversion"/>
  <pageMargins left="0.7" right="0.7" top="0.75" bottom="0.75" header="0.3" footer="0.3"/>
  <pageSetup paperSize="9" scale="36" orientation="portrait" horizontalDpi="4294967293" verticalDpi="4294967293" r:id="rId1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E0A40-326A-CA4C-A511-B947061BA40A}">
  <dimension ref="A1"/>
  <sheetViews>
    <sheetView workbookViewId="0">
      <selection activeCell="C14" sqref="C14:F17"/>
    </sheetView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OPEC-PROD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Abdulhafeez Abdulazeez</cp:lastModifiedBy>
  <dcterms:created xsi:type="dcterms:W3CDTF">2020-09-07T16:25:25Z</dcterms:created>
  <dcterms:modified xsi:type="dcterms:W3CDTF">2022-01-07T10:26:58Z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e72968-a733-4bf7-aea4-3c2d04a97618_Enabled">
    <vt:lpwstr>true</vt:lpwstr>
  </property>
  <property fmtid="{D5CDD505-2E9C-101B-9397-08002B2CF9AE}" pid="3" name="MSIP_Label_d3e72968-a733-4bf7-aea4-3c2d04a97618_SetDate">
    <vt:lpwstr>2021-12-07T16:27:02Z</vt:lpwstr>
  </property>
  <property fmtid="{D5CDD505-2E9C-101B-9397-08002B2CF9AE}" pid="4" name="MSIP_Label_d3e72968-a733-4bf7-aea4-3c2d04a97618_Method">
    <vt:lpwstr>Privileged</vt:lpwstr>
  </property>
  <property fmtid="{D5CDD505-2E9C-101B-9397-08002B2CF9AE}" pid="5" name="MSIP_Label_d3e72968-a733-4bf7-aea4-3c2d04a97618_Name">
    <vt:lpwstr>d3e72968-a733-4bf7-aea4-3c2d04a97618</vt:lpwstr>
  </property>
  <property fmtid="{D5CDD505-2E9C-101B-9397-08002B2CF9AE}" pid="6" name="MSIP_Label_d3e72968-a733-4bf7-aea4-3c2d04a97618_SiteId">
    <vt:lpwstr>dde00ac9-104d-4c6f-af96-1adb1039445c</vt:lpwstr>
  </property>
  <property fmtid="{D5CDD505-2E9C-101B-9397-08002B2CF9AE}" pid="7" name="MSIP_Label_d3e72968-a733-4bf7-aea4-3c2d04a97618_ActionId">
    <vt:lpwstr>a472040e-96d6-4ee2-a60f-470eef91289c</vt:lpwstr>
  </property>
  <property fmtid="{D5CDD505-2E9C-101B-9397-08002B2CF9AE}" pid="8" name="MSIP_Label_d3e72968-a733-4bf7-aea4-3c2d04a97618_ContentBits">
    <vt:lpwstr>0</vt:lpwstr>
  </property>
</Properties>
</file>