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ugogoncalves/Downloads/Projet/"/>
    </mc:Choice>
  </mc:AlternateContent>
  <xr:revisionPtr revIDLastSave="0" documentId="13_ncr:1_{2EA78E12-296D-D54F-A9E5-8C168E3FD697}" xr6:coauthVersionLast="47" xr6:coauthVersionMax="47" xr10:uidLastSave="{00000000-0000-0000-0000-000000000000}"/>
  <bookViews>
    <workbookView xWindow="0" yWindow="500" windowWidth="25240" windowHeight="17500" xr2:uid="{00000000-000D-0000-FFFF-FFFF00000000}"/>
  </bookViews>
  <sheets>
    <sheet name="Master" sheetId="1" r:id="rId1"/>
    <sheet name="Licence Pro" sheetId="2" r:id="rId2"/>
    <sheet name="Feuille 3" sheetId="3" r:id="rId3"/>
  </sheets>
  <definedNames>
    <definedName name="_xlnm._FilterDatabase" localSheetId="2" hidden="1">'Feuille 3'!$A$26:$C$34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" l="1"/>
  <c r="F28" i="3"/>
  <c r="I14" i="3"/>
  <c r="F78" i="2"/>
  <c r="F75" i="2"/>
  <c r="F74" i="2"/>
  <c r="F73" i="2"/>
  <c r="F71" i="2"/>
  <c r="F70" i="2"/>
  <c r="F68" i="2"/>
  <c r="F67" i="2"/>
  <c r="F66" i="2"/>
  <c r="F65" i="2"/>
  <c r="R52" i="2"/>
  <c r="R51" i="2"/>
  <c r="G51" i="2"/>
  <c r="R50" i="2"/>
  <c r="F48" i="2"/>
  <c r="R46" i="2"/>
  <c r="F21" i="2"/>
  <c r="F20" i="2"/>
  <c r="F19" i="2"/>
  <c r="F18" i="2"/>
  <c r="F17" i="2"/>
  <c r="F16" i="2"/>
  <c r="F15" i="2"/>
  <c r="F12" i="2"/>
  <c r="F11" i="2"/>
  <c r="F10" i="2"/>
  <c r="F7" i="2"/>
  <c r="F6" i="2"/>
  <c r="F4" i="2"/>
  <c r="F3" i="2"/>
  <c r="F2" i="2"/>
  <c r="F78" i="1"/>
  <c r="F76" i="1"/>
  <c r="F75" i="1"/>
  <c r="F72" i="1"/>
  <c r="F71" i="1"/>
  <c r="F70" i="1"/>
  <c r="F68" i="1"/>
  <c r="F66" i="1"/>
  <c r="F65" i="1"/>
  <c r="F63" i="1"/>
  <c r="F62" i="1"/>
  <c r="F61" i="1"/>
  <c r="F60" i="1"/>
  <c r="F59" i="1"/>
  <c r="F58" i="1"/>
  <c r="F57" i="1"/>
  <c r="F56" i="1"/>
  <c r="F55" i="1"/>
  <c r="F54" i="1"/>
  <c r="F53" i="1"/>
  <c r="R52" i="1"/>
  <c r="F52" i="1"/>
  <c r="F51" i="1"/>
  <c r="R50" i="1"/>
  <c r="M50" i="1"/>
  <c r="F50" i="1" s="1"/>
  <c r="F49" i="1"/>
  <c r="F48" i="1"/>
  <c r="F47" i="1"/>
  <c r="F46" i="1"/>
  <c r="F45" i="1"/>
  <c r="F44" i="1"/>
  <c r="E43" i="1"/>
  <c r="F43" i="1" s="1"/>
  <c r="F21" i="1"/>
  <c r="F20" i="1"/>
  <c r="F19" i="1"/>
  <c r="F18" i="1"/>
  <c r="F17" i="1"/>
  <c r="F16" i="1"/>
  <c r="F15" i="1"/>
  <c r="F12" i="1"/>
  <c r="F11" i="1"/>
  <c r="F10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<sst xmlns="http://schemas.openxmlformats.org/spreadsheetml/2006/main" count="311" uniqueCount="200">
  <si>
    <t>membre</t>
  </si>
  <si>
    <t>id etab</t>
  </si>
  <si>
    <t>année</t>
  </si>
  <si>
    <t>salaire</t>
  </si>
  <si>
    <t>% emploi IDF</t>
  </si>
  <si>
    <t>% autre</t>
  </si>
  <si>
    <t>% hauts de france</t>
  </si>
  <si>
    <t>% normandie</t>
  </si>
  <si>
    <t>% bretagne</t>
  </si>
  <si>
    <t>% grand-est</t>
  </si>
  <si>
    <t>% pays loire</t>
  </si>
  <si>
    <t>% centre</t>
  </si>
  <si>
    <t>% bourgogne FC</t>
  </si>
  <si>
    <t>% nv-aquitaine</t>
  </si>
  <si>
    <t>% auvergne-rhone alpes</t>
  </si>
  <si>
    <t>% Occitanie</t>
  </si>
  <si>
    <t>% PACA</t>
  </si>
  <si>
    <t>% Corse</t>
  </si>
  <si>
    <t>% étranger</t>
  </si>
  <si>
    <t>sources</t>
  </si>
  <si>
    <t>malcom</t>
  </si>
  <si>
    <t>2016-2017</t>
  </si>
  <si>
    <t>https://www.univ-jfc.fr/actu/linsertion-professionnelle-des-etudiants-de-licence-pro-et-de-master-en-chiffres</t>
  </si>
  <si>
    <t>https://www.univ-tln.fr/Suivi-d-insertion-professionnelle-2021-resultats-des-enquetes-2020.html</t>
  </si>
  <si>
    <t>https://www.univ-poitiers.fr/choisir-luniversite/decouvrir-luniversite-de-poitiers/donnees-statistiques/?_sf_s=insertion+professionel</t>
  </si>
  <si>
    <t>2 100</t>
  </si>
  <si>
    <t>https://admin-sphinx.universite-paris-saclay.fr/report/(T(u4qsu8s3zb))/r.aspx</t>
  </si>
  <si>
    <t>https://scuioip.parisnanterre.fr/devenir-des-diplomes</t>
  </si>
  <si>
    <t>2018-2019</t>
  </si>
  <si>
    <t>https://sphinx-manage.univ-amu.fr/report/(T(atlte7863k))/r.aspx</t>
  </si>
  <si>
    <t>https://sphinx-enquetes.unicaen.fr/report/(T(719wgv9d4j))/r.aspx</t>
  </si>
  <si>
    <t>https://ode.u-bourgogne.fr/devenir-et-insertion/publi-insertion-professionnelle/master-2-ub.html</t>
  </si>
  <si>
    <t>https://www.univ-brest.fr/cap-avenir/fr/recherche?key=enqu%C3%AAte</t>
  </si>
  <si>
    <t>2016-17</t>
  </si>
  <si>
    <t>https://www.univ-tlse3.fr/devenir-des-diplomes</t>
  </si>
  <si>
    <t>https://www.u-bordeaux.fr/formation/accompagnement-et-reussite-des-etudes/enquetes-et-statistiques</t>
  </si>
  <si>
    <t>https://osipe.edu.umontpellier.fr/les-masters-par-composante/</t>
  </si>
  <si>
    <t>https://soie.univ-rennes.fr/enquetes-dinsertion-professionnelle-des-diplomes</t>
  </si>
  <si>
    <t>https://www.univ-tours.fr/formations/orientation-stage-emploi/le-devenir-des-diplomes</t>
  </si>
  <si>
    <t>https://www.univ-grenoble-alpes.fr/formation/devenir-de-nos-diplomes/le-devenir-des-diplomes-de-master/le-devenir-des-diplomes-de-master-595059.kjsp?RH=1571224414730</t>
  </si>
  <si>
    <t>2 071</t>
  </si>
  <si>
    <t>https://www.univ-st-etienne.fr/fr/direction-du-pilotage-audit-interne-et-qualite/statistiques-et-enquetes/insertion/devenir-diplomes-2018-1.html</t>
  </si>
  <si>
    <t xml:space="preserve">aya </t>
  </si>
  <si>
    <t>2018_2019</t>
  </si>
  <si>
    <t xml:space="preserve">13.42 </t>
  </si>
  <si>
    <t xml:space="preserve">1.36 </t>
  </si>
  <si>
    <t xml:space="preserve">1.78 </t>
  </si>
  <si>
    <t xml:space="preserve">9.22 </t>
  </si>
  <si>
    <t xml:space="preserve">0.84 </t>
  </si>
  <si>
    <t xml:space="preserve">50.73 </t>
  </si>
  <si>
    <t xml:space="preserve">3.25 </t>
  </si>
  <si>
    <t xml:space="preserve">2.73 </t>
  </si>
  <si>
    <t xml:space="preserve">1.15 </t>
  </si>
  <si>
    <t>Les enquêtes d'insertion professionnelle des diplômés de Master (promotions 2014-2015 à 2018-2019) - Nantes Université</t>
  </si>
  <si>
    <t>https://www.univ-orleans.fr/fr/univ/formation/observatoire-vie-etudiante/enquete-insertion-pro/master</t>
  </si>
  <si>
    <t>Les données sont QUE par domaine</t>
  </si>
  <si>
    <t>http://ofip.univ-lille1.fr/files/nuxeo/nxfile/default/0ed91f9c-a4eb-47f5-83c3-1a9bd5981d64/file:content/enquête_master_UdL.pdf</t>
  </si>
  <si>
    <t>https://odif.univ-lille.fr/etudes-et-enquetes/</t>
  </si>
  <si>
    <t>2016_2017</t>
  </si>
  <si>
    <t>https://www.univ-artois.fr/sites/default/files/2022-07/_Fiches%20M2017_Ensemble.pdf</t>
  </si>
  <si>
    <t xml:space="preserve">5.66 </t>
  </si>
  <si>
    <t xml:space="preserve">56.6 </t>
  </si>
  <si>
    <t xml:space="preserve">20.75 </t>
  </si>
  <si>
    <t>https://www.uca.fr/medias/fichier/enqnat22-master2019-all_1676540842922-pdf</t>
  </si>
  <si>
    <t>https://fichiers.univ-pau.fr/fodetud/F1819_M2.pdf</t>
  </si>
  <si>
    <t>https://app.dataviv.net/reporting/report/3c5e4669-a3e4-4ef7-9ee0-08dad2c0211b/41869</t>
  </si>
  <si>
    <t>https://www.uha.fr/_resource/Insertion%20professionnelle/Parcours%20&amp;%20devenir%20des%20étudiants/Insertion%20professionnelle%20des%20étudiants/2018/Masters/Ensemble%20des%20masters%202018.pdf</t>
  </si>
  <si>
    <t>2017_2018</t>
  </si>
  <si>
    <t>https://www.univ-lyon1.fr/medias/fichier/fiche-globale-master-2017-2018-30-mois_1637045912610-pdf</t>
  </si>
  <si>
    <t>https://www.univ-lyon3.fr/medias/fichier/enquetes-insertion-masters-web_1673884058533-pdf</t>
  </si>
  <si>
    <t>https://www.univ-lemans.fr/fr/formation/orientation-et-insertion-professionnelle/insertion-professionnelle/enquete-ministerielle-dec-2020.html</t>
  </si>
  <si>
    <t>https://www.univ-smb.fr/wp-content/uploads/2021/11/fiche_synthese_ip2018.pdf</t>
  </si>
  <si>
    <t xml:space="preserve">Le site est vide </t>
  </si>
  <si>
    <t>https://www-ex.parisdescartes.fr</t>
  </si>
  <si>
    <t xml:space="preserve">Pas les données qu'on cherche </t>
  </si>
  <si>
    <t>https://sciences.sorbonne-universite.fr/sites/default/files/media/2019-11/enquete_bva_bmc_2014.pdf</t>
  </si>
  <si>
    <t>https://formation-ve.univ-rouen.fr/devenir-et-insertion-des-diplomes-de-master-611027.kjsp</t>
  </si>
  <si>
    <t>https://www.uvsq.fr/que-deviennent-les-etudiants-diplomes-dun-master-en-2019-a-luvsq</t>
  </si>
  <si>
    <t>Bilan mais pas les infos qu'on recherche</t>
  </si>
  <si>
    <t>https://www.u-picardie.fr/reussite-et-vie-etudiante/emploi-et-insertion/enquetes-d-insertion-professionnelle-313393.kjsp</t>
  </si>
  <si>
    <t>https://admin-sphinx.universite-paris-saclay.fr/report/(T(qay4l6g2q7))/r.aspx</t>
  </si>
  <si>
    <t>Bilan complet mais pas les infos sur la localisation</t>
  </si>
  <si>
    <t>Les diplômés d'un master disciplinaire ou enseignement - CY Cergy Paris Université</t>
  </si>
  <si>
    <t>hugo</t>
  </si>
  <si>
    <t>https://www.cyu.fr/medias/fichier/ove-chiffres-clefs-ip30-2019_1666773433532-pdf?ID_FICHE=87142&amp;INLINE=FALSE</t>
  </si>
  <si>
    <t>https://univ-cotedazur.fr/formation/orientation-et-insertion-professionnelle/enquetes-et-statistiques</t>
  </si>
  <si>
    <t>https://www.univ-fcomte.fr/enquetes-et-etudes-sur-les-etudiants-et-les-formations</t>
  </si>
  <si>
    <t>https://w2.unimes.fr/fr/formations/enquetes-et-donnees-etudiantes/insertion-professionnelle/masters.html</t>
  </si>
  <si>
    <t>https://www.ut-capitole.fr/accueil/orientation-insertion/accueil-accompagnement-ressources/etudes-et-enquetes/insertion-professionnelle-des-diplomes</t>
  </si>
  <si>
    <t>2016-2019</t>
  </si>
  <si>
    <t>https://enquetes.univ-angers.fr/report/(T(18ygctqrki))/r.aspx</t>
  </si>
  <si>
    <t>RIEN TROUVE</t>
  </si>
  <si>
    <t>https://s1.sphinxonline.net/report/(T(a1wfqwaepk))/r.aspx</t>
  </si>
  <si>
    <t>https://www.uca.fr/formation/devenir-des-etudiants/master</t>
  </si>
  <si>
    <t>https://www.univ-perp.fr/fr/le-devenir-des-diplomes/insertion-professionnelle</t>
  </si>
  <si>
    <t>PAS D'INFORMATION GEOGRAPHIQUE</t>
  </si>
  <si>
    <t>http://www.u-pem.fr/chiffres-cles/insertion-professionnelle/diplomes-de-master/</t>
  </si>
  <si>
    <t>https://www.u-pec.fr/search?q=devenir+des+dipl%C3%B4m%C3%A9s&amp;s=&amp;l=0&amp;beanKey=&amp;RH=1416565930879</t>
  </si>
  <si>
    <t>https://www.univ-larochelle.fr/wp-content/uploads/pdf/Tableau-de-synthese-donnees-20182019.pdf</t>
  </si>
  <si>
    <t>https://www.univ-reims.fr/media-files/46457/ip30_promo2019_m_bilan.pdf</t>
  </si>
  <si>
    <t>https://sphinx.uphf.fr/dataviv/r/Ofip/Master2019_dataviv/4a0d54c6-3ba7-4f76-973a-07549955a5d8?c=!CfDJ8ON6cUZSp9xDi4xieAfstI1ELT7KWNsfgIjxqEDMaPQIIzXec0gbBdNEqQ5y5kgfxx5nWzMVKI7Y1EtZw-aUZbEmtSkqYBA8VpxytxQ8dVbVu_Kr63AmLAIpGuwCWvDtwT-Ee1uOB71dQAp22YLNjPCuI4aZC7JovYUlV9_VarJV</t>
  </si>
  <si>
    <t>https://odif.univ-lille.fr/index.php?id=1089</t>
  </si>
  <si>
    <t>https://lettres.sorbonne-universite.fr/sites/default/files/media/2020-12/repertoire_complet_0.pdf</t>
  </si>
  <si>
    <t>https://www.univ-evry.fr/formation/orientation-et-insertion-professionnelle/information-orientation.html</t>
  </si>
  <si>
    <t>DIPLOME INGENIEUR ??</t>
  </si>
  <si>
    <t>https://paolitech.universita.corsica/article.php?id_site=30&amp;id_menu=0&amp;id_rub=482&amp;id_cat=0&amp;id_art=1584&amp;lang=fr</t>
  </si>
  <si>
    <t>https://www.u-bordeaux-montaigne.fr/fr/universite/chiffres-cles/devenir-des-diplomes.html</t>
  </si>
  <si>
    <t>lucas</t>
  </si>
  <si>
    <t>PAS TROUVE</t>
  </si>
  <si>
    <t>https://www.uphf.fr/formation/choisir-sa-formation/orientation-insertion-professionnelle/insertion-taux-reussite</t>
  </si>
  <si>
    <t>https://ofipe.univ-gustave-eiffel.fr/publications/recherche-par-themes/insertion-professionnelle</t>
  </si>
  <si>
    <t>OLD</t>
  </si>
  <si>
    <t>https://univ-avignon.fr/lobservatoire-de-la-formation-et-de-linsertion-professionnelle-ofip/</t>
  </si>
  <si>
    <t>https://www.univ-montp3.fr/fr/organisation/directions-et-services/direction-de-levaluation-et-de-laide-au-pilotage-9</t>
  </si>
  <si>
    <t>https://intranet.univ-rennes2.fr/suio-ip/observatoire</t>
  </si>
  <si>
    <t>https://odif.univ-lille.fr/insertion-professionnelle/</t>
  </si>
  <si>
    <t>https://data.pantheonsorbonne.fr/insertion-professionnelle/insertion-professionnelle-apres-master</t>
  </si>
  <si>
    <t>http://www.univ-paris3.fr/les-enquetes-d-insertion-professionnelle-de-nos-diplome-e-s-474646.kjsp</t>
  </si>
  <si>
    <t>https://www.univ-paris8.fr/Devenir-des-etudiant-es</t>
  </si>
  <si>
    <t>https://crl.u-paris.fr/observatoire-de-la-vie-etudiante/devenir-des-diplomes</t>
  </si>
  <si>
    <t>BIZARRE</t>
  </si>
  <si>
    <t>1 558</t>
  </si>
  <si>
    <t>1 890</t>
  </si>
  <si>
    <t>https://admin-sphinx.universite-paris-saclay.fr/report/(T(tr4s4sk6so))/r.aspx</t>
  </si>
  <si>
    <t>https://ode.u-bourgogne.fr/devenir-et-insertion/publi-insertion-professionnelle/licence-pro-ub.html</t>
  </si>
  <si>
    <t>https://osipe.edu.umontpellier.fr/les-licences-professionnelles/</t>
  </si>
  <si>
    <t>https://www.univ-grenoble-alpes.fr/formation/devenir-de-nos-diplomes/devenir-de-nos-diplomes-573182.kjsp</t>
  </si>
  <si>
    <t>https://www.univ-st-etienne.fr/fr/direction-du-pilotage-audit-interne-et-qualite/statistiques-et-enquetes/insertion/devenir-diplomes-2018.html</t>
  </si>
  <si>
    <t>aya</t>
  </si>
  <si>
    <t>https://www.univ-nantes.fr/etudier-se-former/orientation-parcours-metiers/enquetes-dinsertion-professionnelle-les-enquetes-globales-licences-professionnelles-tous-domaines-confondus</t>
  </si>
  <si>
    <t>https://www.univ-orleans.fr/fr/univ/formation/observatoire-vie-etudiante/enquete-insertion-pro</t>
  </si>
  <si>
    <r>
      <rPr>
        <u/>
        <sz val="10"/>
        <color rgb="FF1155CC"/>
        <rFont val="Arial"/>
      </rPr>
      <t>https://www.univ-artois.fr/sites/default/files/2023-04/_Fiches%20LP2018_Ensemble.pdf</t>
    </r>
    <r>
      <rPr>
        <sz val="10"/>
        <color rgb="FF000000"/>
        <rFont val="Arial"/>
        <scheme val="minor"/>
      </rPr>
      <t>f</t>
    </r>
  </si>
  <si>
    <t xml:space="preserve">QUE PAR DOMAINES </t>
  </si>
  <si>
    <t>https://fichiers.univ-pau.fr/fodetud/F1819_LP.pdf</t>
  </si>
  <si>
    <t>https://app.dataviv.net/reporting/report/3c5e4669-a3e4-4ef7-9ee0-08dad2c0211b</t>
  </si>
  <si>
    <t>https://www.uha.fr/fr/insertion-professionnelle/parcours-et-devenir-des-etudiants/insertion-professionnelle-des-etudiants.html</t>
  </si>
  <si>
    <t>https://www.univ-lyon1.fr/medias/fichier/1-rapport-lic-pro-2018-2019_1665730818247-pdf</t>
  </si>
  <si>
    <t>https://www.univ-lyon3.fr/medias/fichier/enquetes-insertion-licences-web_1673885311162-pdf</t>
  </si>
  <si>
    <t xml:space="preserve">LE SITE EST VIDE </t>
  </si>
  <si>
    <t>https://formation-ve.univ-rouen.fr/devenir-et-insertion-des-diplomes-de-licence-professionnelle-608144.kjsp?RH=1385375856091</t>
  </si>
  <si>
    <t>https://www.uvsq.fr/que-deviennent-les-etudiants-diplomes-dune-licence-professionnelle-en-2019-a-luvsq</t>
  </si>
  <si>
    <t>PAS DONNEES GEOGRAPHIQUES</t>
  </si>
  <si>
    <t>https://w2.unimes.fr/fr/formations/enquetes-et-donnees-etudiantes/insertion-professionnelle/licences-professionnelles.html</t>
  </si>
  <si>
    <t>2016 - 2019</t>
  </si>
  <si>
    <t>https://s1.sphinxonline.net/report/(T(5mv09d7uyr))/r.aspx</t>
  </si>
  <si>
    <t>https://www.uca.fr/medias/fichier/enqnat22-lp2019-dem_1675699404124-pdf</t>
  </si>
  <si>
    <t>http://www.u-pem.fr/chiffres-cles/insertion-professionnelle/diplomes-de-licence-professionnelle/</t>
  </si>
  <si>
    <t>49.5</t>
  </si>
  <si>
    <t>https://www.univ-larochelle.fr/wp-content/uploads/pdf/Tableau-synthese-LP-30-mois-20182019.pdf</t>
  </si>
  <si>
    <t>https://www.univ-reims.fr/media-files/46456/ip30_promo2019_lp_bilan.pdf</t>
  </si>
  <si>
    <t>https://sphinx.uphf.fr/dataviv/r/Ofip/lp2019_dataviv/8fcb716a-54eb-438e-949b-25ea002339cc?c=!CfDJ8ON6cUZSp9xDi4xieAfstI2ixpoUt1qObEQJdbQKGWe8mVLZYewy2dmlM7jrej-9GH0vYwZdSvn_xD6aMnW7Rie7bg7OtfNooAPRET8vTo0ae517c_N2B7vGcDtYzhDETkD1R8aI1xP59euBQX4lusE</t>
  </si>
  <si>
    <t>https://odif.univ-lille.fr/index.php?id=1086</t>
  </si>
  <si>
    <t>https://lettres.sorbonne-universite.fr/sites/default/files/media/2021-02/repertoire_finale_licence_2020_corrige_mm.pdf</t>
  </si>
  <si>
    <t>ON SAIT PAS QUEL NIVEAU C'EST</t>
  </si>
  <si>
    <t>https://portailweb.universita.corsica/stockage_public/portail/baaaaagh/files/Bilan%20enque%CC%82te%20Paolitech%202019.pdf</t>
  </si>
  <si>
    <t>CE QU'ON A</t>
  </si>
  <si>
    <t>Légende</t>
  </si>
  <si>
    <t>Données statistiques</t>
  </si>
  <si>
    <t>pas encore ajouté</t>
  </si>
  <si>
    <t>% emploi cadre</t>
  </si>
  <si>
    <t>Pour chaque formation, pour chaque année</t>
  </si>
  <si>
    <t>conditionnés par la formation</t>
  </si>
  <si>
    <t>PAR ETABLISSEMENT</t>
  </si>
  <si>
    <t>% emploi cadre ou intermédiaire</t>
  </si>
  <si>
    <t>Objectif</t>
  </si>
  <si>
    <t>données nécessaires</t>
  </si>
  <si>
    <t>Calculs effectués</t>
  </si>
  <si>
    <t>% emploi stable</t>
  </si>
  <si>
    <t>Calculer les données statistiques moyens
pour chaque établissement à partir des 
données de chaque formation</t>
  </si>
  <si>
    <t>données de formation</t>
  </si>
  <si>
    <t>Faire la moyenne pour chaque donnée</t>
  </si>
  <si>
    <t>% emploi temps plein</t>
  </si>
  <si>
    <t>salaire brt annuel</t>
  </si>
  <si>
    <t>salaire net médian emploi temps plein</t>
  </si>
  <si>
    <t>Calculer un score par établissement</t>
  </si>
  <si>
    <t>moyennes des données de
 formation et les pondérer:</t>
  </si>
  <si>
    <t>taux d'insertion</t>
  </si>
  <si>
    <t xml:space="preserve">Esperance salaire = </t>
  </si>
  <si>
    <t>taux mobilité, salaire region, salaire etablissement</t>
  </si>
  <si>
    <t>frequences_IDF * (salaire_etablissement / salaire_IDF) + ... / 100</t>
  </si>
  <si>
    <t>taux de chomage</t>
  </si>
  <si>
    <t>Pour chaque région, pour chaque année</t>
  </si>
  <si>
    <t>salaire net mensuel médian</t>
  </si>
  <si>
    <t>nombre de formations</t>
  </si>
  <si>
    <t>% d'insertion dans chaque région</t>
  </si>
  <si>
    <t>Pour chaque établissement par niveau d'étude</t>
  </si>
  <si>
    <t>salaire médian</t>
  </si>
  <si>
    <t>SCORE POUR L'ETABLISSEMENT</t>
  </si>
  <si>
    <t>SCORE POUR LA REGION</t>
  </si>
  <si>
    <t>Données</t>
  </si>
  <si>
    <t>Coeff</t>
  </si>
  <si>
    <t>Classement</t>
  </si>
  <si>
    <t>Moy Score Etablissement</t>
  </si>
  <si>
    <t>salaire brut annuel</t>
  </si>
  <si>
    <t>Nb de formations</t>
  </si>
  <si>
    <t>normaliser les données pour le score</t>
  </si>
  <si>
    <t>moyenne</t>
  </si>
  <si>
    <t>variance</t>
  </si>
  <si>
    <t>(valeur - moyenne) / ecartype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</si>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</sst>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\.m"/>
  </numFmts>
  <fonts count="5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1"/>
      <color rgb="FF0563C1"/>
      <name val="Calibri"/>
    </font>
    <font>
      <u/>
      <sz val="10"/>
      <color rgb="FF0563C1"/>
      <name val="Calibri"/>
    </font>
    <font>
      <sz val="10"/>
      <color rgb="FF000000"/>
      <name val="Arial"/>
    </font>
    <font>
      <u/>
      <sz val="10"/>
      <color rgb="FF000000"/>
      <name val="Arial"/>
    </font>
    <font>
      <sz val="8"/>
      <color rgb="FF000000"/>
      <name val="&quot;Helvetica Neue&quot;"/>
    </font>
    <font>
      <b/>
      <sz val="12"/>
      <color rgb="FF262087"/>
      <name val="Helvetica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00"/>
      <name val="&quot;Helvetica Neue&quot;"/>
    </font>
    <font>
      <u/>
      <sz val="8"/>
      <color rgb="FF000000"/>
      <name val="&quot;Helvetica Neue&quot;"/>
    </font>
    <font>
      <sz val="11"/>
      <color rgb="FF000000"/>
      <name val="Arial"/>
      <scheme val="minor"/>
    </font>
    <font>
      <u/>
      <sz val="10"/>
      <color rgb="FF000000"/>
      <name val="&quot;Helvetica Neue&quot;"/>
    </font>
    <font>
      <u/>
      <sz val="8"/>
      <color rgb="FF000000"/>
      <name val="&quot;Helvetica Neue&quot;"/>
    </font>
    <font>
      <b/>
      <sz val="7"/>
      <color rgb="FF262087"/>
      <name val="Helvetica"/>
    </font>
    <font>
      <u/>
      <sz val="10"/>
      <color rgb="FF000000"/>
      <name val="Arial"/>
    </font>
    <font>
      <sz val="8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  <scheme val="minor"/>
    </font>
    <font>
      <u/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000000"/>
      <name val="&quot;Google Sans Mono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4"/>
      <color rgb="FF0000FF"/>
      <name val="Arial"/>
    </font>
    <font>
      <sz val="11"/>
      <color rgb="FF000000"/>
      <name val="Calibri"/>
    </font>
    <font>
      <u/>
      <sz val="10"/>
      <color rgb="FF000000"/>
      <name val="Arial"/>
    </font>
    <font>
      <sz val="10"/>
      <color theme="1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0"/>
      <color rgb="FF0000FF"/>
      <name val="Arial"/>
    </font>
    <font>
      <u/>
      <sz val="11"/>
      <color rgb="FF000000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5" xfId="0" applyFont="1" applyBorder="1" applyAlignment="1">
      <alignment vertical="center"/>
    </xf>
    <xf numFmtId="0" fontId="8" fillId="4" borderId="6" xfId="0" applyFont="1" applyFill="1" applyBorder="1"/>
    <xf numFmtId="0" fontId="10" fillId="4" borderId="6" xfId="0" applyFont="1" applyFill="1" applyBorder="1"/>
    <xf numFmtId="0" fontId="11" fillId="4" borderId="6" xfId="0" applyFont="1" applyFill="1" applyBorder="1" applyAlignment="1">
      <alignment horizontal="center"/>
    </xf>
    <xf numFmtId="0" fontId="12" fillId="4" borderId="6" xfId="0" applyFont="1" applyFill="1" applyBorder="1"/>
    <xf numFmtId="164" fontId="11" fillId="4" borderId="6" xfId="0" applyNumberFormat="1" applyFont="1" applyFill="1" applyBorder="1" applyAlignment="1">
      <alignment horizontal="center"/>
    </xf>
    <xf numFmtId="165" fontId="11" fillId="4" borderId="6" xfId="0" applyNumberFormat="1" applyFont="1" applyFill="1" applyBorder="1" applyAlignment="1">
      <alignment horizontal="center"/>
    </xf>
    <xf numFmtId="0" fontId="13" fillId="4" borderId="6" xfId="0" applyFont="1" applyFill="1" applyBorder="1"/>
    <xf numFmtId="0" fontId="8" fillId="5" borderId="6" xfId="0" applyFont="1" applyFill="1" applyBorder="1"/>
    <xf numFmtId="0" fontId="10" fillId="5" borderId="6" xfId="0" applyFont="1" applyFill="1" applyBorder="1"/>
    <xf numFmtId="0" fontId="14" fillId="5" borderId="6" xfId="0" applyFont="1" applyFill="1" applyBorder="1"/>
    <xf numFmtId="0" fontId="15" fillId="5" borderId="6" xfId="0" applyFont="1" applyFill="1" applyBorder="1"/>
    <xf numFmtId="0" fontId="16" fillId="5" borderId="6" xfId="0" applyFont="1" applyFill="1" applyBorder="1"/>
    <xf numFmtId="0" fontId="8" fillId="6" borderId="6" xfId="0" applyFont="1" applyFill="1" applyBorder="1"/>
    <xf numFmtId="0" fontId="10" fillId="6" borderId="6" xfId="0" applyFont="1" applyFill="1" applyBorder="1"/>
    <xf numFmtId="0" fontId="14" fillId="6" borderId="6" xfId="0" applyFont="1" applyFill="1" applyBorder="1"/>
    <xf numFmtId="0" fontId="0" fillId="6" borderId="6" xfId="0" applyFill="1" applyBorder="1"/>
    <xf numFmtId="0" fontId="17" fillId="5" borderId="6" xfId="0" applyFont="1" applyFill="1" applyBorder="1"/>
    <xf numFmtId="0" fontId="18" fillId="5" borderId="6" xfId="0" applyFont="1" applyFill="1" applyBorder="1"/>
    <xf numFmtId="0" fontId="19" fillId="5" borderId="6" xfId="0" applyFont="1" applyFill="1" applyBorder="1"/>
    <xf numFmtId="0" fontId="11" fillId="5" borderId="6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0" fillId="5" borderId="6" xfId="0" applyFill="1" applyBorder="1"/>
    <xf numFmtId="0" fontId="21" fillId="5" borderId="6" xfId="0" applyFont="1" applyFill="1" applyBorder="1"/>
    <xf numFmtId="0" fontId="22" fillId="5" borderId="0" xfId="0" applyFont="1" applyFill="1"/>
    <xf numFmtId="0" fontId="14" fillId="4" borderId="6" xfId="0" applyFont="1" applyFill="1" applyBorder="1"/>
    <xf numFmtId="0" fontId="0" fillId="4" borderId="6" xfId="0" applyFill="1" applyBorder="1"/>
    <xf numFmtId="0" fontId="23" fillId="4" borderId="6" xfId="0" applyFont="1" applyFill="1" applyBorder="1"/>
    <xf numFmtId="0" fontId="2" fillId="7" borderId="0" xfId="0" applyFont="1" applyFill="1"/>
    <xf numFmtId="0" fontId="24" fillId="6" borderId="6" xfId="0" applyFont="1" applyFill="1" applyBorder="1"/>
    <xf numFmtId="0" fontId="25" fillId="6" borderId="6" xfId="0" applyFont="1" applyFill="1" applyBorder="1"/>
    <xf numFmtId="0" fontId="26" fillId="6" borderId="6" xfId="0" applyFont="1" applyFill="1" applyBorder="1"/>
    <xf numFmtId="0" fontId="27" fillId="4" borderId="6" xfId="0" applyFont="1" applyFill="1" applyBorder="1"/>
    <xf numFmtId="0" fontId="17" fillId="4" borderId="6" xfId="0" applyFont="1" applyFill="1" applyBorder="1"/>
    <xf numFmtId="165" fontId="14" fillId="4" borderId="6" xfId="0" applyNumberFormat="1" applyFont="1" applyFill="1" applyBorder="1"/>
    <xf numFmtId="165" fontId="17" fillId="4" borderId="6" xfId="0" applyNumberFormat="1" applyFont="1" applyFill="1" applyBorder="1"/>
    <xf numFmtId="0" fontId="28" fillId="4" borderId="6" xfId="0" applyFont="1" applyFill="1" applyBorder="1"/>
    <xf numFmtId="0" fontId="8" fillId="6" borderId="0" xfId="0" applyFont="1" applyFill="1" applyAlignment="1">
      <alignment horizontal="left"/>
    </xf>
    <xf numFmtId="0" fontId="1" fillId="4" borderId="6" xfId="0" applyFont="1" applyFill="1" applyBorder="1"/>
    <xf numFmtId="0" fontId="29" fillId="4" borderId="6" xfId="0" applyFont="1" applyFill="1" applyBorder="1"/>
    <xf numFmtId="0" fontId="1" fillId="6" borderId="6" xfId="0" applyFont="1" applyFill="1" applyBorder="1"/>
    <xf numFmtId="0" fontId="30" fillId="6" borderId="6" xfId="0" applyFont="1" applyFill="1" applyBorder="1"/>
    <xf numFmtId="0" fontId="31" fillId="2" borderId="0" xfId="0" applyFont="1" applyFill="1"/>
    <xf numFmtId="0" fontId="32" fillId="0" borderId="0" xfId="0" applyFont="1"/>
    <xf numFmtId="0" fontId="33" fillId="0" borderId="0" xfId="0" applyFont="1"/>
    <xf numFmtId="0" fontId="31" fillId="0" borderId="0" xfId="0" applyFont="1"/>
    <xf numFmtId="0" fontId="2" fillId="3" borderId="0" xfId="0" applyFont="1" applyFill="1"/>
    <xf numFmtId="0" fontId="1" fillId="3" borderId="0" xfId="0" applyFont="1" applyFill="1"/>
    <xf numFmtId="0" fontId="2" fillId="8" borderId="0" xfId="0" applyFont="1" applyFill="1"/>
    <xf numFmtId="0" fontId="1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9" borderId="0" xfId="0" applyFont="1" applyFill="1"/>
    <xf numFmtId="0" fontId="1" fillId="9" borderId="0" xfId="0" applyFont="1" applyFill="1"/>
    <xf numFmtId="0" fontId="1" fillId="8" borderId="0" xfId="0" applyFont="1" applyFill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1" fillId="4" borderId="0" xfId="0" applyFont="1" applyFill="1"/>
    <xf numFmtId="0" fontId="42" fillId="5" borderId="6" xfId="0" applyFont="1" applyFill="1" applyBorder="1"/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43" fillId="5" borderId="0" xfId="0" applyFont="1" applyFill="1"/>
    <xf numFmtId="0" fontId="44" fillId="5" borderId="0" xfId="0" applyFont="1" applyFill="1"/>
    <xf numFmtId="0" fontId="45" fillId="5" borderId="0" xfId="0" applyFont="1" applyFill="1"/>
    <xf numFmtId="0" fontId="2" fillId="6" borderId="0" xfId="0" applyFont="1" applyFill="1" applyAlignment="1">
      <alignment vertical="center"/>
    </xf>
    <xf numFmtId="0" fontId="2" fillId="6" borderId="0" xfId="0" applyFont="1" applyFill="1"/>
    <xf numFmtId="0" fontId="46" fillId="5" borderId="0" xfId="0" applyFont="1" applyFill="1"/>
    <xf numFmtId="0" fontId="47" fillId="5" borderId="0" xfId="0" applyFont="1" applyFill="1" applyAlignment="1">
      <alignment horizontal="left"/>
    </xf>
    <xf numFmtId="0" fontId="48" fillId="5" borderId="0" xfId="0" applyFont="1" applyFill="1"/>
    <xf numFmtId="0" fontId="49" fillId="5" borderId="0" xfId="0" applyFont="1" applyFill="1"/>
    <xf numFmtId="0" fontId="50" fillId="5" borderId="0" xfId="0" applyFont="1" applyFill="1"/>
    <xf numFmtId="0" fontId="43" fillId="4" borderId="0" xfId="0" applyFont="1" applyFill="1"/>
    <xf numFmtId="0" fontId="51" fillId="4" borderId="0" xfId="0" applyFont="1" applyFill="1"/>
    <xf numFmtId="0" fontId="43" fillId="6" borderId="0" xfId="0" applyFont="1" applyFill="1"/>
    <xf numFmtId="0" fontId="52" fillId="6" borderId="0" xfId="0" applyFont="1" applyFill="1"/>
    <xf numFmtId="0" fontId="53" fillId="6" borderId="0" xfId="0" applyFont="1" applyFill="1"/>
    <xf numFmtId="0" fontId="54" fillId="3" borderId="0" xfId="0" applyFont="1" applyFill="1"/>
    <xf numFmtId="0" fontId="2" fillId="0" borderId="6" xfId="0" applyFont="1" applyBorder="1"/>
    <xf numFmtId="0" fontId="2" fillId="10" borderId="4" xfId="0" applyFont="1" applyFill="1" applyBorder="1"/>
    <xf numFmtId="0" fontId="2" fillId="0" borderId="1" xfId="0" applyFont="1" applyBorder="1"/>
    <xf numFmtId="0" fontId="2" fillId="0" borderId="3" xfId="0" applyFont="1" applyBorder="1"/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0" borderId="4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10" borderId="1" xfId="0" applyFont="1" applyFill="1" applyBorder="1"/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1" xfId="0" applyFont="1" applyFill="1" applyBorder="1"/>
    <xf numFmtId="0" fontId="2" fillId="18" borderId="0" xfId="0" applyFont="1" applyFill="1"/>
    <xf numFmtId="0" fontId="14" fillId="0" borderId="0" xfId="0" applyFont="1"/>
    <xf numFmtId="0" fontId="2" fillId="17" borderId="3" xfId="0" applyFont="1" applyFill="1" applyBorder="1"/>
    <xf numFmtId="0" fontId="2" fillId="0" borderId="2" xfId="0" applyFont="1" applyBorder="1"/>
    <xf numFmtId="0" fontId="8" fillId="2" borderId="0" xfId="0" applyFont="1" applyFill="1" applyAlignment="1">
      <alignment horizontal="left"/>
    </xf>
    <xf numFmtId="0" fontId="2" fillId="17" borderId="4" xfId="0" applyFon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wrapText="1"/>
    </xf>
    <xf numFmtId="0" fontId="2" fillId="14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oie.univ-rennes.fr/enquetes-dinsertion-professionnelle-des-diplomes" TargetMode="External"/><Relationship Id="rId18" Type="http://schemas.openxmlformats.org/officeDocument/2006/relationships/hyperlink" Target="https://www.univ-orleans.fr/fr/univ/formation/observatoire-vie-etudiante/enquete-insertion-pro/master" TargetMode="External"/><Relationship Id="rId26" Type="http://schemas.openxmlformats.org/officeDocument/2006/relationships/hyperlink" Target="https://www.univ-lemans.fr/fr/formation/orientation-et-insertion-professionnelle/insertion-professionnelle/enquete-ministerielle-dec-2020.html" TargetMode="External"/><Relationship Id="rId39" Type="http://schemas.openxmlformats.org/officeDocument/2006/relationships/hyperlink" Target="https://enquetes.univ-angers.fr/report/(T(18ygctqrki))/r.aspx" TargetMode="External"/><Relationship Id="rId21" Type="http://schemas.openxmlformats.org/officeDocument/2006/relationships/hyperlink" Target="https://www.uca.fr/medias/fichier/enqnat22-master2019-all_1676540842922-pdf" TargetMode="External"/><Relationship Id="rId34" Type="http://schemas.openxmlformats.org/officeDocument/2006/relationships/hyperlink" Target="https://www.cyu.fr/medias/fichier/ove-chiffres-clefs-ip30-2019_1666773433532-pdf?ID_FICHE=87142&amp;INLINE=FALSE" TargetMode="External"/><Relationship Id="rId42" Type="http://schemas.openxmlformats.org/officeDocument/2006/relationships/hyperlink" Target="https://www.univ-perp.fr/fr/le-devenir-des-diplomes/insertion-professionnelle" TargetMode="External"/><Relationship Id="rId47" Type="http://schemas.openxmlformats.org/officeDocument/2006/relationships/hyperlink" Target="https://sphinx.uphf.fr/dataviv/r/Ofip/Master2019_dataviv/4a0d54c6-3ba7-4f76-973a-07549955a5d8?c=!CfDJ8ON6cUZSp9xDi4xieAfstI1ELT7KWNsfgIjxqEDMaPQIIzXec0gbBdNEqQ5y5kgfxx5nWzMVKI7Y1EtZw-aUZbEmtSkqYBA8VpxytxQ8dVbVu_Kr63AmLAIpGuwCWvDtwT-Ee1uOB71dQAp22YLNjPCuI4aZC7JovYUlV9_VarJV" TargetMode="External"/><Relationship Id="rId50" Type="http://schemas.openxmlformats.org/officeDocument/2006/relationships/hyperlink" Target="https://www.univ-evry.fr/formation/orientation-et-insertion-professionnelle/information-orientation.html" TargetMode="External"/><Relationship Id="rId55" Type="http://schemas.openxmlformats.org/officeDocument/2006/relationships/hyperlink" Target="https://univ-cotedazur.fr/formation/orientation-et-insertion-professionnelle/enquetes-et-statistiques" TargetMode="External"/><Relationship Id="rId63" Type="http://schemas.openxmlformats.org/officeDocument/2006/relationships/hyperlink" Target="https://crl.u-paris.fr/observatoire-de-la-vie-etudiante/devenir-des-diplomes" TargetMode="External"/><Relationship Id="rId7" Type="http://schemas.openxmlformats.org/officeDocument/2006/relationships/hyperlink" Target="https://sphinx-enquetes.unicaen.fr/report/(T(719wgv9d4j))/r.aspx" TargetMode="External"/><Relationship Id="rId2" Type="http://schemas.openxmlformats.org/officeDocument/2006/relationships/hyperlink" Target="https://www.univ-tln.fr/Suivi-d-insertion-professionnelle-2021-resultats-des-enquetes-2020.html" TargetMode="External"/><Relationship Id="rId16" Type="http://schemas.openxmlformats.org/officeDocument/2006/relationships/hyperlink" Target="https://www.univ-st-etienne.fr/fr/direction-du-pilotage-audit-interne-et-qualite/statistiques-et-enquetes/insertion/devenir-diplomes-2018-1.html" TargetMode="External"/><Relationship Id="rId29" Type="http://schemas.openxmlformats.org/officeDocument/2006/relationships/hyperlink" Target="https://formation-ve.univ-rouen.fr/devenir-et-insertion-des-diplomes-de-master-611027.kjsp" TargetMode="External"/><Relationship Id="rId11" Type="http://schemas.openxmlformats.org/officeDocument/2006/relationships/hyperlink" Target="https://www.u-bordeaux.fr/formation/accompagnement-et-reussite-des-etudes/enquetes-et-statistiques" TargetMode="External"/><Relationship Id="rId24" Type="http://schemas.openxmlformats.org/officeDocument/2006/relationships/hyperlink" Target="https://www.univ-lyon1.fr/medias/fichier/fiche-globale-master-2017-2018-30-mois_1637045912610-pdf" TargetMode="External"/><Relationship Id="rId32" Type="http://schemas.openxmlformats.org/officeDocument/2006/relationships/hyperlink" Target="https://admin-sphinx.universite-paris-saclay.fr/report/(T(qay4l6g2q7))/r.aspx" TargetMode="External"/><Relationship Id="rId37" Type="http://schemas.openxmlformats.org/officeDocument/2006/relationships/hyperlink" Target="https://w2.unimes.fr/fr/formations/enquetes-et-donnees-etudiantes/insertion-professionnelle/masters.html" TargetMode="External"/><Relationship Id="rId40" Type="http://schemas.openxmlformats.org/officeDocument/2006/relationships/hyperlink" Target="https://s1.sphinxonline.net/report/(T(a1wfqwaepk))/r.aspx" TargetMode="External"/><Relationship Id="rId45" Type="http://schemas.openxmlformats.org/officeDocument/2006/relationships/hyperlink" Target="https://www.univ-larochelle.fr/wp-content/uploads/pdf/Tableau-de-synthese-donnees-20182019.pdf" TargetMode="External"/><Relationship Id="rId53" Type="http://schemas.openxmlformats.org/officeDocument/2006/relationships/hyperlink" Target="https://www.uphf.fr/formation/choisir-sa-formation/orientation-insertion-professionnelle/insertion-taux-reussite" TargetMode="External"/><Relationship Id="rId58" Type="http://schemas.openxmlformats.org/officeDocument/2006/relationships/hyperlink" Target="https://intranet.univ-rennes2.fr/suio-ip/observatoire" TargetMode="External"/><Relationship Id="rId5" Type="http://schemas.openxmlformats.org/officeDocument/2006/relationships/hyperlink" Target="https://scuioip.parisnanterre.fr/devenir-des-diplomes" TargetMode="External"/><Relationship Id="rId61" Type="http://schemas.openxmlformats.org/officeDocument/2006/relationships/hyperlink" Target="http://www.univ-paris3.fr/les-enquetes-d-insertion-professionnelle-de-nos-diplome-e-s-474646.kjsp" TargetMode="External"/><Relationship Id="rId19" Type="http://schemas.openxmlformats.org/officeDocument/2006/relationships/hyperlink" Target="https://odif.univ-lille.fr/etudes-et-enquetes/" TargetMode="External"/><Relationship Id="rId14" Type="http://schemas.openxmlformats.org/officeDocument/2006/relationships/hyperlink" Target="https://www.univ-tours.fr/formations/orientation-stage-emploi/le-devenir-des-diplomes" TargetMode="External"/><Relationship Id="rId22" Type="http://schemas.openxmlformats.org/officeDocument/2006/relationships/hyperlink" Target="https://fichiers.univ-pau.fr/fodetud/F1819_M2.pdf" TargetMode="External"/><Relationship Id="rId27" Type="http://schemas.openxmlformats.org/officeDocument/2006/relationships/hyperlink" Target="https://www-ex.parisdescartes.fr/" TargetMode="External"/><Relationship Id="rId30" Type="http://schemas.openxmlformats.org/officeDocument/2006/relationships/hyperlink" Target="https://www.uvsq.fr/que-deviennent-les-etudiants-diplomes-dun-master-en-2019-a-luvsq" TargetMode="External"/><Relationship Id="rId35" Type="http://schemas.openxmlformats.org/officeDocument/2006/relationships/hyperlink" Target="https://univ-cotedazur.fr/formation/orientation-et-insertion-professionnelle/enquetes-et-statistiques" TargetMode="External"/><Relationship Id="rId43" Type="http://schemas.openxmlformats.org/officeDocument/2006/relationships/hyperlink" Target="http://www.u-pem.fr/chiffres-cles/insertion-professionnelle/diplomes-de-master/" TargetMode="External"/><Relationship Id="rId48" Type="http://schemas.openxmlformats.org/officeDocument/2006/relationships/hyperlink" Target="https://odif.univ-lille.fr/index.php?id=1089" TargetMode="External"/><Relationship Id="rId56" Type="http://schemas.openxmlformats.org/officeDocument/2006/relationships/hyperlink" Target="https://univ-avignon.fr/lobservatoire-de-la-formation-et-de-linsertion-professionnelle-ofip/" TargetMode="External"/><Relationship Id="rId8" Type="http://schemas.openxmlformats.org/officeDocument/2006/relationships/hyperlink" Target="https://ode.u-bourgogne.fr/devenir-et-insertion/publi-insertion-professionnelle/master-2-ub.html" TargetMode="External"/><Relationship Id="rId51" Type="http://schemas.openxmlformats.org/officeDocument/2006/relationships/hyperlink" Target="https://paolitech.universita.corsica/article.php?id_site=30&amp;id_menu=0&amp;id_rub=482&amp;id_cat=0&amp;id_art=1584&amp;lang=fr" TargetMode="External"/><Relationship Id="rId3" Type="http://schemas.openxmlformats.org/officeDocument/2006/relationships/hyperlink" Target="https://www.univ-poitiers.fr/choisir-luniversite/decouvrir-luniversite-de-poitiers/donnees-statistiques/?_sf_s=insertion+professionel" TargetMode="External"/><Relationship Id="rId12" Type="http://schemas.openxmlformats.org/officeDocument/2006/relationships/hyperlink" Target="https://osipe.edu.umontpellier.fr/les-masters-par-composante/" TargetMode="External"/><Relationship Id="rId17" Type="http://schemas.openxmlformats.org/officeDocument/2006/relationships/hyperlink" Target="https://www.univ-nantes.fr/etudier-se-former/orientation-parcours-metiers/les-enquetes-dinsertion-professionnelle-des-diplomes-de-master-promotions-2014-2015-2015-2016" TargetMode="External"/><Relationship Id="rId25" Type="http://schemas.openxmlformats.org/officeDocument/2006/relationships/hyperlink" Target="https://www.univ-lyon3.fr/medias/fichier/enquetes-insertion-masters-web_1673884058533-pdf" TargetMode="External"/><Relationship Id="rId33" Type="http://schemas.openxmlformats.org/officeDocument/2006/relationships/hyperlink" Target="https://www.cyu.fr/master" TargetMode="External"/><Relationship Id="rId38" Type="http://schemas.openxmlformats.org/officeDocument/2006/relationships/hyperlink" Target="https://www.ut-capitole.fr/accueil/orientation-insertion/accueil-accompagnement-ressources/etudes-et-enquetes/insertion-professionnelle-des-diplomes" TargetMode="External"/><Relationship Id="rId46" Type="http://schemas.openxmlformats.org/officeDocument/2006/relationships/hyperlink" Target="https://www.univ-reims.fr/media-files/46457/ip30_promo2019_m_bilan.pdf" TargetMode="External"/><Relationship Id="rId59" Type="http://schemas.openxmlformats.org/officeDocument/2006/relationships/hyperlink" Target="https://odif.univ-lille.fr/insertion-professionnelle/" TargetMode="External"/><Relationship Id="rId20" Type="http://schemas.openxmlformats.org/officeDocument/2006/relationships/hyperlink" Target="https://www.univ-artois.fr/sites/default/files/2022-07/_Fiches%20M2017_Ensemble.pdf" TargetMode="External"/><Relationship Id="rId41" Type="http://schemas.openxmlformats.org/officeDocument/2006/relationships/hyperlink" Target="https://www.uca.fr/formation/devenir-des-etudiants/master" TargetMode="External"/><Relationship Id="rId54" Type="http://schemas.openxmlformats.org/officeDocument/2006/relationships/hyperlink" Target="https://ofipe.univ-gustave-eiffel.fr/publications/recherche-par-themes/insertion-professionnelle" TargetMode="External"/><Relationship Id="rId62" Type="http://schemas.openxmlformats.org/officeDocument/2006/relationships/hyperlink" Target="https://www.univ-paris8.fr/Devenir-des-etudiant-es" TargetMode="External"/><Relationship Id="rId1" Type="http://schemas.openxmlformats.org/officeDocument/2006/relationships/hyperlink" Target="https://www.univ-jfc.fr/actu/linsertion-professionnelle-des-etudiants-de-licence-pro-et-de-master-en-chiffres" TargetMode="External"/><Relationship Id="rId6" Type="http://schemas.openxmlformats.org/officeDocument/2006/relationships/hyperlink" Target="https://sphinx-manage.univ-amu.fr/report/(T(atlte7863k))/r.aspx" TargetMode="External"/><Relationship Id="rId15" Type="http://schemas.openxmlformats.org/officeDocument/2006/relationships/hyperlink" Target="https://www.univ-grenoble-alpes.fr/formation/devenir-de-nos-diplomes/le-devenir-des-diplomes-de-master/le-devenir-des-diplomes-de-master-595059.kjsp?RH=1571224414730" TargetMode="External"/><Relationship Id="rId23" Type="http://schemas.openxmlformats.org/officeDocument/2006/relationships/hyperlink" Target="https://app.dataviv.net/reporting/report/3c5e4669-a3e4-4ef7-9ee0-08dad2c0211b/41869" TargetMode="External"/><Relationship Id="rId28" Type="http://schemas.openxmlformats.org/officeDocument/2006/relationships/hyperlink" Target="https://sciences.sorbonne-universite.fr/sites/default/files/media/2019-11/enquete_bva_bmc_2014.pdf" TargetMode="External"/><Relationship Id="rId36" Type="http://schemas.openxmlformats.org/officeDocument/2006/relationships/hyperlink" Target="https://www.univ-fcomte.fr/enquetes-et-etudes-sur-les-etudiants-et-les-formations" TargetMode="External"/><Relationship Id="rId49" Type="http://schemas.openxmlformats.org/officeDocument/2006/relationships/hyperlink" Target="https://lettres.sorbonne-universite.fr/sites/default/files/media/2020-12/repertoire_complet_0.pdf" TargetMode="External"/><Relationship Id="rId57" Type="http://schemas.openxmlformats.org/officeDocument/2006/relationships/hyperlink" Target="https://www.univ-montp3.fr/fr/organisation/directions-et-services/direction-de-levaluation-et-de-laide-au-pilotage-9" TargetMode="External"/><Relationship Id="rId10" Type="http://schemas.openxmlformats.org/officeDocument/2006/relationships/hyperlink" Target="https://www.univ-tlse3.fr/devenir-des-diplomes" TargetMode="External"/><Relationship Id="rId31" Type="http://schemas.openxmlformats.org/officeDocument/2006/relationships/hyperlink" Target="https://www.u-picardie.fr/reussite-et-vie-etudiante/emploi-et-insertion/enquetes-d-insertion-professionnelle-313393.kjsp" TargetMode="External"/><Relationship Id="rId44" Type="http://schemas.openxmlformats.org/officeDocument/2006/relationships/hyperlink" Target="https://www.u-pec.fr/search?q=devenir+des+dipl%C3%B4m%C3%A9s&amp;s=&amp;l=0&amp;beanKey=&amp;RH=1416565930879" TargetMode="External"/><Relationship Id="rId52" Type="http://schemas.openxmlformats.org/officeDocument/2006/relationships/hyperlink" Target="https://www.u-bordeaux-montaigne.fr/fr/universite/chiffres-cles/devenir-des-diplomes.html" TargetMode="External"/><Relationship Id="rId60" Type="http://schemas.openxmlformats.org/officeDocument/2006/relationships/hyperlink" Target="https://data.pantheonsorbonne.fr/insertion-professionnelle/insertion-professionnelle-apres-master" TargetMode="External"/><Relationship Id="rId4" Type="http://schemas.openxmlformats.org/officeDocument/2006/relationships/hyperlink" Target="https://admin-sphinx.universite-paris-saclay.fr/report/(T(u4qsu8s3zb))/r.aspx" TargetMode="External"/><Relationship Id="rId9" Type="http://schemas.openxmlformats.org/officeDocument/2006/relationships/hyperlink" Target="https://www.univ-brest.fr/cap-avenir/fr/recherche?key=enqu%C3%AAt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oie.univ-rennes.fr/enquetes-dinsertion-professionnelle-des-diplomes" TargetMode="External"/><Relationship Id="rId18" Type="http://schemas.openxmlformats.org/officeDocument/2006/relationships/hyperlink" Target="https://www.univ-orleans.fr/fr/univ/formation/observatoire-vie-etudiante/enquete-insertion-pro" TargetMode="External"/><Relationship Id="rId26" Type="http://schemas.openxmlformats.org/officeDocument/2006/relationships/hyperlink" Target="https://www.univ-lyon3.fr/medias/fichier/enquetes-insertion-licences-web_1673885311162-pdf" TargetMode="External"/><Relationship Id="rId39" Type="http://schemas.openxmlformats.org/officeDocument/2006/relationships/hyperlink" Target="https://w2.unimes.fr/fr/formations/enquetes-et-donnees-etudiantes/insertion-professionnelle/licences-professionnelles.html" TargetMode="External"/><Relationship Id="rId21" Type="http://schemas.openxmlformats.org/officeDocument/2006/relationships/hyperlink" Target="https://www.univ-artois.fr/sites/default/files/2023-04/_Fiches%20LP2018_Ensemble.pdf" TargetMode="External"/><Relationship Id="rId34" Type="http://schemas.openxmlformats.org/officeDocument/2006/relationships/hyperlink" Target="https://www.u-picardie.fr/reussite-et-vie-etudiante/emploi-et-insertion/enquetes-d-insertion-professionnelle-313393.kjsp" TargetMode="External"/><Relationship Id="rId42" Type="http://schemas.openxmlformats.org/officeDocument/2006/relationships/hyperlink" Target="https://s1.sphinxonline.net/report/(T(5mv09d7uyr))/r.aspx" TargetMode="External"/><Relationship Id="rId47" Type="http://schemas.openxmlformats.org/officeDocument/2006/relationships/hyperlink" Target="https://www.univ-reims.fr/media-files/46456/ip30_promo2019_lp_bilan.pdf" TargetMode="External"/><Relationship Id="rId50" Type="http://schemas.openxmlformats.org/officeDocument/2006/relationships/hyperlink" Target="https://lettres.sorbonne-universite.fr/sites/default/files/media/2021-02/repertoire_finale_licence_2020_corrige_mm.pdf" TargetMode="External"/><Relationship Id="rId55" Type="http://schemas.openxmlformats.org/officeDocument/2006/relationships/hyperlink" Target="https://ofipe.univ-gustave-eiffel.fr/publications/recherche-par-themes/insertion-professionnelle" TargetMode="External"/><Relationship Id="rId63" Type="http://schemas.openxmlformats.org/officeDocument/2006/relationships/hyperlink" Target="https://www.univ-paris8.fr/Devenir-des-etudiant-es" TargetMode="External"/><Relationship Id="rId7" Type="http://schemas.openxmlformats.org/officeDocument/2006/relationships/hyperlink" Target="https://sphinx-enquetes.unicaen.fr/report/(T(719wgv9d4j))/r.aspx" TargetMode="External"/><Relationship Id="rId2" Type="http://schemas.openxmlformats.org/officeDocument/2006/relationships/hyperlink" Target="https://www.univ-tln.fr/Suivi-d-insertion-professionnelle-2021-resultats-des-enquetes-2020.html" TargetMode="External"/><Relationship Id="rId16" Type="http://schemas.openxmlformats.org/officeDocument/2006/relationships/hyperlink" Target="https://www.univ-st-etienne.fr/fr/direction-du-pilotage-audit-interne-et-qualite/statistiques-et-enquetes/insertion/devenir-diplomes-2018.html" TargetMode="External"/><Relationship Id="rId29" Type="http://schemas.openxmlformats.org/officeDocument/2006/relationships/hyperlink" Target="https://www-ex.parisdescartes.fr/" TargetMode="External"/><Relationship Id="rId11" Type="http://schemas.openxmlformats.org/officeDocument/2006/relationships/hyperlink" Target="https://www.u-bordeaux.fr/formation/accompagnement-et-reussite-des-etudes/enquetes-et-statistiques" TargetMode="External"/><Relationship Id="rId24" Type="http://schemas.openxmlformats.org/officeDocument/2006/relationships/hyperlink" Target="https://www.uha.fr/fr/insertion-professionnelle/parcours-et-devenir-des-etudiants/insertion-professionnelle-des-etudiants.html" TargetMode="External"/><Relationship Id="rId32" Type="http://schemas.openxmlformats.org/officeDocument/2006/relationships/hyperlink" Target="https://www.uvsq.fr/que-deviennent-les-etudiants-diplomes-dune-licence-professionnelle-en-2019-a-luvsq" TargetMode="External"/><Relationship Id="rId37" Type="http://schemas.openxmlformats.org/officeDocument/2006/relationships/hyperlink" Target="https://univ-cotedazur.fr/formation/orientation-et-insertion-professionnelle/enquetes-et-statistiques" TargetMode="External"/><Relationship Id="rId40" Type="http://schemas.openxmlformats.org/officeDocument/2006/relationships/hyperlink" Target="https://www.ut-capitole.fr/accueil/orientation-insertion/accueil-accompagnement-ressources/etudes-et-enquetes/insertion-professionnelle-des-diplomes" TargetMode="External"/><Relationship Id="rId45" Type="http://schemas.openxmlformats.org/officeDocument/2006/relationships/hyperlink" Target="http://www.u-pem.fr/chiffres-cles/insertion-professionnelle/diplomes-de-licence-professionnelle/" TargetMode="External"/><Relationship Id="rId53" Type="http://schemas.openxmlformats.org/officeDocument/2006/relationships/hyperlink" Target="https://www.u-bordeaux-montaigne.fr/fr/universite/chiffres-cles/devenir-des-diplomes.html" TargetMode="External"/><Relationship Id="rId58" Type="http://schemas.openxmlformats.org/officeDocument/2006/relationships/hyperlink" Target="https://www.univ-montp3.fr/fr/organisation/directions-et-services/direction-de-levaluation-et-de-laide-au-pilotage-9" TargetMode="External"/><Relationship Id="rId5" Type="http://schemas.openxmlformats.org/officeDocument/2006/relationships/hyperlink" Target="https://scuioip.parisnanterre.fr/devenir-des-diplomes" TargetMode="External"/><Relationship Id="rId61" Type="http://schemas.openxmlformats.org/officeDocument/2006/relationships/hyperlink" Target="https://data.pantheonsorbonne.fr/insertion-professionnelle/insertion-professionnelle-apres-master" TargetMode="External"/><Relationship Id="rId19" Type="http://schemas.openxmlformats.org/officeDocument/2006/relationships/hyperlink" Target="https://odif.univ-lille.fr/etudes-et-enquetes/" TargetMode="External"/><Relationship Id="rId14" Type="http://schemas.openxmlformats.org/officeDocument/2006/relationships/hyperlink" Target="https://www.univ-tours.fr/formations/orientation-stage-emploi/le-devenir-des-diplomes" TargetMode="External"/><Relationship Id="rId22" Type="http://schemas.openxmlformats.org/officeDocument/2006/relationships/hyperlink" Target="https://fichiers.univ-pau.fr/fodetud/F1819_LP.pdf" TargetMode="External"/><Relationship Id="rId27" Type="http://schemas.openxmlformats.org/officeDocument/2006/relationships/hyperlink" Target="https://www.univ-lemans.fr/fr/formation/orientation-et-insertion-professionnelle/insertion-professionnelle/enquete-ministerielle-dec-2020.html" TargetMode="External"/><Relationship Id="rId30" Type="http://schemas.openxmlformats.org/officeDocument/2006/relationships/hyperlink" Target="https://sciences.sorbonne-universite.fr/sites/default/files/media/2019-11/enquete_bva_bmc_2014.pdf" TargetMode="External"/><Relationship Id="rId35" Type="http://schemas.openxmlformats.org/officeDocument/2006/relationships/hyperlink" Target="https://www.cyu.fr/master" TargetMode="External"/><Relationship Id="rId43" Type="http://schemas.openxmlformats.org/officeDocument/2006/relationships/hyperlink" Target="https://www.uca.fr/medias/fichier/enqnat22-lp2019-dem_1675699404124-pdf" TargetMode="External"/><Relationship Id="rId48" Type="http://schemas.openxmlformats.org/officeDocument/2006/relationships/hyperlink" Target="https://sphinx.uphf.fr/dataviv/r/Ofip/lp2019_dataviv/8fcb716a-54eb-438e-949b-25ea002339cc?c=!CfDJ8ON6cUZSp9xDi4xieAfstI2ixpoUt1qObEQJdbQKGWe8mVLZYewy2dmlM7jrej-9GH0vYwZdSvn_xD6aMnW7Rie7bg7OtfNooAPRET8vTo0ae517c_N2B7vGcDtYzhDETkD1R8aI1xP59euBQX4lusE" TargetMode="External"/><Relationship Id="rId56" Type="http://schemas.openxmlformats.org/officeDocument/2006/relationships/hyperlink" Target="https://univ-cotedazur.fr/formation/orientation-et-insertion-professionnelle/enquetes-et-statistiques" TargetMode="External"/><Relationship Id="rId64" Type="http://schemas.openxmlformats.org/officeDocument/2006/relationships/hyperlink" Target="https://crl.u-paris.fr/observatoire-de-la-vie-etudiante/devenir-des-diplomes" TargetMode="External"/><Relationship Id="rId8" Type="http://schemas.openxmlformats.org/officeDocument/2006/relationships/hyperlink" Target="https://ode.u-bourgogne.fr/devenir-et-insertion/publi-insertion-professionnelle/licence-pro-ub.html" TargetMode="External"/><Relationship Id="rId51" Type="http://schemas.openxmlformats.org/officeDocument/2006/relationships/hyperlink" Target="https://www.univ-evry.fr/formation/orientation-et-insertion-professionnelle/information-orientation.html" TargetMode="External"/><Relationship Id="rId3" Type="http://schemas.openxmlformats.org/officeDocument/2006/relationships/hyperlink" Target="https://www.univ-poitiers.fr/choisir-luniversite/decouvrir-luniversite-de-poitiers/donnees-statistiques/?_sf_s=insertion+professionel" TargetMode="External"/><Relationship Id="rId12" Type="http://schemas.openxmlformats.org/officeDocument/2006/relationships/hyperlink" Target="https://osipe.edu.umontpellier.fr/les-licences-professionnelles/" TargetMode="External"/><Relationship Id="rId17" Type="http://schemas.openxmlformats.org/officeDocument/2006/relationships/hyperlink" Target="https://www.univ-nantes.fr/etudier-se-former/orientation-parcours-metiers/enquetes-dinsertion-professionnelle-les-enquetes-globales-licences-professionnelles-tous-domaines-confondus" TargetMode="External"/><Relationship Id="rId25" Type="http://schemas.openxmlformats.org/officeDocument/2006/relationships/hyperlink" Target="https://www.univ-lyon1.fr/medias/fichier/1-rapport-lic-pro-2018-2019_1665730818247-pdf" TargetMode="External"/><Relationship Id="rId33" Type="http://schemas.openxmlformats.org/officeDocument/2006/relationships/hyperlink" Target="https://www.u-picardie.fr/reussite-et-vie-etudiante/emploi-et-insertion/enquetes-d-insertion-professionnelle-313393.kjsp" TargetMode="External"/><Relationship Id="rId38" Type="http://schemas.openxmlformats.org/officeDocument/2006/relationships/hyperlink" Target="https://www.univ-fcomte.fr/enquetes-et-etudes-sur-les-etudiants-et-les-formations" TargetMode="External"/><Relationship Id="rId46" Type="http://schemas.openxmlformats.org/officeDocument/2006/relationships/hyperlink" Target="https://www.univ-larochelle.fr/wp-content/uploads/pdf/Tableau-synthese-LP-30-mois-20182019.pdf" TargetMode="External"/><Relationship Id="rId59" Type="http://schemas.openxmlformats.org/officeDocument/2006/relationships/hyperlink" Target="https://intranet.univ-rennes2.fr/suio-ip/observatoire" TargetMode="External"/><Relationship Id="rId20" Type="http://schemas.openxmlformats.org/officeDocument/2006/relationships/hyperlink" Target="https://odif.univ-lille.fr/etudes-et-enquetes/" TargetMode="External"/><Relationship Id="rId41" Type="http://schemas.openxmlformats.org/officeDocument/2006/relationships/hyperlink" Target="https://enquetes.univ-angers.fr/report/(T(18ygctqrki))/r.aspx" TargetMode="External"/><Relationship Id="rId54" Type="http://schemas.openxmlformats.org/officeDocument/2006/relationships/hyperlink" Target="https://www.uphf.fr/formation/choisir-sa-formation/orientation-insertion-professionnelle/insertion-taux-reussite" TargetMode="External"/><Relationship Id="rId62" Type="http://schemas.openxmlformats.org/officeDocument/2006/relationships/hyperlink" Target="http://www.univ-paris3.fr/les-enquetes-d-insertion-professionnelle-de-nos-diplome-e-s-474646.kjsp" TargetMode="External"/><Relationship Id="rId1" Type="http://schemas.openxmlformats.org/officeDocument/2006/relationships/hyperlink" Target="https://www.univ-jfc.fr/actu/linsertion-professionnelle-des-etudiants-de-licence-pro-et-de-master-en-chiffres" TargetMode="External"/><Relationship Id="rId6" Type="http://schemas.openxmlformats.org/officeDocument/2006/relationships/hyperlink" Target="https://sphinx-manage.univ-amu.fr/report/(T(atlte7863k))/r.aspx" TargetMode="External"/><Relationship Id="rId15" Type="http://schemas.openxmlformats.org/officeDocument/2006/relationships/hyperlink" Target="https://www.univ-grenoble-alpes.fr/formation/devenir-de-nos-diplomes/devenir-de-nos-diplomes-573182.kjsp" TargetMode="External"/><Relationship Id="rId23" Type="http://schemas.openxmlformats.org/officeDocument/2006/relationships/hyperlink" Target="https://app.dataviv.net/reporting/report/3c5e4669-a3e4-4ef7-9ee0-08dad2c0211b" TargetMode="External"/><Relationship Id="rId28" Type="http://schemas.openxmlformats.org/officeDocument/2006/relationships/hyperlink" Target="https://www.univ-smb.fr/wp-content/uploads/2021/11/fiche_synthese_ip2018.pdf" TargetMode="External"/><Relationship Id="rId36" Type="http://schemas.openxmlformats.org/officeDocument/2006/relationships/hyperlink" Target="https://www.cyu.fr/medias/fichier/ove-chiffres-clefs-ip30-2019_1666773433532-pdf?ID_FICHE=87142&amp;INLINE=FALSE" TargetMode="External"/><Relationship Id="rId49" Type="http://schemas.openxmlformats.org/officeDocument/2006/relationships/hyperlink" Target="https://odif.univ-lille.fr/index.php?id=1086" TargetMode="External"/><Relationship Id="rId57" Type="http://schemas.openxmlformats.org/officeDocument/2006/relationships/hyperlink" Target="https://univ-avignon.fr/lobservatoire-de-la-formation-et-de-linsertion-professionnelle-ofip/" TargetMode="External"/><Relationship Id="rId10" Type="http://schemas.openxmlformats.org/officeDocument/2006/relationships/hyperlink" Target="https://www.univ-tlse3.fr/devenir-des-diplomes" TargetMode="External"/><Relationship Id="rId31" Type="http://schemas.openxmlformats.org/officeDocument/2006/relationships/hyperlink" Target="https://formation-ve.univ-rouen.fr/devenir-et-insertion-des-diplomes-de-licence-professionnelle-608144.kjsp?RH=1385375856091" TargetMode="External"/><Relationship Id="rId44" Type="http://schemas.openxmlformats.org/officeDocument/2006/relationships/hyperlink" Target="https://www.univ-perp.fr/fr/le-devenir-des-diplomes/insertion-professionnelle" TargetMode="External"/><Relationship Id="rId52" Type="http://schemas.openxmlformats.org/officeDocument/2006/relationships/hyperlink" Target="https://portailweb.universita.corsica/stockage_public/portail/baaaaagh/files/Bilan%20enque%CC%82te%20Paolitech%202019.pdf" TargetMode="External"/><Relationship Id="rId60" Type="http://schemas.openxmlformats.org/officeDocument/2006/relationships/hyperlink" Target="https://odif.univ-lille.fr/insertion-professionnelle/" TargetMode="External"/><Relationship Id="rId4" Type="http://schemas.openxmlformats.org/officeDocument/2006/relationships/hyperlink" Target="https://admin-sphinx.universite-paris-saclay.fr/report/(T(tr4s4sk6so))/r.aspx" TargetMode="External"/><Relationship Id="rId9" Type="http://schemas.openxmlformats.org/officeDocument/2006/relationships/hyperlink" Target="https://www.univ-brest.fr/cap-avenir/fr/recherche?key=enqu%C3%A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3"/>
  <sheetViews>
    <sheetView tabSelected="1" workbookViewId="0">
      <pane ySplit="1" topLeftCell="A2" activePane="bottomLeft" state="frozen"/>
      <selection pane="bottomLeft" activeCell="AC16" sqref="AC3:AC16"/>
    </sheetView>
  </sheetViews>
  <sheetFormatPr baseColWidth="10" defaultColWidth="12.6640625" defaultRowHeight="15.75" customHeight="1"/>
  <cols>
    <col min="3" max="3" width="10.6640625" customWidth="1"/>
    <col min="5" max="5" width="17.6640625" customWidth="1"/>
    <col min="6" max="6" width="11.6640625" customWidth="1"/>
    <col min="7" max="7" width="14.1640625" customWidth="1"/>
    <col min="8" max="8" width="14.33203125" customWidth="1"/>
    <col min="9" max="9" width="9.1640625" customWidth="1"/>
    <col min="10" max="10" width="9.6640625" customWidth="1"/>
    <col min="11" max="11" width="10" customWidth="1"/>
    <col min="12" max="12" width="7.5" customWidth="1"/>
    <col min="13" max="13" width="13.1640625" customWidth="1"/>
    <col min="14" max="14" width="11.5" customWidth="1"/>
    <col min="15" max="15" width="18.1640625" customWidth="1"/>
    <col min="16" max="16" width="9.83203125" customWidth="1"/>
    <col min="17" max="17" width="7.33203125" customWidth="1"/>
    <col min="18" max="18" width="7.1640625" customWidth="1"/>
    <col min="19" max="19" width="8.83203125" customWidth="1"/>
    <col min="20" max="20" width="60.6640625" customWidth="1"/>
  </cols>
  <sheetData>
    <row r="1" spans="1:2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9" ht="15.75" customHeight="1">
      <c r="A2" s="124" t="s">
        <v>20</v>
      </c>
      <c r="B2" s="3">
        <v>1</v>
      </c>
      <c r="C2" s="4" t="s">
        <v>21</v>
      </c>
      <c r="D2" s="4">
        <v>1700</v>
      </c>
      <c r="E2" s="4"/>
      <c r="F2" s="5">
        <f t="shared" ref="F2:F4" si="0">100 - E2 - SUM(G2:S2)</f>
        <v>44.2</v>
      </c>
      <c r="G2" s="4"/>
      <c r="H2" s="4"/>
      <c r="I2" s="4"/>
      <c r="J2" s="4"/>
      <c r="K2" s="4"/>
      <c r="L2" s="4"/>
      <c r="M2" s="4"/>
      <c r="N2" s="4"/>
      <c r="O2" s="4"/>
      <c r="P2" s="4">
        <v>52</v>
      </c>
      <c r="Q2" s="4"/>
      <c r="R2" s="4"/>
      <c r="S2" s="4">
        <v>3.8</v>
      </c>
      <c r="T2" s="6" t="s">
        <v>22</v>
      </c>
    </row>
    <row r="3" spans="1:29" ht="15.75" customHeight="1">
      <c r="A3" s="125"/>
      <c r="B3" s="7">
        <v>2</v>
      </c>
      <c r="C3" s="4">
        <v>2018</v>
      </c>
      <c r="D3" s="4">
        <v>1900</v>
      </c>
      <c r="E3" s="4">
        <v>20.2</v>
      </c>
      <c r="F3" s="5">
        <f t="shared" si="0"/>
        <v>24.9</v>
      </c>
      <c r="G3" s="4"/>
      <c r="H3" s="4"/>
      <c r="I3" s="4"/>
      <c r="J3" s="4"/>
      <c r="K3" s="4"/>
      <c r="L3" s="4"/>
      <c r="M3" s="4"/>
      <c r="N3" s="4"/>
      <c r="O3" s="4"/>
      <c r="P3" s="4"/>
      <c r="Q3" s="4">
        <v>54.9</v>
      </c>
      <c r="R3" s="4"/>
      <c r="S3" s="4"/>
      <c r="T3" s="6" t="s">
        <v>23</v>
      </c>
      <c r="AC3" s="4"/>
    </row>
    <row r="4" spans="1:29" ht="15.75" customHeight="1">
      <c r="A4" s="125"/>
      <c r="B4" s="7">
        <v>3</v>
      </c>
      <c r="C4" s="4">
        <v>2019</v>
      </c>
      <c r="D4" s="4">
        <v>1850</v>
      </c>
      <c r="E4" s="4">
        <v>19</v>
      </c>
      <c r="F4" s="5">
        <f t="shared" si="0"/>
        <v>12</v>
      </c>
      <c r="G4" s="4">
        <v>1</v>
      </c>
      <c r="H4" s="4">
        <v>1</v>
      </c>
      <c r="I4" s="4">
        <v>3</v>
      </c>
      <c r="J4" s="4">
        <v>1</v>
      </c>
      <c r="K4" s="4">
        <v>5</v>
      </c>
      <c r="L4" s="4">
        <v>5</v>
      </c>
      <c r="M4" s="4">
        <v>1</v>
      </c>
      <c r="N4" s="4">
        <v>44</v>
      </c>
      <c r="O4" s="4">
        <v>4</v>
      </c>
      <c r="P4" s="4">
        <v>2</v>
      </c>
      <c r="Q4" s="4">
        <v>2</v>
      </c>
      <c r="R4" s="4"/>
      <c r="S4" s="4"/>
      <c r="T4" s="8" t="s">
        <v>24</v>
      </c>
      <c r="AC4" s="9"/>
    </row>
    <row r="5" spans="1:29" ht="15.75" customHeight="1">
      <c r="A5" s="125"/>
      <c r="B5" s="7">
        <v>4</v>
      </c>
      <c r="C5" s="10"/>
      <c r="D5" s="10"/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AC5" s="4"/>
    </row>
    <row r="6" spans="1:29" ht="15.75" customHeight="1">
      <c r="A6" s="125"/>
      <c r="B6" s="7">
        <v>5</v>
      </c>
      <c r="C6" s="4">
        <v>2019</v>
      </c>
      <c r="D6" s="4" t="s">
        <v>25</v>
      </c>
      <c r="E6" s="4">
        <v>73</v>
      </c>
      <c r="F6" s="5">
        <f t="shared" ref="F6:F7" si="1">100 - E6 - SUM(G6:S6)</f>
        <v>1</v>
      </c>
      <c r="G6" s="4">
        <v>2</v>
      </c>
      <c r="H6" s="4">
        <v>2</v>
      </c>
      <c r="I6" s="4">
        <v>1</v>
      </c>
      <c r="J6" s="4">
        <v>1</v>
      </c>
      <c r="K6" s="4">
        <v>1</v>
      </c>
      <c r="L6" s="4">
        <v>2</v>
      </c>
      <c r="M6" s="4">
        <v>1</v>
      </c>
      <c r="N6" s="4">
        <v>2</v>
      </c>
      <c r="O6" s="4">
        <v>4</v>
      </c>
      <c r="P6" s="4">
        <v>3</v>
      </c>
      <c r="Q6" s="4">
        <v>2</v>
      </c>
      <c r="R6" s="4">
        <v>0</v>
      </c>
      <c r="S6" s="4">
        <v>5</v>
      </c>
      <c r="T6" s="8" t="s">
        <v>26</v>
      </c>
      <c r="AC6" s="9"/>
    </row>
    <row r="7" spans="1:29" ht="15.75" customHeight="1">
      <c r="A7" s="125"/>
      <c r="B7" s="7">
        <v>6</v>
      </c>
      <c r="C7" s="4">
        <v>2019</v>
      </c>
      <c r="D7" s="4">
        <v>2337</v>
      </c>
      <c r="E7" s="4">
        <v>85</v>
      </c>
      <c r="F7" s="5">
        <f t="shared" si="1"/>
        <v>0</v>
      </c>
      <c r="G7" s="4">
        <v>2</v>
      </c>
      <c r="H7" s="4">
        <v>1</v>
      </c>
      <c r="I7" s="4">
        <v>1</v>
      </c>
      <c r="J7" s="4">
        <v>0</v>
      </c>
      <c r="K7" s="4">
        <v>2</v>
      </c>
      <c r="L7" s="4">
        <v>2</v>
      </c>
      <c r="M7" s="4">
        <v>1</v>
      </c>
      <c r="N7" s="4">
        <v>2</v>
      </c>
      <c r="O7" s="4">
        <v>2</v>
      </c>
      <c r="P7" s="4">
        <v>0</v>
      </c>
      <c r="Q7" s="4">
        <v>2</v>
      </c>
      <c r="R7" s="4">
        <v>0</v>
      </c>
      <c r="S7" s="4"/>
      <c r="T7" s="6" t="s">
        <v>27</v>
      </c>
      <c r="AC7" s="4"/>
    </row>
    <row r="8" spans="1:29" ht="15.75" customHeight="1">
      <c r="A8" s="125"/>
      <c r="B8" s="7">
        <v>7</v>
      </c>
      <c r="C8" s="10"/>
      <c r="D8" s="10"/>
      <c r="E8" s="10"/>
      <c r="F8" s="1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2"/>
      <c r="AC8" s="4"/>
    </row>
    <row r="9" spans="1:29" ht="15.75" customHeight="1">
      <c r="A9" s="125"/>
      <c r="B9" s="7">
        <v>8</v>
      </c>
      <c r="C9" s="10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2"/>
      <c r="AC9" s="4"/>
    </row>
    <row r="10" spans="1:29" ht="15.75" customHeight="1">
      <c r="A10" s="125"/>
      <c r="B10" s="7">
        <v>9</v>
      </c>
      <c r="C10" s="4" t="s">
        <v>28</v>
      </c>
      <c r="D10" s="4">
        <v>2082</v>
      </c>
      <c r="E10" s="4"/>
      <c r="F10" s="5">
        <f t="shared" ref="F10:F12" si="2">100 - E10 - SUM(G10:S10)</f>
        <v>36.199999999999996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57.2</v>
      </c>
      <c r="R10" s="4"/>
      <c r="S10" s="4">
        <v>6.6</v>
      </c>
      <c r="T10" s="8" t="s">
        <v>29</v>
      </c>
      <c r="AC10" s="9"/>
    </row>
    <row r="11" spans="1:29" ht="15.75" customHeight="1">
      <c r="A11" s="125"/>
      <c r="B11" s="7">
        <v>10</v>
      </c>
      <c r="C11" s="4" t="s">
        <v>28</v>
      </c>
      <c r="D11" s="4">
        <v>1823</v>
      </c>
      <c r="E11" s="4">
        <v>15.2</v>
      </c>
      <c r="F11" s="5">
        <f t="shared" si="2"/>
        <v>17.100000000000009</v>
      </c>
      <c r="G11" s="4"/>
      <c r="H11" s="4">
        <v>56.8</v>
      </c>
      <c r="I11" s="4">
        <v>7.8</v>
      </c>
      <c r="J11" s="4"/>
      <c r="K11" s="4"/>
      <c r="L11" s="4"/>
      <c r="M11" s="4"/>
      <c r="N11" s="4"/>
      <c r="O11" s="4"/>
      <c r="P11" s="4"/>
      <c r="Q11" s="4"/>
      <c r="R11" s="4"/>
      <c r="S11" s="4">
        <v>3.1</v>
      </c>
      <c r="T11" s="6" t="s">
        <v>30</v>
      </c>
      <c r="AC11" s="4"/>
    </row>
    <row r="12" spans="1:29" ht="15.75" customHeight="1">
      <c r="A12" s="125"/>
      <c r="B12" s="7">
        <v>11</v>
      </c>
      <c r="C12" s="4">
        <v>2019</v>
      </c>
      <c r="D12" s="4">
        <v>1930</v>
      </c>
      <c r="E12" s="4">
        <v>17</v>
      </c>
      <c r="F12" s="5">
        <f t="shared" si="2"/>
        <v>22</v>
      </c>
      <c r="G12" s="4"/>
      <c r="H12" s="4"/>
      <c r="I12" s="4"/>
      <c r="J12" s="4"/>
      <c r="K12" s="4"/>
      <c r="L12" s="4"/>
      <c r="M12" s="4">
        <v>42</v>
      </c>
      <c r="N12" s="4"/>
      <c r="O12" s="4">
        <v>11</v>
      </c>
      <c r="P12" s="4"/>
      <c r="Q12" s="4"/>
      <c r="R12" s="4"/>
      <c r="S12" s="4">
        <v>8</v>
      </c>
      <c r="T12" s="6" t="s">
        <v>31</v>
      </c>
      <c r="AC12" s="4"/>
    </row>
    <row r="13" spans="1:29" ht="15.75" customHeight="1">
      <c r="A13" s="125"/>
      <c r="B13" s="7">
        <v>12</v>
      </c>
      <c r="C13" s="10"/>
      <c r="D13" s="10"/>
      <c r="E13" s="10"/>
      <c r="F13" s="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6" t="s">
        <v>32</v>
      </c>
      <c r="AC13" s="4"/>
    </row>
    <row r="14" spans="1:29" ht="15.75" customHeight="1">
      <c r="A14" s="125"/>
      <c r="B14" s="7">
        <v>13</v>
      </c>
      <c r="C14" s="10"/>
      <c r="D14" s="10"/>
      <c r="E14" s="10"/>
      <c r="F14" s="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2"/>
      <c r="AC14" s="4"/>
    </row>
    <row r="15" spans="1:29" ht="15.75" customHeight="1">
      <c r="A15" s="125"/>
      <c r="B15" s="7">
        <v>14</v>
      </c>
      <c r="C15" s="4" t="s">
        <v>33</v>
      </c>
      <c r="D15" s="4">
        <v>2000</v>
      </c>
      <c r="E15" s="4">
        <v>12.4</v>
      </c>
      <c r="F15" s="5">
        <f t="shared" ref="F15:F21" si="3">100 - E15 - SUM(G15:S15)</f>
        <v>20.399999999999991</v>
      </c>
      <c r="G15" s="4"/>
      <c r="H15" s="4"/>
      <c r="I15" s="4"/>
      <c r="J15" s="4"/>
      <c r="K15" s="4"/>
      <c r="L15" s="4"/>
      <c r="M15" s="4"/>
      <c r="N15" s="4"/>
      <c r="O15" s="4"/>
      <c r="P15" s="4">
        <v>61.8</v>
      </c>
      <c r="Q15" s="4"/>
      <c r="R15" s="4"/>
      <c r="S15" s="4">
        <v>5.4</v>
      </c>
      <c r="T15" s="6" t="s">
        <v>34</v>
      </c>
      <c r="AC15" s="4"/>
    </row>
    <row r="16" spans="1:29" ht="15.75" customHeight="1">
      <c r="A16" s="125"/>
      <c r="B16" s="7">
        <v>15</v>
      </c>
      <c r="C16" s="4">
        <v>2019</v>
      </c>
      <c r="D16" s="4">
        <v>2000</v>
      </c>
      <c r="E16" s="4">
        <v>19.3</v>
      </c>
      <c r="F16" s="5">
        <f t="shared" si="3"/>
        <v>9.9999999999994316E-2</v>
      </c>
      <c r="G16" s="4">
        <v>1.4</v>
      </c>
      <c r="H16" s="4">
        <v>1.1000000000000001</v>
      </c>
      <c r="I16" s="4">
        <v>1.6</v>
      </c>
      <c r="J16" s="4">
        <v>1</v>
      </c>
      <c r="K16" s="4">
        <v>2</v>
      </c>
      <c r="L16" s="4">
        <v>2.2999999999999998</v>
      </c>
      <c r="M16" s="4">
        <v>0.9</v>
      </c>
      <c r="N16" s="4">
        <v>58.2</v>
      </c>
      <c r="O16" s="4">
        <v>3.7</v>
      </c>
      <c r="P16" s="4">
        <v>5</v>
      </c>
      <c r="Q16" s="4">
        <v>1.7</v>
      </c>
      <c r="R16" s="4">
        <v>1.5</v>
      </c>
      <c r="S16" s="4">
        <v>0.2</v>
      </c>
      <c r="T16" s="6" t="s">
        <v>35</v>
      </c>
    </row>
    <row r="17" spans="1:20" ht="15.75" customHeight="1">
      <c r="A17" s="125"/>
      <c r="B17" s="7">
        <v>16</v>
      </c>
      <c r="C17" s="4">
        <v>2018</v>
      </c>
      <c r="D17" s="4">
        <v>2560</v>
      </c>
      <c r="E17" s="4">
        <v>16</v>
      </c>
      <c r="F17" s="5">
        <f t="shared" si="3"/>
        <v>3</v>
      </c>
      <c r="G17" s="4">
        <v>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3</v>
      </c>
      <c r="O17" s="4">
        <v>5</v>
      </c>
      <c r="P17" s="4">
        <v>50</v>
      </c>
      <c r="Q17" s="4">
        <v>7</v>
      </c>
      <c r="R17" s="4">
        <v>0</v>
      </c>
      <c r="S17" s="4">
        <v>8</v>
      </c>
      <c r="T17" s="6" t="s">
        <v>36</v>
      </c>
    </row>
    <row r="18" spans="1:20" ht="15.75" customHeight="1">
      <c r="A18" s="125"/>
      <c r="B18" s="7">
        <v>17</v>
      </c>
      <c r="C18" s="4">
        <v>2019</v>
      </c>
      <c r="D18" s="4">
        <v>2032</v>
      </c>
      <c r="E18" s="4">
        <v>24.2</v>
      </c>
      <c r="F18" s="5">
        <f t="shared" si="3"/>
        <v>15.399999999999999</v>
      </c>
      <c r="G18" s="4"/>
      <c r="H18" s="4">
        <v>2.2999999999999998</v>
      </c>
      <c r="I18" s="4">
        <v>43</v>
      </c>
      <c r="J18" s="4"/>
      <c r="K18" s="4">
        <v>11.4</v>
      </c>
      <c r="L18" s="4"/>
      <c r="M18" s="4"/>
      <c r="N18" s="4"/>
      <c r="O18" s="4"/>
      <c r="P18" s="4"/>
      <c r="Q18" s="4"/>
      <c r="R18" s="4"/>
      <c r="S18" s="4">
        <v>3.7</v>
      </c>
      <c r="T18" s="6" t="s">
        <v>37</v>
      </c>
    </row>
    <row r="19" spans="1:20" ht="15.75" customHeight="1">
      <c r="A19" s="125"/>
      <c r="B19" s="13">
        <v>18</v>
      </c>
      <c r="C19" s="14">
        <v>2019</v>
      </c>
      <c r="D19" s="14">
        <v>2000</v>
      </c>
      <c r="E19" s="14">
        <v>9</v>
      </c>
      <c r="F19" s="5">
        <f t="shared" si="3"/>
        <v>47</v>
      </c>
      <c r="G19" s="14"/>
      <c r="H19" s="14"/>
      <c r="I19" s="14"/>
      <c r="J19" s="14"/>
      <c r="K19" s="14"/>
      <c r="L19" s="14">
        <v>41</v>
      </c>
      <c r="M19" s="14"/>
      <c r="N19" s="14"/>
      <c r="O19" s="14"/>
      <c r="P19" s="14"/>
      <c r="Q19" s="14"/>
      <c r="R19" s="14"/>
      <c r="S19" s="14">
        <v>3</v>
      </c>
      <c r="T19" s="15" t="s">
        <v>38</v>
      </c>
    </row>
    <row r="20" spans="1:20" ht="15.75" customHeight="1">
      <c r="A20" s="125"/>
      <c r="B20" s="7">
        <v>19</v>
      </c>
      <c r="C20" s="4">
        <v>2019</v>
      </c>
      <c r="D20" s="4">
        <v>2058</v>
      </c>
      <c r="E20" s="4">
        <v>17</v>
      </c>
      <c r="F20" s="5">
        <f t="shared" si="3"/>
        <v>-1</v>
      </c>
      <c r="G20" s="4">
        <v>1</v>
      </c>
      <c r="H20" s="4">
        <v>1</v>
      </c>
      <c r="I20" s="4">
        <v>1</v>
      </c>
      <c r="J20" s="4">
        <v>2</v>
      </c>
      <c r="K20" s="4">
        <v>1</v>
      </c>
      <c r="L20" s="4">
        <v>1</v>
      </c>
      <c r="M20" s="4">
        <v>1</v>
      </c>
      <c r="N20" s="4">
        <v>1</v>
      </c>
      <c r="O20" s="4">
        <v>59</v>
      </c>
      <c r="P20" s="4">
        <v>4</v>
      </c>
      <c r="Q20" s="4">
        <v>4</v>
      </c>
      <c r="R20" s="4"/>
      <c r="S20" s="4">
        <v>8</v>
      </c>
      <c r="T20" s="8" t="s">
        <v>39</v>
      </c>
    </row>
    <row r="21" spans="1:20" ht="15.75" customHeight="1">
      <c r="A21" s="126"/>
      <c r="B21" s="16">
        <v>20</v>
      </c>
      <c r="C21" s="4">
        <v>2019</v>
      </c>
      <c r="D21" s="4" t="s">
        <v>40</v>
      </c>
      <c r="E21" s="4">
        <v>18</v>
      </c>
      <c r="F21" s="5">
        <f t="shared" si="3"/>
        <v>22</v>
      </c>
      <c r="G21" s="4"/>
      <c r="H21" s="4"/>
      <c r="I21" s="4"/>
      <c r="J21" s="4"/>
      <c r="K21" s="4"/>
      <c r="L21" s="4"/>
      <c r="M21" s="4"/>
      <c r="N21" s="4"/>
      <c r="O21" s="4">
        <v>54</v>
      </c>
      <c r="P21" s="4"/>
      <c r="Q21" s="4"/>
      <c r="R21" s="4"/>
      <c r="S21" s="4">
        <v>6</v>
      </c>
      <c r="T21" s="6" t="s">
        <v>41</v>
      </c>
    </row>
    <row r="22" spans="1:20">
      <c r="A22" s="124" t="s">
        <v>42</v>
      </c>
      <c r="B22" s="17">
        <v>21</v>
      </c>
      <c r="C22" s="18" t="s">
        <v>43</v>
      </c>
      <c r="D22" s="18">
        <v>1950</v>
      </c>
      <c r="E22" s="19" t="s">
        <v>44</v>
      </c>
      <c r="F22" s="20"/>
      <c r="G22" s="19" t="s">
        <v>45</v>
      </c>
      <c r="H22" s="19" t="s">
        <v>46</v>
      </c>
      <c r="I22" s="19" t="s">
        <v>47</v>
      </c>
      <c r="J22" s="19" t="s">
        <v>48</v>
      </c>
      <c r="K22" s="19" t="s">
        <v>49</v>
      </c>
      <c r="L22" s="19" t="s">
        <v>50</v>
      </c>
      <c r="M22" s="19" t="s">
        <v>48</v>
      </c>
      <c r="N22" s="21">
        <v>45173</v>
      </c>
      <c r="O22" s="21">
        <v>45019</v>
      </c>
      <c r="P22" s="19" t="s">
        <v>51</v>
      </c>
      <c r="Q22" s="19" t="s">
        <v>52</v>
      </c>
      <c r="R22" s="19">
        <v>0</v>
      </c>
      <c r="S22" s="22">
        <v>44989</v>
      </c>
      <c r="T22" s="23" t="s">
        <v>53</v>
      </c>
    </row>
    <row r="23" spans="1:20" ht="15.75" customHeight="1">
      <c r="A23" s="125"/>
      <c r="B23" s="24">
        <v>22</v>
      </c>
      <c r="C23" s="25" t="s">
        <v>43</v>
      </c>
      <c r="D23" s="26">
        <v>1900</v>
      </c>
      <c r="E23" s="26">
        <v>24</v>
      </c>
      <c r="F23" s="27"/>
      <c r="G23" s="26">
        <v>1</v>
      </c>
      <c r="H23" s="26">
        <v>1</v>
      </c>
      <c r="I23" s="26">
        <v>1</v>
      </c>
      <c r="J23" s="26">
        <v>2</v>
      </c>
      <c r="K23" s="26">
        <v>2</v>
      </c>
      <c r="L23" s="26">
        <v>55</v>
      </c>
      <c r="M23" s="26">
        <v>1</v>
      </c>
      <c r="N23" s="26">
        <v>3</v>
      </c>
      <c r="O23" s="26">
        <v>4</v>
      </c>
      <c r="P23" s="26">
        <v>2</v>
      </c>
      <c r="Q23" s="26">
        <v>2</v>
      </c>
      <c r="R23" s="26"/>
      <c r="S23" s="26">
        <v>2</v>
      </c>
      <c r="T23" s="28" t="s">
        <v>54</v>
      </c>
    </row>
    <row r="24" spans="1:20" ht="15.75" customHeight="1">
      <c r="A24" s="125"/>
      <c r="B24" s="29">
        <v>23</v>
      </c>
      <c r="C24" s="30" t="s">
        <v>55</v>
      </c>
      <c r="D24" s="31"/>
      <c r="E24" s="31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5.75" customHeight="1">
      <c r="A25" s="125"/>
      <c r="B25" s="24">
        <v>24</v>
      </c>
      <c r="C25" s="33">
        <v>2012</v>
      </c>
      <c r="D25" s="26"/>
      <c r="E25" s="33">
        <v>17</v>
      </c>
      <c r="F25" s="33">
        <v>35</v>
      </c>
      <c r="G25" s="33">
        <v>48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 t="s">
        <v>56</v>
      </c>
    </row>
    <row r="26" spans="1:20" ht="15.75" customHeight="1">
      <c r="A26" s="125"/>
      <c r="B26" s="24">
        <v>25</v>
      </c>
      <c r="C26" s="25">
        <v>2016</v>
      </c>
      <c r="D26" s="25">
        <v>1950</v>
      </c>
      <c r="E26" s="25">
        <v>16</v>
      </c>
      <c r="F26" s="34">
        <v>18</v>
      </c>
      <c r="G26" s="25">
        <v>59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v>7</v>
      </c>
      <c r="T26" s="35" t="s">
        <v>57</v>
      </c>
    </row>
    <row r="27" spans="1:20" ht="15.75" customHeight="1">
      <c r="A27" s="125"/>
      <c r="B27" s="24">
        <v>26</v>
      </c>
      <c r="C27" s="25" t="s">
        <v>58</v>
      </c>
      <c r="D27" s="25">
        <v>1800</v>
      </c>
      <c r="E27" s="25">
        <v>9.6999999999999993</v>
      </c>
      <c r="F27" s="34">
        <v>15.5</v>
      </c>
      <c r="G27" s="25">
        <v>65.400000000000006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>
        <v>7.4</v>
      </c>
      <c r="T27" s="35" t="s">
        <v>59</v>
      </c>
    </row>
    <row r="28" spans="1:20">
      <c r="A28" s="125"/>
      <c r="B28" s="24">
        <v>27</v>
      </c>
      <c r="C28" s="25" t="s">
        <v>43</v>
      </c>
      <c r="D28" s="25">
        <v>2167</v>
      </c>
      <c r="E28" s="36" t="s">
        <v>60</v>
      </c>
      <c r="F28" s="34">
        <v>17</v>
      </c>
      <c r="G28" s="37"/>
      <c r="H28" s="25"/>
      <c r="I28" s="25"/>
      <c r="J28" s="25"/>
      <c r="K28" s="25"/>
      <c r="L28" s="25"/>
      <c r="M28" s="25"/>
      <c r="N28" s="25"/>
      <c r="O28" s="36" t="s">
        <v>61</v>
      </c>
      <c r="P28" s="25"/>
      <c r="Q28" s="25"/>
      <c r="R28" s="25"/>
      <c r="S28" s="36" t="s">
        <v>62</v>
      </c>
      <c r="T28" s="35" t="s">
        <v>63</v>
      </c>
    </row>
    <row r="29" spans="1:20" ht="15.75" customHeight="1">
      <c r="A29" s="125"/>
      <c r="B29" s="24">
        <v>28</v>
      </c>
      <c r="C29" s="25">
        <v>2019</v>
      </c>
      <c r="D29" s="25">
        <v>1700</v>
      </c>
      <c r="E29" s="25">
        <v>16</v>
      </c>
      <c r="F29" s="27"/>
      <c r="G29" s="25"/>
      <c r="H29" s="25">
        <v>5</v>
      </c>
      <c r="I29" s="25"/>
      <c r="J29" s="25"/>
      <c r="K29" s="25"/>
      <c r="L29" s="25"/>
      <c r="M29" s="25"/>
      <c r="N29" s="25">
        <v>49</v>
      </c>
      <c r="O29" s="25"/>
      <c r="P29" s="25">
        <v>14</v>
      </c>
      <c r="Q29" s="25"/>
      <c r="R29" s="25"/>
      <c r="S29" s="25">
        <v>9</v>
      </c>
      <c r="T29" s="28" t="s">
        <v>64</v>
      </c>
    </row>
    <row r="30" spans="1:20" ht="15.75" customHeight="1">
      <c r="A30" s="125"/>
      <c r="B30" s="24">
        <v>29</v>
      </c>
      <c r="C30" s="26">
        <v>2019</v>
      </c>
      <c r="D30" s="26">
        <v>1950</v>
      </c>
      <c r="E30" s="26"/>
      <c r="F30" s="38">
        <v>85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>
        <v>14.3</v>
      </c>
      <c r="T30" s="39" t="s">
        <v>65</v>
      </c>
    </row>
    <row r="31" spans="1:20" ht="15.75" customHeight="1">
      <c r="A31" s="125"/>
      <c r="B31" s="24">
        <v>30</v>
      </c>
      <c r="C31" s="26">
        <v>2018</v>
      </c>
      <c r="D31" s="40">
        <v>2070</v>
      </c>
      <c r="E31" s="26"/>
      <c r="F31" s="38">
        <v>50</v>
      </c>
      <c r="G31" s="26"/>
      <c r="H31" s="26"/>
      <c r="I31" s="26"/>
      <c r="J31" s="26">
        <v>35</v>
      </c>
      <c r="K31" s="26"/>
      <c r="L31" s="26"/>
      <c r="M31" s="26"/>
      <c r="N31" s="26"/>
      <c r="O31" s="26"/>
      <c r="P31" s="26"/>
      <c r="Q31" s="26"/>
      <c r="R31" s="26"/>
      <c r="S31" s="26">
        <v>17</v>
      </c>
      <c r="T31" s="26" t="s">
        <v>66</v>
      </c>
    </row>
    <row r="32" spans="1:20" ht="15.75" customHeight="1">
      <c r="A32" s="125"/>
      <c r="B32" s="24">
        <v>31</v>
      </c>
      <c r="C32" s="26" t="s">
        <v>67</v>
      </c>
      <c r="D32" s="26">
        <v>2075</v>
      </c>
      <c r="E32" s="26">
        <v>17.100000000000001</v>
      </c>
      <c r="F32" s="38">
        <v>6</v>
      </c>
      <c r="G32" s="26"/>
      <c r="H32" s="26"/>
      <c r="I32" s="26"/>
      <c r="J32" s="26"/>
      <c r="K32" s="26"/>
      <c r="L32" s="26"/>
      <c r="M32" s="26"/>
      <c r="N32" s="26"/>
      <c r="O32" s="26">
        <v>62.9</v>
      </c>
      <c r="P32" s="26"/>
      <c r="Q32" s="26"/>
      <c r="R32" s="26"/>
      <c r="S32" s="26">
        <v>5.9</v>
      </c>
      <c r="T32" s="39" t="s">
        <v>68</v>
      </c>
    </row>
    <row r="33" spans="1:23" ht="15.75" customHeight="1">
      <c r="A33" s="125"/>
      <c r="B33" s="24">
        <v>32</v>
      </c>
      <c r="C33" s="26">
        <v>2019</v>
      </c>
      <c r="D33" s="26">
        <v>2000</v>
      </c>
      <c r="E33" s="26">
        <v>17</v>
      </c>
      <c r="F33" s="38">
        <v>16</v>
      </c>
      <c r="G33" s="26"/>
      <c r="H33" s="26"/>
      <c r="I33" s="26"/>
      <c r="J33" s="26"/>
      <c r="K33" s="26"/>
      <c r="L33" s="26"/>
      <c r="M33" s="26"/>
      <c r="N33" s="26"/>
      <c r="O33" s="26">
        <v>58</v>
      </c>
      <c r="P33" s="26"/>
      <c r="Q33" s="26"/>
      <c r="R33" s="26"/>
      <c r="S33" s="26">
        <v>9</v>
      </c>
      <c r="T33" s="39" t="s">
        <v>69</v>
      </c>
    </row>
    <row r="34" spans="1:23" ht="15.75" customHeight="1">
      <c r="A34" s="125"/>
      <c r="B34" s="17">
        <v>33</v>
      </c>
      <c r="C34" s="41" t="s">
        <v>67</v>
      </c>
      <c r="D34" s="41">
        <v>1918</v>
      </c>
      <c r="E34" s="41">
        <v>25.5</v>
      </c>
      <c r="F34" s="42"/>
      <c r="G34" s="41">
        <v>1.55</v>
      </c>
      <c r="H34" s="41">
        <v>3.55</v>
      </c>
      <c r="I34" s="41">
        <v>5</v>
      </c>
      <c r="J34" s="41">
        <v>2.66</v>
      </c>
      <c r="K34" s="41">
        <v>36.36</v>
      </c>
      <c r="L34" s="41">
        <v>4.21</v>
      </c>
      <c r="M34" s="41">
        <v>1.1100000000000001</v>
      </c>
      <c r="N34" s="41">
        <v>3.55</v>
      </c>
      <c r="O34" s="41">
        <v>4.2</v>
      </c>
      <c r="P34" s="41">
        <v>1.77</v>
      </c>
      <c r="Q34" s="41">
        <v>0.65</v>
      </c>
      <c r="R34" s="41">
        <v>0</v>
      </c>
      <c r="S34" s="41">
        <v>8.1999999999999993</v>
      </c>
      <c r="T34" s="43" t="s">
        <v>70</v>
      </c>
      <c r="U34" s="44"/>
      <c r="V34" s="44"/>
      <c r="W34" s="44"/>
    </row>
    <row r="35" spans="1:23" ht="15.75" customHeight="1">
      <c r="A35" s="125"/>
      <c r="B35" s="24">
        <v>34</v>
      </c>
      <c r="C35" s="26">
        <v>2018</v>
      </c>
      <c r="D35" s="26">
        <v>1900</v>
      </c>
      <c r="E35" s="26">
        <v>10</v>
      </c>
      <c r="F35" s="38">
        <v>17</v>
      </c>
      <c r="G35" s="26"/>
      <c r="H35" s="26"/>
      <c r="I35" s="26"/>
      <c r="J35" s="26"/>
      <c r="K35" s="26"/>
      <c r="L35" s="26"/>
      <c r="M35" s="26"/>
      <c r="N35" s="26"/>
      <c r="O35" s="26">
        <v>63</v>
      </c>
      <c r="P35" s="26"/>
      <c r="Q35" s="26"/>
      <c r="R35" s="26"/>
      <c r="S35" s="26">
        <v>10</v>
      </c>
      <c r="T35" s="26" t="s">
        <v>71</v>
      </c>
    </row>
    <row r="36" spans="1:23" ht="15.75" customHeight="1">
      <c r="A36" s="125"/>
      <c r="B36" s="29">
        <v>35</v>
      </c>
      <c r="C36" s="31" t="s">
        <v>72</v>
      </c>
      <c r="D36" s="31"/>
      <c r="E36" s="31"/>
      <c r="F36" s="45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46" t="s">
        <v>73</v>
      </c>
    </row>
    <row r="37" spans="1:23" ht="15.75" customHeight="1">
      <c r="A37" s="125"/>
      <c r="B37" s="29">
        <v>36</v>
      </c>
      <c r="C37" s="31" t="s">
        <v>74</v>
      </c>
      <c r="D37" s="31"/>
      <c r="E37" s="31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7" t="s">
        <v>75</v>
      </c>
    </row>
    <row r="38" spans="1:23" ht="15.75" customHeight="1">
      <c r="A38" s="125"/>
      <c r="B38" s="17">
        <v>37</v>
      </c>
      <c r="C38" s="41">
        <v>2019</v>
      </c>
      <c r="D38" s="41">
        <v>1900</v>
      </c>
      <c r="E38" s="41">
        <v>23</v>
      </c>
      <c r="F38" s="48"/>
      <c r="G38" s="41">
        <v>2.8</v>
      </c>
      <c r="H38" s="41">
        <v>53</v>
      </c>
      <c r="I38" s="41">
        <v>2.8</v>
      </c>
      <c r="J38" s="49">
        <v>2.12</v>
      </c>
      <c r="K38" s="41">
        <v>2.2999999999999998</v>
      </c>
      <c r="L38" s="41">
        <v>1.7</v>
      </c>
      <c r="M38" s="50">
        <v>45262</v>
      </c>
      <c r="N38" s="51">
        <v>45262</v>
      </c>
      <c r="O38" s="41">
        <v>1.9</v>
      </c>
      <c r="P38" s="41">
        <v>1.7</v>
      </c>
      <c r="Q38" s="41">
        <v>1.9</v>
      </c>
      <c r="R38" s="41">
        <v>0</v>
      </c>
      <c r="S38" s="41">
        <v>4.4000000000000004</v>
      </c>
      <c r="T38" s="52" t="s">
        <v>76</v>
      </c>
    </row>
    <row r="39" spans="1:23" ht="15.75" customHeight="1">
      <c r="A39" s="125"/>
      <c r="B39" s="24">
        <v>38</v>
      </c>
      <c r="C39" s="26">
        <v>2019</v>
      </c>
      <c r="D39" s="26">
        <v>2100</v>
      </c>
      <c r="E39" s="26">
        <v>19</v>
      </c>
      <c r="F39" s="38">
        <v>55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>
        <v>6.5</v>
      </c>
      <c r="T39" s="39" t="s">
        <v>77</v>
      </c>
    </row>
    <row r="40" spans="1:23" ht="15.75" customHeight="1">
      <c r="A40" s="125"/>
      <c r="B40" s="29">
        <v>39</v>
      </c>
      <c r="C40" s="31">
        <v>2012</v>
      </c>
      <c r="D40" s="53" t="s">
        <v>78</v>
      </c>
      <c r="E40" s="31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7" t="s">
        <v>79</v>
      </c>
    </row>
    <row r="41" spans="1:23" ht="15.75" customHeight="1">
      <c r="A41" s="125"/>
      <c r="B41" s="17">
        <v>40</v>
      </c>
      <c r="C41" s="41">
        <v>2019</v>
      </c>
      <c r="D41" s="41">
        <v>2180</v>
      </c>
      <c r="E41" s="41">
        <v>73</v>
      </c>
      <c r="F41" s="54"/>
      <c r="G41" s="41">
        <v>2</v>
      </c>
      <c r="H41" s="41">
        <v>2</v>
      </c>
      <c r="I41" s="41">
        <v>1</v>
      </c>
      <c r="J41" s="41">
        <v>1</v>
      </c>
      <c r="K41" s="41">
        <v>1</v>
      </c>
      <c r="L41" s="41">
        <v>2</v>
      </c>
      <c r="M41" s="41">
        <v>1</v>
      </c>
      <c r="N41" s="41">
        <v>2</v>
      </c>
      <c r="O41" s="41">
        <v>4</v>
      </c>
      <c r="P41" s="41">
        <v>3</v>
      </c>
      <c r="Q41" s="41">
        <v>2</v>
      </c>
      <c r="R41" s="41">
        <v>0</v>
      </c>
      <c r="S41" s="41">
        <v>5</v>
      </c>
      <c r="T41" s="55" t="s">
        <v>80</v>
      </c>
    </row>
    <row r="42" spans="1:23" ht="15.75" customHeight="1">
      <c r="A42" s="126"/>
      <c r="B42" s="29">
        <v>41</v>
      </c>
      <c r="C42" s="31">
        <v>2019</v>
      </c>
      <c r="D42" s="31">
        <v>2350</v>
      </c>
      <c r="E42" s="31" t="s">
        <v>81</v>
      </c>
      <c r="F42" s="56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57" t="s">
        <v>82</v>
      </c>
    </row>
    <row r="43" spans="1:23" ht="15.75" customHeight="1">
      <c r="A43" s="124" t="s">
        <v>83</v>
      </c>
      <c r="B43" s="7">
        <v>42</v>
      </c>
      <c r="C43" s="2">
        <v>2019</v>
      </c>
      <c r="D43" s="2">
        <v>2350</v>
      </c>
      <c r="E43" s="2">
        <f>80</f>
        <v>80</v>
      </c>
      <c r="F43" s="58">
        <f t="shared" ref="F43:F63" si="4">100 - E43 - SUM(G43:S43)</f>
        <v>13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7</v>
      </c>
      <c r="T43" s="59" t="s">
        <v>84</v>
      </c>
    </row>
    <row r="44" spans="1:23" ht="15.75" customHeight="1">
      <c r="A44" s="125"/>
      <c r="B44" s="7">
        <v>43</v>
      </c>
      <c r="C44" s="2">
        <v>2019</v>
      </c>
      <c r="D44" s="2">
        <v>2250</v>
      </c>
      <c r="F44" s="58">
        <f t="shared" si="4"/>
        <v>100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0" t="s">
        <v>85</v>
      </c>
    </row>
    <row r="45" spans="1:23" ht="15.75" customHeight="1">
      <c r="A45" s="125"/>
      <c r="B45" s="7">
        <v>44</v>
      </c>
      <c r="C45" s="2">
        <v>2019</v>
      </c>
      <c r="F45" s="58">
        <f t="shared" si="4"/>
        <v>100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59" t="s">
        <v>86</v>
      </c>
    </row>
    <row r="46" spans="1:23" ht="15.75" customHeight="1">
      <c r="A46" s="125"/>
      <c r="B46" s="7">
        <v>45</v>
      </c>
      <c r="C46" s="2">
        <v>2017</v>
      </c>
      <c r="D46" s="2">
        <v>1867</v>
      </c>
      <c r="E46" s="2">
        <v>8</v>
      </c>
      <c r="F46" s="58">
        <f t="shared" si="4"/>
        <v>1</v>
      </c>
      <c r="G46" s="2">
        <v>0</v>
      </c>
      <c r="H46" s="2">
        <v>0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3</v>
      </c>
      <c r="O46" s="1">
        <v>10</v>
      </c>
      <c r="P46" s="1">
        <v>58</v>
      </c>
      <c r="Q46" s="1">
        <v>15</v>
      </c>
      <c r="R46" s="1">
        <v>0</v>
      </c>
      <c r="S46" s="1">
        <v>3</v>
      </c>
      <c r="T46" s="59" t="s">
        <v>87</v>
      </c>
    </row>
    <row r="47" spans="1:23" ht="15.75" customHeight="1">
      <c r="A47" s="125"/>
      <c r="B47" s="7">
        <v>46</v>
      </c>
      <c r="C47" s="2">
        <v>2019</v>
      </c>
      <c r="D47" s="2">
        <v>2500</v>
      </c>
      <c r="E47" s="2">
        <v>21</v>
      </c>
      <c r="F47" s="58">
        <f t="shared" si="4"/>
        <v>0</v>
      </c>
      <c r="G47" s="2">
        <v>1</v>
      </c>
      <c r="H47" s="2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6</v>
      </c>
      <c r="O47" s="1">
        <v>5</v>
      </c>
      <c r="P47" s="1">
        <v>51</v>
      </c>
      <c r="Q47" s="1">
        <v>3</v>
      </c>
      <c r="R47" s="1">
        <v>0</v>
      </c>
      <c r="S47" s="1">
        <v>7</v>
      </c>
      <c r="T47" s="60" t="s">
        <v>88</v>
      </c>
    </row>
    <row r="48" spans="1:23" ht="15.75" customHeight="1">
      <c r="A48" s="125"/>
      <c r="B48" s="7">
        <v>47</v>
      </c>
      <c r="C48" s="2" t="s">
        <v>89</v>
      </c>
      <c r="D48" s="2">
        <v>1786</v>
      </c>
      <c r="E48" s="2">
        <v>23</v>
      </c>
      <c r="F48" s="58">
        <f t="shared" si="4"/>
        <v>25</v>
      </c>
      <c r="I48" s="1">
        <v>7</v>
      </c>
      <c r="J48" s="1"/>
      <c r="K48" s="1">
        <v>37</v>
      </c>
      <c r="L48" s="1"/>
      <c r="M48" s="1"/>
      <c r="N48" s="1"/>
      <c r="O48" s="1"/>
      <c r="P48" s="1"/>
      <c r="Q48" s="1"/>
      <c r="R48" s="1"/>
      <c r="S48" s="1">
        <v>8</v>
      </c>
      <c r="T48" s="59" t="s">
        <v>90</v>
      </c>
    </row>
    <row r="49" spans="1:20" ht="15.75" customHeight="1">
      <c r="A49" s="125"/>
      <c r="B49" s="7">
        <v>48</v>
      </c>
      <c r="C49" s="2" t="s">
        <v>91</v>
      </c>
      <c r="F49" s="58">
        <f t="shared" si="4"/>
        <v>100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20" ht="15.75" customHeight="1">
      <c r="A50" s="125"/>
      <c r="B50" s="7">
        <v>49</v>
      </c>
      <c r="C50" s="2">
        <v>2019</v>
      </c>
      <c r="D50" s="2">
        <v>2009</v>
      </c>
      <c r="E50" s="2">
        <v>18</v>
      </c>
      <c r="F50" s="58">
        <f t="shared" si="4"/>
        <v>1</v>
      </c>
      <c r="G50" s="2">
        <v>60</v>
      </c>
      <c r="H50" s="2">
        <v>4</v>
      </c>
      <c r="I50" s="1">
        <v>1</v>
      </c>
      <c r="J50" s="1">
        <v>3</v>
      </c>
      <c r="K50" s="1">
        <v>1</v>
      </c>
      <c r="L50" s="1">
        <v>1</v>
      </c>
      <c r="M50" s="1">
        <f>0/267*100</f>
        <v>0</v>
      </c>
      <c r="N50" s="1">
        <v>1</v>
      </c>
      <c r="O50" s="1">
        <v>3</v>
      </c>
      <c r="P50" s="1">
        <v>2</v>
      </c>
      <c r="Q50" s="1">
        <v>1</v>
      </c>
      <c r="R50" s="1">
        <f>0/267*100</f>
        <v>0</v>
      </c>
      <c r="S50" s="1">
        <v>4</v>
      </c>
      <c r="T50" s="60" t="s">
        <v>92</v>
      </c>
    </row>
    <row r="51" spans="1:20" ht="15.75" customHeight="1">
      <c r="A51" s="125"/>
      <c r="B51" s="7">
        <v>50</v>
      </c>
      <c r="C51" s="2">
        <v>2019</v>
      </c>
      <c r="D51" s="2">
        <v>2596</v>
      </c>
      <c r="E51" s="2">
        <v>15</v>
      </c>
      <c r="F51" s="58">
        <f t="shared" si="4"/>
        <v>0</v>
      </c>
      <c r="G51" s="2">
        <v>2</v>
      </c>
      <c r="H51" s="2">
        <v>0</v>
      </c>
      <c r="I51" s="1">
        <v>1</v>
      </c>
      <c r="J51" s="1">
        <v>1</v>
      </c>
      <c r="K51" s="1">
        <v>0</v>
      </c>
      <c r="L51" s="1">
        <v>2</v>
      </c>
      <c r="M51" s="1">
        <v>2</v>
      </c>
      <c r="N51" s="1">
        <v>6</v>
      </c>
      <c r="O51" s="1">
        <v>60</v>
      </c>
      <c r="P51" s="1">
        <v>2</v>
      </c>
      <c r="Q51" s="1">
        <v>3</v>
      </c>
      <c r="R51" s="1">
        <v>0</v>
      </c>
      <c r="S51" s="1">
        <v>6</v>
      </c>
      <c r="T51" s="60" t="s">
        <v>93</v>
      </c>
    </row>
    <row r="52" spans="1:20" ht="15.75" customHeight="1">
      <c r="A52" s="125"/>
      <c r="B52" s="7">
        <v>51</v>
      </c>
      <c r="C52" s="2">
        <v>2019</v>
      </c>
      <c r="D52" s="2">
        <v>1864</v>
      </c>
      <c r="E52" s="2">
        <v>19</v>
      </c>
      <c r="F52" s="58">
        <f t="shared" si="4"/>
        <v>1</v>
      </c>
      <c r="G52" s="2">
        <v>2</v>
      </c>
      <c r="H52" s="2">
        <v>0</v>
      </c>
      <c r="I52" s="1">
        <v>2</v>
      </c>
      <c r="J52" s="1">
        <v>0</v>
      </c>
      <c r="K52" s="1">
        <v>2</v>
      </c>
      <c r="L52" s="1">
        <v>1</v>
      </c>
      <c r="M52" s="1">
        <v>1</v>
      </c>
      <c r="N52" s="1">
        <v>3</v>
      </c>
      <c r="O52" s="1">
        <v>6</v>
      </c>
      <c r="P52" s="1">
        <v>52</v>
      </c>
      <c r="Q52" s="1">
        <v>3</v>
      </c>
      <c r="R52" s="1">
        <f>0</f>
        <v>0</v>
      </c>
      <c r="S52" s="1">
        <v>8</v>
      </c>
      <c r="T52" s="60" t="s">
        <v>94</v>
      </c>
    </row>
    <row r="53" spans="1:20" ht="15.75" customHeight="1">
      <c r="A53" s="125"/>
      <c r="B53" s="7">
        <v>52</v>
      </c>
      <c r="C53" s="2">
        <v>2019</v>
      </c>
      <c r="D53" s="2"/>
      <c r="E53" s="2" t="s">
        <v>95</v>
      </c>
      <c r="F53" s="61" t="e">
        <f t="shared" si="4"/>
        <v>#VALUE!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0" t="s">
        <v>96</v>
      </c>
    </row>
    <row r="54" spans="1:20" ht="13">
      <c r="A54" s="125"/>
      <c r="B54" s="7">
        <v>53</v>
      </c>
      <c r="C54" s="2" t="s">
        <v>91</v>
      </c>
      <c r="E54" s="60" t="s">
        <v>97</v>
      </c>
      <c r="F54" s="61" t="e">
        <f t="shared" si="4"/>
        <v>#VALUE!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0" ht="13">
      <c r="A55" s="125"/>
      <c r="B55" s="7">
        <v>54</v>
      </c>
      <c r="C55" s="2">
        <v>2019</v>
      </c>
      <c r="D55" s="2">
        <v>1900</v>
      </c>
      <c r="F55" s="61">
        <f t="shared" si="4"/>
        <v>58</v>
      </c>
      <c r="I55" s="1"/>
      <c r="J55" s="1"/>
      <c r="K55" s="1"/>
      <c r="L55" s="1"/>
      <c r="M55" s="1"/>
      <c r="N55" s="1">
        <v>42</v>
      </c>
      <c r="O55" s="1"/>
      <c r="P55" s="1"/>
      <c r="Q55" s="1"/>
      <c r="R55" s="1"/>
      <c r="S55" s="1"/>
      <c r="T55" s="59" t="s">
        <v>98</v>
      </c>
    </row>
    <row r="56" spans="1:20" ht="13">
      <c r="A56" s="125"/>
      <c r="B56" s="7">
        <v>55</v>
      </c>
      <c r="C56" s="2">
        <v>2019</v>
      </c>
      <c r="D56" s="2">
        <v>1958</v>
      </c>
      <c r="E56" s="2">
        <v>20</v>
      </c>
      <c r="F56" s="61">
        <f t="shared" si="4"/>
        <v>0</v>
      </c>
      <c r="G56" s="2">
        <v>11</v>
      </c>
      <c r="H56" s="2">
        <v>2</v>
      </c>
      <c r="I56" s="1">
        <v>2</v>
      </c>
      <c r="J56" s="1">
        <v>52</v>
      </c>
      <c r="K56" s="1">
        <v>1</v>
      </c>
      <c r="L56" s="1">
        <v>0</v>
      </c>
      <c r="M56" s="1">
        <v>1</v>
      </c>
      <c r="N56" s="1">
        <v>2</v>
      </c>
      <c r="O56" s="1">
        <v>3</v>
      </c>
      <c r="P56" s="1">
        <v>3</v>
      </c>
      <c r="Q56" s="1">
        <v>0</v>
      </c>
      <c r="R56" s="1">
        <v>0</v>
      </c>
      <c r="S56" s="1">
        <v>3</v>
      </c>
      <c r="T56" s="60" t="s">
        <v>99</v>
      </c>
    </row>
    <row r="57" spans="1:20" ht="13">
      <c r="A57" s="125"/>
      <c r="B57" s="7">
        <v>56</v>
      </c>
      <c r="C57" s="2">
        <v>2019</v>
      </c>
      <c r="D57" s="2">
        <v>2058</v>
      </c>
      <c r="E57" s="2">
        <v>10</v>
      </c>
      <c r="F57" s="61">
        <f t="shared" si="4"/>
        <v>-7</v>
      </c>
      <c r="G57" s="2">
        <v>73</v>
      </c>
      <c r="H57" s="2">
        <v>2</v>
      </c>
      <c r="I57" s="1">
        <v>1</v>
      </c>
      <c r="J57" s="1">
        <v>3</v>
      </c>
      <c r="K57" s="1">
        <v>2</v>
      </c>
      <c r="L57" s="1">
        <v>1</v>
      </c>
      <c r="M57" s="1">
        <v>2</v>
      </c>
      <c r="N57" s="1">
        <v>2</v>
      </c>
      <c r="O57" s="1">
        <v>2</v>
      </c>
      <c r="P57" s="1">
        <v>2</v>
      </c>
      <c r="Q57" s="1">
        <v>1</v>
      </c>
      <c r="R57" s="1">
        <v>0</v>
      </c>
      <c r="S57" s="1">
        <v>6</v>
      </c>
      <c r="T57" s="59" t="s">
        <v>100</v>
      </c>
    </row>
    <row r="58" spans="1:20" ht="13">
      <c r="A58" s="125"/>
      <c r="B58" s="7">
        <v>57</v>
      </c>
      <c r="C58" s="2">
        <v>2019</v>
      </c>
      <c r="D58" s="2">
        <v>2200</v>
      </c>
      <c r="E58" s="2">
        <v>33</v>
      </c>
      <c r="F58" s="61">
        <f t="shared" si="4"/>
        <v>0</v>
      </c>
      <c r="G58" s="2">
        <v>38</v>
      </c>
      <c r="H58" s="2">
        <v>16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1">
        <v>13</v>
      </c>
      <c r="T58" s="60" t="s">
        <v>101</v>
      </c>
    </row>
    <row r="59" spans="1:20" ht="13">
      <c r="A59" s="125"/>
      <c r="B59" s="7">
        <v>58</v>
      </c>
      <c r="C59" s="2">
        <v>2018</v>
      </c>
      <c r="D59" s="2">
        <v>2030</v>
      </c>
      <c r="E59" s="2" t="s">
        <v>95</v>
      </c>
      <c r="F59" s="61" t="e">
        <f t="shared" si="4"/>
        <v>#VALUE!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0" ht="13">
      <c r="A60" s="125"/>
      <c r="B60" s="7">
        <v>59</v>
      </c>
      <c r="C60" s="2">
        <v>2017</v>
      </c>
      <c r="D60" s="2">
        <v>2300</v>
      </c>
      <c r="E60" s="2" t="s">
        <v>95</v>
      </c>
      <c r="F60" s="61" t="e">
        <f t="shared" si="4"/>
        <v>#VALUE!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0" t="s">
        <v>102</v>
      </c>
    </row>
    <row r="61" spans="1:20" ht="13">
      <c r="A61" s="125"/>
      <c r="B61" s="7">
        <v>60</v>
      </c>
      <c r="C61" s="2" t="s">
        <v>91</v>
      </c>
      <c r="E61" s="60" t="s">
        <v>103</v>
      </c>
      <c r="F61" s="61" t="e">
        <f t="shared" si="4"/>
        <v>#VALUE!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 ht="13">
      <c r="A62" s="125"/>
      <c r="B62" s="7">
        <v>61</v>
      </c>
      <c r="C62" s="2">
        <v>2019</v>
      </c>
      <c r="D62" s="2">
        <v>1850</v>
      </c>
      <c r="E62" s="2">
        <v>18</v>
      </c>
      <c r="F62" s="58">
        <f t="shared" si="4"/>
        <v>0</v>
      </c>
      <c r="H62" s="2" t="s">
        <v>104</v>
      </c>
      <c r="I62" s="1"/>
      <c r="J62" s="1"/>
      <c r="K62" s="1"/>
      <c r="L62" s="1"/>
      <c r="M62" s="1"/>
      <c r="N62" s="1"/>
      <c r="O62" s="1"/>
      <c r="P62" s="1"/>
      <c r="Q62" s="1"/>
      <c r="R62" s="1">
        <v>82</v>
      </c>
      <c r="S62" s="1"/>
      <c r="T62" s="60" t="s">
        <v>105</v>
      </c>
    </row>
    <row r="63" spans="1:20" ht="13">
      <c r="A63" s="126"/>
      <c r="B63" s="16">
        <v>62</v>
      </c>
      <c r="C63" s="2">
        <v>2018</v>
      </c>
      <c r="D63" s="2">
        <v>1680</v>
      </c>
      <c r="E63" s="2">
        <v>19</v>
      </c>
      <c r="F63" s="58">
        <f t="shared" si="4"/>
        <v>22</v>
      </c>
      <c r="I63" s="1"/>
      <c r="J63" s="1"/>
      <c r="K63" s="1"/>
      <c r="L63" s="1"/>
      <c r="M63" s="1"/>
      <c r="N63" s="1">
        <v>51</v>
      </c>
      <c r="O63" s="1"/>
      <c r="P63" s="1"/>
      <c r="Q63" s="1"/>
      <c r="R63" s="1"/>
      <c r="S63" s="1">
        <v>8</v>
      </c>
      <c r="T63" s="60" t="s">
        <v>106</v>
      </c>
    </row>
    <row r="64" spans="1:20" ht="13">
      <c r="A64" s="124" t="s">
        <v>107</v>
      </c>
      <c r="B64" s="7">
        <v>63</v>
      </c>
      <c r="C64" s="62"/>
      <c r="D64" s="62"/>
      <c r="E64" s="62"/>
      <c r="F64" s="58"/>
      <c r="G64" s="62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2" t="s">
        <v>108</v>
      </c>
    </row>
    <row r="65" spans="1:23" ht="13">
      <c r="A65" s="125"/>
      <c r="B65" s="7">
        <v>64</v>
      </c>
      <c r="C65" s="2">
        <v>2019</v>
      </c>
      <c r="D65" s="2">
        <v>2058</v>
      </c>
      <c r="E65" s="2">
        <v>10</v>
      </c>
      <c r="F65" s="58">
        <f t="shared" ref="F65:F66" si="5">100 - E65 - SUM(G65:S65)</f>
        <v>-1</v>
      </c>
      <c r="G65" s="64">
        <v>73</v>
      </c>
      <c r="H65" s="2">
        <v>2</v>
      </c>
      <c r="I65" s="1">
        <v>1</v>
      </c>
      <c r="J65" s="65">
        <v>3</v>
      </c>
      <c r="K65" s="65">
        <v>2</v>
      </c>
      <c r="L65" s="65">
        <v>1</v>
      </c>
      <c r="M65" s="65">
        <v>2</v>
      </c>
      <c r="N65" s="65">
        <v>2</v>
      </c>
      <c r="O65" s="65">
        <v>2</v>
      </c>
      <c r="P65" s="65">
        <v>2</v>
      </c>
      <c r="Q65" s="65">
        <v>1</v>
      </c>
      <c r="R65" s="65">
        <v>0</v>
      </c>
      <c r="S65" s="65"/>
      <c r="T65" s="66" t="s">
        <v>109</v>
      </c>
      <c r="W65" s="67"/>
    </row>
    <row r="66" spans="1:23" ht="13">
      <c r="A66" s="125"/>
      <c r="B66" s="7">
        <v>65</v>
      </c>
      <c r="C66" s="2">
        <v>2019</v>
      </c>
      <c r="D66" s="2">
        <v>2401</v>
      </c>
      <c r="E66" s="64">
        <v>82</v>
      </c>
      <c r="F66" s="58">
        <f t="shared" si="5"/>
        <v>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2</v>
      </c>
      <c r="T66" s="60" t="s">
        <v>110</v>
      </c>
    </row>
    <row r="67" spans="1:23" ht="13">
      <c r="A67" s="125"/>
      <c r="B67" s="7">
        <v>66</v>
      </c>
      <c r="C67" s="68"/>
      <c r="D67" s="68"/>
      <c r="E67" s="68"/>
      <c r="F67" s="58"/>
      <c r="G67" s="68"/>
      <c r="H67" s="68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2" t="s">
        <v>111</v>
      </c>
    </row>
    <row r="68" spans="1:23" ht="13">
      <c r="A68" s="125"/>
      <c r="B68" s="7">
        <v>67</v>
      </c>
      <c r="C68" s="2">
        <v>2018</v>
      </c>
      <c r="D68" s="2">
        <v>2061</v>
      </c>
      <c r="F68" s="58">
        <f>100 - E68 - SUM(G68:S68)</f>
        <v>30</v>
      </c>
      <c r="I68" s="1"/>
      <c r="J68" s="1"/>
      <c r="K68" s="1"/>
      <c r="L68" s="1"/>
      <c r="M68" s="1"/>
      <c r="N68" s="1"/>
      <c r="O68" s="1"/>
      <c r="P68" s="1"/>
      <c r="Q68" s="70">
        <v>56</v>
      </c>
      <c r="R68" s="1"/>
      <c r="S68" s="1">
        <v>14</v>
      </c>
      <c r="T68" s="60" t="s">
        <v>85</v>
      </c>
    </row>
    <row r="69" spans="1:23" ht="13">
      <c r="A69" s="125"/>
      <c r="B69" s="7">
        <v>68</v>
      </c>
      <c r="C69" s="62"/>
      <c r="D69" s="62"/>
      <c r="E69" s="62"/>
      <c r="F69" s="58"/>
      <c r="G69" s="62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2" t="s">
        <v>108</v>
      </c>
    </row>
    <row r="70" spans="1:23" ht="13">
      <c r="A70" s="125"/>
      <c r="B70" s="7">
        <v>69</v>
      </c>
      <c r="C70" s="2">
        <v>2019</v>
      </c>
      <c r="D70" s="2">
        <v>1900</v>
      </c>
      <c r="E70" s="2">
        <v>14.6</v>
      </c>
      <c r="F70" s="58">
        <f t="shared" ref="F70:F72" si="6">100 - E70 - SUM(G70:S70)</f>
        <v>12.800000000000011</v>
      </c>
      <c r="I70" s="1"/>
      <c r="J70" s="1"/>
      <c r="K70" s="1"/>
      <c r="L70" s="1"/>
      <c r="M70" s="1"/>
      <c r="N70" s="1"/>
      <c r="O70" s="1">
        <v>11.3</v>
      </c>
      <c r="P70" s="1">
        <v>14.6</v>
      </c>
      <c r="Q70" s="70">
        <v>40.1</v>
      </c>
      <c r="R70" s="1"/>
      <c r="S70" s="1">
        <v>6.6</v>
      </c>
      <c r="T70" s="60" t="s">
        <v>112</v>
      </c>
    </row>
    <row r="71" spans="1:23" ht="13">
      <c r="A71" s="125"/>
      <c r="B71" s="7">
        <v>70</v>
      </c>
      <c r="C71" s="2">
        <v>2018</v>
      </c>
      <c r="D71" s="2">
        <v>1791</v>
      </c>
      <c r="E71" s="2">
        <v>15</v>
      </c>
      <c r="F71" s="58">
        <f t="shared" si="6"/>
        <v>11</v>
      </c>
      <c r="G71" s="2">
        <v>2</v>
      </c>
      <c r="H71" s="2">
        <v>1</v>
      </c>
      <c r="I71" s="1">
        <v>2</v>
      </c>
      <c r="J71" s="1">
        <v>2</v>
      </c>
      <c r="K71" s="1">
        <v>1</v>
      </c>
      <c r="L71" s="1">
        <v>1</v>
      </c>
      <c r="M71" s="1">
        <v>0</v>
      </c>
      <c r="N71" s="1">
        <v>4</v>
      </c>
      <c r="O71" s="1">
        <v>7</v>
      </c>
      <c r="P71" s="70">
        <v>47</v>
      </c>
      <c r="Q71" s="1">
        <v>7</v>
      </c>
      <c r="R71" s="1">
        <v>0</v>
      </c>
      <c r="S71" s="1"/>
      <c r="T71" s="60" t="s">
        <v>113</v>
      </c>
    </row>
    <row r="72" spans="1:23" ht="13">
      <c r="A72" s="125"/>
      <c r="B72" s="7">
        <v>71</v>
      </c>
      <c r="C72" s="2">
        <v>2019</v>
      </c>
      <c r="E72" s="2">
        <v>17</v>
      </c>
      <c r="F72" s="58">
        <f t="shared" si="6"/>
        <v>34.5</v>
      </c>
      <c r="I72" s="70">
        <v>45.5</v>
      </c>
      <c r="J72" s="1"/>
      <c r="K72" s="1"/>
      <c r="L72" s="1"/>
      <c r="M72" s="1"/>
      <c r="N72" s="1"/>
      <c r="O72" s="1"/>
      <c r="P72" s="1"/>
      <c r="Q72" s="1"/>
      <c r="R72" s="1"/>
      <c r="S72" s="1">
        <v>3</v>
      </c>
      <c r="T72" s="60" t="s">
        <v>114</v>
      </c>
    </row>
    <row r="73" spans="1:23" ht="13">
      <c r="A73" s="125"/>
      <c r="B73" s="7">
        <v>72</v>
      </c>
      <c r="C73" s="68"/>
      <c r="D73" s="68"/>
      <c r="E73" s="68"/>
      <c r="F73" s="58"/>
      <c r="G73" s="68"/>
      <c r="H73" s="68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2" t="s">
        <v>111</v>
      </c>
    </row>
    <row r="74" spans="1:23" ht="13">
      <c r="A74" s="125"/>
      <c r="B74" s="7">
        <v>73</v>
      </c>
      <c r="C74" s="68"/>
      <c r="D74" s="68"/>
      <c r="E74" s="68"/>
      <c r="F74" s="58"/>
      <c r="G74" s="68"/>
      <c r="H74" s="68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2" t="s">
        <v>111</v>
      </c>
    </row>
    <row r="75" spans="1:23" ht="13">
      <c r="A75" s="125"/>
      <c r="B75" s="7">
        <v>74</v>
      </c>
      <c r="C75" s="2">
        <v>2019</v>
      </c>
      <c r="D75" s="2">
        <v>2070</v>
      </c>
      <c r="F75" s="58">
        <f t="shared" ref="F75:F76" si="7">100 - E75 - SUM(G75:S75)</f>
        <v>42</v>
      </c>
      <c r="G75" s="64">
        <v>58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60" t="s">
        <v>115</v>
      </c>
    </row>
    <row r="76" spans="1:23" ht="13">
      <c r="A76" s="125"/>
      <c r="B76" s="7">
        <v>75</v>
      </c>
      <c r="C76" s="2">
        <v>2018</v>
      </c>
      <c r="D76" s="2">
        <v>2400</v>
      </c>
      <c r="E76" s="64">
        <v>78</v>
      </c>
      <c r="F76" s="58">
        <f t="shared" si="7"/>
        <v>13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9</v>
      </c>
      <c r="T76" s="60" t="s">
        <v>116</v>
      </c>
    </row>
    <row r="77" spans="1:23" ht="13">
      <c r="A77" s="125"/>
      <c r="B77" s="7">
        <v>76</v>
      </c>
      <c r="C77" s="62"/>
      <c r="D77" s="62"/>
      <c r="E77" s="62"/>
      <c r="F77" s="58"/>
      <c r="G77" s="62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" t="s">
        <v>108</v>
      </c>
    </row>
    <row r="78" spans="1:23" ht="13">
      <c r="A78" s="125"/>
      <c r="B78" s="7">
        <v>77</v>
      </c>
      <c r="C78" s="2">
        <v>2018</v>
      </c>
      <c r="D78" s="2">
        <v>1745</v>
      </c>
      <c r="E78" s="64">
        <v>76</v>
      </c>
      <c r="F78" s="58">
        <f>100 - E78 - SUM(G78:S78)</f>
        <v>14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10</v>
      </c>
      <c r="T78" s="60" t="s">
        <v>117</v>
      </c>
    </row>
    <row r="79" spans="1:23" ht="13">
      <c r="A79" s="125"/>
      <c r="B79" s="7">
        <v>78</v>
      </c>
      <c r="C79" s="68"/>
      <c r="D79" s="68"/>
      <c r="E79" s="68"/>
      <c r="F79" s="58"/>
      <c r="G79" s="68"/>
      <c r="H79" s="68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2" t="s">
        <v>111</v>
      </c>
    </row>
    <row r="80" spans="1:23" ht="13">
      <c r="A80" s="125"/>
      <c r="B80" s="7">
        <v>79</v>
      </c>
      <c r="C80" s="62"/>
      <c r="D80" s="62"/>
      <c r="E80" s="62"/>
      <c r="F80" s="58"/>
      <c r="G80" s="62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0" t="s">
        <v>118</v>
      </c>
    </row>
    <row r="81" spans="1:20" ht="13">
      <c r="A81" s="125"/>
      <c r="B81" s="7">
        <v>80</v>
      </c>
      <c r="C81" s="62"/>
      <c r="D81" s="62"/>
      <c r="E81" s="62"/>
      <c r="F81" s="58"/>
      <c r="G81" s="62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59" t="s">
        <v>119</v>
      </c>
    </row>
    <row r="82" spans="1:20" ht="13">
      <c r="A82" s="125"/>
      <c r="B82" s="7">
        <v>81</v>
      </c>
      <c r="C82" s="68"/>
      <c r="D82" s="68"/>
      <c r="E82" s="68"/>
      <c r="F82" s="1"/>
      <c r="G82" s="68"/>
      <c r="H82" s="68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2" t="s">
        <v>111</v>
      </c>
    </row>
    <row r="83" spans="1:20" ht="13">
      <c r="A83" s="126"/>
      <c r="B83" s="16">
        <v>82</v>
      </c>
      <c r="C83" s="62"/>
      <c r="D83" s="62"/>
      <c r="E83" s="62"/>
      <c r="F83" s="1"/>
      <c r="G83" s="62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2" t="s">
        <v>120</v>
      </c>
    </row>
  </sheetData>
  <mergeCells count="4">
    <mergeCell ref="A2:A21"/>
    <mergeCell ref="A22:A42"/>
    <mergeCell ref="A43:A63"/>
    <mergeCell ref="A64:A83"/>
  </mergeCells>
  <hyperlinks>
    <hyperlink ref="T2" r:id="rId1" xr:uid="{00000000-0004-0000-0000-000000000000}"/>
    <hyperlink ref="T3" r:id="rId2" xr:uid="{00000000-0004-0000-0000-000001000000}"/>
    <hyperlink ref="T4" r:id="rId3" xr:uid="{00000000-0004-0000-0000-000002000000}"/>
    <hyperlink ref="T6" r:id="rId4" xr:uid="{00000000-0004-0000-0000-000003000000}"/>
    <hyperlink ref="T7" r:id="rId5" xr:uid="{00000000-0004-0000-0000-000004000000}"/>
    <hyperlink ref="T10" r:id="rId6" xr:uid="{00000000-0004-0000-0000-000005000000}"/>
    <hyperlink ref="T11" r:id="rId7" xr:uid="{00000000-0004-0000-0000-000006000000}"/>
    <hyperlink ref="T12" r:id="rId8" xr:uid="{00000000-0004-0000-0000-000007000000}"/>
    <hyperlink ref="T13" r:id="rId9" xr:uid="{00000000-0004-0000-0000-000008000000}"/>
    <hyperlink ref="T15" r:id="rId10" xr:uid="{00000000-0004-0000-0000-000009000000}"/>
    <hyperlink ref="T16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xr:uid="{00000000-0004-0000-0000-000011000000}"/>
    <hyperlink ref="T26" r:id="rId19" xr:uid="{00000000-0004-0000-0000-000012000000}"/>
    <hyperlink ref="T27" r:id="rId20" xr:uid="{00000000-0004-0000-0000-000013000000}"/>
    <hyperlink ref="T28" r:id="rId21" xr:uid="{00000000-0004-0000-0000-000014000000}"/>
    <hyperlink ref="T29" r:id="rId22" xr:uid="{00000000-0004-0000-0000-000015000000}"/>
    <hyperlink ref="T30" r:id="rId23" xr:uid="{00000000-0004-0000-0000-000016000000}"/>
    <hyperlink ref="T32" r:id="rId24" xr:uid="{00000000-0004-0000-0000-000017000000}"/>
    <hyperlink ref="T33" r:id="rId25" xr:uid="{00000000-0004-0000-0000-000018000000}"/>
    <hyperlink ref="T34" r:id="rId26" xr:uid="{00000000-0004-0000-0000-000019000000}"/>
    <hyperlink ref="T36" r:id="rId27" xr:uid="{00000000-0004-0000-0000-00001A000000}"/>
    <hyperlink ref="T37" r:id="rId28" xr:uid="{00000000-0004-0000-0000-00001B000000}"/>
    <hyperlink ref="T38" r:id="rId29" xr:uid="{00000000-0004-0000-0000-00001C000000}"/>
    <hyperlink ref="T39" r:id="rId30" xr:uid="{00000000-0004-0000-0000-00001D000000}"/>
    <hyperlink ref="T40" r:id="rId31" xr:uid="{00000000-0004-0000-0000-00001E000000}"/>
    <hyperlink ref="T41" r:id="rId32" xr:uid="{00000000-0004-0000-0000-00001F000000}"/>
    <hyperlink ref="T42" r:id="rId33" xr:uid="{00000000-0004-0000-0000-000020000000}"/>
    <hyperlink ref="T43" r:id="rId34" xr:uid="{00000000-0004-0000-0000-000021000000}"/>
    <hyperlink ref="T44" r:id="rId35" xr:uid="{00000000-0004-0000-0000-000022000000}"/>
    <hyperlink ref="T45" r:id="rId36" xr:uid="{00000000-0004-0000-0000-000023000000}"/>
    <hyperlink ref="T46" r:id="rId37" xr:uid="{00000000-0004-0000-0000-000024000000}"/>
    <hyperlink ref="T47" r:id="rId38" xr:uid="{00000000-0004-0000-0000-000025000000}"/>
    <hyperlink ref="T48" r:id="rId39" xr:uid="{00000000-0004-0000-0000-000026000000}"/>
    <hyperlink ref="T50" r:id="rId40" xr:uid="{00000000-0004-0000-0000-000027000000}"/>
    <hyperlink ref="T51" r:id="rId41" xr:uid="{00000000-0004-0000-0000-000028000000}"/>
    <hyperlink ref="T52" r:id="rId42" xr:uid="{00000000-0004-0000-0000-000029000000}"/>
    <hyperlink ref="T53" r:id="rId43" xr:uid="{00000000-0004-0000-0000-00002A000000}"/>
    <hyperlink ref="E54" r:id="rId44" xr:uid="{00000000-0004-0000-0000-00002B000000}"/>
    <hyperlink ref="T55" r:id="rId45" xr:uid="{00000000-0004-0000-0000-00002C000000}"/>
    <hyperlink ref="T56" r:id="rId46" xr:uid="{00000000-0004-0000-0000-00002D000000}"/>
    <hyperlink ref="T57" r:id="rId47" xr:uid="{00000000-0004-0000-0000-00002E000000}"/>
    <hyperlink ref="T58" r:id="rId48" xr:uid="{00000000-0004-0000-0000-00002F000000}"/>
    <hyperlink ref="T60" r:id="rId49" xr:uid="{00000000-0004-0000-0000-000030000000}"/>
    <hyperlink ref="E61" r:id="rId50" xr:uid="{00000000-0004-0000-0000-000031000000}"/>
    <hyperlink ref="T62" r:id="rId51" xr:uid="{00000000-0004-0000-0000-000032000000}"/>
    <hyperlink ref="T63" r:id="rId52" xr:uid="{00000000-0004-0000-0000-000033000000}"/>
    <hyperlink ref="T65" r:id="rId53" xr:uid="{00000000-0004-0000-0000-000034000000}"/>
    <hyperlink ref="T66" r:id="rId54" xr:uid="{00000000-0004-0000-0000-000035000000}"/>
    <hyperlink ref="T68" r:id="rId55" xr:uid="{00000000-0004-0000-0000-000036000000}"/>
    <hyperlink ref="T70" r:id="rId56" xr:uid="{00000000-0004-0000-0000-000037000000}"/>
    <hyperlink ref="T71" r:id="rId57" xr:uid="{00000000-0004-0000-0000-000038000000}"/>
    <hyperlink ref="T72" r:id="rId58" xr:uid="{00000000-0004-0000-0000-000039000000}"/>
    <hyperlink ref="T75" r:id="rId59" xr:uid="{00000000-0004-0000-0000-00003A000000}"/>
    <hyperlink ref="T76" r:id="rId60" xr:uid="{00000000-0004-0000-0000-00003B000000}"/>
    <hyperlink ref="T78" r:id="rId61" xr:uid="{00000000-0004-0000-0000-00003C000000}"/>
    <hyperlink ref="T80" r:id="rId62" xr:uid="{00000000-0004-0000-0000-00003D000000}"/>
    <hyperlink ref="T81" r:id="rId63" xr:uid="{00000000-0004-0000-0000-00003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8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22.6640625" customWidth="1"/>
    <col min="20" max="20" width="140.83203125" customWidth="1"/>
  </cols>
  <sheetData>
    <row r="1" spans="1:20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ht="15.75" customHeight="1">
      <c r="A2" s="124" t="s">
        <v>20</v>
      </c>
      <c r="B2" s="3">
        <v>1</v>
      </c>
      <c r="C2" s="71" t="s">
        <v>21</v>
      </c>
      <c r="D2" s="72" t="s">
        <v>121</v>
      </c>
      <c r="E2" s="71"/>
      <c r="F2" s="71">
        <f t="shared" ref="F2:F4" si="0">100-E2-SUM(G2:S2)</f>
        <v>37.9</v>
      </c>
      <c r="G2" s="71"/>
      <c r="H2" s="71"/>
      <c r="I2" s="71"/>
      <c r="J2" s="71"/>
      <c r="K2" s="71"/>
      <c r="L2" s="71"/>
      <c r="M2" s="71"/>
      <c r="N2" s="71"/>
      <c r="O2" s="71"/>
      <c r="P2" s="71">
        <v>62.1</v>
      </c>
      <c r="Q2" s="71"/>
      <c r="R2" s="71"/>
      <c r="S2" s="71"/>
      <c r="T2" s="73" t="s">
        <v>22</v>
      </c>
    </row>
    <row r="3" spans="1:20" ht="15.75" customHeight="1">
      <c r="A3" s="125"/>
      <c r="B3" s="7">
        <v>2</v>
      </c>
      <c r="C3" s="71">
        <v>2018</v>
      </c>
      <c r="D3" s="72">
        <v>1600</v>
      </c>
      <c r="E3" s="72">
        <v>3.2</v>
      </c>
      <c r="F3" s="71">
        <f t="shared" si="0"/>
        <v>19</v>
      </c>
      <c r="G3" s="71"/>
      <c r="H3" s="71"/>
      <c r="I3" s="71"/>
      <c r="J3" s="71"/>
      <c r="K3" s="71"/>
      <c r="L3" s="71"/>
      <c r="M3" s="71"/>
      <c r="N3" s="71"/>
      <c r="O3" s="71"/>
      <c r="P3" s="71"/>
      <c r="Q3" s="72">
        <v>75</v>
      </c>
      <c r="R3" s="71"/>
      <c r="S3" s="71">
        <v>2.8</v>
      </c>
      <c r="T3" s="73" t="s">
        <v>23</v>
      </c>
    </row>
    <row r="4" spans="1:20" ht="15.75" customHeight="1">
      <c r="A4" s="125"/>
      <c r="B4" s="7">
        <v>3</v>
      </c>
      <c r="C4" s="71">
        <v>2019</v>
      </c>
      <c r="D4" s="71">
        <v>1687</v>
      </c>
      <c r="E4" s="71">
        <v>8</v>
      </c>
      <c r="F4" s="71">
        <f t="shared" si="0"/>
        <v>0</v>
      </c>
      <c r="G4" s="71">
        <v>1</v>
      </c>
      <c r="H4" s="71">
        <v>2</v>
      </c>
      <c r="I4" s="71">
        <v>2</v>
      </c>
      <c r="J4" s="71">
        <v>1</v>
      </c>
      <c r="K4" s="71">
        <v>10</v>
      </c>
      <c r="L4" s="71">
        <v>7</v>
      </c>
      <c r="M4" s="71">
        <v>1</v>
      </c>
      <c r="N4" s="71">
        <v>54</v>
      </c>
      <c r="O4" s="71">
        <v>2</v>
      </c>
      <c r="P4" s="71">
        <v>2</v>
      </c>
      <c r="Q4" s="71">
        <v>1</v>
      </c>
      <c r="R4" s="71">
        <v>0</v>
      </c>
      <c r="S4" s="71">
        <v>9</v>
      </c>
      <c r="T4" s="73" t="s">
        <v>24</v>
      </c>
    </row>
    <row r="5" spans="1:20" ht="15.75" customHeight="1">
      <c r="A5" s="125"/>
      <c r="B5" s="7">
        <v>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1"/>
    </row>
    <row r="6" spans="1:20" ht="15.75" customHeight="1">
      <c r="A6" s="125"/>
      <c r="B6" s="7">
        <v>5</v>
      </c>
      <c r="C6" s="75">
        <v>2019</v>
      </c>
      <c r="D6" s="71" t="s">
        <v>122</v>
      </c>
      <c r="E6" s="71">
        <v>74</v>
      </c>
      <c r="F6" s="71">
        <f t="shared" ref="F6:F7" si="1">100-E6-SUM(G6:S6)</f>
        <v>3</v>
      </c>
      <c r="G6" s="71">
        <v>1</v>
      </c>
      <c r="H6" s="71">
        <v>4</v>
      </c>
      <c r="I6" s="71">
        <v>2</v>
      </c>
      <c r="J6" s="71">
        <v>2</v>
      </c>
      <c r="K6" s="71">
        <v>3</v>
      </c>
      <c r="L6" s="71">
        <v>4</v>
      </c>
      <c r="M6" s="71">
        <v>0</v>
      </c>
      <c r="N6" s="71">
        <v>1</v>
      </c>
      <c r="O6" s="71">
        <v>2</v>
      </c>
      <c r="P6" s="71">
        <v>1</v>
      </c>
      <c r="Q6" s="71">
        <v>2</v>
      </c>
      <c r="R6" s="71">
        <v>0</v>
      </c>
      <c r="S6" s="71">
        <v>1</v>
      </c>
      <c r="T6" s="73" t="s">
        <v>123</v>
      </c>
    </row>
    <row r="7" spans="1:20" ht="15.75" customHeight="1">
      <c r="A7" s="125"/>
      <c r="B7" s="7">
        <v>6</v>
      </c>
      <c r="C7" s="71">
        <v>2019</v>
      </c>
      <c r="D7" s="71">
        <v>2333</v>
      </c>
      <c r="E7" s="71">
        <v>79</v>
      </c>
      <c r="F7" s="71">
        <f t="shared" si="1"/>
        <v>0</v>
      </c>
      <c r="G7" s="71">
        <v>1</v>
      </c>
      <c r="H7" s="71">
        <v>1</v>
      </c>
      <c r="I7" s="71">
        <v>0</v>
      </c>
      <c r="J7" s="71">
        <v>2</v>
      </c>
      <c r="K7" s="71">
        <v>2</v>
      </c>
      <c r="L7" s="71">
        <v>2</v>
      </c>
      <c r="M7" s="71">
        <v>2</v>
      </c>
      <c r="N7" s="71">
        <v>1</v>
      </c>
      <c r="O7" s="71">
        <v>6</v>
      </c>
      <c r="P7" s="71">
        <v>2</v>
      </c>
      <c r="Q7" s="71">
        <v>2</v>
      </c>
      <c r="R7" s="71"/>
      <c r="S7" s="71"/>
      <c r="T7" s="73" t="s">
        <v>27</v>
      </c>
    </row>
    <row r="8" spans="1:20" ht="15.75" customHeight="1">
      <c r="A8" s="125"/>
      <c r="B8" s="7">
        <v>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1"/>
    </row>
    <row r="9" spans="1:20" ht="15.75" customHeight="1">
      <c r="A9" s="125"/>
      <c r="B9" s="7">
        <v>8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1"/>
    </row>
    <row r="10" spans="1:20" ht="15.75" customHeight="1">
      <c r="A10" s="125"/>
      <c r="B10" s="7">
        <v>9</v>
      </c>
      <c r="C10" s="71" t="s">
        <v>28</v>
      </c>
      <c r="D10" s="71">
        <v>1934</v>
      </c>
      <c r="E10" s="71"/>
      <c r="F10" s="71">
        <f t="shared" ref="F10:F12" si="2">100-E10-SUM(G10:S10)</f>
        <v>26.299999999999997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>
        <v>72.400000000000006</v>
      </c>
      <c r="R10" s="71"/>
      <c r="S10" s="71">
        <v>1.3</v>
      </c>
      <c r="T10" s="73" t="s">
        <v>29</v>
      </c>
    </row>
    <row r="11" spans="1:20" ht="15.75" customHeight="1">
      <c r="A11" s="125"/>
      <c r="B11" s="7">
        <v>10</v>
      </c>
      <c r="C11" s="71" t="s">
        <v>28</v>
      </c>
      <c r="D11" s="71">
        <v>1823</v>
      </c>
      <c r="E11" s="71">
        <v>5.4</v>
      </c>
      <c r="F11" s="71">
        <f t="shared" si="2"/>
        <v>21.5</v>
      </c>
      <c r="G11" s="71"/>
      <c r="H11" s="71">
        <v>43</v>
      </c>
      <c r="I11" s="71">
        <v>18.3</v>
      </c>
      <c r="J11" s="71"/>
      <c r="K11" s="71">
        <v>11.8</v>
      </c>
      <c r="L11" s="71"/>
      <c r="M11" s="71"/>
      <c r="N11" s="71"/>
      <c r="O11" s="71"/>
      <c r="P11" s="71"/>
      <c r="Q11" s="71"/>
      <c r="R11" s="71"/>
      <c r="S11" s="71">
        <v>0</v>
      </c>
      <c r="T11" s="73" t="s">
        <v>30</v>
      </c>
    </row>
    <row r="12" spans="1:20" ht="15.75" customHeight="1">
      <c r="A12" s="125"/>
      <c r="B12" s="7">
        <v>11</v>
      </c>
      <c r="C12" s="71">
        <v>2018</v>
      </c>
      <c r="D12" s="71">
        <v>1571</v>
      </c>
      <c r="E12" s="71">
        <v>6</v>
      </c>
      <c r="F12" s="71">
        <f t="shared" si="2"/>
        <v>27</v>
      </c>
      <c r="G12" s="71"/>
      <c r="H12" s="71"/>
      <c r="I12" s="71"/>
      <c r="J12" s="71"/>
      <c r="K12" s="71"/>
      <c r="L12" s="71"/>
      <c r="M12" s="71">
        <v>50</v>
      </c>
      <c r="N12" s="71"/>
      <c r="O12" s="71">
        <v>14</v>
      </c>
      <c r="P12" s="71"/>
      <c r="Q12" s="71"/>
      <c r="R12" s="71"/>
      <c r="S12" s="71">
        <v>3</v>
      </c>
      <c r="T12" s="73" t="s">
        <v>124</v>
      </c>
    </row>
    <row r="13" spans="1:20" ht="15.75" customHeight="1">
      <c r="A13" s="125"/>
      <c r="B13" s="7">
        <v>12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6"/>
      <c r="N13" s="74"/>
      <c r="O13" s="74"/>
      <c r="P13" s="74"/>
      <c r="Q13" s="74"/>
      <c r="R13" s="74"/>
      <c r="S13" s="74"/>
      <c r="T13" s="73" t="s">
        <v>32</v>
      </c>
    </row>
    <row r="14" spans="1:20" ht="15.75" customHeight="1">
      <c r="A14" s="125"/>
      <c r="B14" s="7">
        <v>13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6"/>
      <c r="P14" s="76"/>
      <c r="Q14" s="76"/>
      <c r="R14" s="76"/>
      <c r="S14" s="76"/>
      <c r="T14" s="72"/>
    </row>
    <row r="15" spans="1:20" ht="15.75" customHeight="1">
      <c r="A15" s="125"/>
      <c r="B15" s="7">
        <v>14</v>
      </c>
      <c r="C15" s="71" t="s">
        <v>33</v>
      </c>
      <c r="D15" s="71">
        <v>1625</v>
      </c>
      <c r="E15" s="71">
        <v>2.9</v>
      </c>
      <c r="F15" s="71">
        <f t="shared" ref="F15:F21" si="3">100-E15-SUM(G15:S15)</f>
        <v>28.299999999999997</v>
      </c>
      <c r="G15" s="71"/>
      <c r="H15" s="71"/>
      <c r="I15" s="71"/>
      <c r="J15" s="71"/>
      <c r="K15" s="71"/>
      <c r="L15" s="71"/>
      <c r="M15" s="71"/>
      <c r="N15" s="71"/>
      <c r="O15" s="72"/>
      <c r="P15" s="72">
        <v>67.3</v>
      </c>
      <c r="Q15" s="72"/>
      <c r="R15" s="72"/>
      <c r="S15" s="71">
        <v>1.5</v>
      </c>
      <c r="T15" s="77" t="s">
        <v>34</v>
      </c>
    </row>
    <row r="16" spans="1:20" ht="15.75" customHeight="1">
      <c r="A16" s="125"/>
      <c r="B16" s="7">
        <v>15</v>
      </c>
      <c r="C16" s="71">
        <v>2019</v>
      </c>
      <c r="D16" s="71">
        <v>1800</v>
      </c>
      <c r="E16" s="71">
        <v>5</v>
      </c>
      <c r="F16" s="71">
        <f t="shared" si="3"/>
        <v>0</v>
      </c>
      <c r="G16" s="71">
        <v>1</v>
      </c>
      <c r="H16" s="71">
        <v>1</v>
      </c>
      <c r="I16" s="71">
        <v>1</v>
      </c>
      <c r="J16" s="71">
        <v>0</v>
      </c>
      <c r="K16" s="71">
        <v>3</v>
      </c>
      <c r="L16" s="71">
        <v>2</v>
      </c>
      <c r="M16" s="71">
        <v>1</v>
      </c>
      <c r="N16" s="71">
        <v>75</v>
      </c>
      <c r="O16" s="71">
        <v>4</v>
      </c>
      <c r="P16" s="71">
        <v>5</v>
      </c>
      <c r="Q16" s="71">
        <v>1</v>
      </c>
      <c r="R16" s="71">
        <v>0</v>
      </c>
      <c r="S16" s="71">
        <v>1</v>
      </c>
      <c r="T16" s="78" t="s">
        <v>35</v>
      </c>
    </row>
    <row r="17" spans="1:20" ht="15.75" customHeight="1">
      <c r="A17" s="125"/>
      <c r="B17" s="7">
        <v>16</v>
      </c>
      <c r="C17" s="71">
        <v>2018</v>
      </c>
      <c r="D17" s="71">
        <v>2243</v>
      </c>
      <c r="E17" s="71">
        <v>6</v>
      </c>
      <c r="F17" s="71">
        <f t="shared" si="3"/>
        <v>2</v>
      </c>
      <c r="G17" s="71">
        <v>1</v>
      </c>
      <c r="H17" s="71">
        <v>1</v>
      </c>
      <c r="I17" s="71">
        <v>1</v>
      </c>
      <c r="J17" s="71">
        <v>1</v>
      </c>
      <c r="K17" s="71">
        <v>1</v>
      </c>
      <c r="L17" s="71">
        <v>1</v>
      </c>
      <c r="M17" s="71">
        <v>2</v>
      </c>
      <c r="N17" s="71">
        <v>3</v>
      </c>
      <c r="O17" s="71">
        <v>11</v>
      </c>
      <c r="P17" s="71">
        <v>55</v>
      </c>
      <c r="Q17" s="71">
        <v>13</v>
      </c>
      <c r="R17" s="71">
        <v>0</v>
      </c>
      <c r="S17" s="71">
        <v>2</v>
      </c>
      <c r="T17" s="73" t="s">
        <v>125</v>
      </c>
    </row>
    <row r="18" spans="1:20" ht="15.75" customHeight="1">
      <c r="A18" s="125"/>
      <c r="B18" s="7">
        <v>17</v>
      </c>
      <c r="C18" s="71">
        <v>2019</v>
      </c>
      <c r="D18" s="71">
        <v>1692</v>
      </c>
      <c r="E18" s="71">
        <v>2.8</v>
      </c>
      <c r="F18" s="71">
        <f t="shared" si="3"/>
        <v>10.499999999999986</v>
      </c>
      <c r="G18" s="71"/>
      <c r="H18" s="71">
        <v>6.3</v>
      </c>
      <c r="I18" s="71">
        <v>61.6</v>
      </c>
      <c r="J18" s="71"/>
      <c r="K18" s="71">
        <v>18.399999999999999</v>
      </c>
      <c r="L18" s="71"/>
      <c r="M18" s="71"/>
      <c r="N18" s="71"/>
      <c r="O18" s="71"/>
      <c r="P18" s="71"/>
      <c r="Q18" s="71"/>
      <c r="R18" s="71"/>
      <c r="S18" s="71">
        <v>0.4</v>
      </c>
      <c r="T18" s="73" t="s">
        <v>37</v>
      </c>
    </row>
    <row r="19" spans="1:20">
      <c r="A19" s="125"/>
      <c r="B19" s="7">
        <v>18</v>
      </c>
      <c r="C19" s="79">
        <v>2019</v>
      </c>
      <c r="D19" s="79">
        <v>1775</v>
      </c>
      <c r="E19" s="79">
        <v>12</v>
      </c>
      <c r="F19" s="71">
        <f t="shared" si="3"/>
        <v>2</v>
      </c>
      <c r="G19" s="79">
        <v>1</v>
      </c>
      <c r="H19" s="79">
        <v>3</v>
      </c>
      <c r="I19" s="79">
        <v>5</v>
      </c>
      <c r="J19" s="79">
        <v>2</v>
      </c>
      <c r="K19" s="79">
        <v>9</v>
      </c>
      <c r="L19" s="79">
        <v>47</v>
      </c>
      <c r="M19" s="79">
        <v>1</v>
      </c>
      <c r="N19" s="79">
        <v>7</v>
      </c>
      <c r="O19" s="79">
        <v>5</v>
      </c>
      <c r="P19" s="79">
        <v>3</v>
      </c>
      <c r="Q19" s="79">
        <v>1</v>
      </c>
      <c r="R19" s="79">
        <v>0</v>
      </c>
      <c r="S19" s="79">
        <v>2</v>
      </c>
      <c r="T19" s="80" t="s">
        <v>38</v>
      </c>
    </row>
    <row r="20" spans="1:20" ht="15.75" customHeight="1">
      <c r="A20" s="125"/>
      <c r="B20" s="7">
        <v>19</v>
      </c>
      <c r="C20" s="71">
        <v>2019</v>
      </c>
      <c r="D20" s="71">
        <v>1814</v>
      </c>
      <c r="E20" s="71">
        <v>3</v>
      </c>
      <c r="F20" s="71">
        <f t="shared" si="3"/>
        <v>2</v>
      </c>
      <c r="G20" s="71">
        <v>2</v>
      </c>
      <c r="H20" s="71">
        <v>0</v>
      </c>
      <c r="I20" s="71">
        <v>0</v>
      </c>
      <c r="J20" s="71">
        <v>0</v>
      </c>
      <c r="K20" s="71">
        <v>1</v>
      </c>
      <c r="L20" s="71">
        <v>1</v>
      </c>
      <c r="M20" s="71">
        <v>2</v>
      </c>
      <c r="N20" s="71">
        <v>1</v>
      </c>
      <c r="O20" s="71">
        <v>80</v>
      </c>
      <c r="P20" s="71">
        <v>2</v>
      </c>
      <c r="Q20" s="71">
        <v>4</v>
      </c>
      <c r="R20" s="71">
        <v>0</v>
      </c>
      <c r="S20" s="71">
        <v>2</v>
      </c>
      <c r="T20" s="78" t="s">
        <v>126</v>
      </c>
    </row>
    <row r="21" spans="1:20" ht="15.75" customHeight="1">
      <c r="A21" s="126"/>
      <c r="B21" s="16">
        <v>20</v>
      </c>
      <c r="C21" s="71">
        <v>2019</v>
      </c>
      <c r="D21" s="71">
        <v>1867</v>
      </c>
      <c r="E21" s="71"/>
      <c r="F21" s="71">
        <f t="shared" si="3"/>
        <v>17</v>
      </c>
      <c r="G21" s="71"/>
      <c r="H21" s="71"/>
      <c r="I21" s="71"/>
      <c r="J21" s="71"/>
      <c r="K21" s="71"/>
      <c r="L21" s="71"/>
      <c r="M21" s="71"/>
      <c r="N21" s="71"/>
      <c r="O21" s="71">
        <v>82</v>
      </c>
      <c r="P21" s="71"/>
      <c r="Q21" s="71"/>
      <c r="R21" s="71"/>
      <c r="S21" s="71">
        <v>1</v>
      </c>
      <c r="T21" s="77" t="s">
        <v>127</v>
      </c>
    </row>
    <row r="22" spans="1:20" ht="15.75" customHeight="1">
      <c r="A22" s="124" t="s">
        <v>128</v>
      </c>
      <c r="B22" s="81">
        <v>21</v>
      </c>
      <c r="C22" s="82" t="s">
        <v>43</v>
      </c>
      <c r="D22" s="82">
        <v>1883</v>
      </c>
      <c r="E22" s="82">
        <v>5.12</v>
      </c>
      <c r="F22" s="82"/>
      <c r="G22" s="82">
        <v>0.4</v>
      </c>
      <c r="H22" s="82">
        <v>2.66</v>
      </c>
      <c r="I22" s="82">
        <v>12.61</v>
      </c>
      <c r="J22" s="82">
        <v>0.61</v>
      </c>
      <c r="K22" s="82">
        <v>68.239999999999995</v>
      </c>
      <c r="L22" s="82">
        <v>3.69</v>
      </c>
      <c r="M22" s="82">
        <v>1.02</v>
      </c>
      <c r="N22" s="82">
        <v>4.92</v>
      </c>
      <c r="O22" s="82">
        <v>3.48</v>
      </c>
      <c r="P22" s="82">
        <v>0.61</v>
      </c>
      <c r="Q22" s="82">
        <v>0.41</v>
      </c>
      <c r="R22" s="82">
        <v>0</v>
      </c>
      <c r="S22" s="82">
        <v>1.64</v>
      </c>
      <c r="T22" s="83" t="s">
        <v>129</v>
      </c>
    </row>
    <row r="23" spans="1:20" ht="15.75" customHeight="1">
      <c r="A23" s="125"/>
      <c r="B23" s="24">
        <v>22</v>
      </c>
      <c r="C23" s="25">
        <v>2019</v>
      </c>
      <c r="D23" s="26">
        <v>1650</v>
      </c>
      <c r="E23" s="26">
        <v>13</v>
      </c>
      <c r="F23" s="26"/>
      <c r="G23" s="26">
        <v>1</v>
      </c>
      <c r="H23" s="26">
        <v>3</v>
      </c>
      <c r="I23" s="26">
        <v>3</v>
      </c>
      <c r="J23" s="26">
        <v>4</v>
      </c>
      <c r="K23" s="26">
        <v>6</v>
      </c>
      <c r="L23" s="26">
        <v>49</v>
      </c>
      <c r="M23" s="26">
        <v>2</v>
      </c>
      <c r="N23" s="26">
        <v>6</v>
      </c>
      <c r="O23" s="26">
        <v>5</v>
      </c>
      <c r="P23" s="26">
        <v>4</v>
      </c>
      <c r="Q23" s="26">
        <v>1</v>
      </c>
      <c r="R23" s="26"/>
      <c r="S23" s="26">
        <v>3</v>
      </c>
      <c r="T23" s="35" t="s">
        <v>130</v>
      </c>
    </row>
    <row r="24" spans="1:20" ht="15.75" customHeight="1">
      <c r="A24" s="125"/>
      <c r="B24" s="29">
        <v>23</v>
      </c>
      <c r="C24" s="30" t="s">
        <v>55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15.75" customHeight="1">
      <c r="A25" s="125"/>
      <c r="B25" s="24">
        <v>24</v>
      </c>
      <c r="C25" s="33">
        <v>2019</v>
      </c>
      <c r="D25" s="33">
        <v>1745</v>
      </c>
      <c r="E25" s="26"/>
      <c r="F25" s="33">
        <v>25</v>
      </c>
      <c r="G25" s="33">
        <v>73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33">
        <v>2</v>
      </c>
      <c r="T25" s="84" t="s">
        <v>57</v>
      </c>
    </row>
    <row r="26" spans="1:20" ht="15.75" customHeight="1">
      <c r="A26" s="125"/>
      <c r="B26" s="85">
        <v>25</v>
      </c>
      <c r="C26" s="86" t="s">
        <v>67</v>
      </c>
      <c r="D26" s="86">
        <v>1745</v>
      </c>
      <c r="E26" s="86"/>
      <c r="F26" s="87">
        <v>25</v>
      </c>
      <c r="G26" s="86">
        <v>69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>
        <v>6</v>
      </c>
      <c r="T26" s="88" t="s">
        <v>57</v>
      </c>
    </row>
    <row r="27" spans="1:20" ht="15.75" customHeight="1">
      <c r="A27" s="125"/>
      <c r="B27" s="85">
        <v>26</v>
      </c>
      <c r="C27" s="86" t="s">
        <v>67</v>
      </c>
      <c r="D27" s="86">
        <v>1627</v>
      </c>
      <c r="E27" s="86">
        <v>3.4</v>
      </c>
      <c r="F27" s="87">
        <v>14.3</v>
      </c>
      <c r="G27" s="86">
        <v>81.599999999999994</v>
      </c>
      <c r="H27" s="87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>
        <v>0.3</v>
      </c>
      <c r="T27" s="89" t="s">
        <v>131</v>
      </c>
    </row>
    <row r="28" spans="1:20" ht="15.75" customHeight="1">
      <c r="A28" s="125"/>
      <c r="B28" s="90">
        <v>27</v>
      </c>
      <c r="C28" s="91" t="s">
        <v>132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</row>
    <row r="29" spans="1:20" ht="15.75" customHeight="1">
      <c r="A29" s="125"/>
      <c r="B29" s="85">
        <v>28</v>
      </c>
      <c r="C29" s="87">
        <v>2019</v>
      </c>
      <c r="D29" s="87">
        <v>1600</v>
      </c>
      <c r="E29" s="87">
        <v>1</v>
      </c>
      <c r="F29" s="86"/>
      <c r="G29" s="86"/>
      <c r="H29" s="86"/>
      <c r="I29" s="86"/>
      <c r="J29" s="86"/>
      <c r="K29" s="86"/>
      <c r="L29" s="86"/>
      <c r="M29" s="86"/>
      <c r="N29" s="87">
        <v>71</v>
      </c>
      <c r="O29" s="86"/>
      <c r="P29" s="86"/>
      <c r="Q29" s="86"/>
      <c r="R29" s="86"/>
      <c r="S29" s="87">
        <v>2</v>
      </c>
      <c r="T29" s="92" t="s">
        <v>133</v>
      </c>
    </row>
    <row r="30" spans="1:20" ht="15.75" customHeight="1">
      <c r="A30" s="125"/>
      <c r="B30" s="85">
        <v>29</v>
      </c>
      <c r="C30" s="87">
        <v>2019</v>
      </c>
      <c r="D30" s="93">
        <v>1880</v>
      </c>
      <c r="E30" s="86"/>
      <c r="F30" s="87">
        <v>93</v>
      </c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7">
        <v>7</v>
      </c>
      <c r="T30" s="94" t="s">
        <v>134</v>
      </c>
    </row>
    <row r="31" spans="1:20" ht="15.75" customHeight="1">
      <c r="A31" s="125"/>
      <c r="B31" s="85">
        <v>30</v>
      </c>
      <c r="C31" s="87">
        <v>2019</v>
      </c>
      <c r="D31" s="87">
        <v>1733</v>
      </c>
      <c r="E31" s="87"/>
      <c r="F31" s="87">
        <v>15</v>
      </c>
      <c r="G31" s="87"/>
      <c r="H31" s="87"/>
      <c r="I31" s="87"/>
      <c r="J31" s="87">
        <v>70</v>
      </c>
      <c r="K31" s="87"/>
      <c r="L31" s="87"/>
      <c r="M31" s="87"/>
      <c r="N31" s="87"/>
      <c r="O31" s="87"/>
      <c r="P31" s="87"/>
      <c r="Q31" s="87"/>
      <c r="R31" s="87"/>
      <c r="S31" s="87">
        <v>15</v>
      </c>
      <c r="T31" s="95" t="s">
        <v>135</v>
      </c>
    </row>
    <row r="32" spans="1:20" ht="15.75" customHeight="1">
      <c r="A32" s="125"/>
      <c r="B32" s="85">
        <v>31</v>
      </c>
      <c r="C32" s="87">
        <v>2018</v>
      </c>
      <c r="D32" s="87">
        <v>1700</v>
      </c>
      <c r="E32" s="87">
        <v>3</v>
      </c>
      <c r="F32" s="87">
        <v>20</v>
      </c>
      <c r="G32" s="87"/>
      <c r="H32" s="87"/>
      <c r="I32" s="87"/>
      <c r="J32" s="87"/>
      <c r="K32" s="87"/>
      <c r="L32" s="87"/>
      <c r="M32" s="87"/>
      <c r="N32" s="87"/>
      <c r="O32" s="87">
        <v>74</v>
      </c>
      <c r="P32" s="87"/>
      <c r="Q32" s="87"/>
      <c r="R32" s="87"/>
      <c r="S32" s="87">
        <v>3</v>
      </c>
      <c r="T32" s="88" t="s">
        <v>136</v>
      </c>
    </row>
    <row r="33" spans="1:20" ht="15.75" customHeight="1">
      <c r="A33" s="125"/>
      <c r="B33" s="85">
        <v>32</v>
      </c>
      <c r="C33" s="87">
        <v>2019</v>
      </c>
      <c r="D33" s="87">
        <v>1875</v>
      </c>
      <c r="E33" s="87"/>
      <c r="F33" s="87">
        <v>35</v>
      </c>
      <c r="G33" s="87"/>
      <c r="H33" s="87"/>
      <c r="I33" s="87"/>
      <c r="J33" s="87"/>
      <c r="K33" s="87"/>
      <c r="L33" s="87"/>
      <c r="M33" s="87"/>
      <c r="N33" s="87"/>
      <c r="O33" s="87">
        <v>64</v>
      </c>
      <c r="P33" s="87"/>
      <c r="Q33" s="87"/>
      <c r="R33" s="87"/>
      <c r="S33" s="87"/>
      <c r="T33" s="96" t="s">
        <v>137</v>
      </c>
    </row>
    <row r="34" spans="1:20" ht="15.75" customHeight="1">
      <c r="A34" s="125"/>
      <c r="B34" s="81">
        <v>33</v>
      </c>
      <c r="C34" s="97" t="s">
        <v>67</v>
      </c>
      <c r="D34" s="97">
        <v>1660</v>
      </c>
      <c r="E34" s="97">
        <v>7</v>
      </c>
      <c r="F34" s="97"/>
      <c r="G34" s="97">
        <v>1</v>
      </c>
      <c r="H34" s="97">
        <v>7</v>
      </c>
      <c r="I34" s="97">
        <v>7</v>
      </c>
      <c r="J34" s="97">
        <v>2</v>
      </c>
      <c r="K34" s="97">
        <v>51</v>
      </c>
      <c r="L34" s="97">
        <v>8</v>
      </c>
      <c r="M34" s="97">
        <v>1</v>
      </c>
      <c r="N34" s="97">
        <v>5</v>
      </c>
      <c r="O34" s="97">
        <v>5</v>
      </c>
      <c r="P34" s="97">
        <v>3</v>
      </c>
      <c r="Q34" s="97">
        <v>2</v>
      </c>
      <c r="R34" s="97"/>
      <c r="S34" s="97">
        <v>3</v>
      </c>
      <c r="T34" s="98" t="s">
        <v>70</v>
      </c>
    </row>
    <row r="35" spans="1:20" ht="15.75" customHeight="1">
      <c r="A35" s="125"/>
      <c r="B35" s="85">
        <v>34</v>
      </c>
      <c r="C35" s="87">
        <v>2018</v>
      </c>
      <c r="D35" s="87">
        <v>1800</v>
      </c>
      <c r="E35" s="87">
        <v>4</v>
      </c>
      <c r="F35" s="87">
        <v>16</v>
      </c>
      <c r="G35" s="87"/>
      <c r="H35" s="87"/>
      <c r="I35" s="87"/>
      <c r="J35" s="87"/>
      <c r="K35" s="87"/>
      <c r="L35" s="87"/>
      <c r="M35" s="87"/>
      <c r="N35" s="87"/>
      <c r="O35" s="87">
        <v>74</v>
      </c>
      <c r="P35" s="87"/>
      <c r="Q35" s="87"/>
      <c r="R35" s="87"/>
      <c r="S35" s="87">
        <v>6</v>
      </c>
      <c r="T35" s="92" t="s">
        <v>71</v>
      </c>
    </row>
    <row r="36" spans="1:20" ht="15.75" customHeight="1">
      <c r="A36" s="125"/>
      <c r="B36" s="90">
        <v>35</v>
      </c>
      <c r="C36" s="99" t="s">
        <v>138</v>
      </c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100" t="s">
        <v>73</v>
      </c>
    </row>
    <row r="37" spans="1:20" ht="15.75" customHeight="1">
      <c r="A37" s="125"/>
      <c r="B37" s="29">
        <v>36</v>
      </c>
      <c r="C37" s="31" t="s">
        <v>74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7" t="s">
        <v>75</v>
      </c>
    </row>
    <row r="38" spans="1:20" ht="15.75" customHeight="1">
      <c r="A38" s="125"/>
      <c r="B38" s="81">
        <v>37</v>
      </c>
      <c r="C38" s="82">
        <v>2019</v>
      </c>
      <c r="D38" s="82">
        <v>1600</v>
      </c>
      <c r="E38" s="82">
        <v>5</v>
      </c>
      <c r="F38" s="82"/>
      <c r="G38" s="82">
        <v>5</v>
      </c>
      <c r="H38" s="82">
        <v>70</v>
      </c>
      <c r="I38" s="82">
        <v>3</v>
      </c>
      <c r="J38" s="82">
        <v>1</v>
      </c>
      <c r="K38" s="82">
        <v>1.5</v>
      </c>
      <c r="L38" s="82">
        <v>3</v>
      </c>
      <c r="M38" s="82">
        <v>1</v>
      </c>
      <c r="N38" s="82">
        <v>3</v>
      </c>
      <c r="O38" s="82">
        <v>2</v>
      </c>
      <c r="P38" s="82">
        <v>3</v>
      </c>
      <c r="Q38" s="82">
        <v>1</v>
      </c>
      <c r="R38" s="82"/>
      <c r="S38" s="82">
        <v>1</v>
      </c>
      <c r="T38" s="83" t="s">
        <v>139</v>
      </c>
    </row>
    <row r="39" spans="1:20" ht="15.75" customHeight="1">
      <c r="A39" s="125"/>
      <c r="B39" s="85">
        <v>38</v>
      </c>
      <c r="C39" s="86">
        <v>2019</v>
      </c>
      <c r="D39" s="86">
        <v>1900</v>
      </c>
      <c r="E39" s="86">
        <v>70</v>
      </c>
      <c r="F39" s="87">
        <v>26.5</v>
      </c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>
        <v>3.5</v>
      </c>
      <c r="T39" s="88" t="s">
        <v>140</v>
      </c>
    </row>
    <row r="40" spans="1:20" ht="15.75" customHeight="1">
      <c r="A40" s="125"/>
      <c r="B40" s="29">
        <v>39</v>
      </c>
      <c r="C40" s="31">
        <v>2012</v>
      </c>
      <c r="D40" s="53" t="s">
        <v>78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7" t="s">
        <v>79</v>
      </c>
    </row>
    <row r="41" spans="1:20" ht="15.75" customHeight="1">
      <c r="A41" s="125"/>
      <c r="B41" s="90">
        <v>40</v>
      </c>
      <c r="C41" s="91">
        <v>2012</v>
      </c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101" t="s">
        <v>79</v>
      </c>
    </row>
    <row r="42" spans="1:20" ht="15.75" customHeight="1">
      <c r="A42" s="126"/>
      <c r="B42" s="29">
        <v>41</v>
      </c>
      <c r="C42" s="31">
        <v>2019</v>
      </c>
      <c r="D42" s="31">
        <v>2350</v>
      </c>
      <c r="E42" s="31" t="s">
        <v>81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57" t="s">
        <v>82</v>
      </c>
    </row>
    <row r="43" spans="1:20" ht="15.75" customHeight="1">
      <c r="A43" s="124" t="s">
        <v>83</v>
      </c>
      <c r="B43" s="7">
        <v>42</v>
      </c>
      <c r="C43" s="2">
        <v>2019</v>
      </c>
      <c r="D43" s="2">
        <v>2100</v>
      </c>
      <c r="E43" s="2">
        <v>73</v>
      </c>
      <c r="S43" s="2">
        <v>3</v>
      </c>
      <c r="T43" s="60" t="s">
        <v>84</v>
      </c>
    </row>
    <row r="44" spans="1:20" ht="15.75" customHeight="1">
      <c r="A44" s="125"/>
      <c r="B44" s="7">
        <v>43</v>
      </c>
      <c r="C44" s="2">
        <v>2019</v>
      </c>
      <c r="D44" s="2">
        <v>1750</v>
      </c>
      <c r="F44" s="2">
        <v>100</v>
      </c>
      <c r="T44" s="60" t="s">
        <v>85</v>
      </c>
    </row>
    <row r="45" spans="1:20" ht="15.75" customHeight="1">
      <c r="A45" s="125"/>
      <c r="B45" s="7">
        <v>44</v>
      </c>
      <c r="C45" s="62"/>
      <c r="D45" s="62"/>
      <c r="E45" s="62" t="s">
        <v>141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0" t="s">
        <v>86</v>
      </c>
    </row>
    <row r="46" spans="1:20" ht="15.75" customHeight="1">
      <c r="A46" s="125"/>
      <c r="B46" s="7">
        <v>45</v>
      </c>
      <c r="C46" s="2">
        <v>2018</v>
      </c>
      <c r="D46" s="2">
        <v>1733</v>
      </c>
      <c r="E46" s="2">
        <v>6</v>
      </c>
      <c r="F46" s="2"/>
      <c r="G46" s="2">
        <v>4</v>
      </c>
      <c r="H46" s="2">
        <v>1</v>
      </c>
      <c r="I46" s="2">
        <v>4</v>
      </c>
      <c r="J46" s="2">
        <v>1</v>
      </c>
      <c r="K46" s="2">
        <v>8</v>
      </c>
      <c r="L46" s="2">
        <v>3</v>
      </c>
      <c r="M46" s="2">
        <v>2</v>
      </c>
      <c r="N46" s="2">
        <v>6</v>
      </c>
      <c r="O46" s="2">
        <v>15</v>
      </c>
      <c r="P46" s="2">
        <v>35</v>
      </c>
      <c r="Q46" s="2">
        <v>12</v>
      </c>
      <c r="R46" s="2">
        <f>0/158*100</f>
        <v>0</v>
      </c>
      <c r="S46" s="2">
        <v>3</v>
      </c>
      <c r="T46" s="59" t="s">
        <v>142</v>
      </c>
    </row>
    <row r="47" spans="1:20" ht="15.75" customHeight="1">
      <c r="A47" s="125"/>
      <c r="B47" s="7">
        <v>46</v>
      </c>
      <c r="C47" s="2">
        <v>2019</v>
      </c>
      <c r="D47" s="2">
        <v>1677</v>
      </c>
      <c r="E47" s="2">
        <v>2</v>
      </c>
      <c r="F47" s="2"/>
      <c r="G47" s="2">
        <v>1</v>
      </c>
      <c r="H47" s="2">
        <v>3</v>
      </c>
      <c r="I47" s="2">
        <v>3</v>
      </c>
      <c r="J47" s="2">
        <v>0</v>
      </c>
      <c r="K47" s="2">
        <v>4</v>
      </c>
      <c r="L47" s="2">
        <v>1</v>
      </c>
      <c r="M47" s="2">
        <v>0</v>
      </c>
      <c r="N47" s="2">
        <v>10</v>
      </c>
      <c r="O47" s="2">
        <v>7</v>
      </c>
      <c r="P47" s="2">
        <v>67</v>
      </c>
      <c r="Q47" s="2">
        <v>1</v>
      </c>
      <c r="R47" s="2">
        <v>0</v>
      </c>
      <c r="S47" s="2">
        <v>1</v>
      </c>
      <c r="T47" s="60" t="s">
        <v>88</v>
      </c>
    </row>
    <row r="48" spans="1:20" ht="15.75" customHeight="1">
      <c r="A48" s="125"/>
      <c r="B48" s="7">
        <v>47</v>
      </c>
      <c r="C48" s="2" t="s">
        <v>143</v>
      </c>
      <c r="D48" s="2">
        <v>1550</v>
      </c>
      <c r="E48" s="2">
        <v>9</v>
      </c>
      <c r="F48" s="2">
        <f>100 - SUM(E48, G48:S48)</f>
        <v>33</v>
      </c>
      <c r="I48" s="2">
        <v>8</v>
      </c>
      <c r="K48" s="2">
        <v>47</v>
      </c>
      <c r="S48" s="2">
        <v>3</v>
      </c>
      <c r="T48" s="59" t="s">
        <v>90</v>
      </c>
    </row>
    <row r="49" spans="1:20" ht="15.75" customHeight="1">
      <c r="A49" s="125"/>
      <c r="B49" s="7">
        <v>48</v>
      </c>
      <c r="C49" s="62" t="s">
        <v>91</v>
      </c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0" t="s">
        <v>144</v>
      </c>
    </row>
    <row r="50" spans="1:20" ht="15.75" customHeight="1">
      <c r="A50" s="125"/>
      <c r="B50" s="7">
        <v>49</v>
      </c>
      <c r="C50" s="2">
        <v>2019</v>
      </c>
      <c r="D50" s="2">
        <v>1700</v>
      </c>
      <c r="E50" s="2">
        <v>5</v>
      </c>
      <c r="F50" s="2"/>
      <c r="G50" s="2">
        <v>80</v>
      </c>
      <c r="H50" s="2">
        <v>4</v>
      </c>
      <c r="I50" s="2">
        <v>0</v>
      </c>
      <c r="J50" s="2">
        <v>0</v>
      </c>
      <c r="K50" s="2">
        <v>1</v>
      </c>
      <c r="L50" s="2">
        <v>1</v>
      </c>
      <c r="M50" s="2">
        <v>1</v>
      </c>
      <c r="N50" s="2">
        <v>2</v>
      </c>
      <c r="O50" s="2">
        <v>1</v>
      </c>
      <c r="P50" s="2">
        <v>1</v>
      </c>
      <c r="Q50" s="2">
        <v>2</v>
      </c>
      <c r="R50" s="2">
        <f>0/296*100</f>
        <v>0</v>
      </c>
      <c r="S50" s="2">
        <v>2</v>
      </c>
    </row>
    <row r="51" spans="1:20" ht="15.75" customHeight="1">
      <c r="A51" s="125"/>
      <c r="B51" s="7">
        <v>50</v>
      </c>
      <c r="C51" s="2">
        <v>2019</v>
      </c>
      <c r="E51" s="2">
        <v>1</v>
      </c>
      <c r="G51" s="2">
        <f>0/99*100</f>
        <v>0</v>
      </c>
      <c r="H51" s="2">
        <v>1</v>
      </c>
      <c r="I51" s="2">
        <v>1</v>
      </c>
      <c r="J51" s="2">
        <v>1</v>
      </c>
      <c r="K51" s="2">
        <v>2</v>
      </c>
      <c r="L51" s="2">
        <v>4</v>
      </c>
      <c r="M51" s="2">
        <v>2</v>
      </c>
      <c r="N51" s="2">
        <v>1</v>
      </c>
      <c r="O51" s="2">
        <v>79</v>
      </c>
      <c r="P51" s="2">
        <v>6</v>
      </c>
      <c r="Q51" s="2">
        <v>1</v>
      </c>
      <c r="R51" s="2">
        <f>0/99*100</f>
        <v>0</v>
      </c>
      <c r="S51" s="2">
        <v>1</v>
      </c>
      <c r="T51" s="60" t="s">
        <v>145</v>
      </c>
    </row>
    <row r="52" spans="1:20" ht="15.75" customHeight="1">
      <c r="A52" s="125"/>
      <c r="B52" s="7">
        <v>51</v>
      </c>
      <c r="C52" s="2">
        <v>2019</v>
      </c>
      <c r="D52" s="2">
        <v>1600</v>
      </c>
      <c r="E52" s="2">
        <v>6</v>
      </c>
      <c r="F52" s="2"/>
      <c r="G52" s="2">
        <v>1</v>
      </c>
      <c r="H52" s="2">
        <v>2</v>
      </c>
      <c r="I52" s="1">
        <v>2</v>
      </c>
      <c r="J52" s="1">
        <v>2</v>
      </c>
      <c r="K52" s="1">
        <v>2</v>
      </c>
      <c r="L52" s="1">
        <v>2</v>
      </c>
      <c r="M52" s="1">
        <v>1</v>
      </c>
      <c r="N52" s="1">
        <v>4</v>
      </c>
      <c r="O52" s="1">
        <v>6</v>
      </c>
      <c r="P52" s="1">
        <v>61</v>
      </c>
      <c r="Q52" s="1">
        <v>9</v>
      </c>
      <c r="R52" s="1">
        <f>0/253*100</f>
        <v>0</v>
      </c>
      <c r="S52" s="1">
        <v>2</v>
      </c>
      <c r="T52" s="60" t="s">
        <v>94</v>
      </c>
    </row>
    <row r="53" spans="1:20" ht="15.75" customHeight="1">
      <c r="A53" s="125"/>
      <c r="B53" s="7">
        <v>52</v>
      </c>
      <c r="C53" s="2">
        <v>2019</v>
      </c>
      <c r="T53" s="60" t="s">
        <v>146</v>
      </c>
    </row>
    <row r="54" spans="1:20" ht="13">
      <c r="A54" s="125"/>
      <c r="B54" s="7">
        <v>53</v>
      </c>
      <c r="C54" s="62" t="s">
        <v>91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</row>
    <row r="55" spans="1:20" ht="13">
      <c r="A55" s="125"/>
      <c r="B55" s="7">
        <v>54</v>
      </c>
      <c r="C55" s="2">
        <v>2019</v>
      </c>
      <c r="D55" s="2">
        <v>1761</v>
      </c>
      <c r="N55" s="2" t="s">
        <v>147</v>
      </c>
      <c r="T55" s="59" t="s">
        <v>148</v>
      </c>
    </row>
    <row r="56" spans="1:20" ht="13">
      <c r="A56" s="125"/>
      <c r="B56" s="7">
        <v>55</v>
      </c>
      <c r="C56" s="2">
        <v>2019</v>
      </c>
      <c r="D56" s="2">
        <v>1817</v>
      </c>
      <c r="E56" s="2">
        <v>6</v>
      </c>
      <c r="F56" s="2"/>
      <c r="G56" s="2">
        <v>19</v>
      </c>
      <c r="H56" s="2">
        <v>2</v>
      </c>
      <c r="I56" s="2">
        <v>1</v>
      </c>
      <c r="J56" s="2">
        <v>65</v>
      </c>
      <c r="K56" s="2">
        <v>3</v>
      </c>
      <c r="L56" s="2">
        <v>1</v>
      </c>
      <c r="M56" s="2">
        <v>1</v>
      </c>
      <c r="N56" s="2">
        <v>0</v>
      </c>
      <c r="O56" s="2">
        <v>1</v>
      </c>
      <c r="P56" s="2">
        <v>0</v>
      </c>
      <c r="Q56" s="2">
        <v>0</v>
      </c>
      <c r="R56" s="2">
        <v>0</v>
      </c>
      <c r="S56" s="2">
        <v>1</v>
      </c>
      <c r="T56" s="60" t="s">
        <v>149</v>
      </c>
    </row>
    <row r="57" spans="1:20" ht="13">
      <c r="A57" s="125"/>
      <c r="B57" s="7">
        <v>56</v>
      </c>
      <c r="C57" s="2">
        <v>2019</v>
      </c>
      <c r="D57" s="2">
        <v>1783</v>
      </c>
      <c r="E57" s="2">
        <v>2</v>
      </c>
      <c r="F57" s="2"/>
      <c r="G57" s="2">
        <v>85</v>
      </c>
      <c r="H57" s="2">
        <v>1</v>
      </c>
      <c r="I57" s="2">
        <v>0</v>
      </c>
      <c r="J57" s="2">
        <v>3</v>
      </c>
      <c r="K57" s="2">
        <v>0</v>
      </c>
      <c r="L57" s="2">
        <v>2</v>
      </c>
      <c r="M57" s="2">
        <v>0</v>
      </c>
      <c r="N57" s="2">
        <v>1</v>
      </c>
      <c r="O57" s="2">
        <v>3</v>
      </c>
      <c r="P57" s="2">
        <v>1</v>
      </c>
      <c r="Q57" s="2">
        <v>2</v>
      </c>
      <c r="R57" s="2">
        <v>0</v>
      </c>
      <c r="S57" s="2">
        <v>0</v>
      </c>
      <c r="T57" s="60" t="s">
        <v>150</v>
      </c>
    </row>
    <row r="58" spans="1:20" ht="13">
      <c r="A58" s="125"/>
      <c r="B58" s="7">
        <v>57</v>
      </c>
      <c r="C58" s="2">
        <v>2019</v>
      </c>
      <c r="D58" s="2">
        <v>1802</v>
      </c>
      <c r="F58" s="2"/>
      <c r="G58" s="2">
        <v>73</v>
      </c>
      <c r="S58" s="2">
        <v>2</v>
      </c>
      <c r="T58" s="60" t="s">
        <v>151</v>
      </c>
    </row>
    <row r="59" spans="1:20" ht="13">
      <c r="A59" s="125"/>
      <c r="B59" s="7">
        <v>58</v>
      </c>
      <c r="C59" s="62">
        <v>2018</v>
      </c>
      <c r="D59" s="62">
        <v>1441</v>
      </c>
      <c r="E59" s="62" t="s">
        <v>95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</row>
    <row r="60" spans="1:20" ht="13">
      <c r="A60" s="125"/>
      <c r="B60" s="7">
        <v>59</v>
      </c>
      <c r="C60" s="2">
        <v>2017</v>
      </c>
      <c r="D60" s="2">
        <v>2083</v>
      </c>
      <c r="T60" s="60" t="s">
        <v>152</v>
      </c>
    </row>
    <row r="61" spans="1:20" ht="13">
      <c r="A61" s="125"/>
      <c r="B61" s="7">
        <v>60</v>
      </c>
      <c r="C61" s="62" t="s">
        <v>91</v>
      </c>
      <c r="D61" s="102" t="s">
        <v>103</v>
      </c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</row>
    <row r="62" spans="1:20" ht="13">
      <c r="A62" s="125"/>
      <c r="B62" s="7">
        <v>61</v>
      </c>
      <c r="C62" s="2">
        <v>2019</v>
      </c>
      <c r="D62" s="2" t="s">
        <v>153</v>
      </c>
      <c r="H62" s="60" t="s">
        <v>154</v>
      </c>
    </row>
    <row r="63" spans="1:20" ht="13">
      <c r="A63" s="126"/>
      <c r="B63" s="16">
        <v>62</v>
      </c>
      <c r="C63" s="2">
        <v>2018</v>
      </c>
      <c r="D63" s="2">
        <v>1335</v>
      </c>
      <c r="E63" s="2">
        <v>11</v>
      </c>
      <c r="N63" s="2">
        <v>60</v>
      </c>
      <c r="S63" s="2">
        <v>4</v>
      </c>
      <c r="T63" s="60" t="s">
        <v>106</v>
      </c>
    </row>
    <row r="64" spans="1:20" ht="13">
      <c r="A64" s="124" t="s">
        <v>107</v>
      </c>
      <c r="B64" s="7">
        <v>63</v>
      </c>
      <c r="C64" s="62"/>
      <c r="D64" s="62"/>
      <c r="E64" s="62"/>
      <c r="F64" s="62"/>
      <c r="G64" s="62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2" t="s">
        <v>108</v>
      </c>
    </row>
    <row r="65" spans="1:20" ht="13">
      <c r="A65" s="125"/>
      <c r="B65" s="7">
        <v>64</v>
      </c>
      <c r="C65" s="2">
        <v>2019</v>
      </c>
      <c r="E65" s="2">
        <v>1.5</v>
      </c>
      <c r="F65" s="2">
        <f t="shared" ref="F65:F68" si="4">100-E65-SUM(G65:S65)</f>
        <v>0.89999999999997726</v>
      </c>
      <c r="G65" s="64">
        <v>85.3</v>
      </c>
      <c r="H65" s="2">
        <v>0.7</v>
      </c>
      <c r="I65" s="1">
        <v>0.4</v>
      </c>
      <c r="J65" s="65">
        <v>3</v>
      </c>
      <c r="K65" s="65">
        <v>0.4</v>
      </c>
      <c r="L65" s="65">
        <v>1.5</v>
      </c>
      <c r="M65" s="65">
        <v>0.4</v>
      </c>
      <c r="N65" s="65">
        <v>0.7</v>
      </c>
      <c r="O65" s="65">
        <v>3</v>
      </c>
      <c r="P65" s="65">
        <v>0.7</v>
      </c>
      <c r="Q65" s="65">
        <v>1.5</v>
      </c>
      <c r="R65" s="65">
        <v>0</v>
      </c>
      <c r="S65" s="65"/>
      <c r="T65" s="66" t="s">
        <v>109</v>
      </c>
    </row>
    <row r="66" spans="1:20" ht="13">
      <c r="A66" s="125"/>
      <c r="B66" s="7">
        <v>65</v>
      </c>
      <c r="C66" s="2">
        <v>2019</v>
      </c>
      <c r="E66" s="64">
        <v>73</v>
      </c>
      <c r="F66" s="2">
        <f t="shared" si="4"/>
        <v>25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2</v>
      </c>
      <c r="T66" s="60" t="s">
        <v>110</v>
      </c>
    </row>
    <row r="67" spans="1:20" ht="13">
      <c r="A67" s="125"/>
      <c r="B67" s="7">
        <v>66</v>
      </c>
      <c r="C67" s="68"/>
      <c r="D67" s="68"/>
      <c r="E67" s="68"/>
      <c r="F67" s="68">
        <f t="shared" si="4"/>
        <v>100</v>
      </c>
      <c r="G67" s="68"/>
      <c r="H67" s="68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2" t="s">
        <v>111</v>
      </c>
    </row>
    <row r="68" spans="1:20" ht="13">
      <c r="A68" s="125"/>
      <c r="B68" s="7">
        <v>67</v>
      </c>
      <c r="C68" s="2">
        <v>2018</v>
      </c>
      <c r="F68" s="2">
        <f t="shared" si="4"/>
        <v>24</v>
      </c>
      <c r="I68" s="1"/>
      <c r="J68" s="1"/>
      <c r="K68" s="1"/>
      <c r="L68" s="1"/>
      <c r="M68" s="1"/>
      <c r="N68" s="1"/>
      <c r="O68" s="1"/>
      <c r="P68" s="1"/>
      <c r="Q68" s="70">
        <v>68</v>
      </c>
      <c r="R68" s="1"/>
      <c r="S68" s="1">
        <v>8</v>
      </c>
      <c r="T68" s="60" t="s">
        <v>85</v>
      </c>
    </row>
    <row r="69" spans="1:20" ht="13">
      <c r="A69" s="125"/>
      <c r="B69" s="7">
        <v>68</v>
      </c>
      <c r="C69" s="62"/>
      <c r="D69" s="62"/>
      <c r="E69" s="62"/>
      <c r="F69" s="62"/>
      <c r="G69" s="62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2" t="s">
        <v>108</v>
      </c>
    </row>
    <row r="70" spans="1:20" ht="13">
      <c r="A70" s="125"/>
      <c r="B70" s="7">
        <v>69</v>
      </c>
      <c r="C70" s="2">
        <v>2019</v>
      </c>
      <c r="E70" s="2">
        <v>4.4000000000000004</v>
      </c>
      <c r="F70" s="2">
        <f t="shared" ref="F70:F71" si="5">100-E70-SUM(G70:S70)</f>
        <v>7.4000000000000057</v>
      </c>
      <c r="I70" s="1"/>
      <c r="J70" s="1"/>
      <c r="K70" s="1"/>
      <c r="L70" s="1"/>
      <c r="M70" s="1"/>
      <c r="N70" s="1"/>
      <c r="O70" s="1">
        <v>21.3</v>
      </c>
      <c r="P70" s="1">
        <v>17.5</v>
      </c>
      <c r="Q70" s="70">
        <v>46.9</v>
      </c>
      <c r="R70" s="1"/>
      <c r="S70" s="1">
        <v>2.5</v>
      </c>
      <c r="T70" s="59" t="s">
        <v>112</v>
      </c>
    </row>
    <row r="71" spans="1:20" ht="13">
      <c r="A71" s="125"/>
      <c r="B71" s="7">
        <v>70</v>
      </c>
      <c r="C71" s="2">
        <v>2018</v>
      </c>
      <c r="E71" s="2">
        <v>9</v>
      </c>
      <c r="F71" s="2">
        <f t="shared" si="5"/>
        <v>16</v>
      </c>
      <c r="G71" s="2">
        <v>1</v>
      </c>
      <c r="H71" s="2">
        <v>1</v>
      </c>
      <c r="I71" s="1">
        <v>2</v>
      </c>
      <c r="J71" s="1">
        <v>1</v>
      </c>
      <c r="K71" s="1">
        <v>4</v>
      </c>
      <c r="L71" s="1">
        <v>1</v>
      </c>
      <c r="M71" s="1">
        <v>1</v>
      </c>
      <c r="N71" s="1">
        <v>5</v>
      </c>
      <c r="O71" s="1">
        <v>12</v>
      </c>
      <c r="P71" s="70">
        <v>42</v>
      </c>
      <c r="Q71" s="1">
        <v>4</v>
      </c>
      <c r="R71" s="1">
        <v>1</v>
      </c>
      <c r="S71" s="1"/>
      <c r="T71" s="60" t="s">
        <v>113</v>
      </c>
    </row>
    <row r="72" spans="1:20" ht="13">
      <c r="A72" s="125"/>
      <c r="B72" s="7">
        <v>71</v>
      </c>
      <c r="C72" s="62"/>
      <c r="D72" s="62"/>
      <c r="E72" s="62"/>
      <c r="F72" s="62"/>
      <c r="G72" s="62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0" t="s">
        <v>114</v>
      </c>
    </row>
    <row r="73" spans="1:20" ht="13">
      <c r="A73" s="125"/>
      <c r="B73" s="7">
        <v>72</v>
      </c>
      <c r="C73" s="68"/>
      <c r="D73" s="68"/>
      <c r="E73" s="68"/>
      <c r="F73" s="68">
        <f t="shared" ref="F73:F75" si="6">100-E73-SUM(G73:S73)</f>
        <v>100</v>
      </c>
      <c r="G73" s="68"/>
      <c r="H73" s="68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2" t="s">
        <v>111</v>
      </c>
    </row>
    <row r="74" spans="1:20" ht="13">
      <c r="A74" s="125"/>
      <c r="B74" s="7">
        <v>73</v>
      </c>
      <c r="C74" s="68"/>
      <c r="D74" s="68"/>
      <c r="E74" s="68"/>
      <c r="F74" s="68">
        <f t="shared" si="6"/>
        <v>100</v>
      </c>
      <c r="G74" s="68"/>
      <c r="H74" s="68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2" t="s">
        <v>111</v>
      </c>
    </row>
    <row r="75" spans="1:20" ht="13">
      <c r="A75" s="125"/>
      <c r="B75" s="7">
        <v>74</v>
      </c>
      <c r="C75" s="2">
        <v>2019</v>
      </c>
      <c r="F75" s="2">
        <f t="shared" si="6"/>
        <v>29</v>
      </c>
      <c r="G75" s="64">
        <v>71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59" t="s">
        <v>115</v>
      </c>
    </row>
    <row r="76" spans="1:20" ht="13">
      <c r="A76" s="125"/>
      <c r="B76" s="7">
        <v>75</v>
      </c>
      <c r="C76" s="62"/>
      <c r="D76" s="62"/>
      <c r="E76" s="62"/>
      <c r="F76" s="62"/>
      <c r="G76" s="62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0" t="s">
        <v>116</v>
      </c>
    </row>
    <row r="77" spans="1:20" ht="13">
      <c r="A77" s="125"/>
      <c r="B77" s="7">
        <v>76</v>
      </c>
      <c r="C77" s="62"/>
      <c r="D77" s="62"/>
      <c r="E77" s="62"/>
      <c r="F77" s="62"/>
      <c r="G77" s="62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" t="s">
        <v>108</v>
      </c>
    </row>
    <row r="78" spans="1:20" ht="13">
      <c r="A78" s="125"/>
      <c r="B78" s="7">
        <v>77</v>
      </c>
      <c r="C78" s="2">
        <v>2018</v>
      </c>
      <c r="E78" s="64">
        <v>80</v>
      </c>
      <c r="F78" s="2">
        <f>100-E78-SUM(G78:S78)</f>
        <v>20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0</v>
      </c>
      <c r="T78" s="60" t="s">
        <v>117</v>
      </c>
    </row>
    <row r="79" spans="1:20" ht="13">
      <c r="A79" s="125"/>
      <c r="B79" s="7">
        <v>78</v>
      </c>
      <c r="C79" s="68"/>
      <c r="D79" s="68"/>
      <c r="E79" s="68"/>
      <c r="F79" s="68"/>
      <c r="G79" s="68"/>
      <c r="H79" s="68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2" t="s">
        <v>111</v>
      </c>
    </row>
    <row r="80" spans="1:20" ht="13">
      <c r="A80" s="125"/>
      <c r="B80" s="7">
        <v>79</v>
      </c>
      <c r="C80" s="62"/>
      <c r="D80" s="62"/>
      <c r="E80" s="62"/>
      <c r="F80" s="62"/>
      <c r="G80" s="62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0" t="s">
        <v>118</v>
      </c>
    </row>
    <row r="81" spans="1:20" ht="13">
      <c r="A81" s="125"/>
      <c r="B81" s="7">
        <v>80</v>
      </c>
      <c r="C81" s="62"/>
      <c r="D81" s="62"/>
      <c r="E81" s="62"/>
      <c r="F81" s="62"/>
      <c r="G81" s="62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0" t="s">
        <v>119</v>
      </c>
    </row>
    <row r="82" spans="1:20" ht="13">
      <c r="A82" s="125"/>
      <c r="B82" s="7">
        <v>81</v>
      </c>
      <c r="C82" s="68"/>
      <c r="D82" s="68"/>
      <c r="E82" s="68"/>
      <c r="F82" s="68"/>
      <c r="G82" s="68"/>
      <c r="H82" s="68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2" t="s">
        <v>111</v>
      </c>
    </row>
    <row r="83" spans="1:20" ht="13">
      <c r="A83" s="126"/>
      <c r="B83" s="16">
        <v>82</v>
      </c>
      <c r="C83" s="62"/>
      <c r="D83" s="62"/>
      <c r="E83" s="62"/>
      <c r="F83" s="62"/>
      <c r="G83" s="62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2" t="s">
        <v>120</v>
      </c>
    </row>
  </sheetData>
  <mergeCells count="4">
    <mergeCell ref="A2:A21"/>
    <mergeCell ref="A22:A42"/>
    <mergeCell ref="A43:A63"/>
    <mergeCell ref="A64:A83"/>
  </mergeCells>
  <hyperlinks>
    <hyperlink ref="T2" r:id="rId1" xr:uid="{00000000-0004-0000-0100-000000000000}"/>
    <hyperlink ref="T3" r:id="rId2" xr:uid="{00000000-0004-0000-0100-000001000000}"/>
    <hyperlink ref="T4" r:id="rId3" xr:uid="{00000000-0004-0000-0100-000002000000}"/>
    <hyperlink ref="T6" r:id="rId4" xr:uid="{00000000-0004-0000-0100-000003000000}"/>
    <hyperlink ref="T7" r:id="rId5" xr:uid="{00000000-0004-0000-0100-000004000000}"/>
    <hyperlink ref="T10" r:id="rId6" xr:uid="{00000000-0004-0000-0100-000005000000}"/>
    <hyperlink ref="T11" r:id="rId7" xr:uid="{00000000-0004-0000-0100-000006000000}"/>
    <hyperlink ref="T12" r:id="rId8" xr:uid="{00000000-0004-0000-0100-000007000000}"/>
    <hyperlink ref="T13" r:id="rId9" xr:uid="{00000000-0004-0000-0100-000008000000}"/>
    <hyperlink ref="T15" r:id="rId10" xr:uid="{00000000-0004-0000-0100-000009000000}"/>
    <hyperlink ref="T16" r:id="rId11" xr:uid="{00000000-0004-0000-0100-00000A000000}"/>
    <hyperlink ref="T17" r:id="rId12" xr:uid="{00000000-0004-0000-0100-00000B000000}"/>
    <hyperlink ref="T18" r:id="rId13" xr:uid="{00000000-0004-0000-0100-00000C000000}"/>
    <hyperlink ref="T19" r:id="rId14" xr:uid="{00000000-0004-0000-0100-00000D000000}"/>
    <hyperlink ref="T20" r:id="rId15" xr:uid="{00000000-0004-0000-0100-00000E000000}"/>
    <hyperlink ref="T21" r:id="rId16" xr:uid="{00000000-0004-0000-0100-00000F000000}"/>
    <hyperlink ref="T22" r:id="rId17" xr:uid="{00000000-0004-0000-0100-000010000000}"/>
    <hyperlink ref="T23" r:id="rId18" xr:uid="{00000000-0004-0000-0100-000011000000}"/>
    <hyperlink ref="T25" r:id="rId19" xr:uid="{00000000-0004-0000-0100-000012000000}"/>
    <hyperlink ref="T26" r:id="rId20" xr:uid="{00000000-0004-0000-0100-000013000000}"/>
    <hyperlink ref="T27" r:id="rId21" xr:uid="{00000000-0004-0000-0100-000014000000}"/>
    <hyperlink ref="T29" r:id="rId22" xr:uid="{00000000-0004-0000-0100-000015000000}"/>
    <hyperlink ref="T30" r:id="rId23" xr:uid="{00000000-0004-0000-0100-000016000000}"/>
    <hyperlink ref="T31" r:id="rId24" xr:uid="{00000000-0004-0000-0100-000017000000}"/>
    <hyperlink ref="T32" r:id="rId25" xr:uid="{00000000-0004-0000-0100-000018000000}"/>
    <hyperlink ref="T33" r:id="rId26" xr:uid="{00000000-0004-0000-0100-000019000000}"/>
    <hyperlink ref="T34" r:id="rId27" xr:uid="{00000000-0004-0000-0100-00001A000000}"/>
    <hyperlink ref="T35" r:id="rId28" xr:uid="{00000000-0004-0000-0100-00001B000000}"/>
    <hyperlink ref="T36" r:id="rId29" xr:uid="{00000000-0004-0000-0100-00001C000000}"/>
    <hyperlink ref="T37" r:id="rId30" xr:uid="{00000000-0004-0000-0100-00001D000000}"/>
    <hyperlink ref="T38" r:id="rId31" xr:uid="{00000000-0004-0000-0100-00001E000000}"/>
    <hyperlink ref="T39" r:id="rId32" xr:uid="{00000000-0004-0000-0100-00001F000000}"/>
    <hyperlink ref="T40" r:id="rId33" xr:uid="{00000000-0004-0000-0100-000020000000}"/>
    <hyperlink ref="T41" r:id="rId34" xr:uid="{00000000-0004-0000-0100-000021000000}"/>
    <hyperlink ref="T42" r:id="rId35" xr:uid="{00000000-0004-0000-0100-000022000000}"/>
    <hyperlink ref="T43" r:id="rId36" xr:uid="{00000000-0004-0000-0100-000023000000}"/>
    <hyperlink ref="T44" r:id="rId37" xr:uid="{00000000-0004-0000-0100-000024000000}"/>
    <hyperlink ref="T45" r:id="rId38" xr:uid="{00000000-0004-0000-0100-000025000000}"/>
    <hyperlink ref="T46" r:id="rId39" xr:uid="{00000000-0004-0000-0100-000026000000}"/>
    <hyperlink ref="T47" r:id="rId40" xr:uid="{00000000-0004-0000-0100-000027000000}"/>
    <hyperlink ref="T48" r:id="rId41" xr:uid="{00000000-0004-0000-0100-000028000000}"/>
    <hyperlink ref="T49" r:id="rId42" xr:uid="{00000000-0004-0000-0100-000029000000}"/>
    <hyperlink ref="T51" r:id="rId43" xr:uid="{00000000-0004-0000-0100-00002A000000}"/>
    <hyperlink ref="T52" r:id="rId44" xr:uid="{00000000-0004-0000-0100-00002B000000}"/>
    <hyperlink ref="T53" r:id="rId45" xr:uid="{00000000-0004-0000-0100-00002C000000}"/>
    <hyperlink ref="T55" r:id="rId46" xr:uid="{00000000-0004-0000-0100-00002D000000}"/>
    <hyperlink ref="T56" r:id="rId47" xr:uid="{00000000-0004-0000-0100-00002E000000}"/>
    <hyperlink ref="T57" r:id="rId48" xr:uid="{00000000-0004-0000-0100-00002F000000}"/>
    <hyperlink ref="T58" r:id="rId49" xr:uid="{00000000-0004-0000-0100-000030000000}"/>
    <hyperlink ref="T60" r:id="rId50" xr:uid="{00000000-0004-0000-0100-000031000000}"/>
    <hyperlink ref="D61" r:id="rId51" xr:uid="{00000000-0004-0000-0100-000032000000}"/>
    <hyperlink ref="H62" r:id="rId52" xr:uid="{00000000-0004-0000-0100-000033000000}"/>
    <hyperlink ref="T63" r:id="rId53" xr:uid="{00000000-0004-0000-0100-000034000000}"/>
    <hyperlink ref="T65" r:id="rId54" xr:uid="{00000000-0004-0000-0100-000035000000}"/>
    <hyperlink ref="T66" r:id="rId55" xr:uid="{00000000-0004-0000-0100-000036000000}"/>
    <hyperlink ref="T68" r:id="rId56" xr:uid="{00000000-0004-0000-0100-000037000000}"/>
    <hyperlink ref="T70" r:id="rId57" xr:uid="{00000000-0004-0000-0100-000038000000}"/>
    <hyperlink ref="T71" r:id="rId58" xr:uid="{00000000-0004-0000-0100-000039000000}"/>
    <hyperlink ref="T72" r:id="rId59" xr:uid="{00000000-0004-0000-0100-00003A000000}"/>
    <hyperlink ref="T75" r:id="rId60" xr:uid="{00000000-0004-0000-0100-00003B000000}"/>
    <hyperlink ref="T76" r:id="rId61" xr:uid="{00000000-0004-0000-0100-00003C000000}"/>
    <hyperlink ref="T78" r:id="rId62" xr:uid="{00000000-0004-0000-0100-00003D000000}"/>
    <hyperlink ref="T80" r:id="rId63" xr:uid="{00000000-0004-0000-0100-00003E000000}"/>
    <hyperlink ref="T81" r:id="rId64" xr:uid="{00000000-0004-0000-0100-00003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6"/>
  <sheetViews>
    <sheetView workbookViewId="0"/>
  </sheetViews>
  <sheetFormatPr baseColWidth="10" defaultColWidth="12.6640625" defaultRowHeight="15.75" customHeight="1"/>
  <cols>
    <col min="1" max="1" width="28.33203125" customWidth="1"/>
    <col min="2" max="2" width="40.6640625" customWidth="1"/>
    <col min="5" max="5" width="31.5" customWidth="1"/>
    <col min="6" max="6" width="23.1640625" customWidth="1"/>
    <col min="7" max="7" width="31.6640625" customWidth="1"/>
  </cols>
  <sheetData>
    <row r="1" spans="1:9" ht="15.75" customHeight="1">
      <c r="A1" s="2" t="s">
        <v>155</v>
      </c>
    </row>
    <row r="2" spans="1:9" ht="15.75" customHeight="1">
      <c r="F2" s="103" t="s">
        <v>156</v>
      </c>
    </row>
    <row r="3" spans="1:9" ht="15.75" customHeight="1">
      <c r="A3" s="2" t="s">
        <v>157</v>
      </c>
      <c r="F3" s="104" t="s">
        <v>158</v>
      </c>
    </row>
    <row r="5" spans="1:9" ht="15.75" customHeight="1">
      <c r="A5" s="105" t="s">
        <v>159</v>
      </c>
      <c r="B5" s="135" t="s">
        <v>160</v>
      </c>
      <c r="C5" s="2" t="s">
        <v>161</v>
      </c>
      <c r="E5" s="136" t="s">
        <v>162</v>
      </c>
      <c r="F5" s="128"/>
      <c r="G5" s="128"/>
    </row>
    <row r="6" spans="1:9" ht="15.75" customHeight="1">
      <c r="A6" s="106" t="s">
        <v>163</v>
      </c>
      <c r="B6" s="125"/>
      <c r="E6" s="107" t="s">
        <v>164</v>
      </c>
      <c r="F6" s="108" t="s">
        <v>165</v>
      </c>
      <c r="G6" s="109" t="s">
        <v>166</v>
      </c>
    </row>
    <row r="7" spans="1:9" ht="15.75" customHeight="1">
      <c r="A7" s="106" t="s">
        <v>167</v>
      </c>
      <c r="B7" s="125"/>
      <c r="E7" s="137" t="s">
        <v>168</v>
      </c>
      <c r="F7" s="127" t="s">
        <v>169</v>
      </c>
      <c r="G7" s="127" t="s">
        <v>170</v>
      </c>
    </row>
    <row r="8" spans="1:9" ht="15.75" customHeight="1">
      <c r="A8" s="106" t="s">
        <v>171</v>
      </c>
      <c r="B8" s="125"/>
      <c r="E8" s="128"/>
      <c r="F8" s="128"/>
      <c r="G8" s="128"/>
    </row>
    <row r="9" spans="1:9" ht="15.75" customHeight="1">
      <c r="A9" s="106" t="s">
        <v>172</v>
      </c>
      <c r="B9" s="125"/>
      <c r="E9" s="128"/>
      <c r="F9" s="128"/>
      <c r="G9" s="128"/>
    </row>
    <row r="10" spans="1:9" ht="15.75" customHeight="1">
      <c r="A10" s="106" t="s">
        <v>173</v>
      </c>
      <c r="B10" s="125"/>
      <c r="E10" s="127" t="s">
        <v>174</v>
      </c>
      <c r="F10" s="127" t="s">
        <v>175</v>
      </c>
      <c r="G10" s="127"/>
    </row>
    <row r="11" spans="1:9" ht="15.75" customHeight="1">
      <c r="A11" s="110" t="s">
        <v>176</v>
      </c>
      <c r="B11" s="126"/>
      <c r="E11" s="128"/>
      <c r="F11" s="128"/>
      <c r="G11" s="128"/>
    </row>
    <row r="12" spans="1:9" ht="15.75" customHeight="1">
      <c r="E12" s="128"/>
      <c r="F12" s="128"/>
      <c r="G12" s="128"/>
    </row>
    <row r="13" spans="1:9" ht="15.75" customHeight="1">
      <c r="E13" s="128"/>
      <c r="F13" s="128"/>
      <c r="G13" s="128"/>
    </row>
    <row r="14" spans="1:9" ht="15.75" customHeight="1">
      <c r="E14" s="129" t="s">
        <v>177</v>
      </c>
      <c r="F14" s="129" t="s">
        <v>178</v>
      </c>
      <c r="G14" s="129" t="s">
        <v>179</v>
      </c>
      <c r="I14" s="2">
        <f>50/80</f>
        <v>0.625</v>
      </c>
    </row>
    <row r="15" spans="1:9" ht="15.75" customHeight="1">
      <c r="A15" s="105" t="s">
        <v>180</v>
      </c>
      <c r="B15" s="131" t="s">
        <v>181</v>
      </c>
      <c r="E15" s="128"/>
      <c r="F15" s="128"/>
      <c r="G15" s="128"/>
    </row>
    <row r="16" spans="1:9" ht="15.75" customHeight="1">
      <c r="A16" s="106" t="s">
        <v>182</v>
      </c>
      <c r="B16" s="132"/>
      <c r="E16" s="111"/>
      <c r="F16" s="111"/>
      <c r="G16" s="111"/>
    </row>
    <row r="17" spans="1:7" ht="15.75" customHeight="1">
      <c r="A17" s="110" t="s">
        <v>183</v>
      </c>
      <c r="B17" s="133"/>
      <c r="E17" s="2"/>
      <c r="F17" s="2"/>
    </row>
    <row r="20" spans="1:7" ht="15.75" customHeight="1">
      <c r="A20" s="2"/>
      <c r="B20" s="112"/>
    </row>
    <row r="21" spans="1:7" ht="15.75" customHeight="1">
      <c r="A21" s="113" t="s">
        <v>184</v>
      </c>
      <c r="B21" s="134" t="s">
        <v>185</v>
      </c>
    </row>
    <row r="22" spans="1:7" ht="15.75" customHeight="1">
      <c r="A22" s="104" t="s">
        <v>186</v>
      </c>
      <c r="B22" s="133"/>
    </row>
    <row r="25" spans="1:7" ht="15.75" customHeight="1">
      <c r="A25" s="130" t="s">
        <v>187</v>
      </c>
      <c r="B25" s="128"/>
      <c r="C25" s="128"/>
      <c r="E25" s="130" t="s">
        <v>188</v>
      </c>
      <c r="F25" s="128"/>
      <c r="G25" s="128"/>
    </row>
    <row r="26" spans="1:7" ht="15.75" customHeight="1">
      <c r="A26" s="114" t="s">
        <v>189</v>
      </c>
      <c r="B26" s="114" t="s">
        <v>190</v>
      </c>
      <c r="C26" s="115" t="s">
        <v>191</v>
      </c>
      <c r="E26" s="114" t="s">
        <v>189</v>
      </c>
      <c r="F26" s="114" t="s">
        <v>190</v>
      </c>
      <c r="G26" s="115" t="s">
        <v>191</v>
      </c>
    </row>
    <row r="27" spans="1:7" ht="15.75" customHeight="1">
      <c r="A27" s="116" t="s">
        <v>176</v>
      </c>
      <c r="B27" s="117">
        <v>0.3</v>
      </c>
      <c r="C27" s="117">
        <v>1</v>
      </c>
      <c r="D27" s="118"/>
      <c r="E27" s="103" t="s">
        <v>192</v>
      </c>
      <c r="F27" s="103">
        <v>0.9</v>
      </c>
      <c r="G27" s="103">
        <v>1</v>
      </c>
    </row>
    <row r="28" spans="1:7" ht="15.75" customHeight="1">
      <c r="A28" s="119" t="s">
        <v>193</v>
      </c>
      <c r="B28" s="117">
        <v>0.24</v>
      </c>
      <c r="C28" s="117">
        <v>2</v>
      </c>
      <c r="D28" s="118"/>
      <c r="E28" s="103" t="s">
        <v>194</v>
      </c>
      <c r="F28" s="103">
        <f>1-F27</f>
        <v>9.9999999999999978E-2</v>
      </c>
      <c r="G28" s="103">
        <v>2</v>
      </c>
    </row>
    <row r="29" spans="1:7" ht="15.75" customHeight="1">
      <c r="A29" s="119" t="s">
        <v>171</v>
      </c>
      <c r="B29" s="117">
        <v>0.16</v>
      </c>
      <c r="C29" s="117">
        <v>3</v>
      </c>
      <c r="D29" s="118"/>
      <c r="E29" s="105"/>
      <c r="F29" s="120"/>
    </row>
    <row r="30" spans="1:7" ht="15.75" customHeight="1">
      <c r="A30" s="119" t="s">
        <v>167</v>
      </c>
      <c r="B30" s="117">
        <v>0.15</v>
      </c>
      <c r="C30" s="117">
        <v>4</v>
      </c>
      <c r="D30" s="118"/>
      <c r="E30" s="121"/>
    </row>
    <row r="31" spans="1:7" ht="15.75" customHeight="1">
      <c r="A31" s="119" t="s">
        <v>159</v>
      </c>
      <c r="B31" s="117">
        <v>0.09</v>
      </c>
      <c r="C31" s="117">
        <v>5</v>
      </c>
      <c r="D31" s="118"/>
      <c r="E31" s="2"/>
    </row>
    <row r="32" spans="1:7" ht="15.75" customHeight="1">
      <c r="A32" s="122" t="s">
        <v>163</v>
      </c>
      <c r="B32" s="117">
        <v>0.06</v>
      </c>
      <c r="C32" s="117">
        <v>6</v>
      </c>
      <c r="D32" s="118"/>
      <c r="E32" s="2"/>
    </row>
    <row r="33" spans="1:4" ht="15.75" customHeight="1">
      <c r="B33" s="2">
        <f>SUM(B27:B32)</f>
        <v>1</v>
      </c>
      <c r="D33" s="118"/>
    </row>
    <row r="34" spans="1:4" ht="15.75" customHeight="1">
      <c r="A34" s="2" t="s">
        <v>195</v>
      </c>
    </row>
    <row r="35" spans="1:4" ht="15.75" customHeight="1">
      <c r="A35" s="123" t="s">
        <v>196</v>
      </c>
    </row>
    <row r="36" spans="1:4" ht="15.75" customHeight="1">
      <c r="A36" s="123" t="s">
        <v>197</v>
      </c>
      <c r="B36" s="123"/>
      <c r="C36" s="123"/>
    </row>
    <row r="37" spans="1:4" ht="15.75" customHeight="1">
      <c r="A37" s="123" t="s">
        <v>198</v>
      </c>
      <c r="B37" s="123"/>
      <c r="C37" s="123"/>
    </row>
    <row r="38" spans="1:4" ht="15.75" customHeight="1">
      <c r="A38" s="2"/>
    </row>
    <row r="39" spans="1:4" ht="15.75" customHeight="1">
      <c r="A39" s="2"/>
    </row>
    <row r="40" spans="1:4" ht="15.75" customHeight="1">
      <c r="A40" s="2"/>
    </row>
    <row r="41" spans="1:4" ht="15.75" customHeight="1">
      <c r="A41" s="2"/>
    </row>
    <row r="42" spans="1:4" ht="15.75" customHeight="1">
      <c r="A42" s="2"/>
    </row>
    <row r="43" spans="1:4" ht="15.75" customHeight="1">
      <c r="A43" s="2"/>
    </row>
    <row r="44" spans="1:4" ht="15.75" customHeight="1">
      <c r="A44" s="2"/>
    </row>
    <row r="46" spans="1:4" ht="15.75" customHeight="1">
      <c r="A46" s="2" t="s">
        <v>199</v>
      </c>
    </row>
  </sheetData>
  <autoFilter ref="A26:C34" xr:uid="{00000000-0009-0000-0000-000002000000}">
    <sortState xmlns:xlrd2="http://schemas.microsoft.com/office/spreadsheetml/2017/richdata2" ref="A26:C34">
      <sortCondition ref="C26:C34"/>
    </sortState>
  </autoFilter>
  <mergeCells count="15">
    <mergeCell ref="B15:B17"/>
    <mergeCell ref="B21:B22"/>
    <mergeCell ref="A25:C25"/>
    <mergeCell ref="B5:B11"/>
    <mergeCell ref="E5:G5"/>
    <mergeCell ref="E7:E9"/>
    <mergeCell ref="F7:F9"/>
    <mergeCell ref="G7:G9"/>
    <mergeCell ref="F10:F13"/>
    <mergeCell ref="G10:G13"/>
    <mergeCell ref="E10:E13"/>
    <mergeCell ref="E14:E15"/>
    <mergeCell ref="F14:F15"/>
    <mergeCell ref="G14:G15"/>
    <mergeCell ref="E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Licence Pro</vt:lpstr>
      <vt:lpstr>Feuille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GONCALVES</cp:lastModifiedBy>
  <dcterms:modified xsi:type="dcterms:W3CDTF">2023-05-05T19:29:34Z</dcterms:modified>
</cp:coreProperties>
</file>