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Sheet1" sheetId="2" r:id="rId1"/>
    <sheet name="car inventory" sheetId="1" r:id="rId2"/>
  </sheets>
  <calcPr calcId="125725"/>
  <pivotCaches>
    <pivotCache cacheId="0" r:id="rId3"/>
  </pivotCaches>
</workbook>
</file>

<file path=xl/calcChain.xml><?xml version="1.0" encoding="utf-8"?>
<calcChain xmlns="http://schemas.openxmlformats.org/spreadsheetml/2006/main">
  <c r="N3" i="1"/>
  <c r="D42"/>
  <c r="N16"/>
  <c r="N40"/>
  <c r="N44"/>
  <c r="N38"/>
  <c r="N19"/>
  <c r="N46"/>
  <c r="N8"/>
  <c r="N24"/>
  <c r="N13"/>
  <c r="N14"/>
  <c r="N31"/>
  <c r="N18"/>
  <c r="N29"/>
  <c r="N34"/>
  <c r="N39"/>
  <c r="N26"/>
  <c r="N10"/>
  <c r="N20"/>
  <c r="N25"/>
  <c r="N35"/>
  <c r="N22"/>
  <c r="N53"/>
  <c r="N42"/>
  <c r="N48"/>
  <c r="N45"/>
  <c r="N52"/>
  <c r="N50"/>
  <c r="N28"/>
  <c r="N30"/>
  <c r="N7"/>
  <c r="N41"/>
  <c r="N17"/>
  <c r="N21"/>
  <c r="N27"/>
  <c r="N47"/>
  <c r="N11"/>
  <c r="N12"/>
  <c r="N23"/>
  <c r="N33"/>
  <c r="N6"/>
  <c r="N51"/>
  <c r="N32"/>
  <c r="N36"/>
  <c r="N37"/>
  <c r="N49"/>
  <c r="N9"/>
  <c r="N43"/>
  <c r="N2"/>
  <c r="N5"/>
  <c r="N4"/>
  <c r="N15"/>
  <c r="M16"/>
  <c r="M40"/>
  <c r="M44"/>
  <c r="M38"/>
  <c r="M2"/>
  <c r="M19"/>
  <c r="M46"/>
  <c r="M8"/>
  <c r="M24"/>
  <c r="M13"/>
  <c r="M14"/>
  <c r="M31"/>
  <c r="M18"/>
  <c r="M29"/>
  <c r="M3"/>
  <c r="M34"/>
  <c r="M39"/>
  <c r="M5"/>
  <c r="M26"/>
  <c r="M10"/>
  <c r="M20"/>
  <c r="M25"/>
  <c r="M35"/>
  <c r="M22"/>
  <c r="M53"/>
  <c r="M42"/>
  <c r="M48"/>
  <c r="M45"/>
  <c r="M52"/>
  <c r="M50"/>
  <c r="M28"/>
  <c r="M4"/>
  <c r="M30"/>
  <c r="M7"/>
  <c r="M41"/>
  <c r="M17"/>
  <c r="M21"/>
  <c r="M27"/>
  <c r="M47"/>
  <c r="M11"/>
  <c r="M12"/>
  <c r="M23"/>
  <c r="M33"/>
  <c r="M6"/>
  <c r="M51"/>
  <c r="M32"/>
  <c r="M36"/>
  <c r="M37"/>
  <c r="M49"/>
  <c r="M9"/>
  <c r="M43"/>
  <c r="M15"/>
  <c r="F16"/>
  <c r="G16" s="1"/>
  <c r="I16" s="1"/>
  <c r="F40"/>
  <c r="G40" s="1"/>
  <c r="I40" s="1"/>
  <c r="F44"/>
  <c r="G44" s="1"/>
  <c r="I44" s="1"/>
  <c r="F38"/>
  <c r="G38" s="1"/>
  <c r="I38" s="1"/>
  <c r="F2"/>
  <c r="G2" s="1"/>
  <c r="I2" s="1"/>
  <c r="F19"/>
  <c r="G19" s="1"/>
  <c r="I19" s="1"/>
  <c r="F46"/>
  <c r="G46" s="1"/>
  <c r="I46" s="1"/>
  <c r="F8"/>
  <c r="G8" s="1"/>
  <c r="I8" s="1"/>
  <c r="F24"/>
  <c r="G24" s="1"/>
  <c r="I24" s="1"/>
  <c r="F13"/>
  <c r="G13" s="1"/>
  <c r="I13" s="1"/>
  <c r="F14"/>
  <c r="G14" s="1"/>
  <c r="I14" s="1"/>
  <c r="F31"/>
  <c r="G31" s="1"/>
  <c r="I31" s="1"/>
  <c r="F18"/>
  <c r="G18" s="1"/>
  <c r="I18" s="1"/>
  <c r="F29"/>
  <c r="G29" s="1"/>
  <c r="I29" s="1"/>
  <c r="F3"/>
  <c r="G3" s="1"/>
  <c r="I3" s="1"/>
  <c r="F34"/>
  <c r="G34" s="1"/>
  <c r="I34" s="1"/>
  <c r="F39"/>
  <c r="G39" s="1"/>
  <c r="I39" s="1"/>
  <c r="F5"/>
  <c r="G5" s="1"/>
  <c r="I5" s="1"/>
  <c r="F26"/>
  <c r="G26" s="1"/>
  <c r="I26" s="1"/>
  <c r="F10"/>
  <c r="G10" s="1"/>
  <c r="I10" s="1"/>
  <c r="F20"/>
  <c r="G20" s="1"/>
  <c r="I20" s="1"/>
  <c r="F25"/>
  <c r="G25" s="1"/>
  <c r="I25" s="1"/>
  <c r="F35"/>
  <c r="G35" s="1"/>
  <c r="I35" s="1"/>
  <c r="F22"/>
  <c r="G22" s="1"/>
  <c r="I22" s="1"/>
  <c r="F53"/>
  <c r="G53" s="1"/>
  <c r="I53" s="1"/>
  <c r="F42"/>
  <c r="G42" s="1"/>
  <c r="I42" s="1"/>
  <c r="F48"/>
  <c r="G48" s="1"/>
  <c r="I48" s="1"/>
  <c r="F45"/>
  <c r="G45" s="1"/>
  <c r="I45" s="1"/>
  <c r="F52"/>
  <c r="G52" s="1"/>
  <c r="I52" s="1"/>
  <c r="F50"/>
  <c r="G50" s="1"/>
  <c r="I50" s="1"/>
  <c r="F28"/>
  <c r="G28" s="1"/>
  <c r="I28" s="1"/>
  <c r="F4"/>
  <c r="G4" s="1"/>
  <c r="I4" s="1"/>
  <c r="F30"/>
  <c r="G30" s="1"/>
  <c r="I30" s="1"/>
  <c r="F7"/>
  <c r="G7" s="1"/>
  <c r="I7" s="1"/>
  <c r="F41"/>
  <c r="G41" s="1"/>
  <c r="I41" s="1"/>
  <c r="F17"/>
  <c r="G17" s="1"/>
  <c r="I17" s="1"/>
  <c r="F21"/>
  <c r="G21" s="1"/>
  <c r="I21" s="1"/>
  <c r="F27"/>
  <c r="G27" s="1"/>
  <c r="I27" s="1"/>
  <c r="F47"/>
  <c r="G47" s="1"/>
  <c r="I47" s="1"/>
  <c r="F11"/>
  <c r="G11" s="1"/>
  <c r="I11" s="1"/>
  <c r="F12"/>
  <c r="G12" s="1"/>
  <c r="I12" s="1"/>
  <c r="F23"/>
  <c r="G23" s="1"/>
  <c r="I23" s="1"/>
  <c r="F33"/>
  <c r="G33" s="1"/>
  <c r="I33" s="1"/>
  <c r="F6"/>
  <c r="G6" s="1"/>
  <c r="I6" s="1"/>
  <c r="F51"/>
  <c r="G51" s="1"/>
  <c r="I51" s="1"/>
  <c r="F32"/>
  <c r="G32" s="1"/>
  <c r="I32" s="1"/>
  <c r="F36"/>
  <c r="G36" s="1"/>
  <c r="I36" s="1"/>
  <c r="F37"/>
  <c r="G37" s="1"/>
  <c r="I37" s="1"/>
  <c r="F49"/>
  <c r="G49" s="1"/>
  <c r="I49" s="1"/>
  <c r="F9"/>
  <c r="G9" s="1"/>
  <c r="I9" s="1"/>
  <c r="F43"/>
  <c r="G43" s="1"/>
  <c r="I43" s="1"/>
  <c r="F15"/>
  <c r="G15" s="1"/>
  <c r="I15" s="1"/>
  <c r="D22"/>
  <c r="E22" s="1"/>
  <c r="D25"/>
  <c r="E25" s="1"/>
  <c r="D26"/>
  <c r="E26" s="1"/>
  <c r="D27"/>
  <c r="E27" s="1"/>
  <c r="D19"/>
  <c r="E19" s="1"/>
  <c r="D20"/>
  <c r="E20" s="1"/>
  <c r="D31"/>
  <c r="E31" s="1"/>
  <c r="D47"/>
  <c r="E47" s="1"/>
  <c r="D48"/>
  <c r="E48" s="1"/>
  <c r="D43"/>
  <c r="E43" s="1"/>
  <c r="D49"/>
  <c r="E49" s="1"/>
  <c r="D50"/>
  <c r="E50" s="1"/>
  <c r="D30"/>
  <c r="E30" s="1"/>
  <c r="D40"/>
  <c r="E40" s="1"/>
  <c r="D51"/>
  <c r="E51" s="1"/>
  <c r="D34"/>
  <c r="E34" s="1"/>
  <c r="D7"/>
  <c r="E7" s="1"/>
  <c r="D9"/>
  <c r="E9" s="1"/>
  <c r="D2"/>
  <c r="E2" s="1"/>
  <c r="D6"/>
  <c r="E6" s="1"/>
  <c r="D8"/>
  <c r="E8" s="1"/>
  <c r="D12"/>
  <c r="E12" s="1"/>
  <c r="D29"/>
  <c r="E29" s="1"/>
  <c r="D13"/>
  <c r="E13" s="1"/>
  <c r="D14"/>
  <c r="E14" s="1"/>
  <c r="D52"/>
  <c r="E52" s="1"/>
  <c r="D41"/>
  <c r="E41" s="1"/>
  <c r="D38"/>
  <c r="E38" s="1"/>
  <c r="D4"/>
  <c r="E4" s="1"/>
  <c r="D10"/>
  <c r="E10" s="1"/>
  <c r="D32"/>
  <c r="E32" s="1"/>
  <c r="D33"/>
  <c r="E33" s="1"/>
  <c r="D35"/>
  <c r="E35" s="1"/>
  <c r="D39"/>
  <c r="E39" s="1"/>
  <c r="D44"/>
  <c r="E44" s="1"/>
  <c r="D18"/>
  <c r="E18" s="1"/>
  <c r="D23"/>
  <c r="E23" s="1"/>
  <c r="D28"/>
  <c r="E28" s="1"/>
  <c r="D11"/>
  <c r="E11" s="1"/>
  <c r="D53"/>
  <c r="E53" s="1"/>
  <c r="D17"/>
  <c r="E17" s="1"/>
  <c r="D24"/>
  <c r="E24" s="1"/>
  <c r="D37"/>
  <c r="E37" s="1"/>
  <c r="D3"/>
  <c r="E3" s="1"/>
  <c r="D5"/>
  <c r="E5" s="1"/>
  <c r="D15"/>
  <c r="E15" s="1"/>
  <c r="D16"/>
  <c r="E16" s="1"/>
  <c r="D36"/>
  <c r="E36" s="1"/>
  <c r="E42"/>
  <c r="D45"/>
  <c r="E45" s="1"/>
  <c r="D46"/>
  <c r="E46" s="1"/>
  <c r="D21"/>
  <c r="E21" s="1"/>
  <c r="B22"/>
  <c r="C22" s="1"/>
  <c r="B25"/>
  <c r="C25" s="1"/>
  <c r="B26"/>
  <c r="C26" s="1"/>
  <c r="B27"/>
  <c r="C27" s="1"/>
  <c r="B19"/>
  <c r="C19" s="1"/>
  <c r="B20"/>
  <c r="C20" s="1"/>
  <c r="B31"/>
  <c r="C31" s="1"/>
  <c r="B47"/>
  <c r="C47" s="1"/>
  <c r="B48"/>
  <c r="C48" s="1"/>
  <c r="B43"/>
  <c r="C43" s="1"/>
  <c r="B49"/>
  <c r="C49" s="1"/>
  <c r="B50"/>
  <c r="C50" s="1"/>
  <c r="B30"/>
  <c r="C30" s="1"/>
  <c r="B40"/>
  <c r="C40" s="1"/>
  <c r="B51"/>
  <c r="C51" s="1"/>
  <c r="B34"/>
  <c r="C34" s="1"/>
  <c r="B7"/>
  <c r="C7" s="1"/>
  <c r="B9"/>
  <c r="C9" s="1"/>
  <c r="B2"/>
  <c r="C2" s="1"/>
  <c r="B6"/>
  <c r="C6" s="1"/>
  <c r="B8"/>
  <c r="C8" s="1"/>
  <c r="B12"/>
  <c r="C12" s="1"/>
  <c r="B29"/>
  <c r="C29" s="1"/>
  <c r="B13"/>
  <c r="C13" s="1"/>
  <c r="B14"/>
  <c r="C14" s="1"/>
  <c r="B52"/>
  <c r="C52" s="1"/>
  <c r="B41"/>
  <c r="C41" s="1"/>
  <c r="B38"/>
  <c r="C38" s="1"/>
  <c r="B4"/>
  <c r="C4" s="1"/>
  <c r="B10"/>
  <c r="C10" s="1"/>
  <c r="B32"/>
  <c r="C32" s="1"/>
  <c r="B33"/>
  <c r="C33" s="1"/>
  <c r="B35"/>
  <c r="C35" s="1"/>
  <c r="B39"/>
  <c r="C39" s="1"/>
  <c r="B44"/>
  <c r="C44" s="1"/>
  <c r="B18"/>
  <c r="C18" s="1"/>
  <c r="B23"/>
  <c r="C23" s="1"/>
  <c r="B28"/>
  <c r="C28" s="1"/>
  <c r="B11"/>
  <c r="C11" s="1"/>
  <c r="B53"/>
  <c r="C53" s="1"/>
  <c r="B17"/>
  <c r="C17" s="1"/>
  <c r="B24"/>
  <c r="C24" s="1"/>
  <c r="B37"/>
  <c r="C37" s="1"/>
  <c r="B3"/>
  <c r="C3" s="1"/>
  <c r="B5"/>
  <c r="C5" s="1"/>
  <c r="B15"/>
  <c r="C15" s="1"/>
  <c r="B16"/>
  <c r="C16" s="1"/>
  <c r="B36"/>
  <c r="C36" s="1"/>
  <c r="B42"/>
  <c r="C42" s="1"/>
  <c r="B45"/>
  <c r="C45" s="1"/>
  <c r="B46"/>
  <c r="C46" s="1"/>
  <c r="B21"/>
  <c r="C21" s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<sst xmlns="http://schemas.openxmlformats.org/spreadsheetml/2006/main" count="224" uniqueCount="125">
  <si>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</si>
  <si>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</si>
  <si>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</si>
  <si>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</si>
  <si>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</si>
  <si>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</si>
  <si>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</si>
  <si>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</si>
  <si>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</si>
  <si>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</si>
  <si>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</si>
  <si>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</si>
  <si>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</si>
  <si>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</si>
  <si>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</si>
  <si>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</si>
  <si>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</si>
  <si>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</si>
  <si>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</si>
  <si>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</si>
  <si>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</si>
  <si>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</si>
  <si>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</si>
  <si>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</si>
  <si>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</si>
  <si>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</si>
  <si>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</si>
  <si>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</si>
  <si>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</si>
  <si>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</si>
  <si>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</si>
  <si>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</si>
  <si>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</si>
  <si>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</si>
  <si>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</si>
  <si>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</si>
  <si>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</si>
  <si>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</si>
  <si>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</si>
  <si>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</si>
  <si>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</si>
  <si>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</si>
  <si>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</si>
  <si>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</si>
  <si>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</si>
  <si>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</si>
  <si>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</si>
  <si>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</si>
  <si>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</si>
  <si>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</si>
  <si>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</si>
  <si>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</si>
  <si>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</si>
  <si>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</si>
  <si>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</si>
  <si>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</si>
  <si>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</si>
  <si>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</si>
  <si>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</si>
  <si>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</si>
  <si>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</si>
  <si>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</si>
  <si>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</si>
  <si>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</si>
  <si>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</si>
  <si>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</si>
  <si>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</si>
  <si>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</si>
  <si>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</si>
  <si>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</si>
  <si>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</si>
  <si>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</si>
  <si>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</si>
  <si>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</si>
  <si>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</si>
  <si>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</si>
  <si>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</si>
  <si>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</si>
  <si>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</si>
  <si>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</si>
  <si>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</si>
  <si>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</si>
  <si>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</si>
  <si>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FD06FCS006</t>
  </si>
  <si>
    <t>GM09CMR014</t>
  </si>
  <si>
    <t>HO05ODY037</t>
  </si>
  <si>
    <t>CR</t>
  </si>
  <si>
    <t>FD</t>
  </si>
  <si>
    <t>GM</t>
  </si>
  <si>
    <t>HO</t>
  </si>
  <si>
    <t>HY</t>
  </si>
  <si>
    <t>TY</t>
  </si>
  <si>
    <t>Chrysler</t>
  </si>
  <si>
    <t>Ford</t>
  </si>
  <si>
    <t>General Motors</t>
  </si>
  <si>
    <t>Honda</t>
  </si>
  <si>
    <t>Hundai</t>
  </si>
  <si>
    <t>Toyota</t>
  </si>
  <si>
    <t>HO01ODY040</t>
  </si>
  <si>
    <t>CAM</t>
  </si>
  <si>
    <t>CAR</t>
  </si>
  <si>
    <t>CIV</t>
  </si>
  <si>
    <t>CMR</t>
  </si>
  <si>
    <t>COR</t>
  </si>
  <si>
    <t>ELA</t>
  </si>
  <si>
    <t>FCS</t>
  </si>
  <si>
    <t>MTG</t>
  </si>
  <si>
    <t>ODY</t>
  </si>
  <si>
    <t>PTC</t>
  </si>
  <si>
    <t>SLV</t>
  </si>
  <si>
    <t>Camry</t>
  </si>
  <si>
    <t>Civic</t>
  </si>
  <si>
    <t>Corolla</t>
  </si>
  <si>
    <t>Elantra</t>
  </si>
  <si>
    <t>Focus</t>
  </si>
  <si>
    <t>Mustang</t>
  </si>
  <si>
    <t>Odyssey</t>
  </si>
  <si>
    <t>Camero</t>
  </si>
  <si>
    <t>Caravan</t>
  </si>
  <si>
    <t>PT Cruiser</t>
  </si>
  <si>
    <t>Silverado</t>
  </si>
  <si>
    <t>Manufacture Year (YYYY)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</si>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</sst>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2" fontId="0" fillId="0" borderId="0" xfId="0" applyNumberFormat="1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FE  CASTLE" refreshedDate="45837.378933680557" createdVersion="3" refreshedVersion="3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 (YYYY)" numFmtId="0">
      <sharedItems containsSemiMixedTypes="0" containsString="0" containsNumber="1" containsInteger="1" minValue="1996" maxValue="2014"/>
    </cacheField>
    <cacheField name="Age" numFmtId="0">
      <sharedItems containsSemiMixedTypes="0" containsString="0" containsNumber="1" containsInteger="1" minValue="11" maxValue="29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337.09999999999997" maxValue="3953.8137931034485"/>
    </cacheField>
    <cacheField name="Color" numFmtId="0">
      <sharedItems/>
    </cacheField>
    <cacheField name="Driver" numFmtId="0">
      <sharedItems count="17">
        <s v="Chan"/>
        <s v="Hulinski"/>
        <s v="Rodriguez"/>
        <s v="Jones"/>
        <s v="Swartz"/>
        <s v="Santos"/>
        <s v="Ewenty"/>
        <s v="Vizzini"/>
        <s v="Smith"/>
        <s v="Gaul"/>
        <s v="Bard"/>
        <s v="Howard"/>
        <s v="Lyon"/>
        <s v="McCall"/>
        <s v="Torrens"/>
        <s v="Yousef"/>
        <s v="Praulty"/>
      </sharedItems>
    </cacheField>
    <cacheField name="Warantee Miles" numFmtId="43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TY96CAM020"/>
    <s v="TY"/>
    <s v="Toyota"/>
    <s v="CAM"/>
    <s v="Camry"/>
    <n v="1996"/>
    <n v="29"/>
    <n v="114660.6"/>
    <n v="3953.8137931034485"/>
    <s v="Green"/>
    <x v="0"/>
    <n v="100000"/>
    <s v="Y"/>
    <s v="TY96CAMGRE020"/>
  </r>
  <r>
    <s v="CR99CAR045"/>
    <s v="CR"/>
    <s v="Chrysler"/>
    <s v="CAR"/>
    <s v="Caravan"/>
    <n v="1999"/>
    <n v="26"/>
    <n v="79420.600000000006"/>
    <n v="3054.6384615384618"/>
    <s v="Green"/>
    <x v="1"/>
    <n v="75000"/>
    <s v="Y"/>
    <s v="CR99CARGRE045"/>
  </r>
  <r>
    <s v="HO99CIV030"/>
    <s v="HO"/>
    <s v="Honda"/>
    <s v="CIV"/>
    <s v="Civic"/>
    <n v="1999"/>
    <n v="26"/>
    <n v="82374"/>
    <n v="3168.2307692307691"/>
    <s v="White"/>
    <x v="2"/>
    <n v="75000"/>
    <s v="Y"/>
    <s v="HO99CIVWHI030"/>
  </r>
  <r>
    <s v="CR00CAR046"/>
    <s v="CR"/>
    <s v="Chrysler"/>
    <s v="CAR"/>
    <s v="Caravan"/>
    <n v="2000"/>
    <n v="25"/>
    <n v="77243.100000000006"/>
    <n v="3089.7240000000002"/>
    <s v="Black"/>
    <x v="3"/>
    <n v="75000"/>
    <s v="Y"/>
    <s v="CR00CARBLA046"/>
  </r>
  <r>
    <s v="TY98CAM021"/>
    <s v="TY"/>
    <s v="Toyota"/>
    <s v="CAM"/>
    <s v="Camry"/>
    <n v="1998"/>
    <n v="27"/>
    <n v="93382.6"/>
    <n v="3458.614814814815"/>
    <s v="Black"/>
    <x v="4"/>
    <n v="100000"/>
    <s v="N"/>
    <s v="TY98CAMBLA021"/>
  </r>
  <r>
    <s v="GM98SLV018"/>
    <s v="GM"/>
    <s v="General Motors"/>
    <s v="SLV"/>
    <s v="Silverado"/>
    <n v="1998"/>
    <n v="27"/>
    <n v="83162.7"/>
    <n v="3080.1"/>
    <s v="Black"/>
    <x v="5"/>
    <n v="100000"/>
    <s v="N"/>
    <s v="GM98SLVBLA018"/>
  </r>
  <r>
    <s v="TY00CAM022"/>
    <s v="TY"/>
    <s v="Toyota"/>
    <s v="CAM"/>
    <s v="Camry"/>
    <n v="2000"/>
    <n v="25"/>
    <n v="85928"/>
    <n v="3437.12"/>
    <s v="Green"/>
    <x v="6"/>
    <n v="100000"/>
    <s v="N"/>
    <s v="TY00CAMGRE022"/>
  </r>
  <r>
    <s v="GM00SLV019"/>
    <s v="GM"/>
    <s v="General Motors"/>
    <s v="SLV"/>
    <s v="Silverado"/>
    <n v="2000"/>
    <n v="25"/>
    <n v="80685.8"/>
    <n v="3227.4320000000002"/>
    <s v="Blue"/>
    <x v="7"/>
    <n v="100000"/>
    <s v="N"/>
    <s v="GM00SLVBLU019"/>
  </r>
  <r>
    <s v="HO01CIV031"/>
    <s v="HO"/>
    <s v="Honda"/>
    <s v="CIV"/>
    <s v="Civic"/>
    <n v="2001"/>
    <n v="24"/>
    <n v="69891.899999999994"/>
    <n v="2912.1624999999999"/>
    <s v="Blue"/>
    <x v="3"/>
    <n v="75000"/>
    <s v="N"/>
    <s v="HO01CIVBLU031"/>
  </r>
  <r>
    <s v="HO01ODY040"/>
    <s v="HO"/>
    <s v="Honda"/>
    <s v="ODY"/>
    <s v="Odyssey"/>
    <n v="2001"/>
    <n v="24"/>
    <n v="68658.899999999994"/>
    <n v="2860.7874999999999"/>
    <s v="Black"/>
    <x v="8"/>
    <n v="100000"/>
    <s v="N"/>
    <s v="HO01ODYBLA040"/>
  </r>
  <r>
    <s v="TY02CAM023"/>
    <s v="TY"/>
    <s v="Toyota"/>
    <s v="CAM"/>
    <s v="Camry"/>
    <n v="2002"/>
    <n v="23"/>
    <n v="67829.100000000006"/>
    <n v="2949.0913043478263"/>
    <s v="Black"/>
    <x v="8"/>
    <n v="100000"/>
    <s v="N"/>
    <s v="TY02CAMBLA023"/>
  </r>
  <r>
    <s v="TY02COR025"/>
    <s v="TY"/>
    <s v="Toyota"/>
    <s v="COR"/>
    <s v="Corolla"/>
    <n v="2002"/>
    <n v="23"/>
    <n v="64467.4"/>
    <n v="2802.9304347826087"/>
    <s v="Red"/>
    <x v="9"/>
    <n v="100000"/>
    <s v="N"/>
    <s v="TY02CORRED025"/>
  </r>
  <r>
    <s v="TY03COR026"/>
    <s v="TY"/>
    <s v="Toyota"/>
    <s v="COR"/>
    <s v="Corolla"/>
    <n v="2003"/>
    <n v="22"/>
    <n v="73444.399999999994"/>
    <n v="3338.3818181818178"/>
    <s v="Black"/>
    <x v="9"/>
    <n v="100000"/>
    <s v="N"/>
    <s v="TY03CORBLA026"/>
  </r>
  <r>
    <s v="CR04CAR047"/>
    <s v="CR"/>
    <s v="Chrysler"/>
    <s v="CAR"/>
    <s v="Caravan"/>
    <n v="2004"/>
    <n v="21"/>
    <n v="72527.199999999997"/>
    <n v="3453.6761904761902"/>
    <s v="White"/>
    <x v="10"/>
    <n v="75000"/>
    <s v="N"/>
    <s v="CR04CARWHI047"/>
  </r>
  <r>
    <s v="CR04CAR048"/>
    <s v="CR"/>
    <s v="Chrysler"/>
    <s v="CAR"/>
    <s v="Caravan"/>
    <n v="2004"/>
    <n v="21"/>
    <n v="52699.4"/>
    <n v="2509.4952380952382"/>
    <s v="Red"/>
    <x v="10"/>
    <n v="75000"/>
    <s v="N"/>
    <s v="CR04CARRED048"/>
  </r>
  <r>
    <s v="CR04PTC042"/>
    <s v="CR"/>
    <s v="Chrysler"/>
    <s v="PTC"/>
    <s v="PT Cruiser"/>
    <n v="2004"/>
    <n v="21"/>
    <n v="64542"/>
    <n v="3073.4285714285716"/>
    <s v="Blue"/>
    <x v="8"/>
    <n v="75000"/>
    <s v="N"/>
    <s v="CR04PTCBLU042"/>
  </r>
  <r>
    <s v="HO05ODY037"/>
    <s v="HO"/>
    <s v="Honda"/>
    <s v="ODY"/>
    <s v="Odyssey"/>
    <n v="2005"/>
    <n v="20"/>
    <n v="60389.5"/>
    <n v="3019.4749999999999"/>
    <s v="White"/>
    <x v="11"/>
    <n v="100000"/>
    <s v="N"/>
    <s v="HO05ODYWHI037"/>
  </r>
  <r>
    <s v="FD06FCS006"/>
    <s v="FD"/>
    <s v="Ford"/>
    <s v="FCS"/>
    <s v="Focus"/>
    <n v="2006"/>
    <n v="19"/>
    <n v="46311.4"/>
    <n v="2437.4421052631578"/>
    <s v="Green"/>
    <x v="6"/>
    <n v="75000"/>
    <s v="N"/>
    <s v="FD06FCSGRE006"/>
  </r>
  <r>
    <s v="FD06FCS007"/>
    <s v="FD"/>
    <s v="Ford"/>
    <s v="FCS"/>
    <s v="Focus"/>
    <n v="2006"/>
    <n v="19"/>
    <n v="52229.5"/>
    <n v="2748.9210526315787"/>
    <s v="Green"/>
    <x v="12"/>
    <n v="75000"/>
    <s v="N"/>
    <s v="FD06FCSGRE007"/>
  </r>
  <r>
    <s v="FD06MTG001"/>
    <s v="FD"/>
    <s v="Ford"/>
    <s v="MTG"/>
    <s v="Mustang"/>
    <n v="2006"/>
    <n v="19"/>
    <n v="40326.800000000003"/>
    <n v="2122.4631578947369"/>
    <s v="Black"/>
    <x v="8"/>
    <n v="50000"/>
    <s v="N"/>
    <s v="FD06MTGBLA001"/>
  </r>
  <r>
    <s v="FD06MTG002"/>
    <s v="FD"/>
    <s v="Ford"/>
    <s v="MTG"/>
    <s v="Mustang"/>
    <n v="2006"/>
    <n v="19"/>
    <n v="44974.8"/>
    <n v="2367.0947368421052"/>
    <s v="White"/>
    <x v="13"/>
    <n v="50000"/>
    <s v="N"/>
    <s v="FD06MTGWHI002"/>
  </r>
  <r>
    <s v="HO07ODY038"/>
    <s v="HO"/>
    <s v="Honda"/>
    <s v="ODY"/>
    <s v="Odyssey"/>
    <n v="2007"/>
    <n v="18"/>
    <n v="50854.1"/>
    <n v="2825.2277777777776"/>
    <s v="Black"/>
    <x v="4"/>
    <n v="100000"/>
    <s v="N"/>
    <s v="HO07ODYBLA038"/>
  </r>
  <r>
    <s v="CR07PTC043"/>
    <s v="CR"/>
    <s v="Chrysler"/>
    <s v="PTC"/>
    <s v="PT Cruiser"/>
    <n v="2007"/>
    <n v="18"/>
    <n v="42074.2"/>
    <n v="2337.4555555555553"/>
    <s v="Green"/>
    <x v="9"/>
    <n v="75000"/>
    <s v="N"/>
    <s v="CR07PTCGRE043"/>
  </r>
  <r>
    <s v="FD08MTG003"/>
    <s v="FD"/>
    <s v="Ford"/>
    <s v="MTG"/>
    <s v="Mustang"/>
    <n v="2008"/>
    <n v="17"/>
    <n v="44946.5"/>
    <n v="2643.9117647058824"/>
    <s v="Green"/>
    <x v="12"/>
    <n v="50000"/>
    <s v="N"/>
    <s v="FD08MTGGRE003"/>
  </r>
  <r>
    <s v="FD08MTG004"/>
    <s v="FD"/>
    <s v="Ford"/>
    <s v="MTG"/>
    <s v="Mustang"/>
    <n v="2008"/>
    <n v="17"/>
    <n v="37558.800000000003"/>
    <n v="2209.3411764705884"/>
    <s v="Black"/>
    <x v="3"/>
    <n v="50000"/>
    <s v="N"/>
    <s v="FD08MTGBLA004"/>
  </r>
  <r>
    <s v="FD08MTG005"/>
    <s v="FD"/>
    <s v="Ford"/>
    <s v="MTG"/>
    <s v="Mustang"/>
    <n v="2008"/>
    <n v="17"/>
    <n v="36438.5"/>
    <n v="2143.4411764705883"/>
    <s v="White"/>
    <x v="8"/>
    <n v="50000"/>
    <s v="N"/>
    <s v="FD08MTGWHI005"/>
  </r>
  <r>
    <s v="HO08ODY039"/>
    <s v="HO"/>
    <s v="Honda"/>
    <s v="ODY"/>
    <s v="Odyssey"/>
    <n v="2008"/>
    <n v="17"/>
    <n v="42504.6"/>
    <n v="2500.2705882352939"/>
    <s v="White"/>
    <x v="2"/>
    <n v="100000"/>
    <s v="N"/>
    <s v="HO08ODYWHI039"/>
  </r>
  <r>
    <s v="TY09CAM024"/>
    <s v="TY"/>
    <s v="Toyota"/>
    <s v="CAM"/>
    <s v="Camry"/>
    <n v="2009"/>
    <n v="16"/>
    <n v="48114.2"/>
    <n v="3007.1374999999998"/>
    <s v="White"/>
    <x v="11"/>
    <n v="100000"/>
    <s v="N"/>
    <s v="TY09CAMWHI024"/>
  </r>
  <r>
    <s v="GM09CMR014"/>
    <s v="GM"/>
    <s v="General Motors"/>
    <s v="CMR"/>
    <s v="Camero"/>
    <n v="2009"/>
    <n v="16"/>
    <n v="28464.799999999999"/>
    <n v="1779.05"/>
    <s v="White"/>
    <x v="5"/>
    <n v="100000"/>
    <s v="N"/>
    <s v="GM09CMRWHI014"/>
  </r>
  <r>
    <s v="FD09FCS008"/>
    <s v="FD"/>
    <s v="Ford"/>
    <s v="FCS"/>
    <s v="Focus"/>
    <n v="2009"/>
    <n v="16"/>
    <n v="35137"/>
    <n v="2196.0625"/>
    <s v="Black"/>
    <x v="11"/>
    <n v="75000"/>
    <s v="N"/>
    <s v="FD09FCSBLA008"/>
  </r>
  <r>
    <s v="HO10CIV032"/>
    <s v="HO"/>
    <s v="Honda"/>
    <s v="CIV"/>
    <s v="Civic"/>
    <n v="2010"/>
    <n v="15"/>
    <n v="22573"/>
    <n v="1504.8666666666666"/>
    <s v="Blue"/>
    <x v="14"/>
    <n v="75000"/>
    <s v="N"/>
    <s v="HO10CIVBLU032"/>
  </r>
  <r>
    <s v="HO10CIV033"/>
    <s v="HO"/>
    <s v="Honda"/>
    <s v="CIV"/>
    <s v="Civic"/>
    <n v="2010"/>
    <n v="15"/>
    <n v="33477.199999999997"/>
    <n v="2231.813333333333"/>
    <s v="Black"/>
    <x v="4"/>
    <n v="75000"/>
    <s v="N"/>
    <s v="HO10CIVBLA033"/>
  </r>
  <r>
    <s v="GM10SLV017"/>
    <s v="GM"/>
    <s v="General Motors"/>
    <s v="SLV"/>
    <s v="Silverado"/>
    <n v="2010"/>
    <n v="15"/>
    <n v="31144.400000000001"/>
    <n v="2076.2933333333335"/>
    <s v="Black"/>
    <x v="1"/>
    <n v="100000"/>
    <s v="N"/>
    <s v="GM10SLVBLA017"/>
  </r>
  <r>
    <s v="HO11CIV034"/>
    <s v="HO"/>
    <s v="Honda"/>
    <s v="CIV"/>
    <s v="Civic"/>
    <n v="2011"/>
    <n v="14"/>
    <n v="30555.3"/>
    <n v="2182.5214285714287"/>
    <s v="Black"/>
    <x v="12"/>
    <n v="75000"/>
    <s v="N"/>
    <s v="HO11CIVBLA034"/>
  </r>
  <r>
    <s v="HY11ELA049"/>
    <s v="HY"/>
    <s v="Hundai"/>
    <s v="ELA"/>
    <s v="Elantra"/>
    <n v="2011"/>
    <n v="14"/>
    <n v="29102.3"/>
    <n v="2078.735714285714"/>
    <s v="Black"/>
    <x v="14"/>
    <n v="100000"/>
    <s v="N"/>
    <s v="HY11ELABLA049"/>
  </r>
  <r>
    <s v="CR11PTC044"/>
    <s v="CR"/>
    <s v="Chrysler"/>
    <s v="PTC"/>
    <s v="PT Cruiser"/>
    <n v="2011"/>
    <n v="14"/>
    <n v="27394.2"/>
    <n v="1956.7285714285715"/>
    <s v="Black"/>
    <x v="7"/>
    <n v="75000"/>
    <s v="N"/>
    <s v="CR11PTCBLA044"/>
  </r>
  <r>
    <s v="TY12CAM029"/>
    <s v="TY"/>
    <s v="Toyota"/>
    <s v="CAM"/>
    <s v="Camry"/>
    <n v="2012"/>
    <n v="13"/>
    <n v="22128.2"/>
    <n v="1702.1692307692308"/>
    <s v="Blue"/>
    <x v="0"/>
    <n v="100000"/>
    <s v="N"/>
    <s v="TY12CAMBLU029"/>
  </r>
  <r>
    <s v="HO12CIV035"/>
    <s v="HO"/>
    <s v="Honda"/>
    <s v="CIV"/>
    <s v="Civic"/>
    <n v="2012"/>
    <n v="13"/>
    <n v="24513.200000000001"/>
    <n v="1885.6307692307694"/>
    <s v="Black"/>
    <x v="1"/>
    <n v="75000"/>
    <s v="N"/>
    <s v="HO12CIVBLA035"/>
  </r>
  <r>
    <s v="GM12CMR015"/>
    <s v="GM"/>
    <s v="General Motors"/>
    <s v="CMR"/>
    <s v="Camero"/>
    <n v="2012"/>
    <n v="13"/>
    <n v="19421.099999999999"/>
    <n v="1493.9307692307691"/>
    <s v="Black"/>
    <x v="10"/>
    <n v="100000"/>
    <s v="N"/>
    <s v="GM12CMRBLA015"/>
  </r>
  <r>
    <s v="TY12COR028"/>
    <s v="TY"/>
    <s v="Toyota"/>
    <s v="COR"/>
    <s v="Corolla"/>
    <n v="2012"/>
    <n v="13"/>
    <n v="29601.9"/>
    <n v="2277.0692307692307"/>
    <s v="Black"/>
    <x v="5"/>
    <n v="100000"/>
    <s v="N"/>
    <s v="TY12CORBLA028"/>
  </r>
  <r>
    <s v="HY12ELA050"/>
    <s v="HY"/>
    <s v="Hundai"/>
    <s v="ELA"/>
    <s v="Elantra"/>
    <n v="2012"/>
    <n v="13"/>
    <n v="22282"/>
    <n v="1714"/>
    <s v="Blue"/>
    <x v="13"/>
    <n v="100000"/>
    <s v="N"/>
    <s v="HY12ELABLU050"/>
  </r>
  <r>
    <s v="FD12FCS011"/>
    <s v="FD"/>
    <s v="Ford"/>
    <s v="FCS"/>
    <s v="Focus"/>
    <n v="2012"/>
    <n v="13"/>
    <n v="19341.7"/>
    <n v="1487.823076923077"/>
    <s v="White"/>
    <x v="15"/>
    <n v="75000"/>
    <s v="N"/>
    <s v="FD12FCSWHI011"/>
  </r>
  <r>
    <s v="HO13CIV036"/>
    <s v="HO"/>
    <s v="Honda"/>
    <s v="CIV"/>
    <s v="Civic"/>
    <n v="2013"/>
    <n v="12"/>
    <n v="13867.6"/>
    <n v="1155.6333333333334"/>
    <s v="Black"/>
    <x v="0"/>
    <n v="75000"/>
    <s v="N"/>
    <s v="HO13CIVBLA036"/>
  </r>
  <r>
    <s v="HY13ELA051"/>
    <s v="HY"/>
    <s v="Hundai"/>
    <s v="ELA"/>
    <s v="Elantra"/>
    <n v="2013"/>
    <n v="12"/>
    <n v="20223.900000000001"/>
    <n v="1685.325"/>
    <s v="Black"/>
    <x v="16"/>
    <n v="100000"/>
    <s v="N"/>
    <s v="HY13ELABLA051"/>
  </r>
  <r>
    <s v="HY13ELA052"/>
    <s v="HY"/>
    <s v="Hundai"/>
    <s v="ELA"/>
    <s v="Elantra"/>
    <n v="2013"/>
    <n v="12"/>
    <n v="22188.5"/>
    <n v="1849.0416666666667"/>
    <s v="Blue"/>
    <x v="6"/>
    <n v="100000"/>
    <s v="N"/>
    <s v="HY13ELABLU052"/>
  </r>
  <r>
    <s v="FD13FCS009"/>
    <s v="FD"/>
    <s v="Ford"/>
    <s v="FCS"/>
    <s v="Focus"/>
    <n v="2013"/>
    <n v="12"/>
    <n v="27637.1"/>
    <n v="2303.0916666666667"/>
    <s v="Black"/>
    <x v="8"/>
    <n v="75000"/>
    <s v="N"/>
    <s v="FD13FCSBLA009"/>
  </r>
  <r>
    <s v="FD13FCS010"/>
    <s v="FD"/>
    <s v="Ford"/>
    <s v="FCS"/>
    <s v="Focus"/>
    <n v="2013"/>
    <n v="12"/>
    <n v="27534.799999999999"/>
    <n v="2294.5666666666666"/>
    <s v="White"/>
    <x v="16"/>
    <n v="75000"/>
    <s v="N"/>
    <s v="FD13FCSWHI010"/>
  </r>
  <r>
    <s v="FD13FCS012"/>
    <s v="FD"/>
    <s v="Ford"/>
    <s v="FCS"/>
    <s v="Focus"/>
    <n v="2013"/>
    <n v="12"/>
    <n v="22521.599999999999"/>
    <n v="1876.8"/>
    <s v="Black"/>
    <x v="7"/>
    <n v="75000"/>
    <s v="N"/>
    <s v="FD13FCSBLA012"/>
  </r>
  <r>
    <s v="FD13FCS013"/>
    <s v="FD"/>
    <s v="Ford"/>
    <s v="FCS"/>
    <s v="Focus"/>
    <n v="2013"/>
    <n v="12"/>
    <n v="13682.9"/>
    <n v="1140.2416666666666"/>
    <s v="Black"/>
    <x v="2"/>
    <n v="75000"/>
    <s v="N"/>
    <s v="FD13FCSBLA013"/>
  </r>
  <r>
    <s v="GM14CMR016"/>
    <s v="GM"/>
    <s v="General Motors"/>
    <s v="CMR"/>
    <s v="Camero"/>
    <n v="2014"/>
    <n v="11"/>
    <n v="14289.6"/>
    <n v="1299.0545454545454"/>
    <s v="White"/>
    <x v="14"/>
    <n v="100000"/>
    <s v="N"/>
    <s v="GM14CMRWHI016"/>
  </r>
  <r>
    <s v="TY14COR027"/>
    <s v="TY"/>
    <s v="Toyota"/>
    <s v="COR"/>
    <s v="Corolla"/>
    <n v="2014"/>
    <n v="11"/>
    <n v="17556.3"/>
    <n v="1596.0272727272727"/>
    <s v="Blue"/>
    <x v="16"/>
    <n v="100000"/>
    <s v="N"/>
    <s v="TY14CORBLU027"/>
  </r>
  <r>
    <s v="HO14ODY041"/>
    <s v="HO"/>
    <s v="Honda"/>
    <s v="ODY"/>
    <s v="Odyssey"/>
    <n v="2014"/>
    <n v="11"/>
    <n v="3708.1"/>
    <n v="337.09999999999997"/>
    <s v="Black"/>
    <x v="13"/>
    <n v="100000"/>
    <s v="N"/>
    <s v="HO14ODYBLA0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0"/>
        <item x="0"/>
        <item x="6"/>
        <item x="9"/>
        <item x="11"/>
        <item x="1"/>
        <item x="3"/>
        <item x="12"/>
        <item x="13"/>
        <item x="16"/>
        <item x="2"/>
        <item x="5"/>
        <item x="8"/>
        <item x="4"/>
        <item x="14"/>
        <item x="7"/>
        <item x="15"/>
        <item t="default"/>
      </items>
    </pivotField>
    <pivotField numFmtId="43"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21"/>
  <sheetViews>
    <sheetView topLeftCell="A4" workbookViewId="0">
      <selection activeCell="A3" sqref="A3"/>
    </sheetView>
  </sheetViews>
  <sheetFormatPr defaultRowHeight="15"/>
  <cols>
    <col min="1" max="1" width="13.140625" bestFit="1" customWidth="1"/>
    <col min="2" max="2" width="12.5703125" bestFit="1" customWidth="1"/>
  </cols>
  <sheetData>
    <row r="3" spans="1:2">
      <c r="A3" s="5" t="s">
        <v>122</v>
      </c>
      <c r="B3" t="s">
        <v>124</v>
      </c>
    </row>
    <row r="4" spans="1:2">
      <c r="A4" s="6" t="s">
        <v>40</v>
      </c>
      <c r="B4" s="2">
        <v>144647.70000000001</v>
      </c>
    </row>
    <row r="5" spans="1:2">
      <c r="A5" s="6" t="s">
        <v>49</v>
      </c>
      <c r="B5" s="2">
        <v>150656.40000000002</v>
      </c>
    </row>
    <row r="6" spans="1:2">
      <c r="A6" s="6" t="s">
        <v>25</v>
      </c>
      <c r="B6" s="2">
        <v>154427.9</v>
      </c>
    </row>
    <row r="7" spans="1:2">
      <c r="A7" s="6" t="s">
        <v>57</v>
      </c>
      <c r="B7" s="2">
        <v>179986</v>
      </c>
    </row>
    <row r="8" spans="1:2">
      <c r="A8" s="6" t="s">
        <v>28</v>
      </c>
      <c r="B8" s="2">
        <v>143640.70000000001</v>
      </c>
    </row>
    <row r="9" spans="1:2">
      <c r="A9" s="6" t="s">
        <v>44</v>
      </c>
      <c r="B9" s="2">
        <v>135078.20000000001</v>
      </c>
    </row>
    <row r="10" spans="1:2">
      <c r="A10" s="6" t="s">
        <v>23</v>
      </c>
      <c r="B10" s="2">
        <v>184693.8</v>
      </c>
    </row>
    <row r="11" spans="1:2">
      <c r="A11" s="6" t="s">
        <v>21</v>
      </c>
      <c r="B11" s="2">
        <v>127731.3</v>
      </c>
    </row>
    <row r="12" spans="1:2">
      <c r="A12" s="6" t="s">
        <v>18</v>
      </c>
      <c r="B12" s="2">
        <v>70964.900000000009</v>
      </c>
    </row>
    <row r="13" spans="1:2">
      <c r="A13" s="6" t="s">
        <v>31</v>
      </c>
      <c r="B13" s="2">
        <v>65315</v>
      </c>
    </row>
    <row r="14" spans="1:2">
      <c r="A14" s="6" t="s">
        <v>37</v>
      </c>
      <c r="B14" s="2">
        <v>138561.5</v>
      </c>
    </row>
    <row r="15" spans="1:2">
      <c r="A15" s="6" t="s">
        <v>38</v>
      </c>
      <c r="B15" s="2">
        <v>141229.4</v>
      </c>
    </row>
    <row r="16" spans="1:2">
      <c r="A16" s="6" t="s">
        <v>15</v>
      </c>
      <c r="B16" s="2">
        <v>305432.39999999997</v>
      </c>
    </row>
    <row r="17" spans="1:2">
      <c r="A17" s="6" t="s">
        <v>51</v>
      </c>
      <c r="B17" s="2">
        <v>177713.90000000002</v>
      </c>
    </row>
    <row r="18" spans="1:2">
      <c r="A18" s="6" t="s">
        <v>42</v>
      </c>
      <c r="B18" s="2">
        <v>65964.900000000009</v>
      </c>
    </row>
    <row r="19" spans="1:2">
      <c r="A19" s="6" t="s">
        <v>35</v>
      </c>
      <c r="B19" s="2">
        <v>130601.60000000001</v>
      </c>
    </row>
    <row r="20" spans="1:2">
      <c r="A20" s="6" t="s">
        <v>33</v>
      </c>
      <c r="B20" s="2">
        <v>19341.7</v>
      </c>
    </row>
    <row r="21" spans="1:2">
      <c r="A21" s="6" t="s">
        <v>123</v>
      </c>
      <c r="B21" s="2">
        <v>2335987.2999999998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5"/>
  <sheetViews>
    <sheetView tabSelected="1" topLeftCell="A43" workbookViewId="0">
      <selection activeCell="R11" sqref="R11"/>
    </sheetView>
  </sheetViews>
  <sheetFormatPr defaultRowHeight="15"/>
  <cols>
    <col min="1" max="1" width="13.5703125" bestFit="1" customWidth="1"/>
    <col min="3" max="3" width="14.85546875" bestFit="1" customWidth="1"/>
    <col min="5" max="5" width="9.85546875" bestFit="1" customWidth="1"/>
    <col min="6" max="6" width="10" customWidth="1"/>
    <col min="8" max="8" width="11.5703125" bestFit="1" customWidth="1"/>
    <col min="9" max="9" width="9.5703125" bestFit="1" customWidth="1"/>
    <col min="12" max="12" width="11.5703125" bestFit="1" customWidth="1"/>
    <col min="14" max="14" width="18.140625" customWidth="1"/>
  </cols>
  <sheetData>
    <row r="1" spans="1:16" s="1" customFormat="1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121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6">
      <c r="A2" t="s">
        <v>48</v>
      </c>
      <c r="B2" t="str">
        <f t="shared" ref="B2:B33" si="0">LEFT(A2,2)</f>
        <v>TY</v>
      </c>
      <c r="C2" t="str">
        <f t="shared" ref="C2:C33" si="1">VLOOKUP(B2,B$55:C$60,2)</f>
        <v>Toyota</v>
      </c>
      <c r="D2" t="str">
        <f t="shared" ref="D2:D33" si="2">MID(A2,5,3)</f>
        <v>CAM</v>
      </c>
      <c r="E2" t="str">
        <f t="shared" ref="E2:E33" si="3">VLOOKUP(D2,D$55:E$65,2)</f>
        <v>Camry</v>
      </c>
      <c r="F2" s="2">
        <f t="shared" ref="F2:F33" si="4">IF(25-MID(A2,3,2)&lt;0, 1900+MID(A2,3,2), 2000+MID(A2,3,2))</f>
        <v>1996</v>
      </c>
      <c r="G2">
        <f t="shared" ref="G2:G33" si="5">2025-F2</f>
        <v>29</v>
      </c>
      <c r="H2" s="4">
        <v>114660.6</v>
      </c>
      <c r="I2" s="4">
        <f t="shared" ref="I2:I33" si="6">H2/G2</f>
        <v>3953.8137931034485</v>
      </c>
      <c r="J2" t="s">
        <v>20</v>
      </c>
      <c r="K2" t="s">
        <v>49</v>
      </c>
      <c r="L2" s="4">
        <v>100000</v>
      </c>
      <c r="M2" t="str">
        <f t="shared" ref="M2:M33" si="7">IF(H2&gt;L2, "Y", "N")</f>
        <v>Y</v>
      </c>
      <c r="N2" t="str">
        <f t="shared" ref="N2:N33" si="8">CONCATENATE(LEFT(A2,7), UPPER(LEFT(J2,3)), RIGHT(A2,3))</f>
        <v>TY96CAMGRE020</v>
      </c>
      <c r="P2" s="3"/>
    </row>
    <row r="3" spans="1:16">
      <c r="A3" t="s">
        <v>75</v>
      </c>
      <c r="B3" t="str">
        <f t="shared" si="0"/>
        <v>CR</v>
      </c>
      <c r="C3" t="str">
        <f t="shared" si="1"/>
        <v>Chrysler</v>
      </c>
      <c r="D3" t="str">
        <f t="shared" si="2"/>
        <v>CAR</v>
      </c>
      <c r="E3" t="str">
        <f t="shared" si="3"/>
        <v>Caravan</v>
      </c>
      <c r="F3" s="2">
        <f t="shared" si="4"/>
        <v>1999</v>
      </c>
      <c r="G3">
        <f t="shared" si="5"/>
        <v>26</v>
      </c>
      <c r="H3" s="4">
        <v>79420.600000000006</v>
      </c>
      <c r="I3" s="4">
        <f t="shared" si="6"/>
        <v>3054.6384615384618</v>
      </c>
      <c r="J3" t="s">
        <v>20</v>
      </c>
      <c r="K3" t="s">
        <v>44</v>
      </c>
      <c r="L3" s="4">
        <v>75000</v>
      </c>
      <c r="M3" t="str">
        <f t="shared" si="7"/>
        <v>Y</v>
      </c>
      <c r="N3" t="str">
        <f>CONCATENATE(LEFT(A3,7), UPPER(LEFT(J3,3)), RIGHT(A3,3))</f>
        <v>CR99CARGRE045</v>
      </c>
    </row>
    <row r="4" spans="1:16">
      <c r="A4" t="s">
        <v>62</v>
      </c>
      <c r="B4" t="str">
        <f t="shared" si="0"/>
        <v>HO</v>
      </c>
      <c r="C4" t="str">
        <f t="shared" si="1"/>
        <v>Honda</v>
      </c>
      <c r="D4" t="str">
        <f t="shared" si="2"/>
        <v>CIV</v>
      </c>
      <c r="E4" t="str">
        <f t="shared" si="3"/>
        <v>Civic</v>
      </c>
      <c r="F4" s="2">
        <f t="shared" si="4"/>
        <v>1999</v>
      </c>
      <c r="G4">
        <f t="shared" si="5"/>
        <v>26</v>
      </c>
      <c r="H4" s="4">
        <v>82374</v>
      </c>
      <c r="I4" s="4">
        <f t="shared" si="6"/>
        <v>3168.2307692307691</v>
      </c>
      <c r="J4" t="s">
        <v>17</v>
      </c>
      <c r="K4" t="s">
        <v>37</v>
      </c>
      <c r="L4" s="4">
        <v>75000</v>
      </c>
      <c r="M4" t="str">
        <f t="shared" si="7"/>
        <v>Y</v>
      </c>
      <c r="N4" t="str">
        <f t="shared" si="8"/>
        <v>HO99CIVWHI030</v>
      </c>
    </row>
    <row r="5" spans="1:16">
      <c r="A5" t="s">
        <v>76</v>
      </c>
      <c r="B5" t="str">
        <f t="shared" si="0"/>
        <v>CR</v>
      </c>
      <c r="C5" t="str">
        <f t="shared" si="1"/>
        <v>Chrysler</v>
      </c>
      <c r="D5" t="str">
        <f t="shared" si="2"/>
        <v>CAR</v>
      </c>
      <c r="E5" t="str">
        <f t="shared" si="3"/>
        <v>Caravan</v>
      </c>
      <c r="F5" s="2">
        <f t="shared" si="4"/>
        <v>2000</v>
      </c>
      <c r="G5">
        <f t="shared" si="5"/>
        <v>25</v>
      </c>
      <c r="H5" s="4">
        <v>77243.100000000006</v>
      </c>
      <c r="I5" s="4">
        <f t="shared" si="6"/>
        <v>3089.7240000000002</v>
      </c>
      <c r="J5" t="s">
        <v>14</v>
      </c>
      <c r="K5" t="s">
        <v>23</v>
      </c>
      <c r="L5" s="4">
        <v>75000</v>
      </c>
      <c r="M5" t="str">
        <f t="shared" si="7"/>
        <v>Y</v>
      </c>
      <c r="N5" t="str">
        <f t="shared" si="8"/>
        <v>CR00CARBLA046</v>
      </c>
    </row>
    <row r="6" spans="1:16">
      <c r="A6" t="s">
        <v>50</v>
      </c>
      <c r="B6" t="str">
        <f t="shared" si="0"/>
        <v>TY</v>
      </c>
      <c r="C6" t="str">
        <f t="shared" si="1"/>
        <v>Toyota</v>
      </c>
      <c r="D6" t="str">
        <f t="shared" si="2"/>
        <v>CAM</v>
      </c>
      <c r="E6" t="str">
        <f t="shared" si="3"/>
        <v>Camry</v>
      </c>
      <c r="F6" s="2">
        <f t="shared" si="4"/>
        <v>1998</v>
      </c>
      <c r="G6">
        <f t="shared" si="5"/>
        <v>27</v>
      </c>
      <c r="H6" s="4">
        <v>93382.6</v>
      </c>
      <c r="I6" s="4">
        <f t="shared" si="6"/>
        <v>3458.614814814815</v>
      </c>
      <c r="J6" t="s">
        <v>14</v>
      </c>
      <c r="K6" t="s">
        <v>51</v>
      </c>
      <c r="L6" s="4">
        <v>100000</v>
      </c>
      <c r="M6" t="str">
        <f t="shared" si="7"/>
        <v>N</v>
      </c>
      <c r="N6" t="str">
        <f t="shared" si="8"/>
        <v>TY98CAMBLA021</v>
      </c>
    </row>
    <row r="7" spans="1:16">
      <c r="A7" t="s">
        <v>45</v>
      </c>
      <c r="B7" t="str">
        <f t="shared" si="0"/>
        <v>GM</v>
      </c>
      <c r="C7" t="str">
        <f t="shared" si="1"/>
        <v>General Motors</v>
      </c>
      <c r="D7" t="str">
        <f t="shared" si="2"/>
        <v>SLV</v>
      </c>
      <c r="E7" t="str">
        <f t="shared" si="3"/>
        <v>Silverado</v>
      </c>
      <c r="F7" s="2">
        <f t="shared" si="4"/>
        <v>1998</v>
      </c>
      <c r="G7">
        <f t="shared" si="5"/>
        <v>27</v>
      </c>
      <c r="H7" s="4">
        <v>83162.7</v>
      </c>
      <c r="I7" s="4">
        <f t="shared" si="6"/>
        <v>3080.1</v>
      </c>
      <c r="J7" t="s">
        <v>14</v>
      </c>
      <c r="K7" t="s">
        <v>38</v>
      </c>
      <c r="L7" s="4">
        <v>100000</v>
      </c>
      <c r="M7" t="str">
        <f t="shared" si="7"/>
        <v>N</v>
      </c>
      <c r="N7" t="str">
        <f t="shared" si="8"/>
        <v>GM98SLVBLA018</v>
      </c>
    </row>
    <row r="8" spans="1:16">
      <c r="A8" t="s">
        <v>52</v>
      </c>
      <c r="B8" t="str">
        <f t="shared" si="0"/>
        <v>TY</v>
      </c>
      <c r="C8" t="str">
        <f t="shared" si="1"/>
        <v>Toyota</v>
      </c>
      <c r="D8" t="str">
        <f t="shared" si="2"/>
        <v>CAM</v>
      </c>
      <c r="E8" t="str">
        <f t="shared" si="3"/>
        <v>Camry</v>
      </c>
      <c r="F8" s="2">
        <f t="shared" si="4"/>
        <v>2000</v>
      </c>
      <c r="G8">
        <f t="shared" si="5"/>
        <v>25</v>
      </c>
      <c r="H8" s="4">
        <v>85928</v>
      </c>
      <c r="I8" s="4">
        <f t="shared" si="6"/>
        <v>3437.12</v>
      </c>
      <c r="J8" t="s">
        <v>20</v>
      </c>
      <c r="K8" t="s">
        <v>25</v>
      </c>
      <c r="L8" s="4">
        <v>100000</v>
      </c>
      <c r="M8" t="str">
        <f t="shared" si="7"/>
        <v>N</v>
      </c>
      <c r="N8" t="str">
        <f t="shared" si="8"/>
        <v>TY00CAMGRE022</v>
      </c>
    </row>
    <row r="9" spans="1:16">
      <c r="A9" t="s">
        <v>46</v>
      </c>
      <c r="B9" t="str">
        <f t="shared" si="0"/>
        <v>GM</v>
      </c>
      <c r="C9" t="str">
        <f t="shared" si="1"/>
        <v>General Motors</v>
      </c>
      <c r="D9" t="str">
        <f t="shared" si="2"/>
        <v>SLV</v>
      </c>
      <c r="E9" t="str">
        <f t="shared" si="3"/>
        <v>Silverado</v>
      </c>
      <c r="F9" s="2">
        <f t="shared" si="4"/>
        <v>2000</v>
      </c>
      <c r="G9">
        <f t="shared" si="5"/>
        <v>25</v>
      </c>
      <c r="H9" s="4">
        <v>80685.8</v>
      </c>
      <c r="I9" s="4">
        <f t="shared" si="6"/>
        <v>3227.4320000000002</v>
      </c>
      <c r="J9" t="s">
        <v>47</v>
      </c>
      <c r="K9" t="s">
        <v>35</v>
      </c>
      <c r="L9" s="4">
        <v>100000</v>
      </c>
      <c r="M9" t="str">
        <f t="shared" si="7"/>
        <v>N</v>
      </c>
      <c r="N9" t="str">
        <f t="shared" si="8"/>
        <v>GM00SLVBLU019</v>
      </c>
    </row>
    <row r="10" spans="1:16">
      <c r="A10" t="s">
        <v>63</v>
      </c>
      <c r="B10" t="str">
        <f t="shared" si="0"/>
        <v>HO</v>
      </c>
      <c r="C10" t="str">
        <f t="shared" si="1"/>
        <v>Honda</v>
      </c>
      <c r="D10" t="str">
        <f t="shared" si="2"/>
        <v>CIV</v>
      </c>
      <c r="E10" t="str">
        <f t="shared" si="3"/>
        <v>Civic</v>
      </c>
      <c r="F10" s="2">
        <f t="shared" si="4"/>
        <v>2001</v>
      </c>
      <c r="G10">
        <f t="shared" si="5"/>
        <v>24</v>
      </c>
      <c r="H10" s="4">
        <v>69891.899999999994</v>
      </c>
      <c r="I10" s="4">
        <f t="shared" si="6"/>
        <v>2912.1624999999999</v>
      </c>
      <c r="J10" t="s">
        <v>47</v>
      </c>
      <c r="K10" t="s">
        <v>23</v>
      </c>
      <c r="L10" s="4">
        <v>75000</v>
      </c>
      <c r="M10" t="str">
        <f t="shared" si="7"/>
        <v>N</v>
      </c>
      <c r="N10" t="str">
        <f t="shared" si="8"/>
        <v>HO01CIVBLU031</v>
      </c>
    </row>
    <row r="11" spans="1:16">
      <c r="A11" t="s">
        <v>98</v>
      </c>
      <c r="B11" t="str">
        <f t="shared" si="0"/>
        <v>HO</v>
      </c>
      <c r="C11" t="str">
        <f t="shared" si="1"/>
        <v>Honda</v>
      </c>
      <c r="D11" t="str">
        <f t="shared" si="2"/>
        <v>ODY</v>
      </c>
      <c r="E11" t="str">
        <f t="shared" si="3"/>
        <v>Odyssey</v>
      </c>
      <c r="F11" s="2">
        <f t="shared" si="4"/>
        <v>2001</v>
      </c>
      <c r="G11">
        <f t="shared" si="5"/>
        <v>24</v>
      </c>
      <c r="H11" s="4">
        <v>68658.899999999994</v>
      </c>
      <c r="I11" s="4">
        <f t="shared" si="6"/>
        <v>2860.7874999999999</v>
      </c>
      <c r="J11" t="s">
        <v>14</v>
      </c>
      <c r="K11" t="s">
        <v>15</v>
      </c>
      <c r="L11" s="4">
        <v>100000</v>
      </c>
      <c r="M11" t="str">
        <f t="shared" si="7"/>
        <v>N</v>
      </c>
      <c r="N11" t="str">
        <f t="shared" si="8"/>
        <v>HO01ODYBLA040</v>
      </c>
    </row>
    <row r="12" spans="1:16">
      <c r="A12" t="s">
        <v>53</v>
      </c>
      <c r="B12" t="str">
        <f t="shared" si="0"/>
        <v>TY</v>
      </c>
      <c r="C12" t="str">
        <f t="shared" si="1"/>
        <v>Toyota</v>
      </c>
      <c r="D12" t="str">
        <f t="shared" si="2"/>
        <v>CAM</v>
      </c>
      <c r="E12" t="str">
        <f t="shared" si="3"/>
        <v>Camry</v>
      </c>
      <c r="F12" s="2">
        <f t="shared" si="4"/>
        <v>2002</v>
      </c>
      <c r="G12">
        <f t="shared" si="5"/>
        <v>23</v>
      </c>
      <c r="H12" s="4">
        <v>67829.100000000006</v>
      </c>
      <c r="I12" s="4">
        <f t="shared" si="6"/>
        <v>2949.0913043478263</v>
      </c>
      <c r="J12" t="s">
        <v>14</v>
      </c>
      <c r="K12" t="s">
        <v>15</v>
      </c>
      <c r="L12" s="4">
        <v>100000</v>
      </c>
      <c r="M12" t="str">
        <f t="shared" si="7"/>
        <v>N</v>
      </c>
      <c r="N12" t="str">
        <f t="shared" si="8"/>
        <v>TY02CAMBLA023</v>
      </c>
    </row>
    <row r="13" spans="1:16">
      <c r="A13" t="s">
        <v>55</v>
      </c>
      <c r="B13" t="str">
        <f t="shared" si="0"/>
        <v>TY</v>
      </c>
      <c r="C13" t="str">
        <f t="shared" si="1"/>
        <v>Toyota</v>
      </c>
      <c r="D13" t="str">
        <f t="shared" si="2"/>
        <v>COR</v>
      </c>
      <c r="E13" t="str">
        <f t="shared" si="3"/>
        <v>Corolla</v>
      </c>
      <c r="F13" s="2">
        <f t="shared" si="4"/>
        <v>2002</v>
      </c>
      <c r="G13">
        <f t="shared" si="5"/>
        <v>23</v>
      </c>
      <c r="H13" s="4">
        <v>64467.4</v>
      </c>
      <c r="I13" s="4">
        <f t="shared" si="6"/>
        <v>2802.9304347826087</v>
      </c>
      <c r="J13" t="s">
        <v>56</v>
      </c>
      <c r="K13" t="s">
        <v>57</v>
      </c>
      <c r="L13" s="4">
        <v>100000</v>
      </c>
      <c r="M13" t="str">
        <f t="shared" si="7"/>
        <v>N</v>
      </c>
      <c r="N13" t="str">
        <f t="shared" si="8"/>
        <v>TY02CORRED025</v>
      </c>
    </row>
    <row r="14" spans="1:16">
      <c r="A14" t="s">
        <v>58</v>
      </c>
      <c r="B14" t="str">
        <f t="shared" si="0"/>
        <v>TY</v>
      </c>
      <c r="C14" t="str">
        <f t="shared" si="1"/>
        <v>Toyota</v>
      </c>
      <c r="D14" t="str">
        <f t="shared" si="2"/>
        <v>COR</v>
      </c>
      <c r="E14" t="str">
        <f t="shared" si="3"/>
        <v>Corolla</v>
      </c>
      <c r="F14" s="2">
        <f t="shared" si="4"/>
        <v>2003</v>
      </c>
      <c r="G14">
        <f t="shared" si="5"/>
        <v>22</v>
      </c>
      <c r="H14" s="4">
        <v>73444.399999999994</v>
      </c>
      <c r="I14" s="4">
        <f t="shared" si="6"/>
        <v>3338.3818181818178</v>
      </c>
      <c r="J14" t="s">
        <v>14</v>
      </c>
      <c r="K14" t="s">
        <v>57</v>
      </c>
      <c r="L14" s="4">
        <v>100000</v>
      </c>
      <c r="M14" t="str">
        <f t="shared" si="7"/>
        <v>N</v>
      </c>
      <c r="N14" t="str">
        <f t="shared" si="8"/>
        <v>TY03CORBLA026</v>
      </c>
    </row>
    <row r="15" spans="1:16">
      <c r="A15" t="s">
        <v>77</v>
      </c>
      <c r="B15" t="str">
        <f t="shared" si="0"/>
        <v>CR</v>
      </c>
      <c r="C15" t="str">
        <f t="shared" si="1"/>
        <v>Chrysler</v>
      </c>
      <c r="D15" t="str">
        <f t="shared" si="2"/>
        <v>CAR</v>
      </c>
      <c r="E15" t="str">
        <f t="shared" si="3"/>
        <v>Caravan</v>
      </c>
      <c r="F15" s="2">
        <f t="shared" si="4"/>
        <v>2004</v>
      </c>
      <c r="G15">
        <f t="shared" si="5"/>
        <v>21</v>
      </c>
      <c r="H15" s="4">
        <v>72527.199999999997</v>
      </c>
      <c r="I15" s="4">
        <f t="shared" si="6"/>
        <v>3453.6761904761902</v>
      </c>
      <c r="J15" t="s">
        <v>17</v>
      </c>
      <c r="K15" t="s">
        <v>40</v>
      </c>
      <c r="L15" s="4">
        <v>75000</v>
      </c>
      <c r="M15" t="str">
        <f t="shared" si="7"/>
        <v>N</v>
      </c>
      <c r="N15" t="str">
        <f t="shared" si="8"/>
        <v>CR04CARWHI047</v>
      </c>
    </row>
    <row r="16" spans="1:16">
      <c r="A16" t="s">
        <v>78</v>
      </c>
      <c r="B16" t="str">
        <f t="shared" si="0"/>
        <v>CR</v>
      </c>
      <c r="C16" t="str">
        <f t="shared" si="1"/>
        <v>Chrysler</v>
      </c>
      <c r="D16" t="str">
        <f t="shared" si="2"/>
        <v>CAR</v>
      </c>
      <c r="E16" t="str">
        <f t="shared" si="3"/>
        <v>Caravan</v>
      </c>
      <c r="F16" s="2">
        <f t="shared" si="4"/>
        <v>2004</v>
      </c>
      <c r="G16">
        <f t="shared" si="5"/>
        <v>21</v>
      </c>
      <c r="H16" s="4">
        <v>52699.4</v>
      </c>
      <c r="I16" s="4">
        <f t="shared" si="6"/>
        <v>2509.4952380952382</v>
      </c>
      <c r="J16" t="s">
        <v>56</v>
      </c>
      <c r="K16" t="s">
        <v>40</v>
      </c>
      <c r="L16" s="4">
        <v>75000</v>
      </c>
      <c r="M16" t="str">
        <f t="shared" si="7"/>
        <v>N</v>
      </c>
      <c r="N16" t="str">
        <f t="shared" si="8"/>
        <v>CR04CARRED048</v>
      </c>
    </row>
    <row r="17" spans="1:14">
      <c r="A17" t="s">
        <v>72</v>
      </c>
      <c r="B17" t="str">
        <f t="shared" si="0"/>
        <v>CR</v>
      </c>
      <c r="C17" t="str">
        <f t="shared" si="1"/>
        <v>Chrysler</v>
      </c>
      <c r="D17" t="str">
        <f t="shared" si="2"/>
        <v>PTC</v>
      </c>
      <c r="E17" t="str">
        <f t="shared" si="3"/>
        <v>PT Cruiser</v>
      </c>
      <c r="F17" s="2">
        <f t="shared" si="4"/>
        <v>2004</v>
      </c>
      <c r="G17">
        <f t="shared" si="5"/>
        <v>21</v>
      </c>
      <c r="H17" s="4">
        <v>64542</v>
      </c>
      <c r="I17" s="4">
        <f t="shared" si="6"/>
        <v>3073.4285714285716</v>
      </c>
      <c r="J17" t="s">
        <v>47</v>
      </c>
      <c r="K17" t="s">
        <v>15</v>
      </c>
      <c r="L17" s="4">
        <v>75000</v>
      </c>
      <c r="M17" t="str">
        <f t="shared" si="7"/>
        <v>N</v>
      </c>
      <c r="N17" t="str">
        <f t="shared" si="8"/>
        <v>CR04PTCBLU042</v>
      </c>
    </row>
    <row r="18" spans="1:14">
      <c r="A18" t="s">
        <v>85</v>
      </c>
      <c r="B18" t="str">
        <f t="shared" si="0"/>
        <v>HO</v>
      </c>
      <c r="C18" t="str">
        <f t="shared" si="1"/>
        <v>Honda</v>
      </c>
      <c r="D18" t="str">
        <f t="shared" si="2"/>
        <v>ODY</v>
      </c>
      <c r="E18" t="str">
        <f t="shared" si="3"/>
        <v>Odyssey</v>
      </c>
      <c r="F18" s="2">
        <f t="shared" si="4"/>
        <v>2005</v>
      </c>
      <c r="G18">
        <f t="shared" si="5"/>
        <v>20</v>
      </c>
      <c r="H18" s="4">
        <v>60389.5</v>
      </c>
      <c r="I18" s="4">
        <f t="shared" si="6"/>
        <v>3019.4749999999999</v>
      </c>
      <c r="J18" t="s">
        <v>17</v>
      </c>
      <c r="K18" t="s">
        <v>28</v>
      </c>
      <c r="L18" s="4">
        <v>100000</v>
      </c>
      <c r="M18" t="str">
        <f t="shared" si="7"/>
        <v>N</v>
      </c>
      <c r="N18" t="str">
        <f t="shared" si="8"/>
        <v>HO05ODYWHI037</v>
      </c>
    </row>
    <row r="19" spans="1:14">
      <c r="A19" t="s">
        <v>83</v>
      </c>
      <c r="B19" t="str">
        <f t="shared" si="0"/>
        <v>FD</v>
      </c>
      <c r="C19" t="str">
        <f t="shared" si="1"/>
        <v>Ford</v>
      </c>
      <c r="D19" t="str">
        <f t="shared" si="2"/>
        <v>FCS</v>
      </c>
      <c r="E19" t="str">
        <f t="shared" si="3"/>
        <v>Focus</v>
      </c>
      <c r="F19" s="2">
        <f t="shared" si="4"/>
        <v>2006</v>
      </c>
      <c r="G19">
        <f t="shared" si="5"/>
        <v>19</v>
      </c>
      <c r="H19" s="4">
        <v>46311.4</v>
      </c>
      <c r="I19" s="4">
        <f t="shared" si="6"/>
        <v>2437.4421052631578</v>
      </c>
      <c r="J19" t="s">
        <v>20</v>
      </c>
      <c r="K19" t="s">
        <v>25</v>
      </c>
      <c r="L19" s="4">
        <v>75000</v>
      </c>
      <c r="M19" t="str">
        <f t="shared" si="7"/>
        <v>N</v>
      </c>
      <c r="N19" t="str">
        <f t="shared" si="8"/>
        <v>FD06FCSGRE006</v>
      </c>
    </row>
    <row r="20" spans="1:14">
      <c r="A20" t="s">
        <v>26</v>
      </c>
      <c r="B20" t="str">
        <f t="shared" si="0"/>
        <v>FD</v>
      </c>
      <c r="C20" t="str">
        <f t="shared" si="1"/>
        <v>Ford</v>
      </c>
      <c r="D20" t="str">
        <f t="shared" si="2"/>
        <v>FCS</v>
      </c>
      <c r="E20" t="str">
        <f t="shared" si="3"/>
        <v>Focus</v>
      </c>
      <c r="F20" s="2">
        <f t="shared" si="4"/>
        <v>2006</v>
      </c>
      <c r="G20">
        <f t="shared" si="5"/>
        <v>19</v>
      </c>
      <c r="H20" s="4">
        <v>52229.5</v>
      </c>
      <c r="I20" s="4">
        <f t="shared" si="6"/>
        <v>2748.9210526315787</v>
      </c>
      <c r="J20" t="s">
        <v>20</v>
      </c>
      <c r="K20" t="s">
        <v>21</v>
      </c>
      <c r="L20" s="4">
        <v>75000</v>
      </c>
      <c r="M20" t="str">
        <f t="shared" si="7"/>
        <v>N</v>
      </c>
      <c r="N20" t="str">
        <f t="shared" si="8"/>
        <v>FD06FCSGRE007</v>
      </c>
    </row>
    <row r="21" spans="1:14">
      <c r="A21" t="s">
        <v>13</v>
      </c>
      <c r="B21" t="str">
        <f t="shared" si="0"/>
        <v>FD</v>
      </c>
      <c r="C21" t="str">
        <f t="shared" si="1"/>
        <v>Ford</v>
      </c>
      <c r="D21" t="str">
        <f t="shared" si="2"/>
        <v>MTG</v>
      </c>
      <c r="E21" t="str">
        <f t="shared" si="3"/>
        <v>Mustang</v>
      </c>
      <c r="F21" s="2">
        <f t="shared" si="4"/>
        <v>2006</v>
      </c>
      <c r="G21">
        <f t="shared" si="5"/>
        <v>19</v>
      </c>
      <c r="H21" s="4">
        <v>40326.800000000003</v>
      </c>
      <c r="I21" s="4">
        <f t="shared" si="6"/>
        <v>2122.4631578947369</v>
      </c>
      <c r="J21" t="s">
        <v>14</v>
      </c>
      <c r="K21" t="s">
        <v>15</v>
      </c>
      <c r="L21" s="4">
        <v>50000</v>
      </c>
      <c r="M21" t="str">
        <f t="shared" si="7"/>
        <v>N</v>
      </c>
      <c r="N21" t="str">
        <f t="shared" si="8"/>
        <v>FD06MTGBLA001</v>
      </c>
    </row>
    <row r="22" spans="1:14">
      <c r="A22" t="s">
        <v>16</v>
      </c>
      <c r="B22" t="str">
        <f t="shared" si="0"/>
        <v>FD</v>
      </c>
      <c r="C22" t="str">
        <f t="shared" si="1"/>
        <v>Ford</v>
      </c>
      <c r="D22" t="str">
        <f t="shared" si="2"/>
        <v>MTG</v>
      </c>
      <c r="E22" t="str">
        <f t="shared" si="3"/>
        <v>Mustang</v>
      </c>
      <c r="F22" s="2">
        <f t="shared" si="4"/>
        <v>2006</v>
      </c>
      <c r="G22">
        <f t="shared" si="5"/>
        <v>19</v>
      </c>
      <c r="H22" s="4">
        <v>44974.8</v>
      </c>
      <c r="I22" s="4">
        <f t="shared" si="6"/>
        <v>2367.0947368421052</v>
      </c>
      <c r="J22" t="s">
        <v>17</v>
      </c>
      <c r="K22" t="s">
        <v>18</v>
      </c>
      <c r="L22" s="4">
        <v>50000</v>
      </c>
      <c r="M22" t="str">
        <f t="shared" si="7"/>
        <v>N</v>
      </c>
      <c r="N22" t="str">
        <f t="shared" si="8"/>
        <v>FD06MTGWHI002</v>
      </c>
    </row>
    <row r="23" spans="1:14">
      <c r="A23" t="s">
        <v>69</v>
      </c>
      <c r="B23" t="str">
        <f t="shared" si="0"/>
        <v>HO</v>
      </c>
      <c r="C23" t="str">
        <f t="shared" si="1"/>
        <v>Honda</v>
      </c>
      <c r="D23" t="str">
        <f t="shared" si="2"/>
        <v>ODY</v>
      </c>
      <c r="E23" t="str">
        <f t="shared" si="3"/>
        <v>Odyssey</v>
      </c>
      <c r="F23" s="2">
        <f t="shared" si="4"/>
        <v>2007</v>
      </c>
      <c r="G23">
        <f t="shared" si="5"/>
        <v>18</v>
      </c>
      <c r="H23" s="4">
        <v>50854.1</v>
      </c>
      <c r="I23" s="4">
        <f t="shared" si="6"/>
        <v>2825.2277777777776</v>
      </c>
      <c r="J23" t="s">
        <v>14</v>
      </c>
      <c r="K23" t="s">
        <v>51</v>
      </c>
      <c r="L23" s="4">
        <v>100000</v>
      </c>
      <c r="M23" t="str">
        <f t="shared" si="7"/>
        <v>N</v>
      </c>
      <c r="N23" t="str">
        <f t="shared" si="8"/>
        <v>HO07ODYBLA038</v>
      </c>
    </row>
    <row r="24" spans="1:14">
      <c r="A24" t="s">
        <v>73</v>
      </c>
      <c r="B24" t="str">
        <f t="shared" si="0"/>
        <v>CR</v>
      </c>
      <c r="C24" t="str">
        <f t="shared" si="1"/>
        <v>Chrysler</v>
      </c>
      <c r="D24" t="str">
        <f t="shared" si="2"/>
        <v>PTC</v>
      </c>
      <c r="E24" t="str">
        <f t="shared" si="3"/>
        <v>PT Cruiser</v>
      </c>
      <c r="F24" s="2">
        <f t="shared" si="4"/>
        <v>2007</v>
      </c>
      <c r="G24">
        <f t="shared" si="5"/>
        <v>18</v>
      </c>
      <c r="H24" s="4">
        <v>42074.2</v>
      </c>
      <c r="I24" s="4">
        <f t="shared" si="6"/>
        <v>2337.4555555555553</v>
      </c>
      <c r="J24" t="s">
        <v>20</v>
      </c>
      <c r="K24" t="s">
        <v>57</v>
      </c>
      <c r="L24" s="4">
        <v>75000</v>
      </c>
      <c r="M24" t="str">
        <f t="shared" si="7"/>
        <v>N</v>
      </c>
      <c r="N24" t="str">
        <f t="shared" si="8"/>
        <v>CR07PTCGRE043</v>
      </c>
    </row>
    <row r="25" spans="1:14">
      <c r="A25" t="s">
        <v>19</v>
      </c>
      <c r="B25" t="str">
        <f t="shared" si="0"/>
        <v>FD</v>
      </c>
      <c r="C25" t="str">
        <f t="shared" si="1"/>
        <v>Ford</v>
      </c>
      <c r="D25" t="str">
        <f t="shared" si="2"/>
        <v>MTG</v>
      </c>
      <c r="E25" t="str">
        <f t="shared" si="3"/>
        <v>Mustang</v>
      </c>
      <c r="F25" s="2">
        <f t="shared" si="4"/>
        <v>2008</v>
      </c>
      <c r="G25">
        <f t="shared" si="5"/>
        <v>17</v>
      </c>
      <c r="H25" s="4">
        <v>44946.5</v>
      </c>
      <c r="I25" s="4">
        <f t="shared" si="6"/>
        <v>2643.9117647058824</v>
      </c>
      <c r="J25" t="s">
        <v>20</v>
      </c>
      <c r="K25" t="s">
        <v>21</v>
      </c>
      <c r="L25" s="4">
        <v>50000</v>
      </c>
      <c r="M25" t="str">
        <f t="shared" si="7"/>
        <v>N</v>
      </c>
      <c r="N25" t="str">
        <f t="shared" si="8"/>
        <v>FD08MTGGRE003</v>
      </c>
    </row>
    <row r="26" spans="1:14">
      <c r="A26" t="s">
        <v>22</v>
      </c>
      <c r="B26" t="str">
        <f t="shared" si="0"/>
        <v>FD</v>
      </c>
      <c r="C26" t="str">
        <f t="shared" si="1"/>
        <v>Ford</v>
      </c>
      <c r="D26" t="str">
        <f t="shared" si="2"/>
        <v>MTG</v>
      </c>
      <c r="E26" t="str">
        <f t="shared" si="3"/>
        <v>Mustang</v>
      </c>
      <c r="F26" s="2">
        <f t="shared" si="4"/>
        <v>2008</v>
      </c>
      <c r="G26">
        <f t="shared" si="5"/>
        <v>17</v>
      </c>
      <c r="H26" s="4">
        <v>37558.800000000003</v>
      </c>
      <c r="I26" s="4">
        <f t="shared" si="6"/>
        <v>2209.3411764705884</v>
      </c>
      <c r="J26" t="s">
        <v>14</v>
      </c>
      <c r="K26" t="s">
        <v>23</v>
      </c>
      <c r="L26" s="4">
        <v>50000</v>
      </c>
      <c r="M26" t="str">
        <f t="shared" si="7"/>
        <v>N</v>
      </c>
      <c r="N26" t="str">
        <f t="shared" si="8"/>
        <v>FD08MTGBLA004</v>
      </c>
    </row>
    <row r="27" spans="1:14">
      <c r="A27" t="s">
        <v>24</v>
      </c>
      <c r="B27" t="str">
        <f t="shared" si="0"/>
        <v>FD</v>
      </c>
      <c r="C27" t="str">
        <f t="shared" si="1"/>
        <v>Ford</v>
      </c>
      <c r="D27" t="str">
        <f t="shared" si="2"/>
        <v>MTG</v>
      </c>
      <c r="E27" t="str">
        <f t="shared" si="3"/>
        <v>Mustang</v>
      </c>
      <c r="F27" s="2">
        <f t="shared" si="4"/>
        <v>2008</v>
      </c>
      <c r="G27">
        <f t="shared" si="5"/>
        <v>17</v>
      </c>
      <c r="H27" s="4">
        <v>36438.5</v>
      </c>
      <c r="I27" s="4">
        <f t="shared" si="6"/>
        <v>2143.4411764705883</v>
      </c>
      <c r="J27" t="s">
        <v>17</v>
      </c>
      <c r="K27" t="s">
        <v>15</v>
      </c>
      <c r="L27" s="4">
        <v>50000</v>
      </c>
      <c r="M27" t="str">
        <f t="shared" si="7"/>
        <v>N</v>
      </c>
      <c r="N27" t="str">
        <f t="shared" si="8"/>
        <v>FD08MTGWHI005</v>
      </c>
    </row>
    <row r="28" spans="1:14">
      <c r="A28" t="s">
        <v>70</v>
      </c>
      <c r="B28" t="str">
        <f t="shared" si="0"/>
        <v>HO</v>
      </c>
      <c r="C28" t="str">
        <f t="shared" si="1"/>
        <v>Honda</v>
      </c>
      <c r="D28" t="str">
        <f t="shared" si="2"/>
        <v>ODY</v>
      </c>
      <c r="E28" t="str">
        <f t="shared" si="3"/>
        <v>Odyssey</v>
      </c>
      <c r="F28" s="2">
        <f t="shared" si="4"/>
        <v>2008</v>
      </c>
      <c r="G28">
        <f t="shared" si="5"/>
        <v>17</v>
      </c>
      <c r="H28" s="4">
        <v>42504.6</v>
      </c>
      <c r="I28" s="4">
        <f t="shared" si="6"/>
        <v>2500.2705882352939</v>
      </c>
      <c r="J28" t="s">
        <v>17</v>
      </c>
      <c r="K28" t="s">
        <v>37</v>
      </c>
      <c r="L28" s="4">
        <v>100000</v>
      </c>
      <c r="M28" t="str">
        <f t="shared" si="7"/>
        <v>N</v>
      </c>
      <c r="N28" t="str">
        <f t="shared" si="8"/>
        <v>HO08ODYWHI039</v>
      </c>
    </row>
    <row r="29" spans="1:14">
      <c r="A29" t="s">
        <v>54</v>
      </c>
      <c r="B29" t="str">
        <f t="shared" si="0"/>
        <v>TY</v>
      </c>
      <c r="C29" t="str">
        <f t="shared" si="1"/>
        <v>Toyota</v>
      </c>
      <c r="D29" t="str">
        <f t="shared" si="2"/>
        <v>CAM</v>
      </c>
      <c r="E29" t="str">
        <f t="shared" si="3"/>
        <v>Camry</v>
      </c>
      <c r="F29" s="2">
        <f t="shared" si="4"/>
        <v>2009</v>
      </c>
      <c r="G29">
        <f t="shared" si="5"/>
        <v>16</v>
      </c>
      <c r="H29" s="4">
        <v>48114.2</v>
      </c>
      <c r="I29" s="4">
        <f t="shared" si="6"/>
        <v>3007.1374999999998</v>
      </c>
      <c r="J29" t="s">
        <v>17</v>
      </c>
      <c r="K29" t="s">
        <v>28</v>
      </c>
      <c r="L29" s="4">
        <v>100000</v>
      </c>
      <c r="M29" t="str">
        <f t="shared" si="7"/>
        <v>N</v>
      </c>
      <c r="N29" t="str">
        <f t="shared" si="8"/>
        <v>TY09CAMWHI024</v>
      </c>
    </row>
    <row r="30" spans="1:14">
      <c r="A30" t="s">
        <v>84</v>
      </c>
      <c r="B30" t="str">
        <f t="shared" si="0"/>
        <v>GM</v>
      </c>
      <c r="C30" t="str">
        <f t="shared" si="1"/>
        <v>General Motors</v>
      </c>
      <c r="D30" t="str">
        <f t="shared" si="2"/>
        <v>CMR</v>
      </c>
      <c r="E30" t="str">
        <f t="shared" si="3"/>
        <v>Camero</v>
      </c>
      <c r="F30" s="2">
        <f t="shared" si="4"/>
        <v>2009</v>
      </c>
      <c r="G30">
        <f t="shared" si="5"/>
        <v>16</v>
      </c>
      <c r="H30" s="4">
        <v>28464.799999999999</v>
      </c>
      <c r="I30" s="4">
        <f t="shared" si="6"/>
        <v>1779.05</v>
      </c>
      <c r="J30" t="s">
        <v>17</v>
      </c>
      <c r="K30" t="s">
        <v>38</v>
      </c>
      <c r="L30" s="4">
        <v>100000</v>
      </c>
      <c r="M30" t="str">
        <f t="shared" si="7"/>
        <v>N</v>
      </c>
      <c r="N30" t="str">
        <f t="shared" si="8"/>
        <v>GM09CMRWHI014</v>
      </c>
    </row>
    <row r="31" spans="1:14">
      <c r="A31" t="s">
        <v>27</v>
      </c>
      <c r="B31" t="str">
        <f t="shared" si="0"/>
        <v>FD</v>
      </c>
      <c r="C31" t="str">
        <f t="shared" si="1"/>
        <v>Ford</v>
      </c>
      <c r="D31" t="str">
        <f t="shared" si="2"/>
        <v>FCS</v>
      </c>
      <c r="E31" t="str">
        <f t="shared" si="3"/>
        <v>Focus</v>
      </c>
      <c r="F31" s="2">
        <f t="shared" si="4"/>
        <v>2009</v>
      </c>
      <c r="G31">
        <f t="shared" si="5"/>
        <v>16</v>
      </c>
      <c r="H31" s="4">
        <v>35137</v>
      </c>
      <c r="I31" s="4">
        <f t="shared" si="6"/>
        <v>2196.0625</v>
      </c>
      <c r="J31" t="s">
        <v>14</v>
      </c>
      <c r="K31" t="s">
        <v>28</v>
      </c>
      <c r="L31" s="4">
        <v>75000</v>
      </c>
      <c r="M31" t="str">
        <f t="shared" si="7"/>
        <v>N</v>
      </c>
      <c r="N31" t="str">
        <f t="shared" si="8"/>
        <v>FD09FCSBLA008</v>
      </c>
    </row>
    <row r="32" spans="1:14">
      <c r="A32" t="s">
        <v>64</v>
      </c>
      <c r="B32" t="str">
        <f t="shared" si="0"/>
        <v>HO</v>
      </c>
      <c r="C32" t="str">
        <f t="shared" si="1"/>
        <v>Honda</v>
      </c>
      <c r="D32" t="str">
        <f t="shared" si="2"/>
        <v>CIV</v>
      </c>
      <c r="E32" t="str">
        <f t="shared" si="3"/>
        <v>Civic</v>
      </c>
      <c r="F32" s="2">
        <f t="shared" si="4"/>
        <v>2010</v>
      </c>
      <c r="G32">
        <f t="shared" si="5"/>
        <v>15</v>
      </c>
      <c r="H32" s="4">
        <v>22573</v>
      </c>
      <c r="I32" s="4">
        <f t="shared" si="6"/>
        <v>1504.8666666666666</v>
      </c>
      <c r="J32" t="s">
        <v>47</v>
      </c>
      <c r="K32" t="s">
        <v>42</v>
      </c>
      <c r="L32" s="4">
        <v>75000</v>
      </c>
      <c r="M32" t="str">
        <f t="shared" si="7"/>
        <v>N</v>
      </c>
      <c r="N32" t="str">
        <f t="shared" si="8"/>
        <v>HO10CIVBLU032</v>
      </c>
    </row>
    <row r="33" spans="1:14">
      <c r="A33" t="s">
        <v>65</v>
      </c>
      <c r="B33" t="str">
        <f t="shared" si="0"/>
        <v>HO</v>
      </c>
      <c r="C33" t="str">
        <f t="shared" si="1"/>
        <v>Honda</v>
      </c>
      <c r="D33" t="str">
        <f t="shared" si="2"/>
        <v>CIV</v>
      </c>
      <c r="E33" t="str">
        <f t="shared" si="3"/>
        <v>Civic</v>
      </c>
      <c r="F33" s="2">
        <f t="shared" si="4"/>
        <v>2010</v>
      </c>
      <c r="G33">
        <f t="shared" si="5"/>
        <v>15</v>
      </c>
      <c r="H33" s="4">
        <v>33477.199999999997</v>
      </c>
      <c r="I33" s="4">
        <f t="shared" si="6"/>
        <v>2231.813333333333</v>
      </c>
      <c r="J33" t="s">
        <v>14</v>
      </c>
      <c r="K33" t="s">
        <v>51</v>
      </c>
      <c r="L33" s="4">
        <v>75000</v>
      </c>
      <c r="M33" t="str">
        <f t="shared" si="7"/>
        <v>N</v>
      </c>
      <c r="N33" t="str">
        <f t="shared" si="8"/>
        <v>HO10CIVBLA033</v>
      </c>
    </row>
    <row r="34" spans="1:14">
      <c r="A34" t="s">
        <v>43</v>
      </c>
      <c r="B34" t="str">
        <f t="shared" ref="B34:B65" si="9">LEFT(A34,2)</f>
        <v>GM</v>
      </c>
      <c r="C34" t="str">
        <f t="shared" ref="C34:C65" si="10">VLOOKUP(B34,B$55:C$60,2)</f>
        <v>General Motors</v>
      </c>
      <c r="D34" t="str">
        <f t="shared" ref="D34:D53" si="11">MID(A34,5,3)</f>
        <v>SLV</v>
      </c>
      <c r="E34" t="str">
        <f t="shared" ref="E34:E65" si="12">VLOOKUP(D34,D$55:E$65,2)</f>
        <v>Silverado</v>
      </c>
      <c r="F34" s="2">
        <f t="shared" ref="F34:F53" si="13">IF(25-MID(A34,3,2)&lt;0, 1900+MID(A34,3,2), 2000+MID(A34,3,2))</f>
        <v>2010</v>
      </c>
      <c r="G34">
        <f t="shared" ref="G34:G65" si="14">2025-F34</f>
        <v>15</v>
      </c>
      <c r="H34" s="4">
        <v>31144.400000000001</v>
      </c>
      <c r="I34" s="4">
        <f t="shared" ref="I34:I65" si="15">H34/G34</f>
        <v>2076.2933333333335</v>
      </c>
      <c r="J34" t="s">
        <v>14</v>
      </c>
      <c r="K34" t="s">
        <v>44</v>
      </c>
      <c r="L34" s="4">
        <v>100000</v>
      </c>
      <c r="M34" t="str">
        <f t="shared" ref="M34:M65" si="16">IF(H34&gt;L34, "Y", "N")</f>
        <v>N</v>
      </c>
      <c r="N34" t="str">
        <f t="shared" ref="N34:N53" si="17">CONCATENATE(LEFT(A34,7), UPPER(LEFT(J34,3)), RIGHT(A34,3))</f>
        <v>GM10SLVBLA017</v>
      </c>
    </row>
    <row r="35" spans="1:14">
      <c r="A35" t="s">
        <v>66</v>
      </c>
      <c r="B35" t="str">
        <f t="shared" si="9"/>
        <v>HO</v>
      </c>
      <c r="C35" t="str">
        <f t="shared" si="10"/>
        <v>Honda</v>
      </c>
      <c r="D35" t="str">
        <f t="shared" si="11"/>
        <v>CIV</v>
      </c>
      <c r="E35" t="str">
        <f t="shared" si="12"/>
        <v>Civic</v>
      </c>
      <c r="F35" s="2">
        <f t="shared" si="13"/>
        <v>2011</v>
      </c>
      <c r="G35">
        <f t="shared" si="14"/>
        <v>14</v>
      </c>
      <c r="H35" s="4">
        <v>30555.3</v>
      </c>
      <c r="I35" s="4">
        <f t="shared" si="15"/>
        <v>2182.5214285714287</v>
      </c>
      <c r="J35" t="s">
        <v>14</v>
      </c>
      <c r="K35" t="s">
        <v>21</v>
      </c>
      <c r="L35" s="4">
        <v>75000</v>
      </c>
      <c r="M35" t="str">
        <f t="shared" si="16"/>
        <v>N</v>
      </c>
      <c r="N35" t="str">
        <f t="shared" si="17"/>
        <v>HO11CIVBLA034</v>
      </c>
    </row>
    <row r="36" spans="1:14">
      <c r="A36" t="s">
        <v>79</v>
      </c>
      <c r="B36" t="str">
        <f t="shared" si="9"/>
        <v>HY</v>
      </c>
      <c r="C36" t="str">
        <f t="shared" si="10"/>
        <v>Hundai</v>
      </c>
      <c r="D36" t="str">
        <f t="shared" si="11"/>
        <v>ELA</v>
      </c>
      <c r="E36" t="str">
        <f t="shared" si="12"/>
        <v>Elantra</v>
      </c>
      <c r="F36" s="2">
        <f t="shared" si="13"/>
        <v>2011</v>
      </c>
      <c r="G36">
        <f t="shared" si="14"/>
        <v>14</v>
      </c>
      <c r="H36" s="4">
        <v>29102.3</v>
      </c>
      <c r="I36" s="4">
        <f t="shared" si="15"/>
        <v>2078.735714285714</v>
      </c>
      <c r="J36" t="s">
        <v>14</v>
      </c>
      <c r="K36" t="s">
        <v>42</v>
      </c>
      <c r="L36" s="4">
        <v>100000</v>
      </c>
      <c r="M36" t="str">
        <f t="shared" si="16"/>
        <v>N</v>
      </c>
      <c r="N36" t="str">
        <f t="shared" si="17"/>
        <v>HY11ELABLA049</v>
      </c>
    </row>
    <row r="37" spans="1:14">
      <c r="A37" t="s">
        <v>74</v>
      </c>
      <c r="B37" t="str">
        <f t="shared" si="9"/>
        <v>CR</v>
      </c>
      <c r="C37" t="str">
        <f t="shared" si="10"/>
        <v>Chrysler</v>
      </c>
      <c r="D37" t="str">
        <f t="shared" si="11"/>
        <v>PTC</v>
      </c>
      <c r="E37" t="str">
        <f t="shared" si="12"/>
        <v>PT Cruiser</v>
      </c>
      <c r="F37" s="2">
        <f t="shared" si="13"/>
        <v>2011</v>
      </c>
      <c r="G37">
        <f t="shared" si="14"/>
        <v>14</v>
      </c>
      <c r="H37" s="4">
        <v>27394.2</v>
      </c>
      <c r="I37" s="4">
        <f t="shared" si="15"/>
        <v>1956.7285714285715</v>
      </c>
      <c r="J37" t="s">
        <v>14</v>
      </c>
      <c r="K37" t="s">
        <v>35</v>
      </c>
      <c r="L37" s="4">
        <v>75000</v>
      </c>
      <c r="M37" t="str">
        <f t="shared" si="16"/>
        <v>N</v>
      </c>
      <c r="N37" t="str">
        <f t="shared" si="17"/>
        <v>CR11PTCBLA044</v>
      </c>
    </row>
    <row r="38" spans="1:14">
      <c r="A38" t="s">
        <v>61</v>
      </c>
      <c r="B38" t="str">
        <f t="shared" si="9"/>
        <v>TY</v>
      </c>
      <c r="C38" t="str">
        <f t="shared" si="10"/>
        <v>Toyota</v>
      </c>
      <c r="D38" t="str">
        <f t="shared" si="11"/>
        <v>CAM</v>
      </c>
      <c r="E38" t="str">
        <f t="shared" si="12"/>
        <v>Camry</v>
      </c>
      <c r="F38" s="2">
        <f t="shared" si="13"/>
        <v>2012</v>
      </c>
      <c r="G38">
        <f t="shared" si="14"/>
        <v>13</v>
      </c>
      <c r="H38" s="4">
        <v>22128.2</v>
      </c>
      <c r="I38" s="4">
        <f t="shared" si="15"/>
        <v>1702.1692307692308</v>
      </c>
      <c r="J38" t="s">
        <v>47</v>
      </c>
      <c r="K38" t="s">
        <v>49</v>
      </c>
      <c r="L38" s="4">
        <v>100000</v>
      </c>
      <c r="M38" t="str">
        <f t="shared" si="16"/>
        <v>N</v>
      </c>
      <c r="N38" t="str">
        <f t="shared" si="17"/>
        <v>TY12CAMBLU029</v>
      </c>
    </row>
    <row r="39" spans="1:14">
      <c r="A39" t="s">
        <v>67</v>
      </c>
      <c r="B39" t="str">
        <f t="shared" si="9"/>
        <v>HO</v>
      </c>
      <c r="C39" t="str">
        <f t="shared" si="10"/>
        <v>Honda</v>
      </c>
      <c r="D39" t="str">
        <f t="shared" si="11"/>
        <v>CIV</v>
      </c>
      <c r="E39" t="str">
        <f t="shared" si="12"/>
        <v>Civic</v>
      </c>
      <c r="F39" s="2">
        <f t="shared" si="13"/>
        <v>2012</v>
      </c>
      <c r="G39">
        <f t="shared" si="14"/>
        <v>13</v>
      </c>
      <c r="H39" s="4">
        <v>24513.200000000001</v>
      </c>
      <c r="I39" s="4">
        <f t="shared" si="15"/>
        <v>1885.6307692307694</v>
      </c>
      <c r="J39" t="s">
        <v>14</v>
      </c>
      <c r="K39" t="s">
        <v>44</v>
      </c>
      <c r="L39" s="4">
        <v>75000</v>
      </c>
      <c r="M39" t="str">
        <f t="shared" si="16"/>
        <v>N</v>
      </c>
      <c r="N39" t="str">
        <f t="shared" si="17"/>
        <v>HO12CIVBLA035</v>
      </c>
    </row>
    <row r="40" spans="1:14">
      <c r="A40" t="s">
        <v>39</v>
      </c>
      <c r="B40" t="str">
        <f t="shared" si="9"/>
        <v>GM</v>
      </c>
      <c r="C40" t="str">
        <f t="shared" si="10"/>
        <v>General Motors</v>
      </c>
      <c r="D40" t="str">
        <f t="shared" si="11"/>
        <v>CMR</v>
      </c>
      <c r="E40" t="str">
        <f t="shared" si="12"/>
        <v>Camero</v>
      </c>
      <c r="F40" s="2">
        <f t="shared" si="13"/>
        <v>2012</v>
      </c>
      <c r="G40">
        <f t="shared" si="14"/>
        <v>13</v>
      </c>
      <c r="H40" s="4">
        <v>19421.099999999999</v>
      </c>
      <c r="I40" s="4">
        <f t="shared" si="15"/>
        <v>1493.9307692307691</v>
      </c>
      <c r="J40" t="s">
        <v>14</v>
      </c>
      <c r="K40" t="s">
        <v>40</v>
      </c>
      <c r="L40" s="4">
        <v>100000</v>
      </c>
      <c r="M40" t="str">
        <f t="shared" si="16"/>
        <v>N</v>
      </c>
      <c r="N40" t="str">
        <f t="shared" si="17"/>
        <v>GM12CMRBLA015</v>
      </c>
    </row>
    <row r="41" spans="1:14">
      <c r="A41" t="s">
        <v>60</v>
      </c>
      <c r="B41" t="str">
        <f t="shared" si="9"/>
        <v>TY</v>
      </c>
      <c r="C41" t="str">
        <f t="shared" si="10"/>
        <v>Toyota</v>
      </c>
      <c r="D41" t="str">
        <f t="shared" si="11"/>
        <v>COR</v>
      </c>
      <c r="E41" t="str">
        <f t="shared" si="12"/>
        <v>Corolla</v>
      </c>
      <c r="F41" s="2">
        <f t="shared" si="13"/>
        <v>2012</v>
      </c>
      <c r="G41">
        <f t="shared" si="14"/>
        <v>13</v>
      </c>
      <c r="H41" s="4">
        <v>29601.9</v>
      </c>
      <c r="I41" s="4">
        <f t="shared" si="15"/>
        <v>2277.0692307692307</v>
      </c>
      <c r="J41" t="s">
        <v>14</v>
      </c>
      <c r="K41" t="s">
        <v>38</v>
      </c>
      <c r="L41" s="4">
        <v>100000</v>
      </c>
      <c r="M41" t="str">
        <f t="shared" si="16"/>
        <v>N</v>
      </c>
      <c r="N41" t="str">
        <f t="shared" si="17"/>
        <v>TY12CORBLA028</v>
      </c>
    </row>
    <row r="42" spans="1:14">
      <c r="A42" t="s">
        <v>80</v>
      </c>
      <c r="B42" t="str">
        <f t="shared" si="9"/>
        <v>HY</v>
      </c>
      <c r="C42" t="str">
        <f t="shared" si="10"/>
        <v>Hundai</v>
      </c>
      <c r="D42" t="str">
        <f>MID(A42,5,3)</f>
        <v>ELA</v>
      </c>
      <c r="E42" t="str">
        <f t="shared" si="12"/>
        <v>Elantra</v>
      </c>
      <c r="F42" s="2">
        <f t="shared" si="13"/>
        <v>2012</v>
      </c>
      <c r="G42">
        <f t="shared" si="14"/>
        <v>13</v>
      </c>
      <c r="H42" s="4">
        <v>22282</v>
      </c>
      <c r="I42" s="4">
        <f t="shared" si="15"/>
        <v>1714</v>
      </c>
      <c r="J42" t="s">
        <v>47</v>
      </c>
      <c r="K42" t="s">
        <v>18</v>
      </c>
      <c r="L42" s="4">
        <v>100000</v>
      </c>
      <c r="M42" t="str">
        <f t="shared" si="16"/>
        <v>N</v>
      </c>
      <c r="N42" t="str">
        <f t="shared" si="17"/>
        <v>HY12ELABLU050</v>
      </c>
    </row>
    <row r="43" spans="1:14">
      <c r="A43" t="s">
        <v>32</v>
      </c>
      <c r="B43" t="str">
        <f t="shared" si="9"/>
        <v>FD</v>
      </c>
      <c r="C43" t="str">
        <f t="shared" si="10"/>
        <v>Ford</v>
      </c>
      <c r="D43" t="str">
        <f t="shared" si="11"/>
        <v>FCS</v>
      </c>
      <c r="E43" t="str">
        <f t="shared" si="12"/>
        <v>Focus</v>
      </c>
      <c r="F43" s="2">
        <f t="shared" si="13"/>
        <v>2012</v>
      </c>
      <c r="G43">
        <f t="shared" si="14"/>
        <v>13</v>
      </c>
      <c r="H43" s="4">
        <v>19341.7</v>
      </c>
      <c r="I43" s="4">
        <f t="shared" si="15"/>
        <v>1487.823076923077</v>
      </c>
      <c r="J43" t="s">
        <v>17</v>
      </c>
      <c r="K43" t="s">
        <v>33</v>
      </c>
      <c r="L43" s="4">
        <v>75000</v>
      </c>
      <c r="M43" t="str">
        <f t="shared" si="16"/>
        <v>N</v>
      </c>
      <c r="N43" t="str">
        <f t="shared" si="17"/>
        <v>FD12FCSWHI011</v>
      </c>
    </row>
    <row r="44" spans="1:14">
      <c r="A44" t="s">
        <v>68</v>
      </c>
      <c r="B44" t="str">
        <f t="shared" si="9"/>
        <v>HO</v>
      </c>
      <c r="C44" t="str">
        <f t="shared" si="10"/>
        <v>Honda</v>
      </c>
      <c r="D44" t="str">
        <f t="shared" si="11"/>
        <v>CIV</v>
      </c>
      <c r="E44" t="str">
        <f t="shared" si="12"/>
        <v>Civic</v>
      </c>
      <c r="F44" s="2">
        <f t="shared" si="13"/>
        <v>2013</v>
      </c>
      <c r="G44">
        <f t="shared" si="14"/>
        <v>12</v>
      </c>
      <c r="H44" s="4">
        <v>13867.6</v>
      </c>
      <c r="I44" s="4">
        <f t="shared" si="15"/>
        <v>1155.6333333333334</v>
      </c>
      <c r="J44" t="s">
        <v>14</v>
      </c>
      <c r="K44" t="s">
        <v>49</v>
      </c>
      <c r="L44" s="4">
        <v>75000</v>
      </c>
      <c r="M44" t="str">
        <f t="shared" si="16"/>
        <v>N</v>
      </c>
      <c r="N44" t="str">
        <f t="shared" si="17"/>
        <v>HO13CIVBLA036</v>
      </c>
    </row>
    <row r="45" spans="1:14">
      <c r="A45" t="s">
        <v>81</v>
      </c>
      <c r="B45" t="str">
        <f t="shared" si="9"/>
        <v>HY</v>
      </c>
      <c r="C45" t="str">
        <f t="shared" si="10"/>
        <v>Hundai</v>
      </c>
      <c r="D45" t="str">
        <f t="shared" si="11"/>
        <v>ELA</v>
      </c>
      <c r="E45" t="str">
        <f t="shared" si="12"/>
        <v>Elantra</v>
      </c>
      <c r="F45" s="2">
        <f t="shared" si="13"/>
        <v>2013</v>
      </c>
      <c r="G45">
        <f t="shared" si="14"/>
        <v>12</v>
      </c>
      <c r="H45" s="4">
        <v>20223.900000000001</v>
      </c>
      <c r="I45" s="4">
        <f t="shared" si="15"/>
        <v>1685.325</v>
      </c>
      <c r="J45" t="s">
        <v>14</v>
      </c>
      <c r="K45" t="s">
        <v>31</v>
      </c>
      <c r="L45" s="4">
        <v>100000</v>
      </c>
      <c r="M45" t="str">
        <f t="shared" si="16"/>
        <v>N</v>
      </c>
      <c r="N45" t="str">
        <f t="shared" si="17"/>
        <v>HY13ELABLA051</v>
      </c>
    </row>
    <row r="46" spans="1:14">
      <c r="A46" t="s">
        <v>82</v>
      </c>
      <c r="B46" t="str">
        <f t="shared" si="9"/>
        <v>HY</v>
      </c>
      <c r="C46" t="str">
        <f t="shared" si="10"/>
        <v>Hundai</v>
      </c>
      <c r="D46" t="str">
        <f t="shared" si="11"/>
        <v>ELA</v>
      </c>
      <c r="E46" t="str">
        <f t="shared" si="12"/>
        <v>Elantra</v>
      </c>
      <c r="F46" s="2">
        <f t="shared" si="13"/>
        <v>2013</v>
      </c>
      <c r="G46">
        <f t="shared" si="14"/>
        <v>12</v>
      </c>
      <c r="H46" s="4">
        <v>22188.5</v>
      </c>
      <c r="I46" s="4">
        <f t="shared" si="15"/>
        <v>1849.0416666666667</v>
      </c>
      <c r="J46" t="s">
        <v>47</v>
      </c>
      <c r="K46" t="s">
        <v>25</v>
      </c>
      <c r="L46" s="4">
        <v>100000</v>
      </c>
      <c r="M46" t="str">
        <f t="shared" si="16"/>
        <v>N</v>
      </c>
      <c r="N46" t="str">
        <f t="shared" si="17"/>
        <v>HY13ELABLU052</v>
      </c>
    </row>
    <row r="47" spans="1:14">
      <c r="A47" t="s">
        <v>29</v>
      </c>
      <c r="B47" t="str">
        <f t="shared" si="9"/>
        <v>FD</v>
      </c>
      <c r="C47" t="str">
        <f t="shared" si="10"/>
        <v>Ford</v>
      </c>
      <c r="D47" t="str">
        <f t="shared" si="11"/>
        <v>FCS</v>
      </c>
      <c r="E47" t="str">
        <f t="shared" si="12"/>
        <v>Focus</v>
      </c>
      <c r="F47" s="2">
        <f t="shared" si="13"/>
        <v>2013</v>
      </c>
      <c r="G47">
        <f t="shared" si="14"/>
        <v>12</v>
      </c>
      <c r="H47" s="4">
        <v>27637.1</v>
      </c>
      <c r="I47" s="4">
        <f t="shared" si="15"/>
        <v>2303.0916666666667</v>
      </c>
      <c r="J47" t="s">
        <v>14</v>
      </c>
      <c r="K47" t="s">
        <v>15</v>
      </c>
      <c r="L47" s="4">
        <v>75000</v>
      </c>
      <c r="M47" t="str">
        <f t="shared" si="16"/>
        <v>N</v>
      </c>
      <c r="N47" t="str">
        <f t="shared" si="17"/>
        <v>FD13FCSBLA009</v>
      </c>
    </row>
    <row r="48" spans="1:14">
      <c r="A48" t="s">
        <v>30</v>
      </c>
      <c r="B48" t="str">
        <f t="shared" si="9"/>
        <v>FD</v>
      </c>
      <c r="C48" t="str">
        <f t="shared" si="10"/>
        <v>Ford</v>
      </c>
      <c r="D48" t="str">
        <f t="shared" si="11"/>
        <v>FCS</v>
      </c>
      <c r="E48" t="str">
        <f t="shared" si="12"/>
        <v>Focus</v>
      </c>
      <c r="F48" s="2">
        <f t="shared" si="13"/>
        <v>2013</v>
      </c>
      <c r="G48">
        <f t="shared" si="14"/>
        <v>12</v>
      </c>
      <c r="H48" s="4">
        <v>27534.799999999999</v>
      </c>
      <c r="I48" s="4">
        <f t="shared" si="15"/>
        <v>2294.5666666666666</v>
      </c>
      <c r="J48" t="s">
        <v>17</v>
      </c>
      <c r="K48" t="s">
        <v>31</v>
      </c>
      <c r="L48" s="4">
        <v>75000</v>
      </c>
      <c r="M48" t="str">
        <f t="shared" si="16"/>
        <v>N</v>
      </c>
      <c r="N48" t="str">
        <f t="shared" si="17"/>
        <v>FD13FCSWHI010</v>
      </c>
    </row>
    <row r="49" spans="1:14">
      <c r="A49" t="s">
        <v>34</v>
      </c>
      <c r="B49" t="str">
        <f t="shared" si="9"/>
        <v>FD</v>
      </c>
      <c r="C49" t="str">
        <f t="shared" si="10"/>
        <v>Ford</v>
      </c>
      <c r="D49" t="str">
        <f t="shared" si="11"/>
        <v>FCS</v>
      </c>
      <c r="E49" t="str">
        <f t="shared" si="12"/>
        <v>Focus</v>
      </c>
      <c r="F49" s="2">
        <f t="shared" si="13"/>
        <v>2013</v>
      </c>
      <c r="G49">
        <f t="shared" si="14"/>
        <v>12</v>
      </c>
      <c r="H49" s="4">
        <v>22521.599999999999</v>
      </c>
      <c r="I49" s="4">
        <f t="shared" si="15"/>
        <v>1876.8</v>
      </c>
      <c r="J49" t="s">
        <v>14</v>
      </c>
      <c r="K49" t="s">
        <v>35</v>
      </c>
      <c r="L49" s="4">
        <v>75000</v>
      </c>
      <c r="M49" t="str">
        <f t="shared" si="16"/>
        <v>N</v>
      </c>
      <c r="N49" t="str">
        <f t="shared" si="17"/>
        <v>FD13FCSBLA012</v>
      </c>
    </row>
    <row r="50" spans="1:14">
      <c r="A50" t="s">
        <v>36</v>
      </c>
      <c r="B50" t="str">
        <f t="shared" si="9"/>
        <v>FD</v>
      </c>
      <c r="C50" t="str">
        <f t="shared" si="10"/>
        <v>Ford</v>
      </c>
      <c r="D50" t="str">
        <f t="shared" si="11"/>
        <v>FCS</v>
      </c>
      <c r="E50" t="str">
        <f t="shared" si="12"/>
        <v>Focus</v>
      </c>
      <c r="F50" s="2">
        <f t="shared" si="13"/>
        <v>2013</v>
      </c>
      <c r="G50">
        <f t="shared" si="14"/>
        <v>12</v>
      </c>
      <c r="H50" s="4">
        <v>13682.9</v>
      </c>
      <c r="I50" s="4">
        <f t="shared" si="15"/>
        <v>1140.2416666666666</v>
      </c>
      <c r="J50" t="s">
        <v>14</v>
      </c>
      <c r="K50" t="s">
        <v>37</v>
      </c>
      <c r="L50" s="4">
        <v>75000</v>
      </c>
      <c r="M50" t="str">
        <f t="shared" si="16"/>
        <v>N</v>
      </c>
      <c r="N50" t="str">
        <f t="shared" si="17"/>
        <v>FD13FCSBLA013</v>
      </c>
    </row>
    <row r="51" spans="1:14">
      <c r="A51" t="s">
        <v>41</v>
      </c>
      <c r="B51" t="str">
        <f t="shared" si="9"/>
        <v>GM</v>
      </c>
      <c r="C51" t="str">
        <f t="shared" si="10"/>
        <v>General Motors</v>
      </c>
      <c r="D51" t="str">
        <f t="shared" si="11"/>
        <v>CMR</v>
      </c>
      <c r="E51" t="str">
        <f t="shared" si="12"/>
        <v>Camero</v>
      </c>
      <c r="F51" s="2">
        <f t="shared" si="13"/>
        <v>2014</v>
      </c>
      <c r="G51">
        <f t="shared" si="14"/>
        <v>11</v>
      </c>
      <c r="H51" s="4">
        <v>14289.6</v>
      </c>
      <c r="I51" s="4">
        <f t="shared" si="15"/>
        <v>1299.0545454545454</v>
      </c>
      <c r="J51" t="s">
        <v>17</v>
      </c>
      <c r="K51" t="s">
        <v>42</v>
      </c>
      <c r="L51" s="4">
        <v>100000</v>
      </c>
      <c r="M51" t="str">
        <f t="shared" si="16"/>
        <v>N</v>
      </c>
      <c r="N51" t="str">
        <f t="shared" si="17"/>
        <v>GM14CMRWHI016</v>
      </c>
    </row>
    <row r="52" spans="1:14">
      <c r="A52" t="s">
        <v>59</v>
      </c>
      <c r="B52" t="str">
        <f t="shared" si="9"/>
        <v>TY</v>
      </c>
      <c r="C52" t="str">
        <f t="shared" si="10"/>
        <v>Toyota</v>
      </c>
      <c r="D52" t="str">
        <f t="shared" si="11"/>
        <v>COR</v>
      </c>
      <c r="E52" t="str">
        <f t="shared" si="12"/>
        <v>Corolla</v>
      </c>
      <c r="F52" s="2">
        <f t="shared" si="13"/>
        <v>2014</v>
      </c>
      <c r="G52">
        <f t="shared" si="14"/>
        <v>11</v>
      </c>
      <c r="H52" s="4">
        <v>17556.3</v>
      </c>
      <c r="I52" s="4">
        <f t="shared" si="15"/>
        <v>1596.0272727272727</v>
      </c>
      <c r="J52" t="s">
        <v>47</v>
      </c>
      <c r="K52" t="s">
        <v>31</v>
      </c>
      <c r="L52" s="4">
        <v>100000</v>
      </c>
      <c r="M52" t="str">
        <f t="shared" si="16"/>
        <v>N</v>
      </c>
      <c r="N52" t="str">
        <f t="shared" si="17"/>
        <v>TY14CORBLU027</v>
      </c>
    </row>
    <row r="53" spans="1:14">
      <c r="A53" t="s">
        <v>71</v>
      </c>
      <c r="B53" t="str">
        <f t="shared" si="9"/>
        <v>HO</v>
      </c>
      <c r="C53" t="str">
        <f t="shared" si="10"/>
        <v>Honda</v>
      </c>
      <c r="D53" t="str">
        <f t="shared" si="11"/>
        <v>ODY</v>
      </c>
      <c r="E53" t="str">
        <f t="shared" si="12"/>
        <v>Odyssey</v>
      </c>
      <c r="F53" s="2">
        <f t="shared" si="13"/>
        <v>2014</v>
      </c>
      <c r="G53">
        <f t="shared" si="14"/>
        <v>11</v>
      </c>
      <c r="H53" s="4">
        <v>3708.1</v>
      </c>
      <c r="I53" s="4">
        <f t="shared" si="15"/>
        <v>337.09999999999997</v>
      </c>
      <c r="J53" t="s">
        <v>14</v>
      </c>
      <c r="K53" t="s">
        <v>18</v>
      </c>
      <c r="L53" s="4">
        <v>100000</v>
      </c>
      <c r="M53" t="str">
        <f t="shared" si="16"/>
        <v>N</v>
      </c>
      <c r="N53" t="str">
        <f t="shared" si="17"/>
        <v>HO14ODYBLA041</v>
      </c>
    </row>
    <row r="54" spans="1:14">
      <c r="F54" s="2"/>
    </row>
    <row r="55" spans="1:14">
      <c r="B55" t="s">
        <v>86</v>
      </c>
      <c r="C55" t="s">
        <v>92</v>
      </c>
      <c r="D55" t="s">
        <v>99</v>
      </c>
      <c r="E55" t="s">
        <v>110</v>
      </c>
    </row>
    <row r="56" spans="1:14">
      <c r="B56" t="s">
        <v>87</v>
      </c>
      <c r="C56" t="s">
        <v>93</v>
      </c>
      <c r="D56" t="s">
        <v>100</v>
      </c>
      <c r="E56" t="s">
        <v>118</v>
      </c>
    </row>
    <row r="57" spans="1:14">
      <c r="B57" t="s">
        <v>88</v>
      </c>
      <c r="C57" t="s">
        <v>94</v>
      </c>
      <c r="D57" t="s">
        <v>101</v>
      </c>
      <c r="E57" t="s">
        <v>111</v>
      </c>
    </row>
    <row r="58" spans="1:14">
      <c r="B58" t="s">
        <v>89</v>
      </c>
      <c r="C58" t="s">
        <v>95</v>
      </c>
      <c r="D58" t="s">
        <v>102</v>
      </c>
      <c r="E58" t="s">
        <v>117</v>
      </c>
    </row>
    <row r="59" spans="1:14">
      <c r="B59" t="s">
        <v>90</v>
      </c>
      <c r="C59" t="s">
        <v>96</v>
      </c>
      <c r="D59" t="s">
        <v>103</v>
      </c>
      <c r="E59" t="s">
        <v>112</v>
      </c>
    </row>
    <row r="60" spans="1:14">
      <c r="B60" t="s">
        <v>91</v>
      </c>
      <c r="C60" t="s">
        <v>97</v>
      </c>
      <c r="D60" t="s">
        <v>104</v>
      </c>
      <c r="E60" t="s">
        <v>113</v>
      </c>
    </row>
    <row r="61" spans="1:14">
      <c r="D61" t="s">
        <v>105</v>
      </c>
      <c r="E61" t="s">
        <v>114</v>
      </c>
    </row>
    <row r="62" spans="1:14">
      <c r="D62" t="s">
        <v>106</v>
      </c>
      <c r="E62" t="s">
        <v>115</v>
      </c>
    </row>
    <row r="63" spans="1:14">
      <c r="D63" t="s">
        <v>107</v>
      </c>
      <c r="E63" t="s">
        <v>116</v>
      </c>
    </row>
    <row r="64" spans="1:14">
      <c r="D64" t="s">
        <v>108</v>
      </c>
      <c r="E64" t="s">
        <v>119</v>
      </c>
    </row>
    <row r="65" spans="4:5">
      <c r="D65" t="s">
        <v>109</v>
      </c>
      <c r="E65" t="s">
        <v>120</v>
      </c>
    </row>
  </sheetData>
  <sortState ref="A2:N53">
    <sortCondition descending="1" ref="M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LIFE  CASTLE</dc:creator>
  <cp:lastModifiedBy>LIFE  CASTLE</cp:lastModifiedBy>
  <dcterms:created xsi:type="dcterms:W3CDTF">2025-06-29T21:15:21Z</dcterms:created>
  <dcterms:modified xsi:type="dcterms:W3CDTF">2025-07-04T21:53:07Z</dcterms:modified>
</cp:coreProperties>
</file>