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星靈王推廣\"/>
    </mc:Choice>
  </mc:AlternateContent>
  <xr:revisionPtr revIDLastSave="0" documentId="13_ncr:1_{9D28BC0D-B229-4F8F-B8B2-34A952083206}" xr6:coauthVersionLast="36" xr6:coauthVersionMax="36" xr10:uidLastSave="{00000000-0000-0000-0000-000000000000}"/>
  <bookViews>
    <workbookView xWindow="0" yWindow="0" windowWidth="28800" windowHeight="12180" activeTab="1" xr2:uid="{52E34E0D-D7C8-4332-B813-54042F1141CF}"/>
  </bookViews>
  <sheets>
    <sheet name="種族" sheetId="2" r:id="rId1"/>
    <sheet name="2024星銳王" sheetId="1" r:id="rId2"/>
    <sheet name="2024新銳王種族統計" sheetId="3" r:id="rId3"/>
    <sheet name="個人紀錄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D19" i="3" l="1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C33" i="3"/>
  <c r="F16" i="3"/>
  <c r="F33" i="3" s="1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E16" i="3"/>
  <c r="C16" i="3"/>
  <c r="F19" i="3" l="1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19" i="3"/>
  <c r="T2" i="3" l="1"/>
  <c r="C41" i="3" s="1"/>
  <c r="T3" i="3"/>
  <c r="C42" i="3" s="1"/>
  <c r="T4" i="3"/>
  <c r="C43" i="3" s="1"/>
  <c r="T5" i="3"/>
  <c r="C44" i="3" s="1"/>
  <c r="T6" i="3"/>
  <c r="C45" i="3" s="1"/>
  <c r="T7" i="3"/>
  <c r="C46" i="3" s="1"/>
  <c r="T8" i="3"/>
  <c r="C47" i="3" s="1"/>
  <c r="T9" i="3"/>
  <c r="C48" i="3" s="1"/>
  <c r="T10" i="3"/>
  <c r="C49" i="3" s="1"/>
  <c r="T11" i="3"/>
  <c r="C50" i="3" s="1"/>
  <c r="T12" i="3"/>
  <c r="C51" i="3" s="1"/>
  <c r="T13" i="3"/>
  <c r="C52" i="3" s="1"/>
  <c r="T14" i="3"/>
  <c r="C53" i="3" s="1"/>
  <c r="T15" i="3"/>
  <c r="C54" i="3" s="1"/>
  <c r="M2" i="1"/>
  <c r="N2" i="1"/>
  <c r="O2" i="1"/>
  <c r="P2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N13" i="1"/>
  <c r="O13" i="1"/>
  <c r="P13" i="1"/>
  <c r="M14" i="1"/>
  <c r="N14" i="1"/>
  <c r="O14" i="1"/>
  <c r="P14" i="1"/>
  <c r="M15" i="1"/>
  <c r="N15" i="1"/>
  <c r="O15" i="1"/>
  <c r="P15" i="1"/>
  <c r="D16" i="3"/>
  <c r="T16" i="3" l="1"/>
  <c r="Q8" i="1"/>
  <c r="Q12" i="1"/>
  <c r="Q9" i="1"/>
  <c r="Q15" i="1"/>
  <c r="Q14" i="1"/>
  <c r="Q13" i="1"/>
  <c r="Q10" i="1"/>
  <c r="Q7" i="1"/>
  <c r="Q4" i="1"/>
  <c r="Q6" i="1"/>
  <c r="Q3" i="1"/>
  <c r="Q11" i="1"/>
  <c r="Q5" i="1"/>
  <c r="Q2" i="1"/>
  <c r="Q16" i="1" l="1"/>
  <c r="T19" i="3"/>
  <c r="D41" i="3" s="1"/>
  <c r="C55" i="3"/>
  <c r="T23" i="3"/>
  <c r="D45" i="3" s="1"/>
  <c r="T33" i="3"/>
  <c r="D55" i="3" s="1"/>
  <c r="T26" i="3"/>
  <c r="D48" i="3" s="1"/>
  <c r="T31" i="3"/>
  <c r="D53" i="3" s="1"/>
  <c r="T28" i="3"/>
  <c r="D50" i="3" s="1"/>
  <c r="T24" i="3"/>
  <c r="D46" i="3" s="1"/>
  <c r="T29" i="3"/>
  <c r="D51" i="3" s="1"/>
  <c r="T27" i="3"/>
  <c r="D49" i="3" s="1"/>
  <c r="T20" i="3"/>
  <c r="D42" i="3" s="1"/>
  <c r="T22" i="3"/>
  <c r="D44" i="3" s="1"/>
  <c r="T32" i="3"/>
  <c r="D54" i="3" s="1"/>
  <c r="T25" i="3"/>
  <c r="D47" i="3" s="1"/>
  <c r="T30" i="3"/>
  <c r="D52" i="3" s="1"/>
  <c r="T21" i="3"/>
  <c r="D43" i="3" s="1"/>
</calcChain>
</file>

<file path=xl/sharedStrings.xml><?xml version="1.0" encoding="utf-8"?>
<sst xmlns="http://schemas.openxmlformats.org/spreadsheetml/2006/main" count="365" uniqueCount="196">
  <si>
    <t>種族</t>
    <phoneticPr fontId="1" type="noConversion"/>
  </si>
  <si>
    <t>第一名</t>
    <phoneticPr fontId="1" type="noConversion"/>
  </si>
  <si>
    <t>第二名</t>
    <phoneticPr fontId="1" type="noConversion"/>
  </si>
  <si>
    <t>第三名</t>
    <phoneticPr fontId="1" type="noConversion"/>
  </si>
  <si>
    <t>第四名</t>
    <phoneticPr fontId="1" type="noConversion"/>
  </si>
  <si>
    <t>妖精</t>
    <phoneticPr fontId="1" type="noConversion"/>
  </si>
  <si>
    <t>藝術品</t>
    <phoneticPr fontId="1" type="noConversion"/>
  </si>
  <si>
    <t>獸人</t>
    <phoneticPr fontId="1" type="noConversion"/>
  </si>
  <si>
    <t>特殊旅人</t>
    <phoneticPr fontId="1" type="noConversion"/>
  </si>
  <si>
    <t>進化野人</t>
    <phoneticPr fontId="1" type="noConversion"/>
  </si>
  <si>
    <t>機械軍團</t>
    <phoneticPr fontId="1" type="noConversion"/>
  </si>
  <si>
    <t>喵喵賊</t>
    <phoneticPr fontId="1" type="noConversion"/>
  </si>
  <si>
    <t>蒸氣世界</t>
    <phoneticPr fontId="1" type="noConversion"/>
  </si>
  <si>
    <t>山羊族</t>
    <phoneticPr fontId="1" type="noConversion"/>
  </si>
  <si>
    <t>糖果王國</t>
    <phoneticPr fontId="1" type="noConversion"/>
  </si>
  <si>
    <t>發電獸</t>
    <phoneticPr fontId="1" type="noConversion"/>
  </si>
  <si>
    <t>妖怪村莊</t>
    <phoneticPr fontId="1" type="noConversion"/>
  </si>
  <si>
    <t>地點</t>
    <phoneticPr fontId="1" type="noConversion"/>
  </si>
  <si>
    <t>時間</t>
    <phoneticPr fontId="1" type="noConversion"/>
  </si>
  <si>
    <t>小記</t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</si>
  <si>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1</t>
    </r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</si>
  <si>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3</t>
    </r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</si>
  <si>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</rPr>
      <t>4</t>
    </r>
    <phoneticPr fontId="1" type="noConversion"/>
  </si>
  <si>
    <t>編號</t>
  </si>
  <si>
    <t xml:space="preserve"> 種族</t>
  </si>
  <si>
    <t xml:space="preserve"> 百分比</t>
  </si>
  <si>
    <t xml:space="preserve"> 山羊</t>
  </si>
  <si>
    <t xml:space="preserve"> 妖精</t>
  </si>
  <si>
    <t xml:space="preserve"> 甜點</t>
  </si>
  <si>
    <t xml:space="preserve"> 發電</t>
  </si>
  <si>
    <t xml:space="preserve"> 藝術品</t>
  </si>
  <si>
    <t xml:space="preserve"> 蒸氣</t>
  </si>
  <si>
    <t xml:space="preserve"> 碳碳</t>
  </si>
  <si>
    <t xml:space="preserve"> 野人</t>
  </si>
  <si>
    <t xml:space="preserve"> 機械</t>
  </si>
  <si>
    <t xml:space="preserve"> 旅人</t>
  </si>
  <si>
    <t xml:space="preserve"> 妖怪</t>
  </si>
  <si>
    <t>-</t>
  </si>
  <si>
    <t xml:space="preserve"> 總數</t>
  </si>
  <si>
    <t xml:space="preserve"> 三重77(數量)</t>
    <phoneticPr fontId="1" type="noConversion"/>
  </si>
  <si>
    <t>窩日子 CornerBliss</t>
  </si>
  <si>
    <t>嘴嘴桌遊館-東安店</t>
  </si>
  <si>
    <t>GrowLife 靠過來</t>
  </si>
  <si>
    <t>CardMaster</t>
  </si>
  <si>
    <t>顧著玩桌遊Good Play</t>
  </si>
  <si>
    <t>卡卡城永和店</t>
  </si>
  <si>
    <t>桌遊侍</t>
  </si>
  <si>
    <t>熊熊桌遊空間/星靈王專門店</t>
    <phoneticPr fontId="1" type="noConversion"/>
  </si>
  <si>
    <t>風和桌遊空間</t>
  </si>
  <si>
    <t>謎寶空間</t>
  </si>
  <si>
    <t>可樂農莊</t>
    <phoneticPr fontId="1" type="noConversion"/>
  </si>
  <si>
    <t>桌弄</t>
  </si>
  <si>
    <t>瘋桌遊三重店</t>
  </si>
  <si>
    <t>菠德遊戲空間</t>
  </si>
  <si>
    <t>小桌弄Kids桌遊 美河店</t>
  </si>
  <si>
    <t xml:space="preserve">森桌遊 </t>
  </si>
  <si>
    <t>總計表</t>
    <phoneticPr fontId="1" type="noConversion"/>
  </si>
  <si>
    <t xml:space="preserve"> 百分比2</t>
  </si>
  <si>
    <t xml:space="preserve"> 百分比3</t>
  </si>
  <si>
    <t xml:space="preserve"> 百分比4</t>
  </si>
  <si>
    <t xml:space="preserve"> 百分比5</t>
  </si>
  <si>
    <t xml:space="preserve"> 百分比6</t>
  </si>
  <si>
    <t xml:space="preserve"> 百分比7</t>
  </si>
  <si>
    <t xml:space="preserve"> 百分比8</t>
  </si>
  <si>
    <t xml:space="preserve"> 百分比9</t>
  </si>
  <si>
    <t xml:space="preserve"> 百分比10</t>
  </si>
  <si>
    <t xml:space="preserve"> 百分比11</t>
  </si>
  <si>
    <t xml:space="preserve"> 百分比12</t>
  </si>
  <si>
    <t xml:space="preserve"> 百分比13</t>
  </si>
  <si>
    <t xml:space="preserve"> 百分比14</t>
  </si>
  <si>
    <t xml:space="preserve"> 百分比15</t>
  </si>
  <si>
    <t xml:space="preserve"> 百分比16</t>
  </si>
  <si>
    <t xml:space="preserve"> 百分比17</t>
  </si>
  <si>
    <t>總百分比</t>
    <phoneticPr fontId="1" type="noConversion"/>
  </si>
  <si>
    <t>進化野人</t>
  </si>
  <si>
    <t>布丁</t>
    <phoneticPr fontId="1" type="noConversion"/>
  </si>
  <si>
    <t>勝然</t>
    <phoneticPr fontId="1" type="noConversion"/>
  </si>
  <si>
    <t>山羊族</t>
  </si>
  <si>
    <t>蛋爺</t>
    <phoneticPr fontId="1" type="noConversion"/>
  </si>
  <si>
    <t>妖精</t>
  </si>
  <si>
    <t>藝術品</t>
  </si>
  <si>
    <t>獸人</t>
  </si>
  <si>
    <t>特殊旅人</t>
  </si>
  <si>
    <t>機械軍團</t>
  </si>
  <si>
    <t>喵喵賊</t>
  </si>
  <si>
    <t>蒸氣世界</t>
  </si>
  <si>
    <t>糖果王國</t>
  </si>
  <si>
    <t>發電獸</t>
  </si>
  <si>
    <t>妖怪村莊</t>
  </si>
  <si>
    <t>蛋爺</t>
    <phoneticPr fontId="1" type="noConversion"/>
  </si>
  <si>
    <t>優作</t>
    <phoneticPr fontId="1" type="noConversion"/>
  </si>
  <si>
    <t>公爵</t>
    <phoneticPr fontId="1" type="noConversion"/>
  </si>
  <si>
    <t>小記</t>
  </si>
  <si>
    <t>睿益</t>
  </si>
  <si>
    <t>睿益</t>
    <phoneticPr fontId="1" type="noConversion"/>
  </si>
  <si>
    <t>老莫</t>
  </si>
  <si>
    <t>老莫</t>
    <phoneticPr fontId="1" type="noConversion"/>
  </si>
  <si>
    <t>浩軒</t>
  </si>
  <si>
    <t>浩軒</t>
    <phoneticPr fontId="1" type="noConversion"/>
  </si>
  <si>
    <t>骷髏人</t>
  </si>
  <si>
    <t>嘎爪</t>
  </si>
  <si>
    <t>嘎爪</t>
    <phoneticPr fontId="1" type="noConversion"/>
  </si>
  <si>
    <t>ㄚㄚ鈞</t>
    <phoneticPr fontId="1" type="noConversion"/>
  </si>
  <si>
    <t>森上</t>
    <phoneticPr fontId="1" type="noConversion"/>
  </si>
  <si>
    <t>Sheng</t>
    <phoneticPr fontId="1" type="noConversion"/>
  </si>
  <si>
    <t>勝然</t>
  </si>
  <si>
    <t>勝然</t>
    <phoneticPr fontId="1" type="noConversion"/>
  </si>
  <si>
    <t>總數</t>
    <phoneticPr fontId="1" type="noConversion"/>
  </si>
  <si>
    <t>冠軍</t>
    <phoneticPr fontId="1" type="noConversion"/>
  </si>
  <si>
    <t>匿名</t>
  </si>
  <si>
    <t>Morel</t>
  </si>
  <si>
    <t>魚魚</t>
  </si>
  <si>
    <t>小小</t>
  </si>
  <si>
    <t>David</t>
  </si>
  <si>
    <t>黑書</t>
  </si>
  <si>
    <t>亞軍</t>
    <phoneticPr fontId="1" type="noConversion"/>
  </si>
  <si>
    <t>季軍</t>
    <phoneticPr fontId="1" type="noConversion"/>
  </si>
  <si>
    <t>殿軍</t>
    <phoneticPr fontId="1" type="noConversion"/>
  </si>
  <si>
    <t xml:space="preserve">勝然 </t>
    <phoneticPr fontId="1" type="noConversion"/>
  </si>
  <si>
    <t xml:space="preserve">Sheng </t>
    <phoneticPr fontId="1" type="noConversion"/>
  </si>
  <si>
    <t xml:space="preserve">ㄚㄚ鈞 </t>
    <phoneticPr fontId="1" type="noConversion"/>
  </si>
  <si>
    <t>森上梅友前</t>
    <phoneticPr fontId="1" type="noConversion"/>
  </si>
  <si>
    <t xml:space="preserve">少帥 </t>
    <phoneticPr fontId="1" type="noConversion"/>
  </si>
  <si>
    <t xml:space="preserve">匿名 </t>
    <phoneticPr fontId="1" type="noConversion"/>
  </si>
  <si>
    <t xml:space="preserve">利 </t>
    <phoneticPr fontId="1" type="noConversion"/>
  </si>
  <si>
    <t xml:space="preserve">阿紫 </t>
    <phoneticPr fontId="1" type="noConversion"/>
  </si>
  <si>
    <t>Rich</t>
    <phoneticPr fontId="1" type="noConversion"/>
  </si>
  <si>
    <t>Olan</t>
    <phoneticPr fontId="1" type="noConversion"/>
  </si>
  <si>
    <t>野人</t>
  </si>
  <si>
    <t>Slow</t>
    <phoneticPr fontId="1" type="noConversion"/>
  </si>
  <si>
    <t>妖怪</t>
    <phoneticPr fontId="1" type="noConversion"/>
  </si>
  <si>
    <t>旅人</t>
    <phoneticPr fontId="1" type="noConversion"/>
  </si>
  <si>
    <t>機械</t>
    <phoneticPr fontId="1" type="noConversion"/>
  </si>
  <si>
    <t>野人</t>
    <phoneticPr fontId="1" type="noConversion"/>
  </si>
  <si>
    <t>碳碳</t>
    <phoneticPr fontId="1" type="noConversion"/>
  </si>
  <si>
    <t>蒸氣</t>
    <phoneticPr fontId="1" type="noConversion"/>
  </si>
  <si>
    <t>藝術品</t>
    <phoneticPr fontId="1" type="noConversion"/>
  </si>
  <si>
    <t>發電</t>
    <phoneticPr fontId="1" type="noConversion"/>
  </si>
  <si>
    <t>甜點</t>
    <phoneticPr fontId="1" type="noConversion"/>
  </si>
  <si>
    <t>妖精</t>
    <phoneticPr fontId="1" type="noConversion"/>
  </si>
  <si>
    <t>山羊</t>
    <phoneticPr fontId="1" type="noConversion"/>
  </si>
  <si>
    <t xml:space="preserve"> 骷髏人</t>
  </si>
  <si>
    <t>骷髏人</t>
    <phoneticPr fontId="1" type="noConversion"/>
  </si>
  <si>
    <t>羅曼</t>
  </si>
  <si>
    <t>祝賢</t>
  </si>
  <si>
    <t>郭兆</t>
  </si>
  <si>
    <t>仁豪</t>
  </si>
  <si>
    <t>鯉魚</t>
  </si>
  <si>
    <t>弈翔</t>
    <phoneticPr fontId="1" type="noConversion"/>
  </si>
  <si>
    <t>蒸汽</t>
  </si>
  <si>
    <t>YY鈞</t>
  </si>
  <si>
    <t>Ohtani</t>
  </si>
  <si>
    <t>冰寒霜</t>
  </si>
  <si>
    <t>優作</t>
  </si>
  <si>
    <t>蛋爺</t>
  </si>
  <si>
    <t>RKN</t>
  </si>
  <si>
    <t>嗨</t>
  </si>
  <si>
    <t>好大黑</t>
  </si>
  <si>
    <t>臥梅先生</t>
  </si>
  <si>
    <t>morel</t>
  </si>
  <si>
    <t>公爵</t>
  </si>
  <si>
    <t>布丁</t>
  </si>
  <si>
    <t>咖波</t>
  </si>
  <si>
    <t>邵倫</t>
  </si>
  <si>
    <t>黑影</t>
  </si>
  <si>
    <t>愛倫</t>
  </si>
  <si>
    <t>維拉</t>
  </si>
  <si>
    <t>威寶</t>
  </si>
  <si>
    <t>HaoWei</t>
  </si>
  <si>
    <t>後站</t>
  </si>
  <si>
    <t>碳碳族</t>
  </si>
  <si>
    <t>甜點王國</t>
  </si>
  <si>
    <t>謎擬Q</t>
  </si>
  <si>
    <t>謎擬Q</t>
    <phoneticPr fontId="1" type="noConversion"/>
  </si>
  <si>
    <t>老秦</t>
    <phoneticPr fontId="1" type="noConversion"/>
  </si>
  <si>
    <t xml:space="preserve"> 三重77</t>
    <phoneticPr fontId="1" type="noConversion"/>
  </si>
  <si>
    <t>碳碳族</t>
    <phoneticPr fontId="1" type="noConversion"/>
  </si>
  <si>
    <t>貓</t>
    <phoneticPr fontId="1" type="noConversion"/>
  </si>
  <si>
    <t>Toma</t>
    <phoneticPr fontId="1" type="noConversion"/>
  </si>
  <si>
    <t>Pine</t>
    <phoneticPr fontId="1" type="noConversion"/>
  </si>
  <si>
    <t>小Ming</t>
    <phoneticPr fontId="1" type="noConversion"/>
  </si>
  <si>
    <t>Morel</t>
    <phoneticPr fontId="1" type="noConversion"/>
  </si>
  <si>
    <t>魚魚</t>
    <phoneticPr fontId="1" type="noConversion"/>
  </si>
  <si>
    <t>小小</t>
    <phoneticPr fontId="1" type="noConversion"/>
  </si>
  <si>
    <t>哲霆</t>
    <phoneticPr fontId="1" type="noConversion"/>
  </si>
  <si>
    <t>麥哲</t>
    <phoneticPr fontId="1" type="noConversion"/>
  </si>
  <si>
    <t>光哥</t>
    <phoneticPr fontId="1" type="noConversion"/>
  </si>
  <si>
    <t>Hao</t>
    <phoneticPr fontId="1" type="noConversion"/>
  </si>
  <si>
    <t>David</t>
    <phoneticPr fontId="1" type="noConversion"/>
  </si>
  <si>
    <t>Rkn</t>
    <phoneticPr fontId="1" type="noConversion"/>
  </si>
  <si>
    <t>版歌</t>
    <phoneticPr fontId="1" type="noConversion"/>
  </si>
  <si>
    <t>家家</t>
    <phoneticPr fontId="1" type="noConversion"/>
  </si>
  <si>
    <t>Dy</t>
    <phoneticPr fontId="1" type="noConversion"/>
  </si>
  <si>
    <t>黑書</t>
    <phoneticPr fontId="1" type="noConversion"/>
  </si>
  <si>
    <t>碳碳族</t>
    <phoneticPr fontId="1" type="noConversion"/>
  </si>
  <si>
    <r>
      <rPr>
        <sz val="14"/>
        <color theme="1"/>
        <rFont val="標楷體"/>
        <family val="4"/>
        <charset val="136"/>
      </rPr>
      <t>種族</t>
    </r>
    <r>
      <rPr>
        <sz val="14"/>
        <color theme="1"/>
        <rFont val="Times New Roman"/>
        <family val="1"/>
        <charset val="136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</si>
</sst>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14"/>
      <color theme="1"/>
      <name val="Times New Roman"/>
      <family val="4"/>
      <charset val="136"/>
    </font>
    <font>
      <sz val="12"/>
      <color theme="1"/>
      <name val="標楷體"/>
      <family val="4"/>
      <charset val="136"/>
    </font>
    <font>
      <b/>
      <sz val="16"/>
      <name val="標楷體"/>
      <family val="4"/>
      <charset val="136"/>
    </font>
    <font>
      <sz val="14"/>
      <color theme="1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69"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numFmt numFmtId="176" formatCode="yyyy\-mm\-dd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</dxf>
  </dxfs>
  <tableStyles count="0" defaultTableStyle="TableStyleMedium2" defaultPivotStyle="PivotStyleLight16"/>
  <colors>
    <mruColors>
      <color rgb="FFE3DE08"/>
      <color rgb="FFE21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'2024新銳王種族統計'!$D$40</c:f>
              <c:strCache>
                <c:ptCount val="1"/>
                <c:pt idx="0">
                  <c:v>總百分比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D8-45D1-8013-DCEBEAE92C46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D8-45D1-8013-DCEBEAE92C46}"/>
              </c:ext>
            </c:extLst>
          </c:dPt>
          <c:dPt>
            <c:idx val="2"/>
            <c:bubble3D val="0"/>
            <c:spPr>
              <a:solidFill>
                <a:srgbClr val="E3DE0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D8-45D1-8013-DCEBEAE92C46}"/>
              </c:ext>
            </c:extLst>
          </c:dPt>
          <c:dPt>
            <c:idx val="3"/>
            <c:bubble3D val="0"/>
            <c:spPr>
              <a:solidFill>
                <a:srgbClr val="E21E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D8-45D1-8013-DCEBEAE92C46}"/>
              </c:ext>
            </c:extLst>
          </c:dPt>
          <c:dPt>
            <c:idx val="4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D8-45D1-8013-DCEBEAE92C46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D8-45D1-8013-DCEBEAE92C46}"/>
              </c:ext>
            </c:extLst>
          </c:dPt>
          <c:dPt>
            <c:idx val="6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D8-45D1-8013-DCEBEAE92C46}"/>
              </c:ext>
            </c:extLst>
          </c:dPt>
          <c:dPt>
            <c:idx val="7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D8-45D1-8013-DCEBEAE92C4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D8-45D1-8013-DCEBEAE92C46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D8-45D1-8013-DCEBEAE92C46}"/>
              </c:ext>
            </c:extLst>
          </c:dPt>
          <c:dPt>
            <c:idx val="10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D8-45D1-8013-DCEBEAE92C46}"/>
              </c:ext>
            </c:extLst>
          </c:dPt>
          <c:dPt>
            <c:idx val="11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8D8-45D1-8013-DCEBEAE92C46}"/>
              </c:ext>
            </c:extLst>
          </c:dPt>
          <c:dPt>
            <c:idx val="1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8D8-45D1-8013-DCEBEAE92C46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A7B-4C64-BF94-8775E92915A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'2024新銳王種族統計'!$B$41:$B$54</c:f>
              <c:strCache>
                <c:ptCount val="14"/>
                <c:pt idx="0">
                  <c:v> 骷髏人</c:v>
                </c:pt>
                <c:pt idx="1">
                  <c:v> 山羊</c:v>
                </c:pt>
                <c:pt idx="2">
                  <c:v> 妖精</c:v>
                </c:pt>
                <c:pt idx="3">
                  <c:v> 甜點</c:v>
                </c:pt>
                <c:pt idx="4">
                  <c:v> 發電</c:v>
                </c:pt>
                <c:pt idx="5">
                  <c:v> 藝術品</c:v>
                </c:pt>
                <c:pt idx="6">
                  <c:v> 蒸氣</c:v>
                </c:pt>
                <c:pt idx="7">
                  <c:v> 碳碳</c:v>
                </c:pt>
                <c:pt idx="8">
                  <c:v> 野人</c:v>
                </c:pt>
                <c:pt idx="9">
                  <c:v> 機械</c:v>
                </c:pt>
                <c:pt idx="10">
                  <c:v> 旅人</c:v>
                </c:pt>
                <c:pt idx="11">
                  <c:v> 妖怪</c:v>
                </c:pt>
                <c:pt idx="12">
                  <c:v>喵喵賊</c:v>
                </c:pt>
                <c:pt idx="13">
                  <c:v>獸人</c:v>
                </c:pt>
              </c:strCache>
            </c:strRef>
          </c:cat>
          <c:val>
            <c:numRef>
              <c:f>'2024新銳王種族統計'!$D$41:$D$54</c:f>
              <c:numCache>
                <c:formatCode>0.00%</c:formatCode>
                <c:ptCount val="14"/>
                <c:pt idx="0">
                  <c:v>0.10256410256410256</c:v>
                </c:pt>
                <c:pt idx="1">
                  <c:v>7.6923076923076927E-2</c:v>
                </c:pt>
                <c:pt idx="2">
                  <c:v>5.128205128205128E-2</c:v>
                </c:pt>
                <c:pt idx="3">
                  <c:v>5.128205128205128E-2</c:v>
                </c:pt>
                <c:pt idx="4">
                  <c:v>0.11538461538461539</c:v>
                </c:pt>
                <c:pt idx="5">
                  <c:v>0.12820512820512819</c:v>
                </c:pt>
                <c:pt idx="6">
                  <c:v>7.6923076923076927E-2</c:v>
                </c:pt>
                <c:pt idx="7">
                  <c:v>8.9743589743589744E-2</c:v>
                </c:pt>
                <c:pt idx="8">
                  <c:v>3.8461538461538464E-2</c:v>
                </c:pt>
                <c:pt idx="9">
                  <c:v>6.4102564102564097E-2</c:v>
                </c:pt>
                <c:pt idx="10">
                  <c:v>3.8461538461538464E-2</c:v>
                </c:pt>
                <c:pt idx="11">
                  <c:v>0.10256410256410256</c:v>
                </c:pt>
                <c:pt idx="12">
                  <c:v>1.282051282051282E-2</c:v>
                </c:pt>
                <c:pt idx="13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7B-4C64-BF94-8775E92915A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'2024新銳王種族統計'!$C$40</c15:sqref>
                        </c15:formulaRef>
                      </c:ext>
                    </c:extLst>
                    <c:strCache>
                      <c:ptCount val="1"/>
                      <c:pt idx="0">
                        <c:v>小記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18D8-45D1-8013-DCEBEAE92C4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18D8-45D1-8013-DCEBEAE92C4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18D8-45D1-8013-DCEBEAE92C4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18D8-45D1-8013-DCEBEAE92C4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18D8-45D1-8013-DCEBEAE92C4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18D8-45D1-8013-DCEBEAE92C46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18D8-45D1-8013-DCEBEAE92C46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18D8-45D1-8013-DCEBEAE92C46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18D8-45D1-8013-DCEBEAE92C46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18D8-45D1-8013-DCEBEAE92C46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18D8-45D1-8013-DCEBEAE92C46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18D8-45D1-8013-DCEBEAE92C46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18D8-45D1-8013-DCEBEAE92C46}"/>
                    </c:ext>
                  </c:extLst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7-18D8-45D1-8013-DCEBEAE92C46}"/>
                    </c:ext>
                  </c:extLst>
                </c:dPt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1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Times New Roman" panose="02020603050405020304" pitchFamily="18" charset="0"/>
                          <a:ea typeface="標楷體" panose="03000509000000000000" pitchFamily="65" charset="-120"/>
                          <a:cs typeface="+mn-cs"/>
                        </a:defRPr>
                      </a:pPr>
                      <a:endParaRPr lang="zh-TW"/>
                    </a:p>
                  </c:txPr>
                  <c:dLblPos val="bestFit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'2024新銳王種族統計'!$B$41:$B$54</c15:sqref>
                        </c15:formulaRef>
                      </c:ext>
                    </c:extLst>
                    <c:strCache>
                      <c:ptCount val="14"/>
                      <c:pt idx="0">
                        <c:v> 骷髏人</c:v>
                      </c:pt>
                      <c:pt idx="1">
                        <c:v> 山羊</c:v>
                      </c:pt>
                      <c:pt idx="2">
                        <c:v> 妖精</c:v>
                      </c:pt>
                      <c:pt idx="3">
                        <c:v> 甜點</c:v>
                      </c:pt>
                      <c:pt idx="4">
                        <c:v> 發電</c:v>
                      </c:pt>
                      <c:pt idx="5">
                        <c:v> 藝術品</c:v>
                      </c:pt>
                      <c:pt idx="6">
                        <c:v> 蒸氣</c:v>
                      </c:pt>
                      <c:pt idx="7">
                        <c:v> 碳碳</c:v>
                      </c:pt>
                      <c:pt idx="8">
                        <c:v> 野人</c:v>
                      </c:pt>
                      <c:pt idx="9">
                        <c:v> 機械</c:v>
                      </c:pt>
                      <c:pt idx="10">
                        <c:v> 旅人</c:v>
                      </c:pt>
                      <c:pt idx="11">
                        <c:v> 妖怪</c:v>
                      </c:pt>
                      <c:pt idx="12">
                        <c:v>喵喵賊</c:v>
                      </c:pt>
                      <c:pt idx="13">
                        <c:v>獸人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'2024新銳王種族統計'!$C$41:$C$54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</c:v>
                      </c:pt>
                      <c:pt idx="1">
                        <c:v>6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8</c:v>
                      </c:pt>
                      <c:pt idx="12">
                        <c:v>1</c:v>
                      </c:pt>
                      <c:pt idx="13">
                        <c:v>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7B-4C64-BF94-8775E92915A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35</xdr:row>
      <xdr:rowOff>161923</xdr:rowOff>
    </xdr:from>
    <xdr:to>
      <xdr:col>11</xdr:col>
      <xdr:colOff>238125</xdr:colOff>
      <xdr:row>65</xdr:row>
      <xdr:rowOff>180974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8A8F8BD-662C-45C6-8F6E-2DD46AD46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286C2-AE02-4622-9E52-2E657CEFEC67}" name="表格1" displayName="表格1" ref="A1:A15" totalsRowShown="0" dataDxfId="68">
  <autoFilter ref="A1:A15" xr:uid="{37E741BA-EEAE-4A27-8BE8-9EF1B564E85F}"/>
  <tableColumns count="1">
    <tableColumn id="1" xr3:uid="{ECEF8FB1-34AC-4111-9561-F5A5204AD0AF}" name="種族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94A698-618F-4D24-85D7-399FA5483A43}" name="表格2" displayName="表格2" ref="A1:J18" totalsRowShown="0" headerRowDxfId="66" dataDxfId="64" headerRowBorderDxfId="65" tableBorderDxfId="63" totalsRowBorderDxfId="62">
  <autoFilter ref="A1:J18" xr:uid="{67696DC9-6DEF-495A-A49C-F2BE0E70F8D7}"/>
  <tableColumns count="10">
    <tableColumn id="1" xr3:uid="{1B73B772-9F2A-443F-8C15-16E04263A31F}" name="地點" dataDxfId="61"/>
    <tableColumn id="2" xr3:uid="{F407B906-56DC-4640-9E62-EE9C1991EFEE}" name="時間" dataDxfId="60"/>
    <tableColumn id="3" xr3:uid="{AA21C95C-81C7-4D94-BACF-5DE1F11853F8}" name="第一名" dataDxfId="59"/>
    <tableColumn id="4" xr3:uid="{69804EC8-0CB3-409B-84F5-7C9C71DBB295}" name="種族1" dataDxfId="58"/>
    <tableColumn id="5" xr3:uid="{D58496F0-B28D-4E59-A0B2-12206D716FCC}" name="第二名" dataDxfId="57"/>
    <tableColumn id="6" xr3:uid="{E70D71D0-422F-419E-AA30-6CD3FB3E2CDD}" name="種族2" dataDxfId="56"/>
    <tableColumn id="7" xr3:uid="{8D7327B5-74E1-4148-8EBC-66130D87BF95}" name="第三名" dataDxfId="55"/>
    <tableColumn id="8" xr3:uid="{C43007C3-FC0E-4E33-A47C-9874C94E9147}" name="種族3" dataDxfId="54"/>
    <tableColumn id="9" xr3:uid="{8EFBE982-7D33-4A2D-BE6D-B4C62320C45F}" name="第四名" dataDxfId="53"/>
    <tableColumn id="10" xr3:uid="{B0734C94-3A60-470B-A4FF-741723C040FC}" name="種族4" dataDxfId="5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83446-E570-4E8A-B704-3998AFEF82CC}" name="表格3" displayName="表格3" ref="L1:Q15" totalsRowShown="0" headerRowDxfId="51" dataDxfId="50">
  <autoFilter ref="L1:Q15" xr:uid="{E8A9D039-D803-443D-9C85-FCC6D0BC4174}"/>
  <tableColumns count="6">
    <tableColumn id="1" xr3:uid="{174C3F0A-4ACA-4467-A27B-E72BF7257D12}" name="種族" dataDxfId="49"/>
    <tableColumn id="2" xr3:uid="{996FE9FF-1BC0-416D-A213-69C29FD2ADAA}" name="第一名" dataDxfId="48">
      <calculatedColumnFormula>COUNTIF(表格2[[#All],[種族1]],$L2)</calculatedColumnFormula>
    </tableColumn>
    <tableColumn id="3" xr3:uid="{2726C963-A2ED-4120-9290-2F81FC5ACEAD}" name="第二名" dataDxfId="47">
      <calculatedColumnFormula>COUNTIF(表格2[[#All],[種族2]],$L2)</calculatedColumnFormula>
    </tableColumn>
    <tableColumn id="4" xr3:uid="{4089554A-B46C-4776-9B89-23AC2C4ADADB}" name="第三名" dataDxfId="46">
      <calculatedColumnFormula>COUNTIF(表格2[[#All],[種族3]],$L2)</calculatedColumnFormula>
    </tableColumn>
    <tableColumn id="5" xr3:uid="{0DA8F3A6-5094-48A7-A5FD-427777FD4AE0}" name="第四名" dataDxfId="45">
      <calculatedColumnFormula>COUNTIF(表格2[[#All],[種族4]],$L2)</calculatedColumnFormula>
    </tableColumn>
    <tableColumn id="6" xr3:uid="{ED7B7E9C-63A0-44A4-9CB1-7C2EEEE18B77}" name="小記" dataDxfId="44">
      <calculatedColumnFormula>SUM(M2:P2)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BD02B4-2EA8-4A00-AFC0-54FF695A0C27}" name="表格4" displayName="表格4" ref="A1:T16" totalsRowShown="0" headerRowDxfId="43" dataDxfId="42">
  <autoFilter ref="A1:T16" xr:uid="{71777AAB-FB31-455C-BB81-6BB4A0A5D050}"/>
  <tableColumns count="20">
    <tableColumn id="1" xr3:uid="{0A6240AD-9562-4E5F-B292-8835CA98DBDC}" name="編號" dataDxfId="41"/>
    <tableColumn id="2" xr3:uid="{EC9496FF-B603-4FB9-B04C-A14FA68E303F}" name=" 種族" dataDxfId="40"/>
    <tableColumn id="3" xr3:uid="{B10A92FB-1085-4F36-B61D-363033026E16}" name="森桌遊 " dataDxfId="39"/>
    <tableColumn id="4" xr3:uid="{45E6F41B-91ED-4D78-BEB4-03D15B6D225A}" name=" 三重77(數量)" dataDxfId="38"/>
    <tableColumn id="5" xr3:uid="{BB2EE64B-BBC0-496E-B7F8-B148619CDE49}" name="窩日子 CornerBliss" dataDxfId="37"/>
    <tableColumn id="6" xr3:uid="{AC084E21-1681-42CA-86AA-40F50DA93624}" name="嘴嘴桌遊館-東安店" dataDxfId="36"/>
    <tableColumn id="7" xr3:uid="{12DFECF7-380D-4D15-B479-6FBDFBBFF925}" name="GrowLife 靠過來" dataDxfId="35"/>
    <tableColumn id="8" xr3:uid="{CABFAA98-CF80-47E6-B01B-4954776411CD}" name="CardMaster" dataDxfId="34"/>
    <tableColumn id="9" xr3:uid="{9D84CD38-A6C9-43A6-ADD1-D25A7132DEB4}" name="顧著玩桌遊Good Play" dataDxfId="33"/>
    <tableColumn id="10" xr3:uid="{BA1246A7-D874-41BF-984C-471E7E81D227}" name="卡卡城永和店" dataDxfId="32"/>
    <tableColumn id="11" xr3:uid="{D2FC4965-F9CF-41D3-8AB5-84DC5A815D70}" name="桌遊侍" dataDxfId="31"/>
    <tableColumn id="12" xr3:uid="{566DFC21-D73B-4F8B-A668-42DF23B112B8}" name="熊熊桌遊空間/星靈王專門店" dataDxfId="30"/>
    <tableColumn id="13" xr3:uid="{A64E3F73-85CD-47AB-9495-E60A73883ECF}" name="風和桌遊空間" dataDxfId="29"/>
    <tableColumn id="14" xr3:uid="{1D8798C0-9D89-4716-9F2D-5307A435A573}" name="謎寶空間" dataDxfId="28"/>
    <tableColumn id="15" xr3:uid="{88563570-4C78-4225-A007-3C6447B2EDD3}" name="可樂農莊" dataDxfId="27"/>
    <tableColumn id="16" xr3:uid="{8026E12E-23EB-48EE-9065-AAEEF208CD97}" name="桌弄" dataDxfId="26"/>
    <tableColumn id="17" xr3:uid="{BA396B73-5062-40E7-ACA8-7B82162FEA14}" name="瘋桌遊三重店" dataDxfId="25"/>
    <tableColumn id="18" xr3:uid="{0E42DC07-DF23-4DA4-92A0-173CDEDCD52E}" name="菠德遊戲空間" dataDxfId="24"/>
    <tableColumn id="19" xr3:uid="{C1D5B92D-D5F9-442E-83E8-C23729F43D62}" name="小桌弄Kids桌遊 美河店" dataDxfId="23"/>
    <tableColumn id="20" xr3:uid="{F2206D1B-C00D-48D9-86CC-BA91F58C8305}" name="小記" dataDxfId="22">
      <calculatedColumnFormula>SUM(表格4[[#This Row],[森桌遊 ]:[小桌弄Kids桌遊 美河店]])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145441-BCCC-4216-B401-DC7DD0548DC9}" name="表格5" displayName="表格5" ref="A18:T33" totalsRowShown="0" headerRowDxfId="21" dataDxfId="20">
  <autoFilter ref="A18:T33" xr:uid="{703002EC-AE21-4E14-A14B-000337D34494}"/>
  <tableColumns count="20">
    <tableColumn id="1" xr3:uid="{4A4C3A6B-61A3-4528-BCCC-D8D85F3ADC01}" name="編號" dataDxfId="19"/>
    <tableColumn id="2" xr3:uid="{6558D654-40ED-44F5-9F02-848557D762DC}" name=" 種族" dataDxfId="18"/>
    <tableColumn id="3" xr3:uid="{392F899C-2073-4A0E-931F-67EA91B658FC}" name=" 百分比" dataDxfId="17">
      <calculatedColumnFormula>IF(""=C2,"",C2/C$16)</calculatedColumnFormula>
    </tableColumn>
    <tableColumn id="4" xr3:uid="{F77E10E5-1D73-42C9-8E61-C48FB7104954}" name=" 百分比2" dataDxfId="16">
      <calculatedColumnFormula>IF(""=D2,"",D2/D$16)</calculatedColumnFormula>
    </tableColumn>
    <tableColumn id="5" xr3:uid="{51CC849F-AE8E-46C4-AE8D-7ECBDE55CB5C}" name=" 百分比3" dataDxfId="15">
      <calculatedColumnFormula>IF(0="","",E2/E$16)</calculatedColumnFormula>
    </tableColumn>
    <tableColumn id="6" xr3:uid="{8D1E42DB-B1E6-40E3-8219-91981525DCE2}" name=" 百分比4" dataDxfId="14">
      <calculatedColumnFormula>IF(""=F2,"",F2/F$16)</calculatedColumnFormula>
    </tableColumn>
    <tableColumn id="7" xr3:uid="{73CE457B-16EB-4DA5-82F5-9CB9DE4895E6}" name=" 百分比5" dataDxfId="13">
      <calculatedColumnFormula>IF(""=G2,"",G2/G$16)</calculatedColumnFormula>
    </tableColumn>
    <tableColumn id="8" xr3:uid="{4A9EB201-664B-4934-9DE9-025614CA8986}" name=" 百分比6" dataDxfId="12">
      <calculatedColumnFormula>IF(""=H2,"",H2/H$16)</calculatedColumnFormula>
    </tableColumn>
    <tableColumn id="9" xr3:uid="{D48F43F0-1778-4FA0-BDF5-10B2ADBE5CC6}" name=" 百分比7" dataDxfId="11">
      <calculatedColumnFormula>IF(""=I2,"",I2/I$16)</calculatedColumnFormula>
    </tableColumn>
    <tableColumn id="10" xr3:uid="{0EDA0527-924C-4FBB-BDE0-377CF29A475B}" name=" 百分比8" dataDxfId="10">
      <calculatedColumnFormula>IF(""=J2,"",J2/J$16)</calculatedColumnFormula>
    </tableColumn>
    <tableColumn id="11" xr3:uid="{B6B01FEF-1DF3-487A-BEB2-A5975449880F}" name=" 百分比9" dataDxfId="9">
      <calculatedColumnFormula>IF(""=K2,"",K2/K$16)</calculatedColumnFormula>
    </tableColumn>
    <tableColumn id="12" xr3:uid="{085106A4-FDE4-4648-8301-54531F69BB0D}" name=" 百分比10" dataDxfId="8">
      <calculatedColumnFormula>IF(""=L2,"",L2/L$16)</calculatedColumnFormula>
    </tableColumn>
    <tableColumn id="13" xr3:uid="{F7F2BEDF-36D7-4B1A-A58B-C18CCCDFA1CC}" name=" 百分比11" dataDxfId="7">
      <calculatedColumnFormula>IF(""=M2,"",M2/M$16)</calculatedColumnFormula>
    </tableColumn>
    <tableColumn id="14" xr3:uid="{CFD4C9D5-CF9E-41D1-80C5-2DBDC4D30204}" name=" 百分比12" dataDxfId="6">
      <calculatedColumnFormula>IF(""=N2,"",N2/N$16)</calculatedColumnFormula>
    </tableColumn>
    <tableColumn id="15" xr3:uid="{CE4FDEF2-4D99-409D-8B02-0B705C60BCEB}" name=" 百分比13" dataDxfId="5">
      <calculatedColumnFormula>IF(""=O2,"",O2/O$16)</calculatedColumnFormula>
    </tableColumn>
    <tableColumn id="16" xr3:uid="{5DCA69F9-7143-4F93-828C-BC5A4182F076}" name=" 百分比14" dataDxfId="4">
      <calculatedColumnFormula>IF(""=P2,"",P2/P$16)</calculatedColumnFormula>
    </tableColumn>
    <tableColumn id="17" xr3:uid="{369A59AF-41B4-4F54-81DB-FB6325B6F7AE}" name=" 百分比15" dataDxfId="3">
      <calculatedColumnFormula>IF(""=Q2,"",Q2/Q$16)</calculatedColumnFormula>
    </tableColumn>
    <tableColumn id="18" xr3:uid="{DC295033-6EA9-4CB4-BC99-2B8EC1208C40}" name=" 百分比16" dataDxfId="2">
      <calculatedColumnFormula>IF(""=R2,"",R2/R$16)</calculatedColumnFormula>
    </tableColumn>
    <tableColumn id="19" xr3:uid="{64285BAC-CF80-49B7-966A-C78A09253F49}" name=" 百分比17" dataDxfId="1">
      <calculatedColumnFormula>IF(""=S2,"",S2/S$16)</calculatedColumnFormula>
    </tableColumn>
    <tableColumn id="20" xr3:uid="{32A0C567-1C9E-4E5D-8B97-48A4E968D7C2}" name="總百分比" dataDxfId="0">
      <calculatedColumnFormula>IF(""=T2,"",T2/T$16)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FFC4-3033-4FE2-A1D6-E77240463B1B}">
  <dimension ref="A1:A15"/>
  <sheetViews>
    <sheetView zoomScaleNormal="100" workbookViewId="0">
      <selection activeCell="A14" sqref="A14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s="19" t="s">
        <v>9</v>
      </c>
    </row>
    <row r="3" spans="1:1" x14ac:dyDescent="0.25">
      <c r="A3" s="19" t="s">
        <v>5</v>
      </c>
    </row>
    <row r="4" spans="1:1" x14ac:dyDescent="0.25">
      <c r="A4" s="19" t="s">
        <v>6</v>
      </c>
    </row>
    <row r="5" spans="1:1" x14ac:dyDescent="0.25">
      <c r="A5" s="19" t="s">
        <v>7</v>
      </c>
    </row>
    <row r="6" spans="1:1" x14ac:dyDescent="0.25">
      <c r="A6" s="19" t="s">
        <v>8</v>
      </c>
    </row>
    <row r="7" spans="1:1" x14ac:dyDescent="0.25">
      <c r="A7" s="19" t="s">
        <v>142</v>
      </c>
    </row>
    <row r="8" spans="1:1" x14ac:dyDescent="0.25">
      <c r="A8" s="19" t="s">
        <v>10</v>
      </c>
    </row>
    <row r="9" spans="1:1" x14ac:dyDescent="0.25">
      <c r="A9" s="19" t="s">
        <v>11</v>
      </c>
    </row>
    <row r="10" spans="1:1" x14ac:dyDescent="0.25">
      <c r="A10" s="19" t="s">
        <v>12</v>
      </c>
    </row>
    <row r="11" spans="1:1" x14ac:dyDescent="0.25">
      <c r="A11" s="19" t="s">
        <v>14</v>
      </c>
    </row>
    <row r="12" spans="1:1" x14ac:dyDescent="0.25">
      <c r="A12" s="19" t="s">
        <v>13</v>
      </c>
    </row>
    <row r="13" spans="1:1" x14ac:dyDescent="0.25">
      <c r="A13" s="19" t="s">
        <v>176</v>
      </c>
    </row>
    <row r="14" spans="1:1" x14ac:dyDescent="0.25">
      <c r="A14" s="19" t="s">
        <v>15</v>
      </c>
    </row>
    <row r="15" spans="1:1" x14ac:dyDescent="0.25">
      <c r="A15" s="19" t="s">
        <v>16</v>
      </c>
    </row>
  </sheetData>
  <phoneticPr fontId="1" type="noConversion"/>
  <dataValidations count="1">
    <dataValidation allowBlank="1" showInputMessage="1" showErrorMessage="1" promptTitle="種族" sqref="A1:A15" xr:uid="{3F477437-8010-48BE-9364-1B29D5884147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E8EE-8511-4387-93F6-17DCA8A37794}">
  <dimension ref="A1:Q18"/>
  <sheetViews>
    <sheetView tabSelected="1" zoomScaleNormal="100" workbookViewId="0">
      <selection activeCell="D1" sqref="D1:D1048576"/>
    </sheetView>
  </sheetViews>
  <sheetFormatPr defaultRowHeight="18.75" x14ac:dyDescent="0.25"/>
  <cols>
    <col min="1" max="1" width="33.125" style="8" bestFit="1" customWidth="1"/>
    <col min="2" max="2" width="14.625" style="9" bestFit="1" customWidth="1"/>
    <col min="3" max="3" width="13.625" style="8" bestFit="1" customWidth="1"/>
    <col min="4" max="4" width="11.875" style="8" bestFit="1" customWidth="1"/>
    <col min="5" max="5" width="13.625" style="8" bestFit="1" customWidth="1"/>
    <col min="6" max="6" width="11.875" style="8" bestFit="1" customWidth="1"/>
    <col min="7" max="7" width="13.625" style="8" bestFit="1" customWidth="1"/>
    <col min="8" max="8" width="11.875" style="8" bestFit="1" customWidth="1"/>
    <col min="9" max="9" width="13.625" style="8" bestFit="1" customWidth="1"/>
    <col min="10" max="10" width="11.875" style="8" bestFit="1" customWidth="1"/>
    <col min="11" max="11" width="9" style="1"/>
    <col min="12" max="12" width="11.875" style="1" bestFit="1" customWidth="1"/>
    <col min="13" max="16" width="13.375" style="1" bestFit="1" customWidth="1"/>
    <col min="17" max="17" width="10.875" style="1" bestFit="1" customWidth="1"/>
  </cols>
  <sheetData>
    <row r="1" spans="1:17" ht="19.5" x14ac:dyDescent="0.25">
      <c r="A1" s="3" t="s">
        <v>17</v>
      </c>
      <c r="B1" s="4" t="s">
        <v>18</v>
      </c>
      <c r="C1" s="5" t="s">
        <v>1</v>
      </c>
      <c r="D1" s="6" t="s">
        <v>20</v>
      </c>
      <c r="E1" s="5" t="s">
        <v>2</v>
      </c>
      <c r="F1" s="6" t="s">
        <v>195</v>
      </c>
      <c r="G1" s="5" t="s">
        <v>3</v>
      </c>
      <c r="H1" s="6" t="s">
        <v>21</v>
      </c>
      <c r="I1" s="5" t="s">
        <v>4</v>
      </c>
      <c r="J1" s="7" t="s">
        <v>22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19</v>
      </c>
    </row>
    <row r="2" spans="1:17" ht="19.5" x14ac:dyDescent="0.25">
      <c r="A2" s="10" t="s">
        <v>55</v>
      </c>
      <c r="B2" s="11">
        <v>45505</v>
      </c>
      <c r="C2" s="12" t="s">
        <v>89</v>
      </c>
      <c r="D2" s="12" t="s">
        <v>79</v>
      </c>
      <c r="E2" s="12" t="s">
        <v>172</v>
      </c>
      <c r="F2" s="12" t="s">
        <v>99</v>
      </c>
      <c r="G2" s="12" t="s">
        <v>90</v>
      </c>
      <c r="H2" s="12" t="s">
        <v>170</v>
      </c>
      <c r="I2" s="12" t="s">
        <v>91</v>
      </c>
      <c r="J2" s="13" t="s">
        <v>83</v>
      </c>
      <c r="K2" s="2"/>
      <c r="L2" s="2" t="s">
        <v>74</v>
      </c>
      <c r="M2" s="2">
        <f>COUNTIF(表格2[[#All],[種族1]],$L2)</f>
        <v>0</v>
      </c>
      <c r="N2" s="2">
        <f>COUNTIF(表格2[[#All],[種族2]],$L2)</f>
        <v>0</v>
      </c>
      <c r="O2" s="2">
        <f>COUNTIF(表格2[[#All],[種族3]],$L2)</f>
        <v>0</v>
      </c>
      <c r="P2" s="2">
        <f>COUNTIF(表格2[[#All],[種族4]],$L2)</f>
        <v>0</v>
      </c>
      <c r="Q2" s="2">
        <f>SUM(M2:P2)</f>
        <v>0</v>
      </c>
    </row>
    <row r="3" spans="1:17" ht="19.5" x14ac:dyDescent="0.25">
      <c r="A3" s="10" t="s">
        <v>39</v>
      </c>
      <c r="B3" s="11">
        <v>45507</v>
      </c>
      <c r="C3" s="12" t="s">
        <v>172</v>
      </c>
      <c r="D3" s="12" t="s">
        <v>99</v>
      </c>
      <c r="E3" s="12" t="s">
        <v>75</v>
      </c>
      <c r="F3" s="12" t="s">
        <v>99</v>
      </c>
      <c r="G3" s="12" t="s">
        <v>76</v>
      </c>
      <c r="H3" s="12" t="s">
        <v>77</v>
      </c>
      <c r="I3" s="12" t="s">
        <v>78</v>
      </c>
      <c r="J3" s="13" t="s">
        <v>79</v>
      </c>
      <c r="K3" s="2"/>
      <c r="L3" s="2" t="s">
        <v>79</v>
      </c>
      <c r="M3" s="2">
        <f>COUNTIF(表格2[[#All],[種族1]],$L3)</f>
        <v>1</v>
      </c>
      <c r="N3" s="2">
        <f>COUNTIF(表格2[[#All],[種族2]],$L3)</f>
        <v>0</v>
      </c>
      <c r="O3" s="2">
        <f>COUNTIF(表格2[[#All],[種族3]],$L3)</f>
        <v>0</v>
      </c>
      <c r="P3" s="2">
        <f>COUNTIF(表格2[[#All],[種族4]],$L3)</f>
        <v>2</v>
      </c>
      <c r="Q3" s="2">
        <f t="shared" ref="Q3:Q15" si="0">SUM(M3:P3)</f>
        <v>3</v>
      </c>
    </row>
    <row r="4" spans="1:17" ht="19.5" x14ac:dyDescent="0.25">
      <c r="A4" s="10" t="s">
        <v>40</v>
      </c>
      <c r="B4" s="11">
        <v>45511</v>
      </c>
      <c r="C4" s="12" t="s">
        <v>102</v>
      </c>
      <c r="D4" s="12" t="s">
        <v>99</v>
      </c>
      <c r="E4" s="12" t="s">
        <v>103</v>
      </c>
      <c r="F4" s="12" t="s">
        <v>83</v>
      </c>
      <c r="G4" s="12" t="s">
        <v>104</v>
      </c>
      <c r="H4" s="12" t="s">
        <v>77</v>
      </c>
      <c r="I4" s="12" t="s">
        <v>106</v>
      </c>
      <c r="J4" s="13" t="s">
        <v>77</v>
      </c>
      <c r="K4" s="2"/>
      <c r="L4" s="2" t="s">
        <v>80</v>
      </c>
      <c r="M4" s="2">
        <f>COUNTIF(表格2[[#All],[種族1]],$L4)</f>
        <v>0</v>
      </c>
      <c r="N4" s="2">
        <f>COUNTIF(表格2[[#All],[種族2]],$L4)</f>
        <v>0</v>
      </c>
      <c r="O4" s="2">
        <f>COUNTIF(表格2[[#All],[種族3]],$L4)</f>
        <v>0</v>
      </c>
      <c r="P4" s="2">
        <f>COUNTIF(表格2[[#All],[種族4]],$L4)</f>
        <v>0</v>
      </c>
      <c r="Q4" s="2">
        <f t="shared" si="0"/>
        <v>0</v>
      </c>
    </row>
    <row r="5" spans="1:17" ht="19.5" x14ac:dyDescent="0.25">
      <c r="A5" s="10" t="s">
        <v>41</v>
      </c>
      <c r="B5" s="11">
        <v>45511</v>
      </c>
      <c r="C5" s="12" t="s">
        <v>94</v>
      </c>
      <c r="D5" s="12" t="s">
        <v>170</v>
      </c>
      <c r="E5" s="12" t="s">
        <v>96</v>
      </c>
      <c r="F5" s="12" t="s">
        <v>81</v>
      </c>
      <c r="G5" s="12" t="s">
        <v>98</v>
      </c>
      <c r="H5" s="12" t="s">
        <v>99</v>
      </c>
      <c r="I5" s="12" t="s">
        <v>101</v>
      </c>
      <c r="J5" s="13" t="s">
        <v>79</v>
      </c>
      <c r="K5" s="2"/>
      <c r="L5" s="2" t="s">
        <v>81</v>
      </c>
      <c r="M5" s="2">
        <f>COUNTIF(表格2[[#All],[種族1]],$L5)</f>
        <v>0</v>
      </c>
      <c r="N5" s="2">
        <f>COUNTIF(表格2[[#All],[種族2]],$L5)</f>
        <v>1</v>
      </c>
      <c r="O5" s="2">
        <f>COUNTIF(表格2[[#All],[種族3]],$L5)</f>
        <v>0</v>
      </c>
      <c r="P5" s="2">
        <f>COUNTIF(表格2[[#All],[種族4]],$L5)</f>
        <v>0</v>
      </c>
      <c r="Q5" s="2">
        <f t="shared" si="0"/>
        <v>1</v>
      </c>
    </row>
    <row r="6" spans="1:17" ht="19.5" x14ac:dyDescent="0.25">
      <c r="A6" s="10" t="s">
        <v>42</v>
      </c>
      <c r="B6" s="11"/>
      <c r="C6" s="12"/>
      <c r="D6" s="12"/>
      <c r="E6" s="12"/>
      <c r="F6" s="12"/>
      <c r="G6" s="12"/>
      <c r="H6" s="12"/>
      <c r="I6" s="12"/>
      <c r="J6" s="13"/>
      <c r="K6" s="2"/>
      <c r="L6" s="2" t="s">
        <v>82</v>
      </c>
      <c r="M6" s="2">
        <f>COUNTIF(表格2[[#All],[種族1]],$L6)</f>
        <v>0</v>
      </c>
      <c r="N6" s="2">
        <f>COUNTIF(表格2[[#All],[種族2]],$L6)</f>
        <v>0</v>
      </c>
      <c r="O6" s="2">
        <f>COUNTIF(表格2[[#All],[種族3]],$L6)</f>
        <v>0</v>
      </c>
      <c r="P6" s="2">
        <f>COUNTIF(表格2[[#All],[種族4]],$L6)</f>
        <v>0</v>
      </c>
      <c r="Q6" s="2">
        <f t="shared" si="0"/>
        <v>0</v>
      </c>
    </row>
    <row r="7" spans="1:17" ht="19.5" x14ac:dyDescent="0.25">
      <c r="A7" s="10" t="s">
        <v>43</v>
      </c>
      <c r="B7" s="11"/>
      <c r="C7" s="12"/>
      <c r="D7" s="12"/>
      <c r="E7" s="12"/>
      <c r="F7" s="12"/>
      <c r="G7" s="12"/>
      <c r="H7" s="12"/>
      <c r="I7" s="12"/>
      <c r="J7" s="13"/>
      <c r="K7" s="2"/>
      <c r="L7" s="2" t="s">
        <v>99</v>
      </c>
      <c r="M7" s="2">
        <f>COUNTIF(表格2[[#All],[種族1]],$L7)</f>
        <v>2</v>
      </c>
      <c r="N7" s="2">
        <f>COUNTIF(表格2[[#All],[種族2]],$L7)</f>
        <v>2</v>
      </c>
      <c r="O7" s="2">
        <f>COUNTIF(表格2[[#All],[種族3]],$L7)</f>
        <v>1</v>
      </c>
      <c r="P7" s="2">
        <f>COUNTIF(表格2[[#All],[種族4]],$L7)</f>
        <v>0</v>
      </c>
      <c r="Q7" s="2">
        <f t="shared" si="0"/>
        <v>5</v>
      </c>
    </row>
    <row r="8" spans="1:17" ht="19.5" x14ac:dyDescent="0.25">
      <c r="A8" s="10" t="s">
        <v>44</v>
      </c>
      <c r="B8" s="11"/>
      <c r="C8" s="12"/>
      <c r="D8" s="12"/>
      <c r="E8" s="12"/>
      <c r="F8" s="12"/>
      <c r="G8" s="12"/>
      <c r="H8" s="12"/>
      <c r="I8" s="12"/>
      <c r="J8" s="13"/>
      <c r="K8" s="2"/>
      <c r="L8" s="2" t="s">
        <v>83</v>
      </c>
      <c r="M8" s="2">
        <f>COUNTIF(表格2[[#All],[種族1]],$L8)</f>
        <v>0</v>
      </c>
      <c r="N8" s="2">
        <f>COUNTIF(表格2[[#All],[種族2]],$L8)</f>
        <v>1</v>
      </c>
      <c r="O8" s="2">
        <f>COUNTIF(表格2[[#All],[種族3]],$L8)</f>
        <v>0</v>
      </c>
      <c r="P8" s="2">
        <f>COUNTIF(表格2[[#All],[種族4]],$L8)</f>
        <v>1</v>
      </c>
      <c r="Q8" s="2">
        <f t="shared" si="0"/>
        <v>2</v>
      </c>
    </row>
    <row r="9" spans="1:17" ht="19.5" x14ac:dyDescent="0.25">
      <c r="A9" s="10" t="s">
        <v>45</v>
      </c>
      <c r="B9" s="11"/>
      <c r="C9" s="12"/>
      <c r="D9" s="12"/>
      <c r="E9" s="12"/>
      <c r="F9" s="12"/>
      <c r="G9" s="12"/>
      <c r="H9" s="12"/>
      <c r="I9" s="12"/>
      <c r="J9" s="13"/>
      <c r="K9" s="2"/>
      <c r="L9" s="2" t="s">
        <v>84</v>
      </c>
      <c r="M9" s="2">
        <f>COUNTIF(表格2[[#All],[種族1]],$L9)</f>
        <v>0</v>
      </c>
      <c r="N9" s="2">
        <f>COUNTIF(表格2[[#All],[種族2]],$L9)</f>
        <v>0</v>
      </c>
      <c r="O9" s="2">
        <f>COUNTIF(表格2[[#All],[種族3]],$L9)</f>
        <v>0</v>
      </c>
      <c r="P9" s="2">
        <f>COUNTIF(表格2[[#All],[種族4]],$L9)</f>
        <v>0</v>
      </c>
      <c r="Q9" s="2">
        <f t="shared" si="0"/>
        <v>0</v>
      </c>
    </row>
    <row r="10" spans="1:17" ht="19.5" x14ac:dyDescent="0.25">
      <c r="A10" s="10" t="s">
        <v>46</v>
      </c>
      <c r="B10" s="11"/>
      <c r="C10" s="12"/>
      <c r="D10" s="12"/>
      <c r="E10" s="12"/>
      <c r="F10" s="12"/>
      <c r="G10" s="12"/>
      <c r="H10" s="12"/>
      <c r="I10" s="12"/>
      <c r="J10" s="13"/>
      <c r="K10" s="2"/>
      <c r="L10" s="2" t="s">
        <v>85</v>
      </c>
      <c r="M10" s="2">
        <f>COUNTIF(表格2[[#All],[種族1]],$L10)</f>
        <v>0</v>
      </c>
      <c r="N10" s="2">
        <f>COUNTIF(表格2[[#All],[種族2]],$L10)</f>
        <v>0</v>
      </c>
      <c r="O10" s="2">
        <f>COUNTIF(表格2[[#All],[種族3]],$L10)</f>
        <v>0</v>
      </c>
      <c r="P10" s="2">
        <f>COUNTIF(表格2[[#All],[種族4]],$L10)</f>
        <v>0</v>
      </c>
      <c r="Q10" s="2">
        <f t="shared" si="0"/>
        <v>0</v>
      </c>
    </row>
    <row r="11" spans="1:17" ht="19.5" x14ac:dyDescent="0.25">
      <c r="A11" s="10" t="s">
        <v>47</v>
      </c>
      <c r="B11" s="11"/>
      <c r="C11" s="12"/>
      <c r="D11" s="12"/>
      <c r="E11" s="12"/>
      <c r="F11" s="12"/>
      <c r="G11" s="12"/>
      <c r="H11" s="12"/>
      <c r="I11" s="12"/>
      <c r="J11" s="13"/>
      <c r="K11" s="2"/>
      <c r="L11" s="2" t="s">
        <v>86</v>
      </c>
      <c r="M11" s="2">
        <f>COUNTIF(表格2[[#All],[種族1]],$L11)</f>
        <v>0</v>
      </c>
      <c r="N11" s="2">
        <f>COUNTIF(表格2[[#All],[種族2]],$L11)</f>
        <v>0</v>
      </c>
      <c r="O11" s="2">
        <f>COUNTIF(表格2[[#All],[種族3]],$L11)</f>
        <v>0</v>
      </c>
      <c r="P11" s="2">
        <f>COUNTIF(表格2[[#All],[種族4]],$L11)</f>
        <v>0</v>
      </c>
      <c r="Q11" s="2">
        <f t="shared" si="0"/>
        <v>0</v>
      </c>
    </row>
    <row r="12" spans="1:17" ht="19.5" x14ac:dyDescent="0.25">
      <c r="A12" s="10" t="s">
        <v>48</v>
      </c>
      <c r="B12" s="11"/>
      <c r="C12" s="12"/>
      <c r="D12" s="12"/>
      <c r="E12" s="12"/>
      <c r="F12" s="12"/>
      <c r="G12" s="12"/>
      <c r="H12" s="12"/>
      <c r="I12" s="12"/>
      <c r="J12" s="13"/>
      <c r="K12" s="2"/>
      <c r="L12" s="2" t="s">
        <v>77</v>
      </c>
      <c r="M12" s="2">
        <f>COUNTIF(表格2[[#All],[種族1]],$L12)</f>
        <v>0</v>
      </c>
      <c r="N12" s="2">
        <f>COUNTIF(表格2[[#All],[種族2]],$L12)</f>
        <v>0</v>
      </c>
      <c r="O12" s="2">
        <f>COUNTIF(表格2[[#All],[種族3]],$L12)</f>
        <v>2</v>
      </c>
      <c r="P12" s="2">
        <f>COUNTIF(表格2[[#All],[種族4]],$L12)</f>
        <v>1</v>
      </c>
      <c r="Q12" s="2">
        <f t="shared" si="0"/>
        <v>3</v>
      </c>
    </row>
    <row r="13" spans="1:17" ht="19.5" x14ac:dyDescent="0.25">
      <c r="A13" s="10" t="s">
        <v>49</v>
      </c>
      <c r="B13" s="11"/>
      <c r="C13" s="12"/>
      <c r="D13" s="12"/>
      <c r="E13" s="12"/>
      <c r="F13" s="12"/>
      <c r="G13" s="12"/>
      <c r="H13" s="12"/>
      <c r="I13" s="12"/>
      <c r="J13" s="13"/>
      <c r="K13" s="2"/>
      <c r="L13" s="2" t="s">
        <v>194</v>
      </c>
      <c r="M13" s="2">
        <f>COUNTIF(表格2[[#All],[種族1]],$L13)</f>
        <v>1</v>
      </c>
      <c r="N13" s="2">
        <f>COUNTIF(表格2[[#All],[種族2]],$L13)</f>
        <v>0</v>
      </c>
      <c r="O13" s="2">
        <f>COUNTIF(表格2[[#All],[種族3]],$L13)</f>
        <v>1</v>
      </c>
      <c r="P13" s="2">
        <f>COUNTIF(表格2[[#All],[種族4]],$L13)</f>
        <v>0</v>
      </c>
      <c r="Q13" s="2">
        <f t="shared" si="0"/>
        <v>2</v>
      </c>
    </row>
    <row r="14" spans="1:17" ht="19.5" x14ac:dyDescent="0.25">
      <c r="A14" s="10" t="s">
        <v>50</v>
      </c>
      <c r="B14" s="11"/>
      <c r="C14" s="12"/>
      <c r="D14" s="12"/>
      <c r="E14" s="12"/>
      <c r="F14" s="12"/>
      <c r="G14" s="12"/>
      <c r="H14" s="12"/>
      <c r="I14" s="12"/>
      <c r="J14" s="13"/>
      <c r="K14" s="2"/>
      <c r="L14" s="2" t="s">
        <v>87</v>
      </c>
      <c r="M14" s="2">
        <f>COUNTIF(表格2[[#All],[種族1]],$L14)</f>
        <v>0</v>
      </c>
      <c r="N14" s="2">
        <f>COUNTIF(表格2[[#All],[種族2]],$L14)</f>
        <v>0</v>
      </c>
      <c r="O14" s="2">
        <f>COUNTIF(表格2[[#All],[種族3]],$L14)</f>
        <v>0</v>
      </c>
      <c r="P14" s="2">
        <f>COUNTIF(表格2[[#All],[種族4]],$L14)</f>
        <v>0</v>
      </c>
      <c r="Q14" s="2">
        <f t="shared" si="0"/>
        <v>0</v>
      </c>
    </row>
    <row r="15" spans="1:17" ht="19.5" x14ac:dyDescent="0.25">
      <c r="A15" s="10" t="s">
        <v>51</v>
      </c>
      <c r="B15" s="11"/>
      <c r="C15" s="12"/>
      <c r="D15" s="12"/>
      <c r="E15" s="12"/>
      <c r="F15" s="12"/>
      <c r="G15" s="12"/>
      <c r="H15" s="12"/>
      <c r="I15" s="12"/>
      <c r="J15" s="13"/>
      <c r="K15" s="2"/>
      <c r="L15" s="2" t="s">
        <v>88</v>
      </c>
      <c r="M15" s="2">
        <f>COUNTIF(表格2[[#All],[種族1]],$L15)</f>
        <v>0</v>
      </c>
      <c r="N15" s="2">
        <f>COUNTIF(表格2[[#All],[種族2]],$L15)</f>
        <v>0</v>
      </c>
      <c r="O15" s="2">
        <f>COUNTIF(表格2[[#All],[種族3]],$L15)</f>
        <v>0</v>
      </c>
      <c r="P15" s="2">
        <f>COUNTIF(表格2[[#All],[種族4]],$L15)</f>
        <v>0</v>
      </c>
      <c r="Q15" s="2">
        <f t="shared" si="0"/>
        <v>0</v>
      </c>
    </row>
    <row r="16" spans="1:17" ht="19.5" x14ac:dyDescent="0.25">
      <c r="A16" s="10" t="s">
        <v>52</v>
      </c>
      <c r="B16" s="11"/>
      <c r="C16" s="12"/>
      <c r="D16" s="12"/>
      <c r="E16" s="12"/>
      <c r="F16" s="12"/>
      <c r="G16" s="12"/>
      <c r="H16" s="12"/>
      <c r="I16" s="12"/>
      <c r="J16" s="13"/>
      <c r="K16" s="2"/>
      <c r="L16" s="2"/>
      <c r="M16" s="2"/>
      <c r="N16" s="2"/>
      <c r="O16" s="2"/>
      <c r="P16" s="2" t="s">
        <v>107</v>
      </c>
      <c r="Q16" s="2">
        <f>SUM(表格3[小記])</f>
        <v>16</v>
      </c>
    </row>
    <row r="17" spans="1:17" ht="19.5" x14ac:dyDescent="0.25">
      <c r="A17" s="10" t="s">
        <v>53</v>
      </c>
      <c r="B17" s="11"/>
      <c r="C17" s="12"/>
      <c r="D17" s="12"/>
      <c r="E17" s="12"/>
      <c r="F17" s="12"/>
      <c r="G17" s="12"/>
      <c r="H17" s="12"/>
      <c r="I17" s="12"/>
      <c r="J17" s="13"/>
      <c r="K17" s="2"/>
      <c r="L17" s="2"/>
      <c r="M17" s="2"/>
      <c r="N17" s="2"/>
      <c r="O17" s="2"/>
      <c r="P17" s="2"/>
      <c r="Q17" s="2"/>
    </row>
    <row r="18" spans="1:17" ht="19.5" x14ac:dyDescent="0.25">
      <c r="A18" s="14" t="s">
        <v>54</v>
      </c>
      <c r="B18" s="15"/>
      <c r="C18" s="16"/>
      <c r="D18" s="16"/>
      <c r="E18" s="16"/>
      <c r="F18" s="16"/>
      <c r="G18" s="16"/>
      <c r="H18" s="16"/>
      <c r="I18" s="16"/>
      <c r="J18" s="17"/>
      <c r="K18" s="2"/>
      <c r="L18" s="2"/>
      <c r="M18" s="2"/>
      <c r="N18" s="2"/>
      <c r="O18" s="2"/>
      <c r="P18" s="2"/>
      <c r="Q18" s="2"/>
    </row>
  </sheetData>
  <phoneticPr fontId="1" type="noConversion"/>
  <conditionalFormatting sqref="Q2:Q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{DC3DB4AE-713C-4508-A6DD-59887AD2EAC0}</x14:id>
        </ext>
      </extLs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3DB4AE-713C-4508-A6DD-59887AD2EAC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Q2:Q15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D7DBEB-A5A8-44BC-9453-BE57E8E775D4}">
          <x14:formula1>
            <xm:f>種族!$A$2:$A$15</xm:f>
          </x14:formula1>
          <xm:sqref>D2:D18 H2:H18 J2:J18 F2:F18</xm:sqref>
        </x14:dataValidation>
        <x14:dataValidation type="list" imeMode="on" allowBlank="1" showInputMessage="1" showErrorMessage="1" xr:uid="{62D46592-BB68-4D65-8022-A56BDFB362A6}">
          <x14:formula1>
            <xm:f>種族!$A$2:$A$15</xm:f>
          </x14:formula1>
          <xm:sqref>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EE9A-E662-4E3B-A649-EB7B76688458}">
  <dimension ref="A1:T55"/>
  <sheetViews>
    <sheetView workbookViewId="0">
      <selection activeCell="C1" sqref="C1:S1"/>
    </sheetView>
  </sheetViews>
  <sheetFormatPr defaultRowHeight="16.5" x14ac:dyDescent="0.25"/>
  <cols>
    <col min="1" max="1" width="10" style="19" bestFit="1" customWidth="1"/>
    <col min="2" max="2" width="10.625" style="19" bestFit="1" customWidth="1"/>
    <col min="3" max="3" width="12.75" style="19" bestFit="1" customWidth="1"/>
    <col min="4" max="4" width="19.125" style="19" bestFit="1" customWidth="1"/>
    <col min="5" max="5" width="22.25" style="19" bestFit="1" customWidth="1"/>
    <col min="6" max="6" width="22.5" style="19" bestFit="1" customWidth="1"/>
    <col min="7" max="7" width="20" style="19" bestFit="1" customWidth="1"/>
    <col min="8" max="8" width="14.125" style="19" bestFit="1" customWidth="1"/>
    <col min="9" max="9" width="25" style="19" bestFit="1" customWidth="1"/>
    <col min="10" max="10" width="17" style="19" bestFit="1" customWidth="1"/>
    <col min="11" max="11" width="13.875" style="19" bestFit="1" customWidth="1"/>
    <col min="12" max="12" width="31.75" style="19" bestFit="1" customWidth="1"/>
    <col min="13" max="13" width="17" style="19" bestFit="1" customWidth="1"/>
    <col min="14" max="16" width="15.125" style="19" bestFit="1" customWidth="1"/>
    <col min="17" max="18" width="17" style="19" bestFit="1" customWidth="1"/>
    <col min="19" max="19" width="27" style="19" bestFit="1" customWidth="1"/>
    <col min="20" max="20" width="14.25" style="19" bestFit="1" customWidth="1"/>
    <col min="21" max="16384" width="9" style="19"/>
  </cols>
  <sheetData>
    <row r="1" spans="1:20" x14ac:dyDescent="0.25">
      <c r="A1" s="18" t="s">
        <v>23</v>
      </c>
      <c r="B1" s="18" t="s">
        <v>24</v>
      </c>
      <c r="C1" s="18" t="s">
        <v>55</v>
      </c>
      <c r="D1" s="18" t="s">
        <v>39</v>
      </c>
      <c r="E1" s="19" t="s">
        <v>40</v>
      </c>
      <c r="F1" s="19" t="s">
        <v>41</v>
      </c>
      <c r="G1" s="19" t="s">
        <v>42</v>
      </c>
      <c r="H1" s="19" t="s">
        <v>43</v>
      </c>
      <c r="I1" s="19" t="s">
        <v>44</v>
      </c>
      <c r="J1" s="20" t="s">
        <v>45</v>
      </c>
      <c r="K1" s="20" t="s">
        <v>46</v>
      </c>
      <c r="L1" s="20" t="s">
        <v>47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  <c r="R1" s="20" t="s">
        <v>53</v>
      </c>
      <c r="S1" s="20" t="s">
        <v>54</v>
      </c>
      <c r="T1" s="20" t="s">
        <v>19</v>
      </c>
    </row>
    <row r="2" spans="1:20" x14ac:dyDescent="0.25">
      <c r="A2" s="18">
        <v>1</v>
      </c>
      <c r="B2" s="18" t="s">
        <v>99</v>
      </c>
      <c r="C2" s="18">
        <v>1</v>
      </c>
      <c r="D2" s="18">
        <v>2</v>
      </c>
      <c r="E2" s="18">
        <v>4</v>
      </c>
      <c r="F2" s="18">
        <v>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>
        <f>SUM(表格4[[#This Row],[森桌遊 ]:[小桌弄Kids桌遊 美河店]])</f>
        <v>8</v>
      </c>
    </row>
    <row r="3" spans="1:20" x14ac:dyDescent="0.25">
      <c r="A3" s="18">
        <v>2</v>
      </c>
      <c r="B3" s="18" t="s">
        <v>140</v>
      </c>
      <c r="C3" s="18">
        <v>1</v>
      </c>
      <c r="D3" s="18">
        <v>2</v>
      </c>
      <c r="E3" s="18">
        <v>3</v>
      </c>
      <c r="F3" s="18">
        <v>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>
        <f>SUM(表格4[[#This Row],[森桌遊 ]:[小桌弄Kids桌遊 美河店]])</f>
        <v>6</v>
      </c>
    </row>
    <row r="4" spans="1:20" x14ac:dyDescent="0.25">
      <c r="A4" s="18">
        <v>3</v>
      </c>
      <c r="B4" s="18" t="s">
        <v>139</v>
      </c>
      <c r="C4" s="18">
        <v>1</v>
      </c>
      <c r="D4" s="18">
        <v>1</v>
      </c>
      <c r="E4" s="18">
        <v>1</v>
      </c>
      <c r="F4" s="18">
        <v>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>
        <f>SUM(表格4[[#This Row],[森桌遊 ]:[小桌弄Kids桌遊 美河店]])</f>
        <v>4</v>
      </c>
    </row>
    <row r="5" spans="1:20" x14ac:dyDescent="0.25">
      <c r="A5" s="18">
        <v>4</v>
      </c>
      <c r="B5" s="18" t="s">
        <v>138</v>
      </c>
      <c r="C5" s="18">
        <v>1</v>
      </c>
      <c r="D5" s="18">
        <v>2</v>
      </c>
      <c r="E5" s="18">
        <v>1</v>
      </c>
      <c r="F5" s="18">
        <v>0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>
        <f>SUM(表格4[[#This Row],[森桌遊 ]:[小桌弄Kids桌遊 美河店]])</f>
        <v>4</v>
      </c>
    </row>
    <row r="6" spans="1:20" x14ac:dyDescent="0.25">
      <c r="A6" s="18">
        <v>5</v>
      </c>
      <c r="B6" s="18" t="s">
        <v>137</v>
      </c>
      <c r="C6" s="18">
        <v>1</v>
      </c>
      <c r="D6" s="18">
        <v>4</v>
      </c>
      <c r="E6" s="18">
        <v>3</v>
      </c>
      <c r="F6" s="18">
        <v>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>
        <f>SUM(表格4[[#This Row],[森桌遊 ]:[小桌弄Kids桌遊 美河店]])</f>
        <v>9</v>
      </c>
    </row>
    <row r="7" spans="1:20" x14ac:dyDescent="0.25">
      <c r="A7" s="18">
        <v>6</v>
      </c>
      <c r="B7" s="18" t="s">
        <v>136</v>
      </c>
      <c r="C7" s="18">
        <v>4</v>
      </c>
      <c r="D7" s="18">
        <v>3</v>
      </c>
      <c r="E7" s="18">
        <v>3</v>
      </c>
      <c r="F7" s="18">
        <v>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>
        <f>SUM(表格4[[#This Row],[森桌遊 ]:[小桌弄Kids桌遊 美河店]])</f>
        <v>10</v>
      </c>
    </row>
    <row r="8" spans="1:20" x14ac:dyDescent="0.25">
      <c r="A8" s="18">
        <v>7</v>
      </c>
      <c r="B8" s="18" t="s">
        <v>135</v>
      </c>
      <c r="C8" s="18">
        <v>1</v>
      </c>
      <c r="D8" s="18">
        <v>4</v>
      </c>
      <c r="E8" s="18">
        <v>1</v>
      </c>
      <c r="F8" s="18">
        <v>0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>
        <f>SUM(表格4[[#This Row],[森桌遊 ]:[小桌弄Kids桌遊 美河店]])</f>
        <v>6</v>
      </c>
    </row>
    <row r="9" spans="1:20" x14ac:dyDescent="0.25">
      <c r="A9" s="18">
        <v>8</v>
      </c>
      <c r="B9" s="18" t="s">
        <v>134</v>
      </c>
      <c r="C9" s="18">
        <v>2</v>
      </c>
      <c r="D9" s="18">
        <v>2</v>
      </c>
      <c r="E9" s="18">
        <v>2</v>
      </c>
      <c r="F9" s="18">
        <v>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f>SUM(表格4[[#This Row],[森桌遊 ]:[小桌弄Kids桌遊 美河店]])</f>
        <v>7</v>
      </c>
    </row>
    <row r="10" spans="1:20" x14ac:dyDescent="0.25">
      <c r="A10" s="18">
        <v>9</v>
      </c>
      <c r="B10" s="18" t="s">
        <v>133</v>
      </c>
      <c r="C10" s="18">
        <v>0</v>
      </c>
      <c r="D10" s="18">
        <v>1</v>
      </c>
      <c r="E10" s="18">
        <v>1</v>
      </c>
      <c r="F10" s="18">
        <v>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>
        <f>SUM(表格4[[#This Row],[森桌遊 ]:[小桌弄Kids桌遊 美河店]])</f>
        <v>3</v>
      </c>
    </row>
    <row r="11" spans="1:20" x14ac:dyDescent="0.25">
      <c r="A11" s="18">
        <v>10</v>
      </c>
      <c r="B11" s="18" t="s">
        <v>132</v>
      </c>
      <c r="C11" s="18">
        <v>2</v>
      </c>
      <c r="D11" s="18">
        <v>1</v>
      </c>
      <c r="E11" s="18">
        <v>1</v>
      </c>
      <c r="F11" s="18">
        <v>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>
        <f>SUM(表格4[[#This Row],[森桌遊 ]:[小桌弄Kids桌遊 美河店]])</f>
        <v>5</v>
      </c>
    </row>
    <row r="12" spans="1:20" x14ac:dyDescent="0.25">
      <c r="A12" s="18">
        <v>11</v>
      </c>
      <c r="B12" s="18" t="s">
        <v>131</v>
      </c>
      <c r="C12" s="18">
        <v>0</v>
      </c>
      <c r="D12" s="18">
        <v>1</v>
      </c>
      <c r="E12" s="18">
        <v>2</v>
      </c>
      <c r="F12" s="18">
        <v>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>
        <f>SUM(表格4[[#This Row],[森桌遊 ]:[小桌弄Kids桌遊 美河店]])</f>
        <v>3</v>
      </c>
    </row>
    <row r="13" spans="1:20" x14ac:dyDescent="0.25">
      <c r="A13" s="18">
        <v>12</v>
      </c>
      <c r="B13" s="18" t="s">
        <v>130</v>
      </c>
      <c r="C13" s="18">
        <v>2</v>
      </c>
      <c r="D13" s="18">
        <v>1</v>
      </c>
      <c r="E13" s="18">
        <v>4</v>
      </c>
      <c r="F13" s="18">
        <v>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>
        <f>SUM(表格4[[#This Row],[森桌遊 ]:[小桌弄Kids桌遊 美河店]])</f>
        <v>8</v>
      </c>
    </row>
    <row r="14" spans="1:20" x14ac:dyDescent="0.25">
      <c r="A14" s="18">
        <v>13</v>
      </c>
      <c r="B14" s="18" t="s">
        <v>11</v>
      </c>
      <c r="C14" s="18">
        <v>0</v>
      </c>
      <c r="D14" s="18">
        <v>0</v>
      </c>
      <c r="E14" s="18">
        <v>0</v>
      </c>
      <c r="F14" s="18">
        <v>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>
        <f>SUM(表格4[[#This Row],[森桌遊 ]:[小桌弄Kids桌遊 美河店]])</f>
        <v>1</v>
      </c>
    </row>
    <row r="15" spans="1:20" x14ac:dyDescent="0.25">
      <c r="A15" s="18">
        <v>14</v>
      </c>
      <c r="B15" s="18" t="s">
        <v>7</v>
      </c>
      <c r="C15" s="18">
        <v>0</v>
      </c>
      <c r="D15" s="18">
        <v>0</v>
      </c>
      <c r="E15" s="18">
        <v>2</v>
      </c>
      <c r="F15" s="18">
        <v>2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>
        <f>SUM(表格4[[#This Row],[森桌遊 ]:[小桌弄Kids桌遊 美河店]])</f>
        <v>4</v>
      </c>
    </row>
    <row r="16" spans="1:20" x14ac:dyDescent="0.25">
      <c r="A16" s="18" t="s">
        <v>37</v>
      </c>
      <c r="B16" s="18" t="s">
        <v>107</v>
      </c>
      <c r="C16" s="18">
        <f>SUM(C2:C15)</f>
        <v>16</v>
      </c>
      <c r="D16" s="18">
        <f>SUM(D2:D15)</f>
        <v>24</v>
      </c>
      <c r="E16" s="18">
        <f>SUM(E2:E15)</f>
        <v>28</v>
      </c>
      <c r="F16" s="18">
        <f t="shared" ref="F16:S16" si="0">SUM(F2:F15)</f>
        <v>10</v>
      </c>
      <c r="G16" s="18">
        <f t="shared" si="0"/>
        <v>0</v>
      </c>
      <c r="H16" s="18">
        <f t="shared" si="0"/>
        <v>0</v>
      </c>
      <c r="I16" s="18">
        <f t="shared" si="0"/>
        <v>0</v>
      </c>
      <c r="J16" s="18">
        <f t="shared" si="0"/>
        <v>0</v>
      </c>
      <c r="K16" s="18">
        <f t="shared" si="0"/>
        <v>0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0</v>
      </c>
      <c r="P16" s="18">
        <f t="shared" si="0"/>
        <v>0</v>
      </c>
      <c r="Q16" s="18">
        <f t="shared" si="0"/>
        <v>0</v>
      </c>
      <c r="R16" s="18">
        <f t="shared" si="0"/>
        <v>0</v>
      </c>
      <c r="S16" s="18">
        <f t="shared" si="0"/>
        <v>0</v>
      </c>
      <c r="T16" s="18">
        <f>SUM(T2:T15)</f>
        <v>78</v>
      </c>
    </row>
    <row r="18" spans="1:20" x14ac:dyDescent="0.25">
      <c r="A18" s="18" t="s">
        <v>23</v>
      </c>
      <c r="B18" s="18" t="s">
        <v>24</v>
      </c>
      <c r="C18" s="18" t="s">
        <v>25</v>
      </c>
      <c r="D18" s="18" t="s">
        <v>57</v>
      </c>
      <c r="E18" s="18" t="s">
        <v>58</v>
      </c>
      <c r="F18" s="18" t="s">
        <v>59</v>
      </c>
      <c r="G18" s="18" t="s">
        <v>60</v>
      </c>
      <c r="H18" s="18" t="s">
        <v>61</v>
      </c>
      <c r="I18" s="18" t="s">
        <v>62</v>
      </c>
      <c r="J18" s="18" t="s">
        <v>63</v>
      </c>
      <c r="K18" s="18" t="s">
        <v>64</v>
      </c>
      <c r="L18" s="18" t="s">
        <v>65</v>
      </c>
      <c r="M18" s="18" t="s">
        <v>66</v>
      </c>
      <c r="N18" s="18" t="s">
        <v>67</v>
      </c>
      <c r="O18" s="18" t="s">
        <v>68</v>
      </c>
      <c r="P18" s="18" t="s">
        <v>69</v>
      </c>
      <c r="Q18" s="18" t="s">
        <v>70</v>
      </c>
      <c r="R18" s="18" t="s">
        <v>71</v>
      </c>
      <c r="S18" s="18" t="s">
        <v>72</v>
      </c>
      <c r="T18" s="18" t="s">
        <v>73</v>
      </c>
    </row>
    <row r="19" spans="1:20" x14ac:dyDescent="0.25">
      <c r="A19" s="18">
        <v>1</v>
      </c>
      <c r="B19" s="18" t="s">
        <v>99</v>
      </c>
      <c r="C19" s="21">
        <f t="shared" ref="C19:R32" si="1">IF(""=C2,"",C2/C$16)</f>
        <v>6.25E-2</v>
      </c>
      <c r="D19" s="21">
        <f t="shared" si="1"/>
        <v>8.3333333333333329E-2</v>
      </c>
      <c r="E19" s="21">
        <f t="shared" ref="E19:E33" si="2">IF(0="","",E2/E$16)</f>
        <v>0.14285714285714285</v>
      </c>
      <c r="F19" s="21">
        <f t="shared" si="1"/>
        <v>0.1</v>
      </c>
      <c r="G19" s="21" t="str">
        <f t="shared" si="1"/>
        <v/>
      </c>
      <c r="H19" s="21" t="str">
        <f t="shared" si="1"/>
        <v/>
      </c>
      <c r="I19" s="21" t="str">
        <f t="shared" si="1"/>
        <v/>
      </c>
      <c r="J19" s="21" t="str">
        <f t="shared" si="1"/>
        <v/>
      </c>
      <c r="K19" s="21" t="str">
        <f t="shared" si="1"/>
        <v/>
      </c>
      <c r="L19" s="21" t="str">
        <f t="shared" si="1"/>
        <v/>
      </c>
      <c r="M19" s="21" t="str">
        <f t="shared" si="1"/>
        <v/>
      </c>
      <c r="N19" s="21" t="str">
        <f t="shared" si="1"/>
        <v/>
      </c>
      <c r="O19" s="21" t="str">
        <f t="shared" si="1"/>
        <v/>
      </c>
      <c r="P19" s="21" t="str">
        <f t="shared" si="1"/>
        <v/>
      </c>
      <c r="Q19" s="21" t="str">
        <f t="shared" si="1"/>
        <v/>
      </c>
      <c r="R19" s="21" t="str">
        <f t="shared" si="1"/>
        <v/>
      </c>
      <c r="S19" s="21" t="str">
        <f t="shared" ref="D19:T33" si="3">IF(""=S2,"",S2/S$16)</f>
        <v/>
      </c>
      <c r="T19" s="21">
        <f t="shared" si="3"/>
        <v>0.10256410256410256</v>
      </c>
    </row>
    <row r="20" spans="1:20" x14ac:dyDescent="0.25">
      <c r="A20" s="18">
        <v>2</v>
      </c>
      <c r="B20" s="18" t="s">
        <v>140</v>
      </c>
      <c r="C20" s="21">
        <f t="shared" si="1"/>
        <v>6.25E-2</v>
      </c>
      <c r="D20" s="21">
        <f t="shared" si="3"/>
        <v>8.3333333333333329E-2</v>
      </c>
      <c r="E20" s="21">
        <f t="shared" si="2"/>
        <v>0.10714285714285714</v>
      </c>
      <c r="F20" s="21">
        <f t="shared" si="3"/>
        <v>0</v>
      </c>
      <c r="G20" s="21" t="str">
        <f t="shared" si="3"/>
        <v/>
      </c>
      <c r="H20" s="21" t="str">
        <f t="shared" si="3"/>
        <v/>
      </c>
      <c r="I20" s="21" t="str">
        <f t="shared" si="3"/>
        <v/>
      </c>
      <c r="J20" s="21" t="str">
        <f t="shared" si="3"/>
        <v/>
      </c>
      <c r="K20" s="21" t="str">
        <f t="shared" si="3"/>
        <v/>
      </c>
      <c r="L20" s="21" t="str">
        <f t="shared" si="3"/>
        <v/>
      </c>
      <c r="M20" s="21" t="str">
        <f t="shared" si="3"/>
        <v/>
      </c>
      <c r="N20" s="21" t="str">
        <f t="shared" si="3"/>
        <v/>
      </c>
      <c r="O20" s="21" t="str">
        <f t="shared" si="3"/>
        <v/>
      </c>
      <c r="P20" s="21" t="str">
        <f t="shared" si="3"/>
        <v/>
      </c>
      <c r="Q20" s="21" t="str">
        <f t="shared" si="3"/>
        <v/>
      </c>
      <c r="R20" s="21" t="str">
        <f t="shared" si="3"/>
        <v/>
      </c>
      <c r="S20" s="21" t="str">
        <f t="shared" si="3"/>
        <v/>
      </c>
      <c r="T20" s="21">
        <f t="shared" si="3"/>
        <v>7.6923076923076927E-2</v>
      </c>
    </row>
    <row r="21" spans="1:20" x14ac:dyDescent="0.25">
      <c r="A21" s="18">
        <v>3</v>
      </c>
      <c r="B21" s="18" t="s">
        <v>139</v>
      </c>
      <c r="C21" s="21">
        <f t="shared" si="1"/>
        <v>6.25E-2</v>
      </c>
      <c r="D21" s="21">
        <f t="shared" si="3"/>
        <v>4.1666666666666664E-2</v>
      </c>
      <c r="E21" s="21">
        <f t="shared" si="2"/>
        <v>3.5714285714285712E-2</v>
      </c>
      <c r="F21" s="21">
        <f t="shared" si="3"/>
        <v>0.1</v>
      </c>
      <c r="G21" s="21" t="str">
        <f t="shared" si="3"/>
        <v/>
      </c>
      <c r="H21" s="21" t="str">
        <f t="shared" si="3"/>
        <v/>
      </c>
      <c r="I21" s="21" t="str">
        <f t="shared" si="3"/>
        <v/>
      </c>
      <c r="J21" s="21" t="str">
        <f t="shared" si="3"/>
        <v/>
      </c>
      <c r="K21" s="21" t="str">
        <f t="shared" si="3"/>
        <v/>
      </c>
      <c r="L21" s="21" t="str">
        <f t="shared" si="3"/>
        <v/>
      </c>
      <c r="M21" s="21" t="str">
        <f t="shared" si="3"/>
        <v/>
      </c>
      <c r="N21" s="21" t="str">
        <f t="shared" si="3"/>
        <v/>
      </c>
      <c r="O21" s="21" t="str">
        <f t="shared" si="3"/>
        <v/>
      </c>
      <c r="P21" s="21" t="str">
        <f t="shared" si="3"/>
        <v/>
      </c>
      <c r="Q21" s="21" t="str">
        <f t="shared" si="3"/>
        <v/>
      </c>
      <c r="R21" s="21" t="str">
        <f t="shared" si="3"/>
        <v/>
      </c>
      <c r="S21" s="21" t="str">
        <f t="shared" si="3"/>
        <v/>
      </c>
      <c r="T21" s="21">
        <f t="shared" si="3"/>
        <v>5.128205128205128E-2</v>
      </c>
    </row>
    <row r="22" spans="1:20" x14ac:dyDescent="0.25">
      <c r="A22" s="18">
        <v>4</v>
      </c>
      <c r="B22" s="18" t="s">
        <v>138</v>
      </c>
      <c r="C22" s="21">
        <f t="shared" si="1"/>
        <v>6.25E-2</v>
      </c>
      <c r="D22" s="21">
        <f t="shared" si="3"/>
        <v>8.3333333333333329E-2</v>
      </c>
      <c r="E22" s="21">
        <f t="shared" si="2"/>
        <v>3.5714285714285712E-2</v>
      </c>
      <c r="F22" s="21">
        <f t="shared" si="3"/>
        <v>0</v>
      </c>
      <c r="G22" s="21" t="str">
        <f t="shared" si="3"/>
        <v/>
      </c>
      <c r="H22" s="21" t="str">
        <f t="shared" si="3"/>
        <v/>
      </c>
      <c r="I22" s="21" t="str">
        <f t="shared" si="3"/>
        <v/>
      </c>
      <c r="J22" s="21" t="str">
        <f t="shared" si="3"/>
        <v/>
      </c>
      <c r="K22" s="21" t="str">
        <f t="shared" si="3"/>
        <v/>
      </c>
      <c r="L22" s="21" t="str">
        <f t="shared" si="3"/>
        <v/>
      </c>
      <c r="M22" s="21" t="str">
        <f t="shared" si="3"/>
        <v/>
      </c>
      <c r="N22" s="21" t="str">
        <f t="shared" si="3"/>
        <v/>
      </c>
      <c r="O22" s="21" t="str">
        <f t="shared" si="3"/>
        <v/>
      </c>
      <c r="P22" s="21" t="str">
        <f t="shared" si="3"/>
        <v/>
      </c>
      <c r="Q22" s="21" t="str">
        <f t="shared" si="3"/>
        <v/>
      </c>
      <c r="R22" s="21" t="str">
        <f t="shared" si="3"/>
        <v/>
      </c>
      <c r="S22" s="21" t="str">
        <f t="shared" si="3"/>
        <v/>
      </c>
      <c r="T22" s="21">
        <f t="shared" si="3"/>
        <v>5.128205128205128E-2</v>
      </c>
    </row>
    <row r="23" spans="1:20" x14ac:dyDescent="0.25">
      <c r="A23" s="18">
        <v>5</v>
      </c>
      <c r="B23" s="18" t="s">
        <v>137</v>
      </c>
      <c r="C23" s="21">
        <f t="shared" si="1"/>
        <v>6.25E-2</v>
      </c>
      <c r="D23" s="21">
        <f t="shared" si="3"/>
        <v>0.16666666666666666</v>
      </c>
      <c r="E23" s="21">
        <f t="shared" si="2"/>
        <v>0.10714285714285714</v>
      </c>
      <c r="F23" s="21">
        <f t="shared" si="3"/>
        <v>0.1</v>
      </c>
      <c r="G23" s="21" t="str">
        <f t="shared" si="3"/>
        <v/>
      </c>
      <c r="H23" s="21" t="str">
        <f t="shared" si="3"/>
        <v/>
      </c>
      <c r="I23" s="21" t="str">
        <f t="shared" si="3"/>
        <v/>
      </c>
      <c r="J23" s="21" t="str">
        <f t="shared" si="3"/>
        <v/>
      </c>
      <c r="K23" s="21" t="str">
        <f t="shared" si="3"/>
        <v/>
      </c>
      <c r="L23" s="21" t="str">
        <f t="shared" si="3"/>
        <v/>
      </c>
      <c r="M23" s="21" t="str">
        <f t="shared" si="3"/>
        <v/>
      </c>
      <c r="N23" s="21" t="str">
        <f t="shared" si="3"/>
        <v/>
      </c>
      <c r="O23" s="21" t="str">
        <f t="shared" si="3"/>
        <v/>
      </c>
      <c r="P23" s="21" t="str">
        <f t="shared" si="3"/>
        <v/>
      </c>
      <c r="Q23" s="21" t="str">
        <f t="shared" si="3"/>
        <v/>
      </c>
      <c r="R23" s="21" t="str">
        <f t="shared" si="3"/>
        <v/>
      </c>
      <c r="S23" s="21" t="str">
        <f t="shared" si="3"/>
        <v/>
      </c>
      <c r="T23" s="21">
        <f t="shared" si="3"/>
        <v>0.11538461538461539</v>
      </c>
    </row>
    <row r="24" spans="1:20" x14ac:dyDescent="0.25">
      <c r="A24" s="18">
        <v>6</v>
      </c>
      <c r="B24" s="18" t="s">
        <v>136</v>
      </c>
      <c r="C24" s="21">
        <f t="shared" si="1"/>
        <v>0.25</v>
      </c>
      <c r="D24" s="21">
        <f t="shared" si="3"/>
        <v>0.125</v>
      </c>
      <c r="E24" s="21">
        <f t="shared" si="2"/>
        <v>0.10714285714285714</v>
      </c>
      <c r="F24" s="21">
        <f t="shared" si="3"/>
        <v>0</v>
      </c>
      <c r="G24" s="21" t="str">
        <f t="shared" si="3"/>
        <v/>
      </c>
      <c r="H24" s="21" t="str">
        <f t="shared" si="3"/>
        <v/>
      </c>
      <c r="I24" s="21" t="str">
        <f t="shared" si="3"/>
        <v/>
      </c>
      <c r="J24" s="21" t="str">
        <f t="shared" si="3"/>
        <v/>
      </c>
      <c r="K24" s="21" t="str">
        <f t="shared" si="3"/>
        <v/>
      </c>
      <c r="L24" s="21" t="str">
        <f t="shared" si="3"/>
        <v/>
      </c>
      <c r="M24" s="21" t="str">
        <f t="shared" si="3"/>
        <v/>
      </c>
      <c r="N24" s="21" t="str">
        <f t="shared" si="3"/>
        <v/>
      </c>
      <c r="O24" s="21" t="str">
        <f t="shared" si="3"/>
        <v/>
      </c>
      <c r="P24" s="21" t="str">
        <f t="shared" si="3"/>
        <v/>
      </c>
      <c r="Q24" s="21" t="str">
        <f t="shared" si="3"/>
        <v/>
      </c>
      <c r="R24" s="21" t="str">
        <f t="shared" si="3"/>
        <v/>
      </c>
      <c r="S24" s="21" t="str">
        <f t="shared" si="3"/>
        <v/>
      </c>
      <c r="T24" s="21">
        <f t="shared" si="3"/>
        <v>0.12820512820512819</v>
      </c>
    </row>
    <row r="25" spans="1:20" x14ac:dyDescent="0.25">
      <c r="A25" s="18">
        <v>7</v>
      </c>
      <c r="B25" s="18" t="s">
        <v>135</v>
      </c>
      <c r="C25" s="21">
        <f t="shared" si="1"/>
        <v>6.25E-2</v>
      </c>
      <c r="D25" s="21">
        <f t="shared" si="3"/>
        <v>0.16666666666666666</v>
      </c>
      <c r="E25" s="21">
        <f t="shared" si="2"/>
        <v>3.5714285714285712E-2</v>
      </c>
      <c r="F25" s="21">
        <f t="shared" si="3"/>
        <v>0</v>
      </c>
      <c r="G25" s="21" t="str">
        <f t="shared" si="3"/>
        <v/>
      </c>
      <c r="H25" s="21" t="str">
        <f t="shared" si="3"/>
        <v/>
      </c>
      <c r="I25" s="21" t="str">
        <f t="shared" si="3"/>
        <v/>
      </c>
      <c r="J25" s="21" t="str">
        <f t="shared" si="3"/>
        <v/>
      </c>
      <c r="K25" s="21" t="str">
        <f t="shared" si="3"/>
        <v/>
      </c>
      <c r="L25" s="21" t="str">
        <f t="shared" si="3"/>
        <v/>
      </c>
      <c r="M25" s="21" t="str">
        <f t="shared" si="3"/>
        <v/>
      </c>
      <c r="N25" s="21" t="str">
        <f t="shared" si="3"/>
        <v/>
      </c>
      <c r="O25" s="21" t="str">
        <f t="shared" si="3"/>
        <v/>
      </c>
      <c r="P25" s="21" t="str">
        <f t="shared" si="3"/>
        <v/>
      </c>
      <c r="Q25" s="21" t="str">
        <f t="shared" si="3"/>
        <v/>
      </c>
      <c r="R25" s="21" t="str">
        <f t="shared" si="3"/>
        <v/>
      </c>
      <c r="S25" s="21" t="str">
        <f t="shared" si="3"/>
        <v/>
      </c>
      <c r="T25" s="21">
        <f t="shared" si="3"/>
        <v>7.6923076923076927E-2</v>
      </c>
    </row>
    <row r="26" spans="1:20" x14ac:dyDescent="0.25">
      <c r="A26" s="18">
        <v>8</v>
      </c>
      <c r="B26" s="18" t="s">
        <v>134</v>
      </c>
      <c r="C26" s="21">
        <f t="shared" si="1"/>
        <v>0.125</v>
      </c>
      <c r="D26" s="21">
        <f t="shared" si="3"/>
        <v>8.3333333333333329E-2</v>
      </c>
      <c r="E26" s="21">
        <f t="shared" si="2"/>
        <v>7.1428571428571425E-2</v>
      </c>
      <c r="F26" s="21">
        <f t="shared" si="3"/>
        <v>0.1</v>
      </c>
      <c r="G26" s="21" t="str">
        <f t="shared" si="3"/>
        <v/>
      </c>
      <c r="H26" s="21" t="str">
        <f t="shared" si="3"/>
        <v/>
      </c>
      <c r="I26" s="21" t="str">
        <f t="shared" si="3"/>
        <v/>
      </c>
      <c r="J26" s="21" t="str">
        <f t="shared" si="3"/>
        <v/>
      </c>
      <c r="K26" s="21" t="str">
        <f t="shared" si="3"/>
        <v/>
      </c>
      <c r="L26" s="21" t="str">
        <f t="shared" si="3"/>
        <v/>
      </c>
      <c r="M26" s="21" t="str">
        <f t="shared" si="3"/>
        <v/>
      </c>
      <c r="N26" s="21" t="str">
        <f t="shared" si="3"/>
        <v/>
      </c>
      <c r="O26" s="21" t="str">
        <f t="shared" si="3"/>
        <v/>
      </c>
      <c r="P26" s="21" t="str">
        <f t="shared" si="3"/>
        <v/>
      </c>
      <c r="Q26" s="21" t="str">
        <f t="shared" si="3"/>
        <v/>
      </c>
      <c r="R26" s="21" t="str">
        <f t="shared" si="3"/>
        <v/>
      </c>
      <c r="S26" s="21" t="str">
        <f t="shared" si="3"/>
        <v/>
      </c>
      <c r="T26" s="21">
        <f t="shared" si="3"/>
        <v>8.9743589743589744E-2</v>
      </c>
    </row>
    <row r="27" spans="1:20" x14ac:dyDescent="0.25">
      <c r="A27" s="18">
        <v>9</v>
      </c>
      <c r="B27" s="18" t="s">
        <v>133</v>
      </c>
      <c r="C27" s="21">
        <f t="shared" si="1"/>
        <v>0</v>
      </c>
      <c r="D27" s="21">
        <f t="shared" si="3"/>
        <v>4.1666666666666664E-2</v>
      </c>
      <c r="E27" s="21">
        <f t="shared" si="2"/>
        <v>3.5714285714285712E-2</v>
      </c>
      <c r="F27" s="21">
        <f t="shared" si="3"/>
        <v>0.1</v>
      </c>
      <c r="G27" s="21" t="str">
        <f t="shared" si="3"/>
        <v/>
      </c>
      <c r="H27" s="21" t="str">
        <f t="shared" si="3"/>
        <v/>
      </c>
      <c r="I27" s="21" t="str">
        <f t="shared" si="3"/>
        <v/>
      </c>
      <c r="J27" s="21" t="str">
        <f t="shared" si="3"/>
        <v/>
      </c>
      <c r="K27" s="21" t="str">
        <f t="shared" si="3"/>
        <v/>
      </c>
      <c r="L27" s="21" t="str">
        <f t="shared" si="3"/>
        <v/>
      </c>
      <c r="M27" s="21" t="str">
        <f t="shared" si="3"/>
        <v/>
      </c>
      <c r="N27" s="21" t="str">
        <f t="shared" si="3"/>
        <v/>
      </c>
      <c r="O27" s="21" t="str">
        <f t="shared" si="3"/>
        <v/>
      </c>
      <c r="P27" s="21" t="str">
        <f t="shared" si="3"/>
        <v/>
      </c>
      <c r="Q27" s="21" t="str">
        <f t="shared" si="3"/>
        <v/>
      </c>
      <c r="R27" s="21" t="str">
        <f t="shared" si="3"/>
        <v/>
      </c>
      <c r="S27" s="21" t="str">
        <f t="shared" si="3"/>
        <v/>
      </c>
      <c r="T27" s="21">
        <f t="shared" si="3"/>
        <v>3.8461538461538464E-2</v>
      </c>
    </row>
    <row r="28" spans="1:20" x14ac:dyDescent="0.25">
      <c r="A28" s="18">
        <v>10</v>
      </c>
      <c r="B28" s="18" t="s">
        <v>132</v>
      </c>
      <c r="C28" s="21">
        <f t="shared" si="1"/>
        <v>0.125</v>
      </c>
      <c r="D28" s="21">
        <f t="shared" si="3"/>
        <v>4.1666666666666664E-2</v>
      </c>
      <c r="E28" s="21">
        <f t="shared" si="2"/>
        <v>3.5714285714285712E-2</v>
      </c>
      <c r="F28" s="21">
        <f t="shared" si="3"/>
        <v>0.1</v>
      </c>
      <c r="G28" s="21" t="str">
        <f t="shared" si="3"/>
        <v/>
      </c>
      <c r="H28" s="21" t="str">
        <f t="shared" si="3"/>
        <v/>
      </c>
      <c r="I28" s="21" t="str">
        <f t="shared" si="3"/>
        <v/>
      </c>
      <c r="J28" s="21" t="str">
        <f t="shared" si="3"/>
        <v/>
      </c>
      <c r="K28" s="21" t="str">
        <f t="shared" si="3"/>
        <v/>
      </c>
      <c r="L28" s="21" t="str">
        <f t="shared" si="3"/>
        <v/>
      </c>
      <c r="M28" s="21" t="str">
        <f t="shared" si="3"/>
        <v/>
      </c>
      <c r="N28" s="21" t="str">
        <f t="shared" si="3"/>
        <v/>
      </c>
      <c r="O28" s="21" t="str">
        <f t="shared" si="3"/>
        <v/>
      </c>
      <c r="P28" s="21" t="str">
        <f t="shared" si="3"/>
        <v/>
      </c>
      <c r="Q28" s="21" t="str">
        <f t="shared" si="3"/>
        <v/>
      </c>
      <c r="R28" s="21" t="str">
        <f t="shared" si="3"/>
        <v/>
      </c>
      <c r="S28" s="21" t="str">
        <f t="shared" si="3"/>
        <v/>
      </c>
      <c r="T28" s="21">
        <f t="shared" si="3"/>
        <v>6.4102564102564097E-2</v>
      </c>
    </row>
    <row r="29" spans="1:20" x14ac:dyDescent="0.25">
      <c r="A29" s="18">
        <v>11</v>
      </c>
      <c r="B29" s="18" t="s">
        <v>131</v>
      </c>
      <c r="C29" s="21">
        <f t="shared" si="1"/>
        <v>0</v>
      </c>
      <c r="D29" s="21">
        <f t="shared" si="3"/>
        <v>4.1666666666666664E-2</v>
      </c>
      <c r="E29" s="21">
        <f t="shared" si="2"/>
        <v>7.1428571428571425E-2</v>
      </c>
      <c r="F29" s="21">
        <f t="shared" si="3"/>
        <v>0</v>
      </c>
      <c r="G29" s="21" t="str">
        <f t="shared" si="3"/>
        <v/>
      </c>
      <c r="H29" s="21" t="str">
        <f t="shared" si="3"/>
        <v/>
      </c>
      <c r="I29" s="21" t="str">
        <f t="shared" si="3"/>
        <v/>
      </c>
      <c r="J29" s="21" t="str">
        <f t="shared" si="3"/>
        <v/>
      </c>
      <c r="K29" s="21" t="str">
        <f t="shared" si="3"/>
        <v/>
      </c>
      <c r="L29" s="21" t="str">
        <f t="shared" si="3"/>
        <v/>
      </c>
      <c r="M29" s="21" t="str">
        <f t="shared" si="3"/>
        <v/>
      </c>
      <c r="N29" s="21" t="str">
        <f t="shared" si="3"/>
        <v/>
      </c>
      <c r="O29" s="21" t="str">
        <f t="shared" si="3"/>
        <v/>
      </c>
      <c r="P29" s="21" t="str">
        <f t="shared" si="3"/>
        <v/>
      </c>
      <c r="Q29" s="21" t="str">
        <f t="shared" si="3"/>
        <v/>
      </c>
      <c r="R29" s="21" t="str">
        <f t="shared" si="3"/>
        <v/>
      </c>
      <c r="S29" s="21" t="str">
        <f t="shared" si="3"/>
        <v/>
      </c>
      <c r="T29" s="21">
        <f t="shared" si="3"/>
        <v>3.8461538461538464E-2</v>
      </c>
    </row>
    <row r="30" spans="1:20" x14ac:dyDescent="0.25">
      <c r="A30" s="18">
        <v>12</v>
      </c>
      <c r="B30" s="18" t="s">
        <v>130</v>
      </c>
      <c r="C30" s="21">
        <f t="shared" si="1"/>
        <v>0.125</v>
      </c>
      <c r="D30" s="21">
        <f t="shared" si="3"/>
        <v>4.1666666666666664E-2</v>
      </c>
      <c r="E30" s="21">
        <f t="shared" si="2"/>
        <v>0.14285714285714285</v>
      </c>
      <c r="F30" s="21">
        <f t="shared" si="3"/>
        <v>0.1</v>
      </c>
      <c r="G30" s="21" t="str">
        <f t="shared" si="3"/>
        <v/>
      </c>
      <c r="H30" s="21" t="str">
        <f t="shared" si="3"/>
        <v/>
      </c>
      <c r="I30" s="21" t="str">
        <f t="shared" si="3"/>
        <v/>
      </c>
      <c r="J30" s="21" t="str">
        <f t="shared" si="3"/>
        <v/>
      </c>
      <c r="K30" s="21" t="str">
        <f t="shared" si="3"/>
        <v/>
      </c>
      <c r="L30" s="21" t="str">
        <f t="shared" si="3"/>
        <v/>
      </c>
      <c r="M30" s="21" t="str">
        <f t="shared" si="3"/>
        <v/>
      </c>
      <c r="N30" s="21" t="str">
        <f t="shared" si="3"/>
        <v/>
      </c>
      <c r="O30" s="21" t="str">
        <f t="shared" si="3"/>
        <v/>
      </c>
      <c r="P30" s="21" t="str">
        <f t="shared" si="3"/>
        <v/>
      </c>
      <c r="Q30" s="21" t="str">
        <f t="shared" si="3"/>
        <v/>
      </c>
      <c r="R30" s="21" t="str">
        <f t="shared" si="3"/>
        <v/>
      </c>
      <c r="S30" s="21" t="str">
        <f t="shared" si="3"/>
        <v/>
      </c>
      <c r="T30" s="21">
        <f t="shared" si="3"/>
        <v>0.10256410256410256</v>
      </c>
    </row>
    <row r="31" spans="1:20" x14ac:dyDescent="0.25">
      <c r="A31" s="18">
        <v>13</v>
      </c>
      <c r="B31" s="18" t="s">
        <v>11</v>
      </c>
      <c r="C31" s="21">
        <f t="shared" si="1"/>
        <v>0</v>
      </c>
      <c r="D31" s="21">
        <f t="shared" si="3"/>
        <v>0</v>
      </c>
      <c r="E31" s="21">
        <f t="shared" si="2"/>
        <v>0</v>
      </c>
      <c r="F31" s="21">
        <f t="shared" si="3"/>
        <v>0.1</v>
      </c>
      <c r="G31" s="21" t="str">
        <f t="shared" si="3"/>
        <v/>
      </c>
      <c r="H31" s="21" t="str">
        <f t="shared" si="3"/>
        <v/>
      </c>
      <c r="I31" s="21" t="str">
        <f t="shared" si="3"/>
        <v/>
      </c>
      <c r="J31" s="21" t="str">
        <f t="shared" si="3"/>
        <v/>
      </c>
      <c r="K31" s="21" t="str">
        <f t="shared" si="3"/>
        <v/>
      </c>
      <c r="L31" s="21" t="str">
        <f t="shared" si="3"/>
        <v/>
      </c>
      <c r="M31" s="21" t="str">
        <f t="shared" si="3"/>
        <v/>
      </c>
      <c r="N31" s="21" t="str">
        <f t="shared" si="3"/>
        <v/>
      </c>
      <c r="O31" s="21" t="str">
        <f t="shared" si="3"/>
        <v/>
      </c>
      <c r="P31" s="21" t="str">
        <f t="shared" si="3"/>
        <v/>
      </c>
      <c r="Q31" s="21" t="str">
        <f t="shared" si="3"/>
        <v/>
      </c>
      <c r="R31" s="21" t="str">
        <f t="shared" si="3"/>
        <v/>
      </c>
      <c r="S31" s="21" t="str">
        <f t="shared" si="3"/>
        <v/>
      </c>
      <c r="T31" s="21">
        <f t="shared" si="3"/>
        <v>1.282051282051282E-2</v>
      </c>
    </row>
    <row r="32" spans="1:20" x14ac:dyDescent="0.25">
      <c r="A32" s="18">
        <v>14</v>
      </c>
      <c r="B32" s="18" t="s">
        <v>7</v>
      </c>
      <c r="C32" s="21">
        <f t="shared" si="1"/>
        <v>0</v>
      </c>
      <c r="D32" s="21">
        <f t="shared" si="3"/>
        <v>0</v>
      </c>
      <c r="E32" s="21">
        <f t="shared" si="2"/>
        <v>7.1428571428571425E-2</v>
      </c>
      <c r="F32" s="21">
        <f t="shared" si="3"/>
        <v>0.2</v>
      </c>
      <c r="G32" s="21" t="str">
        <f t="shared" si="3"/>
        <v/>
      </c>
      <c r="H32" s="21" t="str">
        <f t="shared" si="3"/>
        <v/>
      </c>
      <c r="I32" s="21" t="str">
        <f t="shared" si="3"/>
        <v/>
      </c>
      <c r="J32" s="21" t="str">
        <f t="shared" si="3"/>
        <v/>
      </c>
      <c r="K32" s="21" t="str">
        <f t="shared" si="3"/>
        <v/>
      </c>
      <c r="L32" s="21" t="str">
        <f t="shared" si="3"/>
        <v/>
      </c>
      <c r="M32" s="21" t="str">
        <f t="shared" si="3"/>
        <v/>
      </c>
      <c r="N32" s="21" t="str">
        <f t="shared" si="3"/>
        <v/>
      </c>
      <c r="O32" s="21" t="str">
        <f t="shared" si="3"/>
        <v/>
      </c>
      <c r="P32" s="21" t="str">
        <f t="shared" si="3"/>
        <v/>
      </c>
      <c r="Q32" s="21" t="str">
        <f t="shared" si="3"/>
        <v/>
      </c>
      <c r="R32" s="21" t="str">
        <f t="shared" si="3"/>
        <v/>
      </c>
      <c r="S32" s="21" t="str">
        <f t="shared" si="3"/>
        <v/>
      </c>
      <c r="T32" s="21">
        <f t="shared" si="3"/>
        <v>5.128205128205128E-2</v>
      </c>
    </row>
    <row r="33" spans="1:20" x14ac:dyDescent="0.25">
      <c r="B33" s="18" t="s">
        <v>107</v>
      </c>
      <c r="C33" s="21">
        <f t="shared" ref="C33:S33" si="4">IF(0=C16,"",C16/C$16)</f>
        <v>1</v>
      </c>
      <c r="D33" s="21">
        <f>IF(0=D16,"",D16/D$16)</f>
        <v>1</v>
      </c>
      <c r="E33" s="21">
        <f t="shared" si="2"/>
        <v>1</v>
      </c>
      <c r="F33" s="21">
        <f t="shared" si="4"/>
        <v>1</v>
      </c>
      <c r="G33" s="21" t="str">
        <f t="shared" si="4"/>
        <v/>
      </c>
      <c r="H33" s="21" t="str">
        <f t="shared" si="4"/>
        <v/>
      </c>
      <c r="I33" s="21" t="str">
        <f t="shared" si="4"/>
        <v/>
      </c>
      <c r="J33" s="21" t="str">
        <f t="shared" si="4"/>
        <v/>
      </c>
      <c r="K33" s="21" t="str">
        <f t="shared" si="4"/>
        <v/>
      </c>
      <c r="L33" s="21" t="str">
        <f t="shared" si="4"/>
        <v/>
      </c>
      <c r="M33" s="21" t="str">
        <f t="shared" si="4"/>
        <v/>
      </c>
      <c r="N33" s="21" t="str">
        <f t="shared" si="4"/>
        <v/>
      </c>
      <c r="O33" s="21" t="str">
        <f t="shared" si="4"/>
        <v/>
      </c>
      <c r="P33" s="21" t="str">
        <f t="shared" si="4"/>
        <v/>
      </c>
      <c r="Q33" s="21" t="str">
        <f t="shared" si="4"/>
        <v/>
      </c>
      <c r="R33" s="21" t="str">
        <f t="shared" si="4"/>
        <v/>
      </c>
      <c r="S33" s="21" t="str">
        <f t="shared" si="4"/>
        <v/>
      </c>
      <c r="T33" s="21">
        <f t="shared" si="3"/>
        <v>1</v>
      </c>
    </row>
    <row r="39" spans="1:20" x14ac:dyDescent="0.25">
      <c r="B39" s="19" t="s">
        <v>56</v>
      </c>
    </row>
    <row r="40" spans="1:20" x14ac:dyDescent="0.25">
      <c r="A40" s="18" t="s">
        <v>23</v>
      </c>
      <c r="B40" s="18" t="s">
        <v>24</v>
      </c>
      <c r="C40" s="20" t="s">
        <v>92</v>
      </c>
      <c r="D40" s="18" t="s">
        <v>73</v>
      </c>
    </row>
    <row r="41" spans="1:20" x14ac:dyDescent="0.25">
      <c r="A41" s="18">
        <v>1</v>
      </c>
      <c r="B41" s="18" t="s">
        <v>141</v>
      </c>
      <c r="C41" s="19">
        <f>T2</f>
        <v>8</v>
      </c>
      <c r="D41" s="21">
        <f>T19</f>
        <v>0.10256410256410256</v>
      </c>
    </row>
    <row r="42" spans="1:20" x14ac:dyDescent="0.25">
      <c r="A42" s="18">
        <v>2</v>
      </c>
      <c r="B42" s="18" t="s">
        <v>26</v>
      </c>
      <c r="C42" s="19">
        <f t="shared" ref="C42:C55" si="5">T3</f>
        <v>6</v>
      </c>
      <c r="D42" s="21">
        <f t="shared" ref="D42:D55" si="6">T20</f>
        <v>7.6923076923076927E-2</v>
      </c>
    </row>
    <row r="43" spans="1:20" x14ac:dyDescent="0.25">
      <c r="A43" s="18">
        <v>3</v>
      </c>
      <c r="B43" s="18" t="s">
        <v>27</v>
      </c>
      <c r="C43" s="19">
        <f t="shared" si="5"/>
        <v>4</v>
      </c>
      <c r="D43" s="21">
        <f t="shared" si="6"/>
        <v>5.128205128205128E-2</v>
      </c>
    </row>
    <row r="44" spans="1:20" x14ac:dyDescent="0.25">
      <c r="A44" s="18">
        <v>4</v>
      </c>
      <c r="B44" s="18" t="s">
        <v>28</v>
      </c>
      <c r="C44" s="19">
        <f t="shared" si="5"/>
        <v>4</v>
      </c>
      <c r="D44" s="21">
        <f t="shared" si="6"/>
        <v>5.128205128205128E-2</v>
      </c>
    </row>
    <row r="45" spans="1:20" x14ac:dyDescent="0.25">
      <c r="A45" s="18">
        <v>5</v>
      </c>
      <c r="B45" s="18" t="s">
        <v>29</v>
      </c>
      <c r="C45" s="19">
        <f t="shared" si="5"/>
        <v>9</v>
      </c>
      <c r="D45" s="21">
        <f t="shared" si="6"/>
        <v>0.11538461538461539</v>
      </c>
    </row>
    <row r="46" spans="1:20" x14ac:dyDescent="0.25">
      <c r="A46" s="18">
        <v>6</v>
      </c>
      <c r="B46" s="18" t="s">
        <v>30</v>
      </c>
      <c r="C46" s="19">
        <f t="shared" si="5"/>
        <v>10</v>
      </c>
      <c r="D46" s="21">
        <f t="shared" si="6"/>
        <v>0.12820512820512819</v>
      </c>
    </row>
    <row r="47" spans="1:20" x14ac:dyDescent="0.25">
      <c r="A47" s="18">
        <v>7</v>
      </c>
      <c r="B47" s="18" t="s">
        <v>31</v>
      </c>
      <c r="C47" s="19">
        <f t="shared" si="5"/>
        <v>6</v>
      </c>
      <c r="D47" s="21">
        <f t="shared" si="6"/>
        <v>7.6923076923076927E-2</v>
      </c>
    </row>
    <row r="48" spans="1:20" x14ac:dyDescent="0.25">
      <c r="A48" s="18">
        <v>8</v>
      </c>
      <c r="B48" s="18" t="s">
        <v>32</v>
      </c>
      <c r="C48" s="19">
        <f t="shared" si="5"/>
        <v>7</v>
      </c>
      <c r="D48" s="21">
        <f t="shared" si="6"/>
        <v>8.9743589743589744E-2</v>
      </c>
    </row>
    <row r="49" spans="1:4" x14ac:dyDescent="0.25">
      <c r="A49" s="18">
        <v>9</v>
      </c>
      <c r="B49" s="18" t="s">
        <v>33</v>
      </c>
      <c r="C49" s="19">
        <f t="shared" si="5"/>
        <v>3</v>
      </c>
      <c r="D49" s="21">
        <f t="shared" si="6"/>
        <v>3.8461538461538464E-2</v>
      </c>
    </row>
    <row r="50" spans="1:4" x14ac:dyDescent="0.25">
      <c r="A50" s="18">
        <v>10</v>
      </c>
      <c r="B50" s="18" t="s">
        <v>34</v>
      </c>
      <c r="C50" s="19">
        <f t="shared" si="5"/>
        <v>5</v>
      </c>
      <c r="D50" s="21">
        <f t="shared" si="6"/>
        <v>6.4102564102564097E-2</v>
      </c>
    </row>
    <row r="51" spans="1:4" x14ac:dyDescent="0.25">
      <c r="A51" s="18">
        <v>11</v>
      </c>
      <c r="B51" s="18" t="s">
        <v>35</v>
      </c>
      <c r="C51" s="19">
        <f t="shared" si="5"/>
        <v>3</v>
      </c>
      <c r="D51" s="21">
        <f t="shared" si="6"/>
        <v>3.8461538461538464E-2</v>
      </c>
    </row>
    <row r="52" spans="1:4" x14ac:dyDescent="0.25">
      <c r="A52" s="18">
        <v>12</v>
      </c>
      <c r="B52" s="18" t="s">
        <v>36</v>
      </c>
      <c r="C52" s="19">
        <f t="shared" si="5"/>
        <v>8</v>
      </c>
      <c r="D52" s="21">
        <f t="shared" si="6"/>
        <v>0.10256410256410256</v>
      </c>
    </row>
    <row r="53" spans="1:4" x14ac:dyDescent="0.25">
      <c r="A53" s="18">
        <v>13</v>
      </c>
      <c r="B53" s="18" t="s">
        <v>11</v>
      </c>
      <c r="C53" s="19">
        <f t="shared" si="5"/>
        <v>1</v>
      </c>
      <c r="D53" s="21">
        <f t="shared" si="6"/>
        <v>1.282051282051282E-2</v>
      </c>
    </row>
    <row r="54" spans="1:4" x14ac:dyDescent="0.25">
      <c r="A54" s="18">
        <v>14</v>
      </c>
      <c r="B54" s="18" t="s">
        <v>7</v>
      </c>
      <c r="C54" s="19">
        <f t="shared" si="5"/>
        <v>4</v>
      </c>
      <c r="D54" s="21">
        <f t="shared" si="6"/>
        <v>5.128205128205128E-2</v>
      </c>
    </row>
    <row r="55" spans="1:4" x14ac:dyDescent="0.25">
      <c r="B55" s="18" t="s">
        <v>38</v>
      </c>
      <c r="C55" s="19">
        <f t="shared" si="5"/>
        <v>78</v>
      </c>
      <c r="D55" s="21">
        <f t="shared" si="6"/>
        <v>1</v>
      </c>
    </row>
  </sheetData>
  <phoneticPr fontId="1" type="noConversion"/>
  <pageMargins left="0.7" right="0.7" top="0.75" bottom="0.75" header="0.3" footer="0.3"/>
  <pageSetup orientation="portrait" r:id="rId1"/>
  <ignoredErrors>
    <ignoredError sqref="C33" calculatedColumn="1"/>
  </ignoredErrors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9CDA-5EAF-4FB0-80BB-59BE6D0C41A5}">
  <dimension ref="A1:AI31"/>
  <sheetViews>
    <sheetView workbookViewId="0">
      <selection activeCell="B34" sqref="B34"/>
    </sheetView>
  </sheetViews>
  <sheetFormatPr defaultRowHeight="16.5" x14ac:dyDescent="0.25"/>
  <cols>
    <col min="1" max="1" width="5.5" bestFit="1" customWidth="1"/>
    <col min="2" max="2" width="27.25" bestFit="1" customWidth="1"/>
    <col min="3" max="3" width="16.5" bestFit="1" customWidth="1"/>
    <col min="4" max="4" width="22.875" bestFit="1" customWidth="1"/>
    <col min="5" max="5" width="20.875" bestFit="1" customWidth="1"/>
    <col min="6" max="6" width="19.125" bestFit="1" customWidth="1"/>
    <col min="7" max="7" width="13.25" bestFit="1" customWidth="1"/>
    <col min="8" max="8" width="15" customWidth="1"/>
    <col min="9" max="9" width="23.5" customWidth="1"/>
    <col min="10" max="10" width="19.125" bestFit="1" customWidth="1"/>
    <col min="11" max="11" width="15" bestFit="1" customWidth="1"/>
    <col min="12" max="13" width="10.25" bestFit="1" customWidth="1"/>
    <col min="14" max="14" width="23.875" bestFit="1" customWidth="1"/>
    <col min="15" max="15" width="23.875" customWidth="1"/>
    <col min="16" max="16" width="15" bestFit="1" customWidth="1"/>
    <col min="17" max="17" width="15" customWidth="1"/>
    <col min="18" max="18" width="8.125" bestFit="1" customWidth="1"/>
    <col min="19" max="19" width="8.125" customWidth="1"/>
    <col min="20" max="20" width="30.375" bestFit="1" customWidth="1"/>
    <col min="21" max="21" width="30.375" customWidth="1"/>
    <col min="22" max="22" width="15" bestFit="1" customWidth="1"/>
    <col min="23" max="23" width="15" customWidth="1"/>
    <col min="24" max="24" width="10.25" bestFit="1" customWidth="1"/>
    <col min="25" max="25" width="10.25" customWidth="1"/>
    <col min="26" max="26" width="10.25" bestFit="1" customWidth="1"/>
    <col min="27" max="27" width="10.25" customWidth="1"/>
    <col min="28" max="28" width="6" bestFit="1" customWidth="1"/>
    <col min="29" max="29" width="18.375" customWidth="1"/>
    <col min="30" max="30" width="15" bestFit="1" customWidth="1"/>
    <col min="31" max="31" width="15" customWidth="1"/>
    <col min="32" max="32" width="15" bestFit="1" customWidth="1"/>
    <col min="33" max="33" width="15" customWidth="1"/>
    <col min="34" max="34" width="25.875" bestFit="1" customWidth="1"/>
  </cols>
  <sheetData>
    <row r="1" spans="1:35" ht="21" x14ac:dyDescent="0.25">
      <c r="A1" s="24" t="s">
        <v>17</v>
      </c>
      <c r="B1" s="25" t="s">
        <v>55</v>
      </c>
      <c r="C1" s="25"/>
      <c r="D1" s="25" t="s">
        <v>175</v>
      </c>
      <c r="E1" s="25"/>
      <c r="F1" s="25" t="s">
        <v>40</v>
      </c>
      <c r="G1" s="25"/>
      <c r="H1" s="25" t="s">
        <v>41</v>
      </c>
      <c r="I1" s="25"/>
      <c r="J1" s="25" t="s">
        <v>42</v>
      </c>
      <c r="K1" s="25"/>
      <c r="L1" s="25" t="s">
        <v>43</v>
      </c>
      <c r="M1" s="25"/>
      <c r="N1" s="25" t="s">
        <v>44</v>
      </c>
      <c r="O1" s="25"/>
      <c r="P1" s="25" t="s">
        <v>45</v>
      </c>
      <c r="Q1" s="25"/>
      <c r="R1" s="25" t="s">
        <v>46</v>
      </c>
      <c r="S1" s="25"/>
      <c r="T1" s="25" t="s">
        <v>47</v>
      </c>
      <c r="U1" s="25"/>
      <c r="V1" s="25" t="s">
        <v>48</v>
      </c>
      <c r="W1" s="25"/>
      <c r="X1" s="25" t="s">
        <v>49</v>
      </c>
      <c r="Y1" s="25"/>
      <c r="Z1" s="25" t="s">
        <v>50</v>
      </c>
      <c r="AA1" s="25"/>
      <c r="AB1" s="25" t="s">
        <v>51</v>
      </c>
      <c r="AC1" s="25"/>
      <c r="AD1" s="25" t="s">
        <v>52</v>
      </c>
      <c r="AE1" s="25"/>
      <c r="AF1" s="25" t="s">
        <v>53</v>
      </c>
      <c r="AG1" s="25"/>
      <c r="AH1" s="25" t="s">
        <v>54</v>
      </c>
      <c r="AI1" s="25"/>
    </row>
    <row r="2" spans="1:35" ht="19.5" x14ac:dyDescent="0.25">
      <c r="A2" s="24" t="s">
        <v>18</v>
      </c>
      <c r="B2" s="26">
        <v>45505</v>
      </c>
      <c r="C2" s="26"/>
      <c r="D2" s="26">
        <v>45507</v>
      </c>
      <c r="E2" s="26"/>
      <c r="F2" s="26">
        <v>45511</v>
      </c>
      <c r="G2" s="26"/>
      <c r="H2" s="26">
        <v>45511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</row>
    <row r="3" spans="1:35" x14ac:dyDescent="0.25">
      <c r="A3" s="18" t="s">
        <v>108</v>
      </c>
      <c r="B3" s="18" t="s">
        <v>78</v>
      </c>
      <c r="C3" s="18" t="s">
        <v>79</v>
      </c>
      <c r="D3" s="18" t="s">
        <v>173</v>
      </c>
      <c r="E3" s="18" t="s">
        <v>99</v>
      </c>
      <c r="F3" s="18" t="s">
        <v>120</v>
      </c>
      <c r="G3" s="18" t="s">
        <v>99</v>
      </c>
      <c r="H3" s="18" t="s">
        <v>93</v>
      </c>
      <c r="I3" s="18" t="s">
        <v>170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23"/>
      <c r="W3" s="23"/>
      <c r="X3" s="18"/>
      <c r="Y3" s="18"/>
      <c r="Z3" s="21"/>
      <c r="AA3" s="21"/>
      <c r="AB3" s="18"/>
      <c r="AC3" s="18"/>
      <c r="AD3" s="18"/>
      <c r="AE3" s="18"/>
      <c r="AF3" s="18"/>
      <c r="AG3" s="18"/>
      <c r="AH3" s="18"/>
      <c r="AI3" s="18"/>
    </row>
    <row r="4" spans="1:35" x14ac:dyDescent="0.25">
      <c r="A4" s="18" t="s">
        <v>115</v>
      </c>
      <c r="B4" s="18" t="s">
        <v>172</v>
      </c>
      <c r="C4" s="18" t="s">
        <v>99</v>
      </c>
      <c r="D4" s="18" t="s">
        <v>161</v>
      </c>
      <c r="E4" s="18" t="s">
        <v>99</v>
      </c>
      <c r="F4" s="18" t="s">
        <v>121</v>
      </c>
      <c r="G4" s="18" t="s">
        <v>83</v>
      </c>
      <c r="H4" s="18" t="s">
        <v>95</v>
      </c>
      <c r="I4" s="18" t="s">
        <v>81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23"/>
      <c r="W4" s="23"/>
      <c r="X4" s="21"/>
      <c r="Y4" s="21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r="5" spans="1:35" x14ac:dyDescent="0.25">
      <c r="A5" s="18" t="s">
        <v>116</v>
      </c>
      <c r="B5" s="18" t="s">
        <v>90</v>
      </c>
      <c r="C5" s="18" t="s">
        <v>176</v>
      </c>
      <c r="D5" s="18" t="s">
        <v>105</v>
      </c>
      <c r="E5" s="18" t="s">
        <v>77</v>
      </c>
      <c r="F5" s="18" t="s">
        <v>119</v>
      </c>
      <c r="G5" s="18" t="s">
        <v>77</v>
      </c>
      <c r="H5" s="18" t="s">
        <v>97</v>
      </c>
      <c r="I5" s="18" t="s">
        <v>99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23"/>
      <c r="W5" s="23"/>
      <c r="X5" s="21"/>
      <c r="Y5" s="21"/>
      <c r="Z5" s="18"/>
      <c r="AA5" s="18"/>
      <c r="AB5" s="18"/>
      <c r="AC5" s="18"/>
      <c r="AD5" s="18"/>
      <c r="AE5" s="18"/>
      <c r="AF5" s="18"/>
      <c r="AG5" s="18"/>
      <c r="AH5" s="18"/>
      <c r="AI5" s="18"/>
    </row>
    <row r="6" spans="1:35" x14ac:dyDescent="0.25">
      <c r="A6" s="18" t="s">
        <v>117</v>
      </c>
      <c r="B6" s="18" t="s">
        <v>160</v>
      </c>
      <c r="C6" s="18" t="s">
        <v>83</v>
      </c>
      <c r="D6" s="18" t="s">
        <v>154</v>
      </c>
      <c r="E6" s="18" t="s">
        <v>79</v>
      </c>
      <c r="F6" s="18" t="s">
        <v>118</v>
      </c>
      <c r="G6" s="18" t="s">
        <v>77</v>
      </c>
      <c r="H6" s="18" t="s">
        <v>100</v>
      </c>
      <c r="I6" s="18" t="s">
        <v>79</v>
      </c>
      <c r="L6" s="18"/>
      <c r="M6" s="18"/>
      <c r="N6" s="18"/>
      <c r="O6" s="18"/>
      <c r="P6" s="18"/>
      <c r="Q6" s="18"/>
      <c r="R6" s="18"/>
      <c r="S6" s="18"/>
      <c r="T6" s="23"/>
      <c r="U6" s="23"/>
      <c r="V6" s="21"/>
      <c r="W6" s="21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</row>
    <row r="7" spans="1:35" x14ac:dyDescent="0.25">
      <c r="A7" s="18"/>
      <c r="B7" s="18" t="s">
        <v>114</v>
      </c>
      <c r="C7" s="18" t="s">
        <v>77</v>
      </c>
      <c r="D7" s="18" t="s">
        <v>162</v>
      </c>
      <c r="E7" s="18" t="s">
        <v>171</v>
      </c>
      <c r="F7" s="18" t="s">
        <v>122</v>
      </c>
      <c r="G7" s="18" t="s">
        <v>170</v>
      </c>
      <c r="H7" s="18" t="s">
        <v>148</v>
      </c>
      <c r="I7" s="18" t="s">
        <v>83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23"/>
      <c r="W7" s="23"/>
      <c r="X7" s="21"/>
      <c r="Y7" s="21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pans="1:35" x14ac:dyDescent="0.25">
      <c r="A8" s="18"/>
      <c r="B8" s="18" t="s">
        <v>150</v>
      </c>
      <c r="C8" s="18" t="s">
        <v>170</v>
      </c>
      <c r="D8" s="18" t="s">
        <v>125</v>
      </c>
      <c r="E8" s="18" t="s">
        <v>87</v>
      </c>
      <c r="F8" s="18" t="s">
        <v>123</v>
      </c>
      <c r="G8" s="18" t="s">
        <v>170</v>
      </c>
      <c r="H8" s="18" t="s">
        <v>143</v>
      </c>
      <c r="I8" s="18" t="s">
        <v>84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23"/>
      <c r="W8" s="23"/>
      <c r="X8" s="21"/>
      <c r="Y8" s="21"/>
      <c r="Z8" s="18"/>
      <c r="AA8" s="18"/>
      <c r="AB8" s="18"/>
      <c r="AC8" s="18"/>
      <c r="AD8" s="18"/>
      <c r="AE8" s="18"/>
      <c r="AF8" s="18"/>
      <c r="AG8" s="18"/>
      <c r="AH8" s="18"/>
      <c r="AI8" s="18"/>
    </row>
    <row r="9" spans="1:35" x14ac:dyDescent="0.25">
      <c r="A9" s="18"/>
      <c r="B9" s="18" t="s">
        <v>174</v>
      </c>
      <c r="C9" s="18" t="s">
        <v>6</v>
      </c>
      <c r="D9" s="18" t="s">
        <v>163</v>
      </c>
      <c r="E9" s="18" t="s">
        <v>80</v>
      </c>
      <c r="F9" s="18" t="s">
        <v>124</v>
      </c>
      <c r="G9" s="18" t="s">
        <v>99</v>
      </c>
      <c r="H9" s="18" t="s">
        <v>144</v>
      </c>
      <c r="I9" s="18" t="s">
        <v>81</v>
      </c>
      <c r="L9" s="18"/>
      <c r="M9" s="18"/>
      <c r="N9" s="18"/>
      <c r="O9" s="18"/>
      <c r="P9" s="18"/>
      <c r="Q9" s="18"/>
      <c r="R9" s="18"/>
      <c r="S9" s="18"/>
      <c r="T9" s="23"/>
      <c r="U9" s="23"/>
      <c r="V9" s="21"/>
      <c r="W9" s="21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</row>
    <row r="10" spans="1:35" x14ac:dyDescent="0.25">
      <c r="A10" s="18"/>
      <c r="B10" s="18" t="s">
        <v>151</v>
      </c>
      <c r="C10" s="18" t="s">
        <v>16</v>
      </c>
      <c r="D10" s="18" t="s">
        <v>174</v>
      </c>
      <c r="E10" s="18" t="s">
        <v>80</v>
      </c>
      <c r="F10" s="18" t="s">
        <v>125</v>
      </c>
      <c r="G10" s="18" t="s">
        <v>87</v>
      </c>
      <c r="H10" s="18" t="s">
        <v>145</v>
      </c>
      <c r="I10" s="18" t="s">
        <v>88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3"/>
      <c r="W10" s="23"/>
      <c r="X10" s="21"/>
      <c r="Y10" s="21"/>
      <c r="Z10" s="18"/>
      <c r="AA10" s="18"/>
      <c r="AB10" s="18"/>
      <c r="AC10" s="18"/>
      <c r="AD10" s="18"/>
      <c r="AE10" s="18"/>
      <c r="AF10" s="18"/>
      <c r="AG10" s="18"/>
      <c r="AH10" s="18"/>
      <c r="AI10" s="18"/>
    </row>
    <row r="11" spans="1:35" x14ac:dyDescent="0.25">
      <c r="A11" s="18"/>
      <c r="B11" s="18" t="s">
        <v>152</v>
      </c>
      <c r="C11" s="18" t="s">
        <v>80</v>
      </c>
      <c r="D11" s="18" t="s">
        <v>110</v>
      </c>
      <c r="E11" s="18" t="s">
        <v>85</v>
      </c>
      <c r="F11" s="18" t="s">
        <v>126</v>
      </c>
      <c r="G11" s="18" t="s">
        <v>7</v>
      </c>
      <c r="H11" s="18" t="s">
        <v>146</v>
      </c>
      <c r="I11" s="18" t="s">
        <v>87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23"/>
      <c r="W11" s="23"/>
      <c r="X11" s="21"/>
      <c r="Y11" s="21"/>
      <c r="Z11" s="18"/>
      <c r="AA11" s="18"/>
      <c r="AB11" s="18"/>
      <c r="AC11" s="18"/>
      <c r="AD11" s="18"/>
      <c r="AE11" s="18"/>
      <c r="AF11" s="18"/>
      <c r="AG11" s="18"/>
      <c r="AH11" s="18"/>
      <c r="AI11" s="18"/>
    </row>
    <row r="12" spans="1:35" x14ac:dyDescent="0.25">
      <c r="A12" s="18"/>
      <c r="B12" s="18" t="s">
        <v>155</v>
      </c>
      <c r="C12" s="18" t="s">
        <v>87</v>
      </c>
      <c r="D12" s="18" t="s">
        <v>112</v>
      </c>
      <c r="E12" s="18" t="s">
        <v>87</v>
      </c>
      <c r="F12" s="18" t="s">
        <v>173</v>
      </c>
      <c r="G12" s="18" t="s">
        <v>87</v>
      </c>
      <c r="H12" s="18" t="s">
        <v>147</v>
      </c>
      <c r="I12" s="18" t="s">
        <v>128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</row>
    <row r="13" spans="1:35" x14ac:dyDescent="0.25">
      <c r="A13" s="18"/>
      <c r="B13" s="18" t="s">
        <v>156</v>
      </c>
      <c r="C13" s="18" t="s">
        <v>171</v>
      </c>
      <c r="D13" s="18" t="s">
        <v>111</v>
      </c>
      <c r="E13" s="18" t="s">
        <v>85</v>
      </c>
      <c r="F13" s="18" t="s">
        <v>180</v>
      </c>
      <c r="G13" s="18" t="s">
        <v>88</v>
      </c>
      <c r="H13" s="18"/>
      <c r="I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</row>
    <row r="14" spans="1:35" x14ac:dyDescent="0.25">
      <c r="A14" s="18"/>
      <c r="B14" s="18" t="s">
        <v>157</v>
      </c>
      <c r="C14" s="18" t="s">
        <v>83</v>
      </c>
      <c r="D14" s="18" t="s">
        <v>164</v>
      </c>
      <c r="E14" s="18" t="s">
        <v>128</v>
      </c>
      <c r="F14" s="18" t="s">
        <v>181</v>
      </c>
      <c r="G14" s="18" t="s">
        <v>82</v>
      </c>
      <c r="H14" s="18"/>
      <c r="I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</row>
    <row r="15" spans="1:35" x14ac:dyDescent="0.25">
      <c r="A15" s="18"/>
      <c r="B15" s="18" t="s">
        <v>158</v>
      </c>
      <c r="C15" s="18" t="s">
        <v>80</v>
      </c>
      <c r="D15" s="18" t="s">
        <v>165</v>
      </c>
      <c r="E15" s="18" t="s">
        <v>87</v>
      </c>
      <c r="F15" s="18" t="s">
        <v>174</v>
      </c>
      <c r="G15" s="18" t="s">
        <v>80</v>
      </c>
      <c r="H15" s="18"/>
      <c r="I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</row>
    <row r="16" spans="1:35" x14ac:dyDescent="0.25">
      <c r="A16" s="18"/>
      <c r="B16" s="18" t="s">
        <v>113</v>
      </c>
      <c r="C16" s="18" t="s">
        <v>88</v>
      </c>
      <c r="D16" s="18" t="s">
        <v>109</v>
      </c>
      <c r="E16" s="18" t="s">
        <v>170</v>
      </c>
      <c r="F16" s="18" t="s">
        <v>182</v>
      </c>
      <c r="G16" s="18" t="s">
        <v>79</v>
      </c>
      <c r="H16" s="18"/>
      <c r="I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</row>
    <row r="17" spans="1:35" x14ac:dyDescent="0.25">
      <c r="A17" s="18"/>
      <c r="B17" s="18" t="s">
        <v>159</v>
      </c>
      <c r="C17" s="18" t="s">
        <v>149</v>
      </c>
      <c r="D17" s="18" t="s">
        <v>166</v>
      </c>
      <c r="E17" s="18" t="s">
        <v>171</v>
      </c>
      <c r="F17" s="18" t="s">
        <v>178</v>
      </c>
      <c r="G17" s="18" t="s">
        <v>80</v>
      </c>
      <c r="H17" s="18"/>
      <c r="I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pans="1:35" x14ac:dyDescent="0.25">
      <c r="A18" s="18"/>
      <c r="B18" s="18" t="s">
        <v>178</v>
      </c>
      <c r="C18" s="18" t="s">
        <v>80</v>
      </c>
      <c r="D18" s="18" t="s">
        <v>153</v>
      </c>
      <c r="E18" s="18" t="s">
        <v>170</v>
      </c>
      <c r="F18" s="18" t="s">
        <v>127</v>
      </c>
      <c r="G18" s="18" t="s">
        <v>171</v>
      </c>
      <c r="H18" s="18"/>
      <c r="I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spans="1:35" x14ac:dyDescent="0.25">
      <c r="A19" s="18"/>
      <c r="B19" s="18"/>
      <c r="C19" s="18"/>
      <c r="D19" s="18" t="s">
        <v>167</v>
      </c>
      <c r="E19" s="18" t="s">
        <v>85</v>
      </c>
      <c r="F19" s="18" t="s">
        <v>183</v>
      </c>
      <c r="G19" s="18" t="s">
        <v>81</v>
      </c>
      <c r="H19" s="18"/>
      <c r="I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:35" x14ac:dyDescent="0.25">
      <c r="A20" s="18"/>
      <c r="B20" s="18"/>
      <c r="C20" s="18"/>
      <c r="D20" s="18" t="s">
        <v>178</v>
      </c>
      <c r="E20" s="18" t="s">
        <v>80</v>
      </c>
      <c r="F20" s="18" t="s">
        <v>184</v>
      </c>
      <c r="G20" s="18" t="s">
        <v>99</v>
      </c>
      <c r="H20" s="18"/>
      <c r="I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:35" x14ac:dyDescent="0.25">
      <c r="A21" s="18"/>
      <c r="B21" s="18"/>
      <c r="C21" s="18"/>
      <c r="D21" s="18" t="s">
        <v>179</v>
      </c>
      <c r="E21" s="18" t="s">
        <v>83</v>
      </c>
      <c r="F21" s="18" t="s">
        <v>185</v>
      </c>
      <c r="G21" s="18" t="s">
        <v>99</v>
      </c>
      <c r="H21" s="18"/>
      <c r="I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spans="1:35" x14ac:dyDescent="0.25">
      <c r="A22" s="18"/>
      <c r="B22" s="18"/>
      <c r="C22" s="18"/>
      <c r="D22" s="18" t="s">
        <v>114</v>
      </c>
      <c r="E22" s="18" t="s">
        <v>77</v>
      </c>
      <c r="F22" s="18" t="s">
        <v>186</v>
      </c>
      <c r="G22" s="18" t="s">
        <v>82</v>
      </c>
      <c r="H22" s="18"/>
      <c r="I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spans="1:35" x14ac:dyDescent="0.25">
      <c r="A23" s="18"/>
      <c r="B23" s="18"/>
      <c r="C23" s="18"/>
      <c r="D23" s="18" t="s">
        <v>91</v>
      </c>
      <c r="E23" s="18" t="s">
        <v>82</v>
      </c>
      <c r="F23" s="18" t="s">
        <v>187</v>
      </c>
      <c r="G23" s="18" t="s">
        <v>88</v>
      </c>
      <c r="H23" s="18"/>
      <c r="I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spans="1:35" x14ac:dyDescent="0.25">
      <c r="A24" s="18"/>
      <c r="B24" s="18"/>
      <c r="C24" s="18"/>
      <c r="D24" s="18" t="s">
        <v>177</v>
      </c>
      <c r="E24" s="18" t="s">
        <v>85</v>
      </c>
      <c r="F24" s="18" t="s">
        <v>188</v>
      </c>
      <c r="G24" s="18" t="s">
        <v>88</v>
      </c>
      <c r="H24" s="18"/>
      <c r="I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spans="1:35" x14ac:dyDescent="0.25">
      <c r="A25" s="18"/>
      <c r="B25" s="18"/>
      <c r="C25" s="18"/>
      <c r="D25" s="18" t="s">
        <v>168</v>
      </c>
      <c r="E25" s="18" t="s">
        <v>87</v>
      </c>
      <c r="F25" s="18" t="s">
        <v>189</v>
      </c>
      <c r="G25" s="18" t="s">
        <v>87</v>
      </c>
      <c r="H25" s="18"/>
      <c r="I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spans="1:35" x14ac:dyDescent="0.25">
      <c r="A26" s="18"/>
      <c r="B26" s="18"/>
      <c r="C26" s="18"/>
      <c r="D26" s="18" t="s">
        <v>169</v>
      </c>
      <c r="E26" s="18" t="s">
        <v>88</v>
      </c>
      <c r="F26" s="18" t="s">
        <v>190</v>
      </c>
      <c r="G26" s="18" t="s">
        <v>80</v>
      </c>
      <c r="H26" s="18"/>
      <c r="I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r="27" spans="1:35" x14ac:dyDescent="0.25">
      <c r="A27" s="18"/>
      <c r="B27" s="18"/>
      <c r="C27" s="18"/>
      <c r="D27" s="18"/>
      <c r="E27" s="18"/>
      <c r="F27" s="18" t="s">
        <v>193</v>
      </c>
      <c r="G27" s="18" t="s">
        <v>77</v>
      </c>
      <c r="H27" s="18"/>
      <c r="I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r="28" spans="1:35" x14ac:dyDescent="0.25">
      <c r="A28" s="18"/>
      <c r="B28" s="18"/>
      <c r="C28" s="18"/>
      <c r="D28" s="18"/>
      <c r="E28" s="18"/>
      <c r="F28" s="18" t="s">
        <v>192</v>
      </c>
      <c r="G28" s="18" t="s">
        <v>85</v>
      </c>
      <c r="H28" s="18"/>
      <c r="I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29" spans="1:35" x14ac:dyDescent="0.25">
      <c r="A29" s="18"/>
      <c r="B29" s="18"/>
      <c r="C29" s="18"/>
      <c r="D29" s="18"/>
      <c r="E29" s="18"/>
      <c r="F29" s="18" t="s">
        <v>191</v>
      </c>
      <c r="G29" s="18" t="s">
        <v>128</v>
      </c>
      <c r="H29" s="18"/>
      <c r="I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spans="1:35" x14ac:dyDescent="0.25">
      <c r="A30" s="18"/>
      <c r="B30" s="18"/>
      <c r="C30" s="18"/>
      <c r="D30" s="18"/>
      <c r="E30" s="18"/>
      <c r="F30" s="18" t="s">
        <v>129</v>
      </c>
      <c r="G30" s="18" t="s">
        <v>88</v>
      </c>
      <c r="H30" s="18"/>
      <c r="I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</row>
    <row r="31" spans="1:35" x14ac:dyDescent="0.25">
      <c r="A31" s="22"/>
      <c r="D31" s="22"/>
      <c r="E31" s="22"/>
      <c r="F31" s="22"/>
      <c r="G31" s="22"/>
      <c r="H31" s="22"/>
      <c r="I31" s="22"/>
    </row>
  </sheetData>
  <mergeCells count="34">
    <mergeCell ref="AB2:AC2"/>
    <mergeCell ref="AD2:AE2"/>
    <mergeCell ref="AF2:AG2"/>
    <mergeCell ref="AH2:AI2"/>
    <mergeCell ref="AH1:AI1"/>
    <mergeCell ref="AB1:AC1"/>
    <mergeCell ref="AD1:AE1"/>
    <mergeCell ref="AF1:AG1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V1:W1"/>
    <mergeCell ref="X1:Y1"/>
    <mergeCell ref="Z1:AA1"/>
    <mergeCell ref="T1:U1"/>
    <mergeCell ref="J1:K1"/>
    <mergeCell ref="L1:M1"/>
    <mergeCell ref="N1:O1"/>
    <mergeCell ref="P1:Q1"/>
    <mergeCell ref="R1:S1"/>
    <mergeCell ref="H1:I1"/>
    <mergeCell ref="H2:I2"/>
    <mergeCell ref="B1:C1"/>
    <mergeCell ref="B2:C2"/>
    <mergeCell ref="D1:E1"/>
    <mergeCell ref="F1:G1"/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種族</vt:lpstr>
      <vt:lpstr>2024星銳王</vt:lpstr>
      <vt:lpstr>2024新銳王種族統計</vt:lpstr>
      <vt:lpstr>個人紀錄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莊顯謀</dc:creator>
  <cp:lastModifiedBy>莊顯謀</cp:lastModifiedBy>
  <dcterms:created xsi:type="dcterms:W3CDTF">2024-08-04T04:04:23Z</dcterms:created>
  <dcterms:modified xsi:type="dcterms:W3CDTF">2024-08-08T05:43:02Z</dcterms:modified>
</cp:coreProperties>
</file>