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hidePivotFieldList="1"/>
  <mc:AlternateContent xmlns:mc="http://schemas.openxmlformats.org/markup-compatibility/2006">
    <mc:Choice Requires="x15">
      <x15ac:absPath xmlns:x15ac="http://schemas.microsoft.com/office/spreadsheetml/2010/11/ac" url="/Users/fern/Desktop/McGill/U1/ECSE 211/"/>
    </mc:Choice>
  </mc:AlternateContent>
  <bookViews>
    <workbookView xWindow="12960" yWindow="460" windowWidth="21900" windowHeight="16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L48" i="1" l="1"/>
  <c r="BN55" i="1" a="1"/>
  <c r="BL55" i="1"/>
  <c r="BN55" i="1"/>
  <c r="BL56" i="1"/>
  <c r="BN56" i="1"/>
  <c r="BL57" i="1"/>
  <c r="BN57" i="1"/>
  <c r="BL58" i="1"/>
  <c r="BN58" i="1"/>
  <c r="BL59" i="1"/>
  <c r="BN59" i="1"/>
  <c r="BL60" i="1"/>
  <c r="BN60" i="1"/>
  <c r="BM55" i="1" a="1"/>
  <c r="BM55" i="1"/>
  <c r="BM56" i="1"/>
  <c r="BM57" i="1"/>
  <c r="BM58" i="1"/>
  <c r="BM59" i="1"/>
  <c r="BM60" i="1"/>
  <c r="BH48" i="1"/>
  <c r="BJ55" i="1" a="1"/>
  <c r="BH55" i="1"/>
  <c r="BJ55" i="1"/>
  <c r="BH56" i="1"/>
  <c r="BJ56" i="1"/>
  <c r="BH57" i="1"/>
  <c r="BJ57" i="1"/>
  <c r="BH58" i="1"/>
  <c r="BJ58" i="1"/>
  <c r="BH59" i="1"/>
  <c r="BJ59" i="1"/>
  <c r="BH60" i="1"/>
  <c r="BJ60" i="1"/>
  <c r="BI55" i="1" a="1"/>
  <c r="BI55" i="1"/>
  <c r="BI56" i="1"/>
  <c r="BI57" i="1"/>
  <c r="BI58" i="1"/>
  <c r="BI59" i="1"/>
  <c r="BI60" i="1"/>
  <c r="BD48" i="1"/>
  <c r="BF55" i="1" a="1"/>
  <c r="BD55" i="1"/>
  <c r="BF55" i="1"/>
  <c r="BD56" i="1"/>
  <c r="BF56" i="1"/>
  <c r="BD57" i="1"/>
  <c r="BF57" i="1"/>
  <c r="BD58" i="1"/>
  <c r="BF58" i="1"/>
  <c r="BD59" i="1"/>
  <c r="BF59" i="1"/>
  <c r="BD60" i="1"/>
  <c r="BF60" i="1"/>
  <c r="BE55" i="1" a="1"/>
  <c r="BE55" i="1"/>
  <c r="BE56" i="1"/>
  <c r="BE57" i="1"/>
  <c r="BE58" i="1"/>
  <c r="BE59" i="1"/>
  <c r="BE60" i="1"/>
  <c r="AW55" i="1" a="1"/>
  <c r="AW55" i="1"/>
  <c r="AW56" i="1"/>
  <c r="AW57" i="1"/>
  <c r="AW58" i="1"/>
  <c r="AW59" i="1"/>
  <c r="AW60" i="1"/>
  <c r="AV55" i="1" a="1"/>
  <c r="AV55" i="1"/>
  <c r="AV56" i="1"/>
  <c r="AV57" i="1"/>
  <c r="AV58" i="1"/>
  <c r="AV59" i="1"/>
  <c r="AV60" i="1"/>
  <c r="AU48" i="1"/>
  <c r="AQ48" i="1"/>
  <c r="AS55" i="1" a="1"/>
  <c r="AQ55" i="1"/>
  <c r="AS55" i="1"/>
  <c r="AQ56" i="1"/>
  <c r="AS56" i="1"/>
  <c r="AQ57" i="1"/>
  <c r="AS57" i="1"/>
  <c r="AQ58" i="1"/>
  <c r="AS58" i="1"/>
  <c r="AQ59" i="1"/>
  <c r="AS59" i="1"/>
  <c r="AQ60" i="1"/>
  <c r="AS60" i="1"/>
  <c r="AR55" i="1" a="1"/>
  <c r="AR55" i="1"/>
  <c r="AR56" i="1"/>
  <c r="AR57" i="1"/>
  <c r="AR58" i="1"/>
  <c r="AR59" i="1"/>
  <c r="AR60" i="1"/>
  <c r="AM48" i="1"/>
  <c r="AM55" i="1"/>
  <c r="AM56" i="1"/>
  <c r="AM57" i="1"/>
  <c r="AM58" i="1"/>
  <c r="AM59" i="1"/>
  <c r="AM60" i="1"/>
  <c r="AO60" i="1"/>
  <c r="AO59" i="1"/>
  <c r="AO58" i="1"/>
  <c r="AO57" i="1"/>
  <c r="AO56" i="1"/>
  <c r="AO55" i="1"/>
  <c r="AN55" i="1" a="1"/>
  <c r="AN55" i="1"/>
  <c r="AN56" i="1"/>
  <c r="AN57" i="1"/>
  <c r="AN58" i="1"/>
  <c r="AN59" i="1"/>
  <c r="AN60" i="1"/>
  <c r="AD43" i="1"/>
  <c r="AD41" i="1"/>
  <c r="AD42" i="1"/>
  <c r="AD44" i="1"/>
  <c r="AD48" i="1"/>
  <c r="AF55" i="1" a="1"/>
  <c r="AD55" i="1"/>
  <c r="AF55" i="1"/>
  <c r="AD56" i="1"/>
  <c r="AF56" i="1"/>
  <c r="AD57" i="1"/>
  <c r="AF57" i="1"/>
  <c r="AD58" i="1"/>
  <c r="AF58" i="1"/>
  <c r="AD59" i="1"/>
  <c r="AF59" i="1"/>
  <c r="AD60" i="1"/>
  <c r="AF60" i="1"/>
  <c r="AE55" i="1" a="1"/>
  <c r="AE55" i="1"/>
  <c r="AE56" i="1"/>
  <c r="AE57" i="1"/>
  <c r="AE58" i="1"/>
  <c r="AE59" i="1"/>
  <c r="AE60" i="1"/>
  <c r="BL43" i="1"/>
  <c r="BL41" i="1"/>
  <c r="BL42" i="1"/>
  <c r="BL44" i="1"/>
  <c r="BH43" i="1"/>
  <c r="BH41" i="1"/>
  <c r="BH42" i="1"/>
  <c r="BH44" i="1"/>
  <c r="BD43" i="1"/>
  <c r="BD41" i="1"/>
  <c r="BD42" i="1"/>
  <c r="BD44" i="1"/>
  <c r="AU43" i="1"/>
  <c r="AU41" i="1"/>
  <c r="AU42" i="1"/>
  <c r="AU44" i="1"/>
  <c r="AU55" i="1"/>
  <c r="AU56" i="1"/>
  <c r="AU57" i="1"/>
  <c r="AU58" i="1"/>
  <c r="AU59" i="1"/>
  <c r="AU60" i="1"/>
  <c r="AQ43" i="1"/>
  <c r="AQ41" i="1"/>
  <c r="AQ42" i="1"/>
  <c r="AQ44" i="1"/>
  <c r="AM43" i="1"/>
  <c r="AM41" i="1"/>
  <c r="AM42" i="1"/>
  <c r="AM44" i="1"/>
  <c r="V48" i="1"/>
  <c r="Z42" i="1"/>
  <c r="Z41" i="1"/>
  <c r="Z44" i="1"/>
  <c r="Z43" i="1"/>
  <c r="Z48" i="1"/>
  <c r="AB55" i="1" a="1"/>
  <c r="Z55" i="1"/>
  <c r="AB55" i="1"/>
  <c r="Z56" i="1"/>
  <c r="AB56" i="1"/>
  <c r="Z57" i="1"/>
  <c r="AB57" i="1"/>
  <c r="Z58" i="1"/>
  <c r="AB58" i="1"/>
  <c r="Z59" i="1"/>
  <c r="AB59" i="1"/>
  <c r="Z60" i="1"/>
  <c r="AB60" i="1"/>
  <c r="AA55" i="1" a="1"/>
  <c r="AA55" i="1"/>
  <c r="AA56" i="1"/>
  <c r="AA57" i="1"/>
  <c r="AA58" i="1"/>
  <c r="AA59" i="1"/>
  <c r="AA60" i="1"/>
  <c r="X55" i="1" a="1"/>
  <c r="V55" i="1"/>
  <c r="X55" i="1"/>
  <c r="V56" i="1"/>
  <c r="X56" i="1"/>
  <c r="V57" i="1"/>
  <c r="X57" i="1"/>
  <c r="V58" i="1"/>
  <c r="X58" i="1"/>
  <c r="V59" i="1"/>
  <c r="X59" i="1"/>
  <c r="V60" i="1"/>
  <c r="X60" i="1"/>
  <c r="M43" i="1"/>
  <c r="M44" i="1"/>
  <c r="M42" i="1"/>
  <c r="M48" i="1"/>
  <c r="M55" i="1"/>
  <c r="M56" i="1"/>
  <c r="M57" i="1"/>
  <c r="M58" i="1"/>
  <c r="M59" i="1"/>
  <c r="M60" i="1"/>
  <c r="I43" i="1"/>
  <c r="I44" i="1"/>
  <c r="I42" i="1"/>
  <c r="I48" i="1"/>
  <c r="I55" i="1"/>
  <c r="I56" i="1"/>
  <c r="I57" i="1"/>
  <c r="I58" i="1"/>
  <c r="I59" i="1"/>
  <c r="I60" i="1"/>
  <c r="E57" i="1"/>
  <c r="E58" i="1"/>
  <c r="E59" i="1"/>
  <c r="E60" i="1"/>
  <c r="E56" i="1"/>
  <c r="W55" i="1" a="1"/>
  <c r="W55" i="1"/>
  <c r="W56" i="1"/>
  <c r="W57" i="1"/>
  <c r="W58" i="1"/>
  <c r="W59" i="1"/>
  <c r="W60" i="1"/>
  <c r="W1048576" i="1"/>
  <c r="E48" i="1"/>
  <c r="BD47" i="1"/>
  <c r="BD49" i="1"/>
  <c r="BH47" i="1"/>
  <c r="BH49" i="1"/>
  <c r="BL47" i="1"/>
  <c r="BL49" i="1"/>
  <c r="BD50" i="1"/>
  <c r="BH50" i="1"/>
  <c r="BL50" i="1"/>
  <c r="BD51" i="1"/>
  <c r="BH51" i="1"/>
  <c r="BL51" i="1"/>
  <c r="AM47" i="1"/>
  <c r="AM49" i="1"/>
  <c r="AQ47" i="1"/>
  <c r="AQ49" i="1"/>
  <c r="AU47" i="1"/>
  <c r="AU49" i="1"/>
  <c r="AM50" i="1"/>
  <c r="AQ50" i="1"/>
  <c r="AU50" i="1"/>
  <c r="AM51" i="1"/>
  <c r="AQ51" i="1"/>
  <c r="AU51" i="1"/>
  <c r="V47" i="1"/>
  <c r="V49" i="1"/>
  <c r="Z47" i="1"/>
  <c r="Z49" i="1"/>
  <c r="AD47" i="1"/>
  <c r="AD49" i="1"/>
  <c r="V50" i="1"/>
  <c r="Z50" i="1"/>
  <c r="AD50" i="1"/>
  <c r="V51" i="1"/>
  <c r="Z51" i="1"/>
  <c r="AD51" i="1"/>
  <c r="V42" i="1"/>
  <c r="V43" i="1"/>
  <c r="V44" i="1"/>
  <c r="V41" i="1"/>
  <c r="Z40" i="1"/>
  <c r="V40" i="1"/>
  <c r="I40" i="1"/>
  <c r="M40" i="1"/>
  <c r="K55" i="1" a="1"/>
  <c r="K55" i="1"/>
  <c r="K56" i="1"/>
  <c r="K57" i="1"/>
  <c r="K58" i="1"/>
  <c r="K59" i="1"/>
  <c r="K60" i="1"/>
  <c r="O55" i="1" a="1"/>
  <c r="O55" i="1"/>
  <c r="O56" i="1"/>
  <c r="O57" i="1"/>
  <c r="O58" i="1"/>
  <c r="O59" i="1"/>
  <c r="O60" i="1"/>
  <c r="G55" i="1" a="1"/>
  <c r="E55" i="1"/>
  <c r="G55" i="1"/>
  <c r="G56" i="1"/>
  <c r="G57" i="1"/>
  <c r="G58" i="1"/>
  <c r="G59" i="1"/>
  <c r="G60" i="1"/>
  <c r="E51" i="1"/>
  <c r="J55" i="1" a="1"/>
  <c r="J55" i="1"/>
  <c r="J56" i="1"/>
  <c r="J57" i="1"/>
  <c r="J58" i="1"/>
  <c r="J59" i="1"/>
  <c r="J60" i="1"/>
  <c r="D2" i="1"/>
  <c r="M2" i="1"/>
  <c r="D3" i="1"/>
  <c r="M3" i="1"/>
  <c r="D4" i="1"/>
  <c r="M4" i="1"/>
  <c r="D5" i="1"/>
  <c r="M5" i="1"/>
  <c r="D6" i="1"/>
  <c r="M6" i="1"/>
  <c r="D7" i="1"/>
  <c r="M7" i="1"/>
  <c r="D8" i="1"/>
  <c r="M8" i="1"/>
  <c r="D9" i="1"/>
  <c r="M9" i="1"/>
  <c r="D10" i="1"/>
  <c r="M10" i="1"/>
  <c r="D11" i="1"/>
  <c r="M11" i="1"/>
  <c r="D12" i="1"/>
  <c r="M12" i="1"/>
  <c r="D13" i="1"/>
  <c r="M13" i="1"/>
  <c r="D14" i="1"/>
  <c r="M14" i="1"/>
  <c r="D15" i="1"/>
  <c r="M15" i="1"/>
  <c r="D16" i="1"/>
  <c r="M16" i="1"/>
  <c r="D17" i="1"/>
  <c r="M17" i="1"/>
  <c r="D18" i="1"/>
  <c r="M18" i="1"/>
  <c r="D19" i="1"/>
  <c r="M19" i="1"/>
  <c r="D20" i="1"/>
  <c r="M20" i="1"/>
  <c r="D21" i="1"/>
  <c r="M21" i="1"/>
  <c r="D22" i="1"/>
  <c r="M22" i="1"/>
  <c r="D23" i="1"/>
  <c r="M23" i="1"/>
  <c r="D24" i="1"/>
  <c r="M24" i="1"/>
  <c r="D25" i="1"/>
  <c r="M25" i="1"/>
  <c r="D26" i="1"/>
  <c r="M26" i="1"/>
  <c r="D27" i="1"/>
  <c r="M27" i="1"/>
  <c r="D28" i="1"/>
  <c r="M28" i="1"/>
  <c r="D29" i="1"/>
  <c r="M29" i="1"/>
  <c r="D30" i="1"/>
  <c r="M30" i="1"/>
  <c r="D31" i="1"/>
  <c r="M3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44" i="1"/>
  <c r="N55" i="1" a="1"/>
  <c r="N55" i="1"/>
  <c r="N56" i="1"/>
  <c r="N57" i="1"/>
  <c r="N58" i="1"/>
  <c r="N59" i="1"/>
  <c r="N60" i="1"/>
  <c r="E43" i="1"/>
  <c r="E42" i="1"/>
  <c r="F55" i="1" a="1"/>
  <c r="F55" i="1"/>
  <c r="F56" i="1"/>
  <c r="F57" i="1"/>
  <c r="F58" i="1"/>
  <c r="F59" i="1"/>
  <c r="F6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41" i="1"/>
  <c r="I47" i="1"/>
  <c r="M41" i="1"/>
  <c r="M47" i="1"/>
  <c r="I49" i="1"/>
  <c r="M49" i="1"/>
  <c r="I50" i="1"/>
  <c r="M50" i="1"/>
  <c r="I51" i="1"/>
  <c r="M51" i="1"/>
  <c r="E41" i="1"/>
  <c r="E47" i="1"/>
  <c r="E49" i="1"/>
  <c r="E40" i="1"/>
  <c r="E50" i="1"/>
  <c r="AI32" i="1"/>
  <c r="BL35" i="1"/>
  <c r="BD35" i="1"/>
  <c r="BH35" i="1"/>
  <c r="I35" i="1"/>
  <c r="M35" i="1"/>
  <c r="E35" i="1"/>
  <c r="AU35" i="1"/>
  <c r="AM35" i="1"/>
  <c r="AQ35" i="1"/>
  <c r="Z35" i="1"/>
  <c r="AD35" i="1"/>
  <c r="V35" i="1"/>
  <c r="BC3" i="1"/>
  <c r="BL3" i="1"/>
  <c r="BC4" i="1"/>
  <c r="BL4" i="1"/>
  <c r="BC5" i="1"/>
  <c r="BL5" i="1"/>
  <c r="BC6" i="1"/>
  <c r="BL6" i="1"/>
  <c r="BC7" i="1"/>
  <c r="BL7" i="1"/>
  <c r="BC8" i="1"/>
  <c r="BL8" i="1"/>
  <c r="BC9" i="1"/>
  <c r="BL9" i="1"/>
  <c r="BC10" i="1"/>
  <c r="BL10" i="1"/>
  <c r="BC11" i="1"/>
  <c r="BL11" i="1"/>
  <c r="BC12" i="1"/>
  <c r="BL12" i="1"/>
  <c r="BC13" i="1"/>
  <c r="BL13" i="1"/>
  <c r="BC14" i="1"/>
  <c r="BL14" i="1"/>
  <c r="BC15" i="1"/>
  <c r="BL15" i="1"/>
  <c r="BC16" i="1"/>
  <c r="BL16" i="1"/>
  <c r="BC17" i="1"/>
  <c r="BL17" i="1"/>
  <c r="BC18" i="1"/>
  <c r="BL18" i="1"/>
  <c r="BC19" i="1"/>
  <c r="BL19" i="1"/>
  <c r="BC20" i="1"/>
  <c r="BL20" i="1"/>
  <c r="BC21" i="1"/>
  <c r="BL21" i="1"/>
  <c r="BC22" i="1"/>
  <c r="BL22" i="1"/>
  <c r="BC23" i="1"/>
  <c r="BL23" i="1"/>
  <c r="BC24" i="1"/>
  <c r="BL24" i="1"/>
  <c r="BC25" i="1"/>
  <c r="BL25" i="1"/>
  <c r="BC26" i="1"/>
  <c r="BL26" i="1"/>
  <c r="BC27" i="1"/>
  <c r="BL27" i="1"/>
  <c r="BC28" i="1"/>
  <c r="BL28" i="1"/>
  <c r="BC29" i="1"/>
  <c r="BL29" i="1"/>
  <c r="BC30" i="1"/>
  <c r="BL30" i="1"/>
  <c r="BC31" i="1"/>
  <c r="BL31" i="1"/>
  <c r="BC2" i="1"/>
  <c r="BL2" i="1"/>
  <c r="BH3" i="1"/>
  <c r="BH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2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2" i="1"/>
  <c r="AL2" i="1"/>
  <c r="AU2" i="1"/>
  <c r="AL3" i="1"/>
  <c r="AU3" i="1"/>
  <c r="AL4" i="1"/>
  <c r="AU4" i="1"/>
  <c r="AL5" i="1"/>
  <c r="AU5" i="1"/>
  <c r="AL6" i="1"/>
  <c r="AU6" i="1"/>
  <c r="AL7" i="1"/>
  <c r="AU7" i="1"/>
  <c r="AL8" i="1"/>
  <c r="AU8" i="1"/>
  <c r="AL9" i="1"/>
  <c r="AU9" i="1"/>
  <c r="AL10" i="1"/>
  <c r="AU10" i="1"/>
  <c r="AL11" i="1"/>
  <c r="AU11" i="1"/>
  <c r="AL12" i="1"/>
  <c r="AU12" i="1"/>
  <c r="AL13" i="1"/>
  <c r="AU13" i="1"/>
  <c r="AL14" i="1"/>
  <c r="AU14" i="1"/>
  <c r="AL15" i="1"/>
  <c r="AU15" i="1"/>
  <c r="AL16" i="1"/>
  <c r="AU16" i="1"/>
  <c r="AL17" i="1"/>
  <c r="AU17" i="1"/>
  <c r="AL18" i="1"/>
  <c r="AU18" i="1"/>
  <c r="AL19" i="1"/>
  <c r="AU19" i="1"/>
  <c r="AL20" i="1"/>
  <c r="AU20" i="1"/>
  <c r="AL21" i="1"/>
  <c r="AU21" i="1"/>
  <c r="AL22" i="1"/>
  <c r="AU22" i="1"/>
  <c r="AL23" i="1"/>
  <c r="AU23" i="1"/>
  <c r="AL24" i="1"/>
  <c r="AU24" i="1"/>
  <c r="AL25" i="1"/>
  <c r="AU25" i="1"/>
  <c r="AL26" i="1"/>
  <c r="AU26" i="1"/>
  <c r="AL27" i="1"/>
  <c r="AU27" i="1"/>
  <c r="AL28" i="1"/>
  <c r="AU28" i="1"/>
  <c r="AL29" i="1"/>
  <c r="AU29" i="1"/>
  <c r="AL30" i="1"/>
  <c r="AU30" i="1"/>
  <c r="AL31" i="1"/>
  <c r="AU31" i="1"/>
  <c r="AU32" i="1"/>
  <c r="AQ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U2" i="1"/>
  <c r="V2" i="1"/>
  <c r="AD2" i="1"/>
  <c r="U3" i="1"/>
  <c r="AD3" i="1"/>
  <c r="U4" i="1"/>
  <c r="AD4" i="1"/>
  <c r="U5" i="1"/>
  <c r="AD5" i="1"/>
  <c r="U6" i="1"/>
  <c r="AD6" i="1"/>
  <c r="U7" i="1"/>
  <c r="AD7" i="1"/>
  <c r="U8" i="1"/>
  <c r="AD8" i="1"/>
  <c r="U9" i="1"/>
  <c r="AD9" i="1"/>
  <c r="U10" i="1"/>
  <c r="AD10" i="1"/>
  <c r="U11" i="1"/>
  <c r="AD11" i="1"/>
  <c r="U12" i="1"/>
  <c r="AD12" i="1"/>
  <c r="U13" i="1"/>
  <c r="AD13" i="1"/>
  <c r="U14" i="1"/>
  <c r="AD14" i="1"/>
  <c r="U15" i="1"/>
  <c r="AD15" i="1"/>
  <c r="U16" i="1"/>
  <c r="AD16" i="1"/>
  <c r="U17" i="1"/>
  <c r="AD17" i="1"/>
  <c r="U18" i="1"/>
  <c r="AD18" i="1"/>
  <c r="U19" i="1"/>
  <c r="AD19" i="1"/>
  <c r="U20" i="1"/>
  <c r="AD20" i="1"/>
  <c r="U21" i="1"/>
  <c r="AD21" i="1"/>
  <c r="U22" i="1"/>
  <c r="AD22" i="1"/>
  <c r="U23" i="1"/>
  <c r="AD23" i="1"/>
  <c r="U24" i="1"/>
  <c r="AD24" i="1"/>
  <c r="U25" i="1"/>
  <c r="AD25" i="1"/>
  <c r="U26" i="1"/>
  <c r="AD26" i="1"/>
  <c r="U27" i="1"/>
  <c r="AD27" i="1"/>
  <c r="U28" i="1"/>
  <c r="AD28" i="1"/>
  <c r="U29" i="1"/>
  <c r="AD29" i="1"/>
  <c r="U30" i="1"/>
  <c r="AD30" i="1"/>
  <c r="U31" i="1"/>
  <c r="AD31" i="1"/>
  <c r="AD32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M32" i="1"/>
  <c r="I32" i="1"/>
  <c r="E32" i="1"/>
  <c r="BB32" i="1"/>
  <c r="BA32" i="1"/>
  <c r="AZ32" i="1"/>
  <c r="AK32" i="1"/>
  <c r="AJ32" i="1"/>
  <c r="T32" i="1"/>
  <c r="S32" i="1"/>
  <c r="R32" i="1"/>
  <c r="C32" i="1"/>
  <c r="B32" i="1"/>
  <c r="A32" i="1"/>
</calcChain>
</file>

<file path=xl/sharedStrings.xml><?xml version="1.0" encoding="utf-8"?>
<sst xmlns="http://schemas.openxmlformats.org/spreadsheetml/2006/main" count="34" uniqueCount="29">
  <si>
    <t>3 Yellow</t>
    <phoneticPr fontId="1" type="noConversion"/>
  </si>
  <si>
    <t>1 Blue</t>
    <phoneticPr fontId="1" type="noConversion"/>
  </si>
  <si>
    <t>4 Red</t>
    <phoneticPr fontId="1" type="noConversion"/>
  </si>
  <si>
    <t>2 Green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</si>
  <si>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</si>
  <si>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</si>
  <si>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</si>
  <si>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</si>
  <si>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Standard</t>
    <phoneticPr fontId="1" type="noConversion"/>
  </si>
  <si>
    <t>Standard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</si>
  <si>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</si>
  <si>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</si>
  <si>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</si>
  <si>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Rate of Frequency</t>
    <phoneticPr fontId="1" type="noConversion"/>
  </si>
  <si>
    <t>Number of Frequency</t>
    <phoneticPr fontId="1" type="noConversion"/>
  </si>
  <si>
    <t>Group Statistics</t>
    <phoneticPr fontId="1" type="noConversion"/>
  </si>
  <si>
    <t>Total Number</t>
    <phoneticPr fontId="1" type="noConversion"/>
  </si>
  <si>
    <t>Max Value</t>
    <phoneticPr fontId="1" type="noConversion"/>
  </si>
  <si>
    <t>Min Value</t>
    <phoneticPr fontId="1" type="noConversion"/>
  </si>
  <si>
    <t>Average Value</t>
    <phoneticPr fontId="1" type="noConversion"/>
  </si>
  <si>
    <t>Range</t>
    <phoneticPr fontId="1" type="noConversion"/>
  </si>
  <si>
    <t>Lower Limit</t>
    <phoneticPr fontId="1" type="noConversion"/>
  </si>
  <si>
    <t>Upper Limit</t>
    <phoneticPr fontId="1" type="noConversion"/>
  </si>
  <si>
    <t>Span</t>
    <phoneticPr fontId="1" type="noConversion"/>
  </si>
  <si>
    <t>Number of  Cylinder</t>
    <phoneticPr fontId="1" type="noConversion"/>
  </si>
  <si>
    <t>Span of Cylinder</t>
    <phoneticPr fontId="1" type="noConversion"/>
  </si>
  <si>
    <t>Sample</t>
    <phoneticPr fontId="1" type="noConversion"/>
  </si>
  <si>
    <t>Horizontal Position</t>
    <phoneticPr fontId="1" type="noConversion"/>
  </si>
  <si>
    <t>Graph Statistics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</si>
</sst>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"/>
    <numFmt numFmtId="177" formatCode="0.00000000000000_ "/>
    <numFmt numFmtId="178" formatCode="0.000000000000000_ 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1" fontId="0" fillId="0" borderId="0" xfId="0" applyNumberFormat="1"/>
  </cellXfs>
  <cellStyles count="27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Normal Distribution of R for</a:t>
            </a:r>
            <a:r>
              <a:rPr lang="en-US" altLang="zh-CN" baseline="0"/>
              <a:t> Green Can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Number of 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minus"/>
            <c:errValType val="stdDev"/>
            <c:noEndCap val="1"/>
            <c:val val="1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工作表1!$E$55:$E$60</c:f>
              <c:numCache>
                <c:formatCode>0.000</c:formatCode>
                <c:ptCount val="6"/>
                <c:pt idx="0">
                  <c:v>0.130691358647569</c:v>
                </c:pt>
                <c:pt idx="1">
                  <c:v>0.267655967240309</c:v>
                </c:pt>
                <c:pt idx="2">
                  <c:v>0.404620575833049</c:v>
                </c:pt>
                <c:pt idx="3">
                  <c:v>0.541585184425789</c:v>
                </c:pt>
                <c:pt idx="4">
                  <c:v>0.678549793018529</c:v>
                </c:pt>
                <c:pt idx="5">
                  <c:v>0.815514401611269</c:v>
                </c:pt>
              </c:numCache>
            </c:numRef>
          </c:cat>
          <c:val>
            <c:numRef>
              <c:f>工作表1!$F$55:$F$60</c:f>
              <c:numCache>
                <c:formatCode>0.000</c:formatCode>
                <c:ptCount val="6"/>
                <c:pt idx="0">
                  <c:v>0.0</c:v>
                </c:pt>
                <c:pt idx="1">
                  <c:v>6.0</c:v>
                </c:pt>
                <c:pt idx="2">
                  <c:v>8.0</c:v>
                </c:pt>
                <c:pt idx="3">
                  <c:v>8.0</c:v>
                </c:pt>
                <c:pt idx="4">
                  <c:v>8.0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2132448"/>
        <c:axId val="1021445056"/>
      </c:barChart>
      <c:lineChart>
        <c:grouping val="standard"/>
        <c:varyColors val="0"/>
        <c:ser>
          <c:idx val="1"/>
          <c:order val="1"/>
          <c:tx>
            <c:v>Rate of Frequency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Dev"/>
            <c:noEndCap val="1"/>
            <c:val val="1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工作表1!$G$55:$G$60</c:f>
              <c:numCache>
                <c:formatCode>0.000</c:formatCode>
                <c:ptCount val="6"/>
                <c:pt idx="0">
                  <c:v>0.3679267787871</c:v>
                </c:pt>
                <c:pt idx="1">
                  <c:v>1.706286171233324</c:v>
                </c:pt>
                <c:pt idx="2">
                  <c:v>2.91103791457327</c:v>
                </c:pt>
                <c:pt idx="3">
                  <c:v>1.827045533338656</c:v>
                </c:pt>
                <c:pt idx="4">
                  <c:v>0.421848391995199</c:v>
                </c:pt>
                <c:pt idx="5">
                  <c:v>0.0358318262219699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293104"/>
        <c:axId val="1131751648"/>
      </c:lineChart>
      <c:catAx>
        <c:axId val="1022132448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1445056"/>
        <c:crosses val="autoZero"/>
        <c:auto val="1"/>
        <c:lblAlgn val="ctr"/>
        <c:lblOffset val="100"/>
        <c:noMultiLvlLbl val="0"/>
      </c:catAx>
      <c:valAx>
        <c:axId val="102144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2132448"/>
        <c:crosses val="autoZero"/>
        <c:crossBetween val="between"/>
      </c:valAx>
      <c:valAx>
        <c:axId val="1131751648"/>
        <c:scaling>
          <c:orientation val="minMax"/>
        </c:scaling>
        <c:delete val="0"/>
        <c:axPos val="r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2293104"/>
        <c:crosses val="max"/>
        <c:crossBetween val="between"/>
      </c:valAx>
      <c:catAx>
        <c:axId val="1132293104"/>
        <c:scaling>
          <c:orientation val="minMax"/>
        </c:scaling>
        <c:delete val="1"/>
        <c:axPos val="b"/>
        <c:majorTickMark val="out"/>
        <c:minorTickMark val="none"/>
        <c:tickLblPos val="nextTo"/>
        <c:crossAx val="1131751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Normal</a:t>
            </a:r>
            <a:r>
              <a:rPr lang="zh-CN" altLang="en-US"/>
              <a:t> </a:t>
            </a:r>
            <a:r>
              <a:rPr lang="en-US" altLang="zh-CN"/>
              <a:t>Distribution</a:t>
            </a:r>
            <a:r>
              <a:rPr lang="zh-CN" altLang="en-US"/>
              <a:t> </a:t>
            </a:r>
            <a:r>
              <a:rPr lang="en-US" altLang="zh-CN"/>
              <a:t>of</a:t>
            </a:r>
            <a:r>
              <a:rPr lang="zh-CN" altLang="en-US"/>
              <a:t> </a:t>
            </a:r>
            <a:r>
              <a:rPr lang="en-US" altLang="zh-CN"/>
              <a:t>B</a:t>
            </a:r>
            <a:r>
              <a:rPr lang="zh-CN" altLang="en-US"/>
              <a:t> </a:t>
            </a:r>
            <a:r>
              <a:rPr lang="en-US" altLang="zh-CN"/>
              <a:t>for</a:t>
            </a:r>
            <a:r>
              <a:rPr lang="zh-CN" altLang="en-US"/>
              <a:t> </a:t>
            </a:r>
            <a:r>
              <a:rPr lang="en-US" altLang="zh-CN"/>
              <a:t>Green</a:t>
            </a:r>
            <a:r>
              <a:rPr lang="zh-CN" altLang="en-US"/>
              <a:t> </a:t>
            </a:r>
            <a:r>
              <a:rPr lang="en-US" altLang="zh-CN"/>
              <a:t>Can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Number of 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工作表1!$M$55:$M$60</c:f>
              <c:numCache>
                <c:formatCode>0.000</c:formatCode>
                <c:ptCount val="6"/>
                <c:pt idx="0">
                  <c:v>0.157517358306882</c:v>
                </c:pt>
                <c:pt idx="1">
                  <c:v>0.231202534292834</c:v>
                </c:pt>
                <c:pt idx="2">
                  <c:v>0.304887710278786</c:v>
                </c:pt>
                <c:pt idx="3">
                  <c:v>0.378572886264738</c:v>
                </c:pt>
                <c:pt idx="4">
                  <c:v>0.45225806225069</c:v>
                </c:pt>
                <c:pt idx="5">
                  <c:v>0.525943238236642</c:v>
                </c:pt>
              </c:numCache>
            </c:numRef>
          </c:cat>
          <c:val>
            <c:numRef>
              <c:f>工作表1!$N$55:$N$60</c:f>
              <c:numCache>
                <c:formatCode>0.000</c:formatCode>
                <c:ptCount val="6"/>
                <c:pt idx="0">
                  <c:v>0.0</c:v>
                </c:pt>
                <c:pt idx="1">
                  <c:v>6.0</c:v>
                </c:pt>
                <c:pt idx="2">
                  <c:v>10.0</c:v>
                </c:pt>
                <c:pt idx="3">
                  <c:v>9.0</c:v>
                </c:pt>
                <c:pt idx="4">
                  <c:v>4.0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1258448"/>
        <c:axId val="1144112864"/>
      </c:barChart>
      <c:lineChart>
        <c:grouping val="standard"/>
        <c:varyColors val="0"/>
        <c:ser>
          <c:idx val="1"/>
          <c:order val="1"/>
          <c:tx>
            <c:v>Rate of Frequency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Dev"/>
            <c:noEndCap val="1"/>
            <c:val val="1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工作表1!$O$55:$O$60</c:f>
              <c:numCache>
                <c:formatCode>0.000</c:formatCode>
                <c:ptCount val="6"/>
                <c:pt idx="0">
                  <c:v>0.683895324154941</c:v>
                </c:pt>
                <c:pt idx="1">
                  <c:v>3.171612398636761</c:v>
                </c:pt>
                <c:pt idx="2">
                  <c:v>5.410982103826942</c:v>
                </c:pt>
                <c:pt idx="3">
                  <c:v>3.39607760779394</c:v>
                </c:pt>
                <c:pt idx="4">
                  <c:v>0.784123794855316</c:v>
                </c:pt>
                <c:pt idx="5">
                  <c:v>0.0666035193401537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7439360"/>
        <c:axId val="1114387088"/>
      </c:lineChart>
      <c:catAx>
        <c:axId val="1131258448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4112864"/>
        <c:crosses val="autoZero"/>
        <c:auto val="1"/>
        <c:lblAlgn val="ctr"/>
        <c:lblOffset val="100"/>
        <c:noMultiLvlLbl val="0"/>
      </c:catAx>
      <c:valAx>
        <c:axId val="114411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1258448"/>
        <c:crosses val="autoZero"/>
        <c:crossBetween val="between"/>
      </c:valAx>
      <c:valAx>
        <c:axId val="1114387088"/>
        <c:scaling>
          <c:orientation val="minMax"/>
        </c:scaling>
        <c:delete val="0"/>
        <c:axPos val="r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7439360"/>
        <c:crosses val="max"/>
        <c:crossBetween val="between"/>
      </c:valAx>
      <c:catAx>
        <c:axId val="1127439360"/>
        <c:scaling>
          <c:orientation val="minMax"/>
        </c:scaling>
        <c:delete val="1"/>
        <c:axPos val="b"/>
        <c:majorTickMark val="out"/>
        <c:minorTickMark val="none"/>
        <c:tickLblPos val="nextTo"/>
        <c:crossAx val="1114387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Normal</a:t>
            </a:r>
            <a:r>
              <a:rPr lang="zh-CN" altLang="en-US" baseline="0"/>
              <a:t> </a:t>
            </a:r>
            <a:r>
              <a:rPr lang="en-US" altLang="zh-CN" baseline="0"/>
              <a:t>Distribution</a:t>
            </a:r>
            <a:r>
              <a:rPr lang="zh-CN" altLang="en-US" baseline="0"/>
              <a:t> </a:t>
            </a:r>
            <a:r>
              <a:rPr lang="en-US" altLang="zh-CN" baseline="0"/>
              <a:t>of</a:t>
            </a:r>
            <a:r>
              <a:rPr lang="zh-CN" altLang="en-US" baseline="0"/>
              <a:t> </a:t>
            </a:r>
            <a:r>
              <a:rPr lang="en-US" altLang="zh-CN" baseline="0"/>
              <a:t>G</a:t>
            </a:r>
            <a:r>
              <a:rPr lang="zh-CN" altLang="en-US" baseline="0"/>
              <a:t> </a:t>
            </a:r>
            <a:r>
              <a:rPr lang="en-US" altLang="zh-CN" baseline="0"/>
              <a:t>for</a:t>
            </a:r>
            <a:r>
              <a:rPr lang="zh-CN" altLang="en-US" baseline="0"/>
              <a:t> </a:t>
            </a:r>
            <a:r>
              <a:rPr lang="en-US" altLang="zh-CN" baseline="0"/>
              <a:t>Green</a:t>
            </a:r>
            <a:r>
              <a:rPr lang="zh-CN" altLang="en-US" baseline="0"/>
              <a:t> </a:t>
            </a:r>
            <a:r>
              <a:rPr lang="en-US" altLang="zh-CN" baseline="0"/>
              <a:t>Can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Number of 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Dev"/>
            <c:noEndCap val="1"/>
            <c:val val="1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工作表1!$I$55:$I$60</c:f>
              <c:numCache>
                <c:formatCode>0.000</c:formatCode>
                <c:ptCount val="6"/>
                <c:pt idx="0">
                  <c:v>0.659300476489326</c:v>
                </c:pt>
                <c:pt idx="1">
                  <c:v>0.748212802272184</c:v>
                </c:pt>
                <c:pt idx="2">
                  <c:v>0.837125128055042</c:v>
                </c:pt>
                <c:pt idx="3">
                  <c:v>0.9260374538379</c:v>
                </c:pt>
                <c:pt idx="4">
                  <c:v>1.014949779620758</c:v>
                </c:pt>
                <c:pt idx="5">
                  <c:v>1.103862105403616</c:v>
                </c:pt>
              </c:numCache>
            </c:numRef>
          </c:cat>
          <c:val>
            <c:numRef>
              <c:f>工作表1!$J$55:$J$60</c:f>
              <c:numCache>
                <c:formatCode>0.000</c:formatCode>
                <c:ptCount val="6"/>
                <c:pt idx="0">
                  <c:v>0.0</c:v>
                </c:pt>
                <c:pt idx="1">
                  <c:v>8.0</c:v>
                </c:pt>
                <c:pt idx="2">
                  <c:v>6.0</c:v>
                </c:pt>
                <c:pt idx="3">
                  <c:v>9.0</c:v>
                </c:pt>
                <c:pt idx="4">
                  <c:v>7.0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0716272"/>
        <c:axId val="1141447728"/>
      </c:barChart>
      <c:lineChart>
        <c:grouping val="standard"/>
        <c:varyColors val="0"/>
        <c:ser>
          <c:idx val="1"/>
          <c:order val="1"/>
          <c:tx>
            <c:v>Rate of Frequency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Dev"/>
            <c:noEndCap val="0"/>
            <c:val val="1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工作表1!$K$55:$K$60</c:f>
              <c:numCache>
                <c:formatCode>0.000</c:formatCode>
                <c:ptCount val="6"/>
                <c:pt idx="0">
                  <c:v>0.566771218898321</c:v>
                </c:pt>
                <c:pt idx="1">
                  <c:v>2.628441170107761</c:v>
                </c:pt>
                <c:pt idx="2">
                  <c:v>4.4842957943023</c:v>
                </c:pt>
                <c:pt idx="3">
                  <c:v>2.814464407763457</c:v>
                </c:pt>
                <c:pt idx="4">
                  <c:v>0.649834535014555</c:v>
                </c:pt>
                <c:pt idx="5">
                  <c:v>0.0551969820695439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4501056"/>
        <c:axId val="1127334976"/>
      </c:lineChart>
      <c:catAx>
        <c:axId val="1130716272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1447728"/>
        <c:crosses val="autoZero"/>
        <c:auto val="1"/>
        <c:lblAlgn val="ctr"/>
        <c:lblOffset val="100"/>
        <c:noMultiLvlLbl val="0"/>
      </c:catAx>
      <c:valAx>
        <c:axId val="114144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0716272"/>
        <c:crosses val="autoZero"/>
        <c:crossBetween val="between"/>
      </c:valAx>
      <c:valAx>
        <c:axId val="1127334976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4501056"/>
        <c:crosses val="max"/>
        <c:crossBetween val="between"/>
      </c:valAx>
      <c:catAx>
        <c:axId val="1144501056"/>
        <c:scaling>
          <c:orientation val="minMax"/>
        </c:scaling>
        <c:delete val="1"/>
        <c:axPos val="b"/>
        <c:majorTickMark val="out"/>
        <c:minorTickMark val="none"/>
        <c:tickLblPos val="nextTo"/>
        <c:crossAx val="11273349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Normal</a:t>
            </a:r>
            <a:r>
              <a:rPr lang="en-US" altLang="zh-CN" baseline="0"/>
              <a:t> Distribution of R for Red Can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Number of 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工作表1!$V$55:$V$60</c:f>
              <c:numCache>
                <c:formatCode>0.000</c:formatCode>
                <c:ptCount val="6"/>
                <c:pt idx="0">
                  <c:v>0.979290484438704</c:v>
                </c:pt>
                <c:pt idx="1">
                  <c:v>0.982547783127139</c:v>
                </c:pt>
                <c:pt idx="2">
                  <c:v>0.985805081815575</c:v>
                </c:pt>
                <c:pt idx="3">
                  <c:v>0.989062380504011</c:v>
                </c:pt>
                <c:pt idx="4">
                  <c:v>0.992319679192446</c:v>
                </c:pt>
                <c:pt idx="5">
                  <c:v>0.995576977880882</c:v>
                </c:pt>
              </c:numCache>
            </c:numRef>
          </c:cat>
          <c:val>
            <c:numRef>
              <c:f>工作表1!$W$55:$W$60</c:f>
              <c:numCache>
                <c:formatCode>0.000</c:formatCode>
                <c:ptCount val="6"/>
                <c:pt idx="0">
                  <c:v>1.0</c:v>
                </c:pt>
                <c:pt idx="1">
                  <c:v>0.0</c:v>
                </c:pt>
                <c:pt idx="2">
                  <c:v>2.0</c:v>
                </c:pt>
                <c:pt idx="3">
                  <c:v>4.0</c:v>
                </c:pt>
                <c:pt idx="4">
                  <c:v>14.0</c:v>
                </c:pt>
                <c:pt idx="5">
                  <c:v>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7065600"/>
        <c:axId val="1168070208"/>
      </c:barChart>
      <c:lineChart>
        <c:grouping val="standard"/>
        <c:varyColors val="0"/>
        <c:ser>
          <c:idx val="1"/>
          <c:order val="1"/>
          <c:tx>
            <c:v>Rate of Frequency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Dev"/>
            <c:noEndCap val="1"/>
            <c:val val="1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工作表1!$X$55:$X$60</c:f>
              <c:numCache>
                <c:formatCode>0.000</c:formatCode>
                <c:ptCount val="6"/>
                <c:pt idx="0" formatCode="0.00E+00">
                  <c:v>0.3597100335713</c:v>
                </c:pt>
                <c:pt idx="1">
                  <c:v>6.634790957560385</c:v>
                </c:pt>
                <c:pt idx="2">
                  <c:v>45.02020355618468</c:v>
                </c:pt>
                <c:pt idx="3">
                  <c:v>112.3810751341319</c:v>
                </c:pt>
                <c:pt idx="4">
                  <c:v>103.2011243912496</c:v>
                </c:pt>
                <c:pt idx="5">
                  <c:v>34.86431955481857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2928912"/>
        <c:axId val="1276445232"/>
      </c:lineChart>
      <c:catAx>
        <c:axId val="1167065600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8070208"/>
        <c:crosses val="autoZero"/>
        <c:auto val="1"/>
        <c:lblAlgn val="ctr"/>
        <c:lblOffset val="100"/>
        <c:noMultiLvlLbl val="0"/>
      </c:catAx>
      <c:valAx>
        <c:axId val="116807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7065600"/>
        <c:crosses val="autoZero"/>
        <c:crossBetween val="between"/>
      </c:valAx>
      <c:valAx>
        <c:axId val="1276445232"/>
        <c:scaling>
          <c:orientation val="minMax"/>
        </c:scaling>
        <c:delete val="0"/>
        <c:axPos val="r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928912"/>
        <c:crosses val="max"/>
        <c:crossBetween val="between"/>
      </c:valAx>
      <c:catAx>
        <c:axId val="1172928912"/>
        <c:scaling>
          <c:orientation val="minMax"/>
        </c:scaling>
        <c:delete val="1"/>
        <c:axPos val="b"/>
        <c:majorTickMark val="out"/>
        <c:minorTickMark val="none"/>
        <c:tickLblPos val="nextTo"/>
        <c:crossAx val="127644523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Normal</a:t>
            </a:r>
            <a:r>
              <a:rPr lang="en-US" altLang="zh-CN" baseline="0"/>
              <a:t> Distribution of G for Red Can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Number of Frenquency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Dev"/>
            <c:noEndCap val="0"/>
            <c:val val="1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工作表1!$Z$55:$Z$60</c:f>
              <c:numCache>
                <c:formatCode>0.000</c:formatCode>
                <c:ptCount val="6"/>
                <c:pt idx="0">
                  <c:v>-0.0963180597278188</c:v>
                </c:pt>
                <c:pt idx="1">
                  <c:v>4.57698462331263E-5</c:v>
                </c:pt>
                <c:pt idx="2">
                  <c:v>0.0964095994202851</c:v>
                </c:pt>
                <c:pt idx="3">
                  <c:v>0.192773428994337</c:v>
                </c:pt>
                <c:pt idx="4">
                  <c:v>0.289137258568389</c:v>
                </c:pt>
                <c:pt idx="5">
                  <c:v>0.385501088142441</c:v>
                </c:pt>
              </c:numCache>
            </c:numRef>
          </c:cat>
          <c:val>
            <c:numRef>
              <c:f>工作表1!$AA$55:$AA$60</c:f>
              <c:numCache>
                <c:formatCode>0.000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14.0</c:v>
                </c:pt>
                <c:pt idx="3">
                  <c:v>16.0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4154144"/>
        <c:axId val="1171707712"/>
      </c:barChart>
      <c:lineChart>
        <c:grouping val="standard"/>
        <c:varyColors val="0"/>
        <c:ser>
          <c:idx val="1"/>
          <c:order val="1"/>
          <c:tx>
            <c:v>Rate of Frequency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Dev"/>
            <c:noEndCap val="1"/>
            <c:val val="1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工作表1!$AB$55:$AB$60</c:f>
              <c:numCache>
                <c:formatCode>0.000</c:formatCode>
                <c:ptCount val="6"/>
                <c:pt idx="0">
                  <c:v>0.501528903439319</c:v>
                </c:pt>
                <c:pt idx="1">
                  <c:v>2.373936189132173</c:v>
                </c:pt>
                <c:pt idx="2">
                  <c:v>4.133782605082413</c:v>
                </c:pt>
                <c:pt idx="3">
                  <c:v>2.64808391851091</c:v>
                </c:pt>
                <c:pt idx="4">
                  <c:v>0.624052852233257</c:v>
                </c:pt>
                <c:pt idx="5">
                  <c:v>0.0541023985258738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8433808"/>
        <c:axId val="1114959216"/>
      </c:lineChart>
      <c:catAx>
        <c:axId val="1174154144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1707712"/>
        <c:crosses val="autoZero"/>
        <c:auto val="1"/>
        <c:lblAlgn val="ctr"/>
        <c:lblOffset val="100"/>
        <c:noMultiLvlLbl val="0"/>
      </c:catAx>
      <c:valAx>
        <c:axId val="117170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4154144"/>
        <c:crosses val="autoZero"/>
        <c:crossBetween val="between"/>
      </c:valAx>
      <c:valAx>
        <c:axId val="1114959216"/>
        <c:scaling>
          <c:orientation val="minMax"/>
        </c:scaling>
        <c:delete val="0"/>
        <c:axPos val="r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8433808"/>
        <c:crosses val="max"/>
        <c:crossBetween val="between"/>
      </c:valAx>
      <c:catAx>
        <c:axId val="1208433808"/>
        <c:scaling>
          <c:orientation val="minMax"/>
        </c:scaling>
        <c:delete val="1"/>
        <c:axPos val="b"/>
        <c:majorTickMark val="out"/>
        <c:minorTickMark val="none"/>
        <c:tickLblPos val="nextTo"/>
        <c:crossAx val="11149592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Normal</a:t>
            </a:r>
            <a:r>
              <a:rPr lang="en-US" altLang="zh-CN" baseline="0"/>
              <a:t> Distribution of B for Red Can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Number of 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Dev"/>
            <c:noEndCap val="0"/>
            <c:val val="1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工作表1!$AD$55:$AD$60</c:f>
              <c:numCache>
                <c:formatCode>0.000</c:formatCode>
                <c:ptCount val="6"/>
                <c:pt idx="0">
                  <c:v>-0.00151489516640402</c:v>
                </c:pt>
                <c:pt idx="1">
                  <c:v>0.093281938438214</c:v>
                </c:pt>
                <c:pt idx="2">
                  <c:v>0.188078772042832</c:v>
                </c:pt>
                <c:pt idx="3">
                  <c:v>0.28287560564745</c:v>
                </c:pt>
                <c:pt idx="4">
                  <c:v>0.377672439252068</c:v>
                </c:pt>
                <c:pt idx="5">
                  <c:v>0.472469272856686</c:v>
                </c:pt>
              </c:numCache>
            </c:numRef>
          </c:cat>
          <c:val>
            <c:numRef>
              <c:f>工作表1!$AE$55:$AE$60</c:f>
              <c:numCache>
                <c:formatCode>0.000</c:formatCode>
                <c:ptCount val="6"/>
                <c:pt idx="0">
                  <c:v>0.0</c:v>
                </c:pt>
                <c:pt idx="1">
                  <c:v>24.0</c:v>
                </c:pt>
                <c:pt idx="2">
                  <c:v>6.0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6264784"/>
        <c:axId val="1276987216"/>
      </c:barChart>
      <c:lineChart>
        <c:grouping val="standard"/>
        <c:varyColors val="0"/>
        <c:ser>
          <c:idx val="1"/>
          <c:order val="1"/>
          <c:tx>
            <c:v>Rate of Frequency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Dev"/>
            <c:noEndCap val="1"/>
            <c:val val="1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工作表1!$AF$55:$AF$60</c:f>
              <c:numCache>
                <c:formatCode>0.000</c:formatCode>
                <c:ptCount val="6"/>
                <c:pt idx="0">
                  <c:v>2.716064719114207</c:v>
                </c:pt>
                <c:pt idx="1">
                  <c:v>4.199738991948683</c:v>
                </c:pt>
                <c:pt idx="2">
                  <c:v>2.388966197269163</c:v>
                </c:pt>
                <c:pt idx="3">
                  <c:v>0.499923125819479</c:v>
                </c:pt>
                <c:pt idx="4">
                  <c:v>0.0384859284076199</c:v>
                </c:pt>
                <c:pt idx="5">
                  <c:v>0.00108994912290207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9327072"/>
        <c:axId val="1171691696"/>
      </c:lineChart>
      <c:catAx>
        <c:axId val="1276264784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6987216"/>
        <c:crosses val="autoZero"/>
        <c:auto val="1"/>
        <c:lblAlgn val="ctr"/>
        <c:lblOffset val="100"/>
        <c:noMultiLvlLbl val="0"/>
      </c:catAx>
      <c:valAx>
        <c:axId val="127698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6264784"/>
        <c:crosses val="autoZero"/>
        <c:crossBetween val="between"/>
      </c:valAx>
      <c:valAx>
        <c:axId val="1171691696"/>
        <c:scaling>
          <c:orientation val="minMax"/>
        </c:scaling>
        <c:delete val="0"/>
        <c:axPos val="r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9327072"/>
        <c:crosses val="max"/>
        <c:crossBetween val="between"/>
      </c:valAx>
      <c:catAx>
        <c:axId val="1279327072"/>
        <c:scaling>
          <c:orientation val="minMax"/>
        </c:scaling>
        <c:delete val="1"/>
        <c:axPos val="b"/>
        <c:majorTickMark val="out"/>
        <c:minorTickMark val="none"/>
        <c:tickLblPos val="nextTo"/>
        <c:crossAx val="117169169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Normal</a:t>
            </a:r>
            <a:r>
              <a:rPr lang="zh-CN" altLang="en-US"/>
              <a:t> </a:t>
            </a:r>
            <a:r>
              <a:rPr lang="en-US" altLang="zh-CN"/>
              <a:t>Distribution</a:t>
            </a:r>
            <a:r>
              <a:rPr lang="zh-CN" altLang="en-US"/>
              <a:t> </a:t>
            </a:r>
            <a:r>
              <a:rPr lang="en-US" altLang="zh-CN"/>
              <a:t>of</a:t>
            </a:r>
            <a:r>
              <a:rPr lang="zh-CN" altLang="en-US"/>
              <a:t> </a:t>
            </a:r>
            <a:r>
              <a:rPr lang="en-US" altLang="zh-CN"/>
              <a:t>R</a:t>
            </a:r>
            <a:r>
              <a:rPr lang="zh-CN" altLang="en-US"/>
              <a:t> </a:t>
            </a:r>
            <a:r>
              <a:rPr lang="en-US" altLang="zh-CN"/>
              <a:t>for</a:t>
            </a:r>
            <a:r>
              <a:rPr lang="zh-CN" altLang="en-US"/>
              <a:t> </a:t>
            </a:r>
            <a:r>
              <a:rPr lang="en-US" altLang="zh-CN"/>
              <a:t>Blue</a:t>
            </a:r>
            <a:r>
              <a:rPr lang="zh-CN" altLang="en-US" baseline="0"/>
              <a:t> </a:t>
            </a:r>
            <a:r>
              <a:rPr lang="en-US" altLang="zh-CN" baseline="0"/>
              <a:t>Can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Number of 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Dev"/>
            <c:noEndCap val="0"/>
            <c:val val="1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工作表1!$AM$55:$AM$60</c:f>
              <c:numCache>
                <c:formatCode>0.000</c:formatCode>
                <c:ptCount val="6"/>
                <c:pt idx="0">
                  <c:v>0.128916255447398</c:v>
                </c:pt>
                <c:pt idx="1">
                  <c:v>0.271895377499378</c:v>
                </c:pt>
                <c:pt idx="2">
                  <c:v>0.414874499551358</c:v>
                </c:pt>
                <c:pt idx="3">
                  <c:v>0.557853621603338</c:v>
                </c:pt>
                <c:pt idx="4">
                  <c:v>0.700832743655318</c:v>
                </c:pt>
                <c:pt idx="5">
                  <c:v>0.843811865707298</c:v>
                </c:pt>
              </c:numCache>
            </c:numRef>
          </c:cat>
          <c:val>
            <c:numRef>
              <c:f>工作表1!$AN$55:$AN$60</c:f>
              <c:numCache>
                <c:formatCode>0.000</c:formatCode>
                <c:ptCount val="6"/>
                <c:pt idx="0">
                  <c:v>1.0</c:v>
                </c:pt>
                <c:pt idx="1">
                  <c:v>11.0</c:v>
                </c:pt>
                <c:pt idx="2">
                  <c:v>10.0</c:v>
                </c:pt>
                <c:pt idx="3">
                  <c:v>5.0</c:v>
                </c:pt>
                <c:pt idx="4">
                  <c:v>3.0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3081392"/>
        <c:axId val="1171193296"/>
      </c:barChart>
      <c:lineChart>
        <c:grouping val="standard"/>
        <c:varyColors val="0"/>
        <c:ser>
          <c:idx val="1"/>
          <c:order val="1"/>
          <c:tx>
            <c:v>Rate of Frequency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Dev"/>
            <c:noEndCap val="1"/>
            <c:val val="1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工作表1!$AO$55:$AO$60</c:f>
              <c:numCache>
                <c:formatCode>0.000</c:formatCode>
                <c:ptCount val="6"/>
                <c:pt idx="0">
                  <c:v>0.985708632381541</c:v>
                </c:pt>
                <c:pt idx="1">
                  <c:v>2.529904150414878</c:v>
                </c:pt>
                <c:pt idx="2">
                  <c:v>2.388719160915381</c:v>
                </c:pt>
                <c:pt idx="3">
                  <c:v>0.829720149683375</c:v>
                </c:pt>
                <c:pt idx="4">
                  <c:v>0.106023881342854</c:v>
                </c:pt>
                <c:pt idx="5">
                  <c:v>0.00498403724299371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8894048"/>
        <c:axId val="1209442672"/>
      </c:lineChart>
      <c:catAx>
        <c:axId val="1213081392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1193296"/>
        <c:crosses val="autoZero"/>
        <c:auto val="1"/>
        <c:lblAlgn val="ctr"/>
        <c:lblOffset val="100"/>
        <c:noMultiLvlLbl val="0"/>
      </c:catAx>
      <c:valAx>
        <c:axId val="117119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3081392"/>
        <c:crosses val="autoZero"/>
        <c:crossBetween val="between"/>
      </c:valAx>
      <c:valAx>
        <c:axId val="1209442672"/>
        <c:scaling>
          <c:orientation val="minMax"/>
        </c:scaling>
        <c:delete val="0"/>
        <c:axPos val="r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8894048"/>
        <c:crosses val="max"/>
        <c:crossBetween val="between"/>
      </c:valAx>
      <c:catAx>
        <c:axId val="1208894048"/>
        <c:scaling>
          <c:orientation val="minMax"/>
        </c:scaling>
        <c:delete val="1"/>
        <c:axPos val="b"/>
        <c:majorTickMark val="out"/>
        <c:minorTickMark val="none"/>
        <c:tickLblPos val="nextTo"/>
        <c:crossAx val="120944267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Normal</a:t>
            </a:r>
            <a:r>
              <a:rPr lang="zh-CN" altLang="en-US"/>
              <a:t> </a:t>
            </a:r>
            <a:r>
              <a:rPr lang="en-US" altLang="zh-CN"/>
              <a:t>Distribution</a:t>
            </a:r>
            <a:r>
              <a:rPr lang="zh-CN" altLang="en-US"/>
              <a:t> </a:t>
            </a:r>
            <a:r>
              <a:rPr lang="en-US" altLang="zh-CN"/>
              <a:t>of</a:t>
            </a:r>
            <a:r>
              <a:rPr lang="zh-CN" altLang="en-US" baseline="0"/>
              <a:t> </a:t>
            </a:r>
            <a:r>
              <a:rPr lang="en-US" altLang="zh-CN" baseline="0"/>
              <a:t>G</a:t>
            </a:r>
            <a:r>
              <a:rPr lang="zh-CN" altLang="en-US" baseline="0"/>
              <a:t> </a:t>
            </a:r>
            <a:r>
              <a:rPr lang="en-US" altLang="zh-CN" baseline="0"/>
              <a:t>for</a:t>
            </a:r>
            <a:r>
              <a:rPr lang="zh-CN" altLang="en-US" baseline="0"/>
              <a:t> </a:t>
            </a:r>
            <a:r>
              <a:rPr lang="en-US" altLang="zh-CN" baseline="0"/>
              <a:t>Blue</a:t>
            </a:r>
            <a:r>
              <a:rPr lang="zh-CN" altLang="en-US" baseline="0"/>
              <a:t> </a:t>
            </a:r>
            <a:r>
              <a:rPr lang="en-US" altLang="zh-CN" baseline="0"/>
              <a:t>Can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Number of 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Dev"/>
            <c:noEndCap val="0"/>
            <c:val val="1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工作表1!$AQ$55:$AQ$60</c:f>
              <c:numCache>
                <c:formatCode>0.000</c:formatCode>
                <c:ptCount val="6"/>
                <c:pt idx="0">
                  <c:v>0.364898553554499</c:v>
                </c:pt>
                <c:pt idx="1">
                  <c:v>0.485842145476969</c:v>
                </c:pt>
                <c:pt idx="2">
                  <c:v>0.606785737399439</c:v>
                </c:pt>
                <c:pt idx="3">
                  <c:v>0.72772932932191</c:v>
                </c:pt>
                <c:pt idx="4">
                  <c:v>0.848672921244379</c:v>
                </c:pt>
                <c:pt idx="5">
                  <c:v>0.969616513166849</c:v>
                </c:pt>
              </c:numCache>
            </c:numRef>
          </c:cat>
          <c:val>
            <c:numRef>
              <c:f>工作表1!$AR$55:$AR$60</c:f>
              <c:numCache>
                <c:formatCode>0.000</c:formatCode>
                <c:ptCount val="6"/>
                <c:pt idx="0">
                  <c:v>1.0</c:v>
                </c:pt>
                <c:pt idx="1">
                  <c:v>6.0</c:v>
                </c:pt>
                <c:pt idx="2">
                  <c:v>7.0</c:v>
                </c:pt>
                <c:pt idx="3">
                  <c:v>12.0</c:v>
                </c:pt>
                <c:pt idx="4">
                  <c:v>2.0</c:v>
                </c:pt>
                <c:pt idx="5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2995040"/>
        <c:axId val="1276879504"/>
      </c:barChart>
      <c:lineChart>
        <c:grouping val="standard"/>
        <c:varyColors val="0"/>
        <c:ser>
          <c:idx val="1"/>
          <c:order val="1"/>
          <c:tx>
            <c:v>Rate of Frequency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Dev"/>
            <c:noEndCap val="1"/>
            <c:val val="1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工作表1!$AS$55:$AS$60</c:f>
              <c:numCache>
                <c:formatCode>0.000</c:formatCode>
                <c:ptCount val="6"/>
                <c:pt idx="0">
                  <c:v>0.472426649500463</c:v>
                </c:pt>
                <c:pt idx="1">
                  <c:v>2.057736302213298</c:v>
                </c:pt>
                <c:pt idx="2">
                  <c:v>3.297240068240865</c:v>
                </c:pt>
                <c:pt idx="3">
                  <c:v>1.943644958814076</c:v>
                </c:pt>
                <c:pt idx="4">
                  <c:v>0.421491500943809</c:v>
                </c:pt>
                <c:pt idx="5">
                  <c:v>0.0336253044724136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638112"/>
        <c:axId val="1115558752"/>
      </c:lineChart>
      <c:catAx>
        <c:axId val="1172995040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6879504"/>
        <c:crosses val="autoZero"/>
        <c:auto val="1"/>
        <c:lblAlgn val="ctr"/>
        <c:lblOffset val="100"/>
        <c:noMultiLvlLbl val="0"/>
      </c:catAx>
      <c:valAx>
        <c:axId val="127687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995040"/>
        <c:crosses val="autoZero"/>
        <c:crossBetween val="between"/>
      </c:valAx>
      <c:valAx>
        <c:axId val="1115558752"/>
        <c:scaling>
          <c:orientation val="minMax"/>
        </c:scaling>
        <c:delete val="0"/>
        <c:axPos val="r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1638112"/>
        <c:crosses val="max"/>
        <c:crossBetween val="between"/>
      </c:valAx>
      <c:catAx>
        <c:axId val="1281638112"/>
        <c:scaling>
          <c:orientation val="minMax"/>
        </c:scaling>
        <c:delete val="1"/>
        <c:axPos val="b"/>
        <c:majorTickMark val="out"/>
        <c:minorTickMark val="none"/>
        <c:tickLblPos val="nextTo"/>
        <c:crossAx val="111555875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Normal</a:t>
            </a:r>
            <a:r>
              <a:rPr lang="zh-CN" altLang="en-US"/>
              <a:t> </a:t>
            </a:r>
            <a:r>
              <a:rPr lang="en-US" altLang="zh-CN"/>
              <a:t>Distribution</a:t>
            </a:r>
            <a:r>
              <a:rPr lang="zh-CN" altLang="en-US"/>
              <a:t> </a:t>
            </a:r>
            <a:r>
              <a:rPr lang="en-US" altLang="zh-CN"/>
              <a:t>of</a:t>
            </a:r>
            <a:r>
              <a:rPr lang="zh-CN" altLang="en-US"/>
              <a:t> </a:t>
            </a:r>
            <a:r>
              <a:rPr lang="en-US" altLang="zh-CN"/>
              <a:t>B</a:t>
            </a:r>
            <a:r>
              <a:rPr lang="zh-CN" altLang="en-US"/>
              <a:t> </a:t>
            </a:r>
            <a:r>
              <a:rPr lang="en-US" altLang="zh-CN"/>
              <a:t>for</a:t>
            </a:r>
            <a:r>
              <a:rPr lang="zh-CN" altLang="en-US"/>
              <a:t> </a:t>
            </a:r>
            <a:r>
              <a:rPr lang="en-US" altLang="zh-CN"/>
              <a:t>Blue</a:t>
            </a:r>
            <a:r>
              <a:rPr lang="zh-CN" altLang="en-US"/>
              <a:t> </a:t>
            </a:r>
            <a:r>
              <a:rPr lang="en-US" altLang="zh-CN"/>
              <a:t>Can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Number of 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Dev"/>
            <c:noEndCap val="0"/>
            <c:val val="1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工作表1!$AU$55:$AU$60</c:f>
              <c:numCache>
                <c:formatCode>0.000</c:formatCode>
                <c:ptCount val="6"/>
                <c:pt idx="0">
                  <c:v>0.411307212859403</c:v>
                </c:pt>
                <c:pt idx="1">
                  <c:v>0.547188391840623</c:v>
                </c:pt>
                <c:pt idx="2">
                  <c:v>0.683069570821843</c:v>
                </c:pt>
                <c:pt idx="3">
                  <c:v>0.818950749803063</c:v>
                </c:pt>
                <c:pt idx="4">
                  <c:v>0.954831928784283</c:v>
                </c:pt>
                <c:pt idx="5">
                  <c:v>1.090713107765503</c:v>
                </c:pt>
              </c:numCache>
            </c:numRef>
          </c:cat>
          <c:val>
            <c:numRef>
              <c:f>工作表1!$AV$55:$AV$60</c:f>
              <c:numCache>
                <c:formatCode>0.000</c:formatCode>
                <c:ptCount val="6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7.0</c:v>
                </c:pt>
                <c:pt idx="4">
                  <c:v>7.0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9421872"/>
        <c:axId val="1172986944"/>
      </c:barChart>
      <c:lineChart>
        <c:grouping val="standard"/>
        <c:varyColors val="0"/>
        <c:ser>
          <c:idx val="1"/>
          <c:order val="1"/>
          <c:tx>
            <c:v>Rate of Frequency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Dev"/>
            <c:noEndCap val="1"/>
            <c:val val="1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工作表1!$AW$55:$AW$60</c:f>
              <c:numCache>
                <c:formatCode>0.000</c:formatCode>
                <c:ptCount val="6"/>
                <c:pt idx="0">
                  <c:v>0.382490015098092</c:v>
                </c:pt>
                <c:pt idx="1">
                  <c:v>1.747003054185074</c:v>
                </c:pt>
                <c:pt idx="2">
                  <c:v>2.935436865837962</c:v>
                </c:pt>
                <c:pt idx="3">
                  <c:v>1.814501544624583</c:v>
                </c:pt>
                <c:pt idx="4">
                  <c:v>0.412617324222146</c:v>
                </c:pt>
                <c:pt idx="5">
                  <c:v>0.0345177987728263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3228880"/>
        <c:axId val="1172965600"/>
      </c:lineChart>
      <c:catAx>
        <c:axId val="1279421872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986944"/>
        <c:crosses val="autoZero"/>
        <c:auto val="1"/>
        <c:lblAlgn val="ctr"/>
        <c:lblOffset val="100"/>
        <c:noMultiLvlLbl val="0"/>
      </c:catAx>
      <c:valAx>
        <c:axId val="117298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9421872"/>
        <c:crosses val="autoZero"/>
        <c:crossBetween val="between"/>
      </c:valAx>
      <c:valAx>
        <c:axId val="1172965600"/>
        <c:scaling>
          <c:orientation val="minMax"/>
        </c:scaling>
        <c:delete val="0"/>
        <c:axPos val="r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3228880"/>
        <c:crosses val="max"/>
        <c:crossBetween val="between"/>
      </c:valAx>
      <c:catAx>
        <c:axId val="1283228880"/>
        <c:scaling>
          <c:orientation val="minMax"/>
        </c:scaling>
        <c:delete val="1"/>
        <c:axPos val="b"/>
        <c:majorTickMark val="out"/>
        <c:minorTickMark val="none"/>
        <c:tickLblPos val="nextTo"/>
        <c:crossAx val="11729656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Normal</a:t>
            </a:r>
            <a:r>
              <a:rPr lang="zh-CN" altLang="en-US"/>
              <a:t> </a:t>
            </a:r>
            <a:r>
              <a:rPr lang="en-US" altLang="zh-CN"/>
              <a:t>Distribution</a:t>
            </a:r>
            <a:r>
              <a:rPr lang="zh-CN" altLang="en-US"/>
              <a:t> </a:t>
            </a:r>
            <a:r>
              <a:rPr lang="en-US" altLang="zh-CN"/>
              <a:t>of</a:t>
            </a:r>
            <a:r>
              <a:rPr lang="zh-CN" altLang="en-US"/>
              <a:t> </a:t>
            </a:r>
            <a:r>
              <a:rPr lang="en-US" altLang="zh-CN"/>
              <a:t>R</a:t>
            </a:r>
            <a:r>
              <a:rPr lang="zh-CN" altLang="en-US"/>
              <a:t> </a:t>
            </a:r>
            <a:r>
              <a:rPr lang="en-US" altLang="zh-CN"/>
              <a:t>for</a:t>
            </a:r>
            <a:r>
              <a:rPr lang="zh-CN" altLang="en-US" baseline="0"/>
              <a:t> </a:t>
            </a:r>
            <a:r>
              <a:rPr lang="en-US" altLang="zh-CN" baseline="0"/>
              <a:t>Yellow</a:t>
            </a:r>
            <a:r>
              <a:rPr lang="zh-CN" altLang="en-US" baseline="0"/>
              <a:t> </a:t>
            </a:r>
            <a:r>
              <a:rPr lang="en-US" altLang="zh-CN" baseline="0"/>
              <a:t>Can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Number of 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Dev"/>
            <c:noEndCap val="0"/>
            <c:val val="1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工作表1!$BD$55:$BD$60</c:f>
              <c:numCache>
                <c:formatCode>0.000</c:formatCode>
                <c:ptCount val="6"/>
                <c:pt idx="0">
                  <c:v>0.757681889857011</c:v>
                </c:pt>
                <c:pt idx="1">
                  <c:v>0.794947294731821</c:v>
                </c:pt>
                <c:pt idx="2">
                  <c:v>0.832212699606631</c:v>
                </c:pt>
                <c:pt idx="3">
                  <c:v>0.869478104481441</c:v>
                </c:pt>
                <c:pt idx="4">
                  <c:v>0.906743509356251</c:v>
                </c:pt>
                <c:pt idx="5">
                  <c:v>0.944008914231061</c:v>
                </c:pt>
              </c:numCache>
            </c:numRef>
          </c:cat>
          <c:val>
            <c:numRef>
              <c:f>工作表1!$BE$55:$BE$60</c:f>
              <c:numCache>
                <c:formatCode>0.000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4.0</c:v>
                </c:pt>
                <c:pt idx="4">
                  <c:v>17.0</c:v>
                </c:pt>
                <c:pt idx="5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1899856"/>
        <c:axId val="1284975152"/>
      </c:barChart>
      <c:lineChart>
        <c:grouping val="standard"/>
        <c:varyColors val="0"/>
        <c:ser>
          <c:idx val="1"/>
          <c:order val="1"/>
          <c:tx>
            <c:v>Rate of Frequency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Dev"/>
            <c:noEndCap val="1"/>
            <c:val val="1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工作表1!$BF$55:$BF$60</c:f>
              <c:numCache>
                <c:formatCode>0.000</c:formatCode>
                <c:ptCount val="6"/>
                <c:pt idx="0">
                  <c:v>0.0417651402613616</c:v>
                </c:pt>
                <c:pt idx="1">
                  <c:v>0.70815354894518</c:v>
                </c:pt>
                <c:pt idx="2">
                  <c:v>4.417193717504082</c:v>
                </c:pt>
                <c:pt idx="3">
                  <c:v>10.1361020351873</c:v>
                </c:pt>
                <c:pt idx="4">
                  <c:v>8.556595852305715</c:v>
                </c:pt>
                <c:pt idx="5">
                  <c:v>2.657275503058008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3291440"/>
        <c:axId val="1211558432"/>
      </c:lineChart>
      <c:catAx>
        <c:axId val="1171899856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4975152"/>
        <c:crosses val="autoZero"/>
        <c:auto val="1"/>
        <c:lblAlgn val="ctr"/>
        <c:lblOffset val="100"/>
        <c:noMultiLvlLbl val="0"/>
      </c:catAx>
      <c:valAx>
        <c:axId val="128497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1899856"/>
        <c:crosses val="autoZero"/>
        <c:crossBetween val="between"/>
      </c:valAx>
      <c:valAx>
        <c:axId val="1211558432"/>
        <c:scaling>
          <c:orientation val="minMax"/>
        </c:scaling>
        <c:delete val="0"/>
        <c:axPos val="r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3291440"/>
        <c:crosses val="max"/>
        <c:crossBetween val="between"/>
      </c:valAx>
      <c:catAx>
        <c:axId val="1283291440"/>
        <c:scaling>
          <c:orientation val="minMax"/>
        </c:scaling>
        <c:delete val="1"/>
        <c:axPos val="b"/>
        <c:majorTickMark val="out"/>
        <c:minorTickMark val="none"/>
        <c:tickLblPos val="nextTo"/>
        <c:crossAx val="121155843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Normal</a:t>
            </a:r>
            <a:r>
              <a:rPr lang="zh-CN" altLang="en-US"/>
              <a:t> </a:t>
            </a:r>
            <a:r>
              <a:rPr lang="en-US" altLang="zh-CN"/>
              <a:t>Distribution</a:t>
            </a:r>
            <a:r>
              <a:rPr lang="zh-CN" altLang="en-US"/>
              <a:t> </a:t>
            </a:r>
            <a:r>
              <a:rPr lang="en-US" altLang="zh-CN"/>
              <a:t>of</a:t>
            </a:r>
            <a:r>
              <a:rPr lang="zh-CN" altLang="en-US"/>
              <a:t> </a:t>
            </a:r>
            <a:r>
              <a:rPr lang="en-US" altLang="zh-CN"/>
              <a:t>G</a:t>
            </a:r>
            <a:r>
              <a:rPr lang="zh-CN" altLang="en-US"/>
              <a:t> </a:t>
            </a:r>
            <a:r>
              <a:rPr lang="en-US" altLang="zh-CN"/>
              <a:t>for</a:t>
            </a:r>
            <a:r>
              <a:rPr lang="zh-CN" altLang="en-US"/>
              <a:t> </a:t>
            </a:r>
            <a:r>
              <a:rPr lang="en-US" altLang="zh-CN"/>
              <a:t>Yellow</a:t>
            </a:r>
            <a:r>
              <a:rPr lang="zh-CN" altLang="en-US"/>
              <a:t> </a:t>
            </a:r>
            <a:r>
              <a:rPr lang="en-US" altLang="zh-CN"/>
              <a:t>Can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Number of 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Dev"/>
            <c:noEndCap val="0"/>
            <c:val val="1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工作表1!$BH$55:$BH$60</c:f>
              <c:numCache>
                <c:formatCode>0.000</c:formatCode>
                <c:ptCount val="6"/>
                <c:pt idx="0">
                  <c:v>0.320195939211688</c:v>
                </c:pt>
                <c:pt idx="1">
                  <c:v>0.385670494626228</c:v>
                </c:pt>
                <c:pt idx="2">
                  <c:v>0.451145050040768</c:v>
                </c:pt>
                <c:pt idx="3">
                  <c:v>0.516619605455308</c:v>
                </c:pt>
                <c:pt idx="4">
                  <c:v>0.582094160869848</c:v>
                </c:pt>
                <c:pt idx="5">
                  <c:v>0.647568716284388</c:v>
                </c:pt>
              </c:numCache>
            </c:numRef>
          </c:cat>
          <c:val>
            <c:numRef>
              <c:f>工作表1!$BI$55:$BI$60</c:f>
              <c:numCache>
                <c:formatCode>0.000</c:formatCode>
                <c:ptCount val="6"/>
                <c:pt idx="0">
                  <c:v>1.0</c:v>
                </c:pt>
                <c:pt idx="1">
                  <c:v>3.0</c:v>
                </c:pt>
                <c:pt idx="2">
                  <c:v>11.0</c:v>
                </c:pt>
                <c:pt idx="3">
                  <c:v>12.0</c:v>
                </c:pt>
                <c:pt idx="4">
                  <c:v>1.0</c:v>
                </c:pt>
                <c:pt idx="5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2530000"/>
        <c:axId val="1212960256"/>
      </c:barChart>
      <c:lineChart>
        <c:grouping val="standard"/>
        <c:varyColors val="0"/>
        <c:ser>
          <c:idx val="1"/>
          <c:order val="1"/>
          <c:tx>
            <c:v>Rate of Frequency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Dev"/>
            <c:noEndCap val="1"/>
            <c:val val="1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工作表1!$BJ$55:$BJ$60</c:f>
              <c:numCache>
                <c:formatCode>0.000</c:formatCode>
                <c:ptCount val="6"/>
                <c:pt idx="0">
                  <c:v>0.798915728449466</c:v>
                </c:pt>
                <c:pt idx="1">
                  <c:v>3.637386870995998</c:v>
                </c:pt>
                <c:pt idx="2">
                  <c:v>6.092331642498657</c:v>
                </c:pt>
                <c:pt idx="3">
                  <c:v>3.753903432285505</c:v>
                </c:pt>
                <c:pt idx="4">
                  <c:v>0.850918908332035</c:v>
                </c:pt>
                <c:pt idx="5">
                  <c:v>0.0709575758695246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4893872"/>
        <c:axId val="1283342304"/>
      </c:lineChart>
      <c:catAx>
        <c:axId val="1212530000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2960256"/>
        <c:crosses val="autoZero"/>
        <c:auto val="1"/>
        <c:lblAlgn val="ctr"/>
        <c:lblOffset val="100"/>
        <c:noMultiLvlLbl val="0"/>
      </c:catAx>
      <c:valAx>
        <c:axId val="121296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2530000"/>
        <c:crosses val="autoZero"/>
        <c:crossBetween val="between"/>
      </c:valAx>
      <c:valAx>
        <c:axId val="1283342304"/>
        <c:scaling>
          <c:orientation val="minMax"/>
        </c:scaling>
        <c:delete val="0"/>
        <c:axPos val="r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4893872"/>
        <c:crosses val="max"/>
        <c:crossBetween val="between"/>
      </c:valAx>
      <c:catAx>
        <c:axId val="1284893872"/>
        <c:scaling>
          <c:orientation val="minMax"/>
        </c:scaling>
        <c:delete val="1"/>
        <c:axPos val="b"/>
        <c:majorTickMark val="out"/>
        <c:minorTickMark val="none"/>
        <c:tickLblPos val="nextTo"/>
        <c:crossAx val="12833423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Normal</a:t>
            </a:r>
            <a:r>
              <a:rPr lang="zh-CN" altLang="en-US" baseline="0"/>
              <a:t> </a:t>
            </a:r>
            <a:r>
              <a:rPr lang="en-US" altLang="zh-CN" baseline="0"/>
              <a:t>Distribution</a:t>
            </a:r>
            <a:r>
              <a:rPr lang="zh-CN" altLang="en-US" baseline="0"/>
              <a:t> </a:t>
            </a:r>
            <a:r>
              <a:rPr lang="en-US" altLang="zh-CN" baseline="0"/>
              <a:t>of</a:t>
            </a:r>
            <a:r>
              <a:rPr lang="zh-CN" altLang="en-US" baseline="0"/>
              <a:t> </a:t>
            </a:r>
            <a:r>
              <a:rPr lang="en-US" altLang="zh-CN" baseline="0"/>
              <a:t>B</a:t>
            </a:r>
            <a:r>
              <a:rPr lang="zh-CN" altLang="en-US" baseline="0"/>
              <a:t> </a:t>
            </a:r>
            <a:r>
              <a:rPr lang="en-US" altLang="zh-CN" baseline="0"/>
              <a:t>for</a:t>
            </a:r>
            <a:r>
              <a:rPr lang="zh-CN" altLang="en-US" baseline="0"/>
              <a:t> </a:t>
            </a:r>
            <a:r>
              <a:rPr lang="en-US" altLang="zh-CN" baseline="0"/>
              <a:t>Yellow</a:t>
            </a:r>
            <a:r>
              <a:rPr lang="zh-CN" altLang="en-US" baseline="0"/>
              <a:t> </a:t>
            </a:r>
            <a:r>
              <a:rPr lang="en-US" altLang="zh-CN" baseline="0"/>
              <a:t>Can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Number of 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工作表1!$BL$55:$BL$60</c:f>
              <c:numCache>
                <c:formatCode>0.000</c:formatCode>
                <c:ptCount val="6"/>
                <c:pt idx="0">
                  <c:v>0.0868888663648536</c:v>
                </c:pt>
                <c:pt idx="1">
                  <c:v>0.0999532883283396</c:v>
                </c:pt>
                <c:pt idx="2">
                  <c:v>0.113017710291826</c:v>
                </c:pt>
                <c:pt idx="3">
                  <c:v>0.126082132255312</c:v>
                </c:pt>
                <c:pt idx="4">
                  <c:v>0.139146554218798</c:v>
                </c:pt>
                <c:pt idx="5">
                  <c:v>0.152210976182284</c:v>
                </c:pt>
              </c:numCache>
            </c:numRef>
          </c:cat>
          <c:val>
            <c:numRef>
              <c:f>工作表1!$BM$55:$BM$60</c:f>
              <c:numCache>
                <c:formatCode>0.000</c:formatCode>
                <c:ptCount val="6"/>
                <c:pt idx="0">
                  <c:v>1.0</c:v>
                </c:pt>
                <c:pt idx="1">
                  <c:v>4.0</c:v>
                </c:pt>
                <c:pt idx="2">
                  <c:v>15.0</c:v>
                </c:pt>
                <c:pt idx="3">
                  <c:v>6.0</c:v>
                </c:pt>
                <c:pt idx="4">
                  <c:v>3.0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2632080"/>
        <c:axId val="1211468384"/>
      </c:barChart>
      <c:lineChart>
        <c:grouping val="standard"/>
        <c:varyColors val="0"/>
        <c:ser>
          <c:idx val="1"/>
          <c:order val="1"/>
          <c:tx>
            <c:v>Rate of Frequency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工作表1!$BN$55:$BN$60</c:f>
              <c:numCache>
                <c:formatCode>0.000</c:formatCode>
                <c:ptCount val="6"/>
                <c:pt idx="0">
                  <c:v>6.301933594161928</c:v>
                </c:pt>
                <c:pt idx="1">
                  <c:v>22.58775597538569</c:v>
                </c:pt>
                <c:pt idx="2">
                  <c:v>29.78364659550009</c:v>
                </c:pt>
                <c:pt idx="3">
                  <c:v>14.44734922897665</c:v>
                </c:pt>
                <c:pt idx="4">
                  <c:v>2.578125116735537</c:v>
                </c:pt>
                <c:pt idx="5">
                  <c:v>0.16924869431932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4715136"/>
        <c:axId val="1281478768"/>
      </c:lineChart>
      <c:catAx>
        <c:axId val="752632080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1468384"/>
        <c:crosses val="autoZero"/>
        <c:auto val="1"/>
        <c:lblAlgn val="ctr"/>
        <c:lblOffset val="100"/>
        <c:noMultiLvlLbl val="0"/>
      </c:catAx>
      <c:valAx>
        <c:axId val="121146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632080"/>
        <c:crosses val="autoZero"/>
        <c:crossBetween val="between"/>
      </c:valAx>
      <c:valAx>
        <c:axId val="1281478768"/>
        <c:scaling>
          <c:orientation val="minMax"/>
        </c:scaling>
        <c:delete val="0"/>
        <c:axPos val="r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4715136"/>
        <c:crosses val="max"/>
        <c:crossBetween val="between"/>
      </c:valAx>
      <c:catAx>
        <c:axId val="1114715136"/>
        <c:scaling>
          <c:orientation val="minMax"/>
        </c:scaling>
        <c:delete val="1"/>
        <c:axPos val="b"/>
        <c:majorTickMark val="out"/>
        <c:minorTickMark val="none"/>
        <c:tickLblPos val="nextTo"/>
        <c:crossAx val="128147876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845279</xdr:colOff>
      <xdr:row>66</xdr:row>
      <xdr:rowOff>17592</xdr:rowOff>
    </xdr:from>
    <xdr:to>
      <xdr:col>6</xdr:col>
      <xdr:colOff>1327879</xdr:colOff>
      <xdr:row>79</xdr:row>
      <xdr:rowOff>124189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20819</xdr:colOff>
      <xdr:row>66</xdr:row>
      <xdr:rowOff>31021</xdr:rowOff>
    </xdr:from>
    <xdr:to>
      <xdr:col>15</xdr:col>
      <xdr:colOff>173219</xdr:colOff>
      <xdr:row>79</xdr:row>
      <xdr:rowOff>137618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315204</xdr:colOff>
      <xdr:row>66</xdr:row>
      <xdr:rowOff>28460</xdr:rowOff>
    </xdr:from>
    <xdr:to>
      <xdr:col>11</xdr:col>
      <xdr:colOff>480457</xdr:colOff>
      <xdr:row>79</xdr:row>
      <xdr:rowOff>185757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446425</xdr:colOff>
      <xdr:row>66</xdr:row>
      <xdr:rowOff>42717</xdr:rowOff>
    </xdr:from>
    <xdr:to>
      <xdr:col>22</xdr:col>
      <xdr:colOff>404091</xdr:colOff>
      <xdr:row>80</xdr:row>
      <xdr:rowOff>153939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635001</xdr:colOff>
      <xdr:row>66</xdr:row>
      <xdr:rowOff>76970</xdr:rowOff>
    </xdr:from>
    <xdr:to>
      <xdr:col>28</xdr:col>
      <xdr:colOff>250152</xdr:colOff>
      <xdr:row>80</xdr:row>
      <xdr:rowOff>153940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446425</xdr:colOff>
      <xdr:row>66</xdr:row>
      <xdr:rowOff>100446</xdr:rowOff>
    </xdr:from>
    <xdr:to>
      <xdr:col>34</xdr:col>
      <xdr:colOff>57727</xdr:colOff>
      <xdr:row>79</xdr:row>
      <xdr:rowOff>91979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196273</xdr:colOff>
      <xdr:row>66</xdr:row>
      <xdr:rowOff>81203</xdr:rowOff>
    </xdr:from>
    <xdr:to>
      <xdr:col>40</xdr:col>
      <xdr:colOff>631152</xdr:colOff>
      <xdr:row>79</xdr:row>
      <xdr:rowOff>72736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100061</xdr:colOff>
      <xdr:row>66</xdr:row>
      <xdr:rowOff>61961</xdr:rowOff>
    </xdr:from>
    <xdr:to>
      <xdr:col>46</xdr:col>
      <xdr:colOff>534939</xdr:colOff>
      <xdr:row>79</xdr:row>
      <xdr:rowOff>53494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47</xdr:col>
      <xdr:colOff>80818</xdr:colOff>
      <xdr:row>66</xdr:row>
      <xdr:rowOff>61961</xdr:rowOff>
    </xdr:from>
    <xdr:to>
      <xdr:col>52</xdr:col>
      <xdr:colOff>515697</xdr:colOff>
      <xdr:row>79</xdr:row>
      <xdr:rowOff>53494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53</xdr:col>
      <xdr:colOff>23092</xdr:colOff>
      <xdr:row>66</xdr:row>
      <xdr:rowOff>81203</xdr:rowOff>
    </xdr:from>
    <xdr:to>
      <xdr:col>58</xdr:col>
      <xdr:colOff>457970</xdr:colOff>
      <xdr:row>79</xdr:row>
      <xdr:rowOff>72736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58</xdr:col>
      <xdr:colOff>658090</xdr:colOff>
      <xdr:row>66</xdr:row>
      <xdr:rowOff>61960</xdr:rowOff>
    </xdr:from>
    <xdr:to>
      <xdr:col>64</xdr:col>
      <xdr:colOff>265545</xdr:colOff>
      <xdr:row>79</xdr:row>
      <xdr:rowOff>53493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64</xdr:col>
      <xdr:colOff>484909</xdr:colOff>
      <xdr:row>65</xdr:row>
      <xdr:rowOff>196658</xdr:rowOff>
    </xdr:from>
    <xdr:to>
      <xdr:col>70</xdr:col>
      <xdr:colOff>92363</xdr:colOff>
      <xdr:row>78</xdr:row>
      <xdr:rowOff>188191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48576"/>
  <sheetViews>
    <sheetView tabSelected="1" topLeftCell="AX23" zoomScale="66" workbookViewId="0">
      <selection activeCell="BL55" sqref="BL55:BN60"/>
    </sheetView>
  </sheetViews>
  <sheetFormatPr baseColWidth="10" defaultRowHeight="16" x14ac:dyDescent="0.2"/>
  <cols>
    <col min="4" max="4" width="19.6640625" customWidth="1"/>
    <col min="5" max="5" width="19.33203125" bestFit="1" customWidth="1"/>
    <col min="6" max="8" width="19.33203125" customWidth="1"/>
    <col min="9" max="9" width="19.33203125" bestFit="1" customWidth="1"/>
    <col min="10" max="12" width="19.33203125" customWidth="1"/>
    <col min="13" max="13" width="19.33203125" bestFit="1" customWidth="1"/>
    <col min="14" max="16" width="19.33203125" customWidth="1"/>
    <col min="17" max="17" width="11" customWidth="1"/>
    <col min="24" max="24" width="13.5" bestFit="1" customWidth="1"/>
  </cols>
  <sheetData>
    <row r="1" spans="1:64" x14ac:dyDescent="0.2">
      <c r="AI1" t="s">
        <v>10</v>
      </c>
      <c r="AJ1" t="s">
        <v>11</v>
      </c>
      <c r="AK1" t="s">
        <v>12</v>
      </c>
      <c r="AZ1" t="s">
        <v>10</v>
      </c>
      <c r="BA1" t="s">
        <v>11</v>
      </c>
      <c r="BB1" t="s">
        <v>12</v>
      </c>
    </row>
    <row r="2" spans="1:64" x14ac:dyDescent="0.2">
      <c r="A2">
        <v>47</v>
      </c>
      <c r="B2">
        <v>89.2</v>
      </c>
      <c r="C2">
        <v>36.299999999999997</v>
      </c>
      <c r="D2">
        <f t="shared" ref="D2:D31" si="0">SQRT(A2^2+B2^2+C2^2)</f>
        <v>107.16030048483439</v>
      </c>
      <c r="E2">
        <f t="shared" ref="E2:E31" si="1" xml:space="preserve"> A2/D2</f>
        <v>0.43859526137341842</v>
      </c>
      <c r="I2">
        <f t="shared" ref="I2:I31" si="2" xml:space="preserve"> B2/D2</f>
        <v>0.83239781520231759</v>
      </c>
      <c r="M2">
        <f t="shared" ref="M2:M31" si="3">C2/D2</f>
        <v>0.33874485080542743</v>
      </c>
      <c r="R2">
        <v>145.19999999999999</v>
      </c>
      <c r="S2">
        <v>15.7</v>
      </c>
      <c r="T2">
        <v>11.8</v>
      </c>
      <c r="U2">
        <f>SQRT(R2^2+S2^2+T2^2)</f>
        <v>146.52225086996174</v>
      </c>
      <c r="V2">
        <f xml:space="preserve"> R2/U2</f>
        <v>0.9909757674202313</v>
      </c>
      <c r="Z2">
        <f xml:space="preserve"> S2/U2</f>
        <v>0.10715096107780739</v>
      </c>
      <c r="AD2">
        <f xml:space="preserve"> T2/U2</f>
        <v>8.0533843357842499E-2</v>
      </c>
      <c r="AI2">
        <v>52.9</v>
      </c>
      <c r="AJ2">
        <v>58.8</v>
      </c>
      <c r="AK2">
        <v>58.8</v>
      </c>
      <c r="AL2">
        <f>SQRT(AI2^2+AJ2^2+AK2^2)</f>
        <v>98.556024676323062</v>
      </c>
      <c r="AM2">
        <f xml:space="preserve"> AI2/AL2</f>
        <v>0.53675054542564771</v>
      </c>
      <c r="AQ2">
        <f xml:space="preserve"> AJ2/AL2</f>
        <v>0.59661497298729838</v>
      </c>
      <c r="AU2">
        <f xml:space="preserve"> AK2/AL2</f>
        <v>0.59661497298729838</v>
      </c>
      <c r="AZ2">
        <v>144.1</v>
      </c>
      <c r="BA2">
        <v>77.5</v>
      </c>
      <c r="BB2">
        <v>17.7</v>
      </c>
      <c r="BC2">
        <f>SQRT(AZ2^2+BA2^2+BB2^2)</f>
        <v>164.57323597717826</v>
      </c>
      <c r="BD2">
        <f>AZ2/BC2</f>
        <v>0.87559802263341691</v>
      </c>
      <c r="BH2">
        <f xml:space="preserve"> BA2/BC2</f>
        <v>0.47091496706516178</v>
      </c>
      <c r="BL2">
        <f>BB2/BC2</f>
        <v>0.10755090215552728</v>
      </c>
    </row>
    <row r="3" spans="1:64" x14ac:dyDescent="0.2">
      <c r="A3">
        <v>51.9</v>
      </c>
      <c r="B3">
        <v>111.7</v>
      </c>
      <c r="C3">
        <v>35.299999999999997</v>
      </c>
      <c r="D3">
        <f t="shared" si="0"/>
        <v>128.12724144380851</v>
      </c>
      <c r="E3">
        <f t="shared" si="1"/>
        <v>0.40506608442640407</v>
      </c>
      <c r="I3">
        <f t="shared" si="2"/>
        <v>0.87178962679054595</v>
      </c>
      <c r="M3">
        <f t="shared" si="3"/>
        <v>0.27550737534204361</v>
      </c>
      <c r="R3">
        <v>165.7</v>
      </c>
      <c r="S3">
        <v>15.7</v>
      </c>
      <c r="T3">
        <v>15.7</v>
      </c>
      <c r="U3">
        <f t="shared" ref="U3:U31" si="4">SQRT(R3^2+S3^2+T3^2)</f>
        <v>167.18094987168843</v>
      </c>
      <c r="V3">
        <f t="shared" ref="V3:V31" si="5" xml:space="preserve"> R3/U3</f>
        <v>0.99114163501986874</v>
      </c>
      <c r="Z3">
        <f t="shared" ref="Z3:Z31" si="6" xml:space="preserve"> S3/U3</f>
        <v>9.3910221302425712E-2</v>
      </c>
      <c r="AD3">
        <f t="shared" ref="AD3:AD31" si="7" xml:space="preserve"> T3/U3</f>
        <v>9.3910221302425712E-2</v>
      </c>
      <c r="AI3">
        <v>64.7</v>
      </c>
      <c r="AJ3">
        <v>66.7</v>
      </c>
      <c r="AK3">
        <v>51.9</v>
      </c>
      <c r="AL3">
        <f t="shared" ref="AL3:AL31" si="8">SQRT(AI3^2+AJ3^2+AK3^2)</f>
        <v>106.43584922383999</v>
      </c>
      <c r="AM3">
        <f t="shared" ref="AM3:AM31" si="9" xml:space="preserve"> AI3/AL3</f>
        <v>0.60787789519988344</v>
      </c>
      <c r="AQ3">
        <f t="shared" ref="AQ3:AQ31" si="10" xml:space="preserve"> AJ3/AL3</f>
        <v>0.62666855656618581</v>
      </c>
      <c r="AU3">
        <f t="shared" ref="AU3:AU31" si="11" xml:space="preserve"> AK3/AL3</f>
        <v>0.48761766245554788</v>
      </c>
      <c r="AZ3">
        <v>143.1</v>
      </c>
      <c r="BA3">
        <v>71.599999999999994</v>
      </c>
      <c r="BB3">
        <v>15.7</v>
      </c>
      <c r="BC3">
        <f t="shared" ref="BC3:BC31" si="12">SQRT(AZ3^2+BA3^2+BB3^2)</f>
        <v>160.78140439739914</v>
      </c>
      <c r="BD3">
        <f t="shared" ref="BD3:BD31" si="13">AZ3/BC3</f>
        <v>0.89002829982939757</v>
      </c>
      <c r="BH3">
        <f t="shared" ref="BH3:BH31" si="14" xml:space="preserve"> BA3/BC3</f>
        <v>0.44532513115153644</v>
      </c>
      <c r="BL3">
        <f t="shared" ref="BL3:BL31" si="15">BB3/BC3</f>
        <v>9.7648108367026851E-2</v>
      </c>
    </row>
    <row r="4" spans="1:64" x14ac:dyDescent="0.2">
      <c r="A4">
        <v>45.1</v>
      </c>
      <c r="B4">
        <v>120.6</v>
      </c>
      <c r="C4">
        <v>22.5</v>
      </c>
      <c r="D4">
        <f t="shared" si="0"/>
        <v>130.7081481775333</v>
      </c>
      <c r="E4">
        <f t="shared" si="1"/>
        <v>0.34504352352037981</v>
      </c>
      <c r="I4">
        <f t="shared" si="2"/>
        <v>0.92266627353786701</v>
      </c>
      <c r="M4">
        <f t="shared" si="3"/>
        <v>0.17213923013766178</v>
      </c>
      <c r="R4">
        <v>187.2</v>
      </c>
      <c r="S4">
        <v>12.8</v>
      </c>
      <c r="T4">
        <v>29.4</v>
      </c>
      <c r="U4">
        <f t="shared" si="4"/>
        <v>189.92640680010769</v>
      </c>
      <c r="V4">
        <f t="shared" si="5"/>
        <v>0.9856449303388487</v>
      </c>
      <c r="Z4">
        <f t="shared" si="6"/>
        <v>6.7394525151374285E-2</v>
      </c>
      <c r="AD4">
        <f t="shared" si="7"/>
        <v>0.15479679995706278</v>
      </c>
      <c r="AI4">
        <v>5.9</v>
      </c>
      <c r="AJ4">
        <v>16.7</v>
      </c>
      <c r="AK4">
        <v>42.2</v>
      </c>
      <c r="AL4">
        <f t="shared" si="8"/>
        <v>45.766144692337804</v>
      </c>
      <c r="AM4">
        <f t="shared" si="9"/>
        <v>0.12891625544739804</v>
      </c>
      <c r="AQ4">
        <f t="shared" si="10"/>
        <v>0.36489855355449952</v>
      </c>
      <c r="AU4">
        <f t="shared" si="11"/>
        <v>0.92207897964071139</v>
      </c>
      <c r="AZ4">
        <v>139.19999999999999</v>
      </c>
      <c r="BA4">
        <v>56.9</v>
      </c>
      <c r="BB4">
        <v>17.7</v>
      </c>
      <c r="BC4">
        <f t="shared" si="12"/>
        <v>151.4184268839166</v>
      </c>
      <c r="BD4">
        <f t="shared" si="13"/>
        <v>0.91930686947841733</v>
      </c>
      <c r="BH4">
        <f t="shared" si="14"/>
        <v>0.37577989133133582</v>
      </c>
      <c r="BL4">
        <f t="shared" si="15"/>
        <v>0.11689462348971255</v>
      </c>
    </row>
    <row r="5" spans="1:64" x14ac:dyDescent="0.2">
      <c r="A5">
        <v>64.8</v>
      </c>
      <c r="B5">
        <v>79.400000000000006</v>
      </c>
      <c r="C5">
        <v>41.2</v>
      </c>
      <c r="D5">
        <f t="shared" si="0"/>
        <v>110.45741260775577</v>
      </c>
      <c r="E5">
        <f t="shared" si="1"/>
        <v>0.58665143850608414</v>
      </c>
      <c r="I5">
        <f t="shared" si="2"/>
        <v>0.71882907742875135</v>
      </c>
      <c r="M5">
        <f t="shared" si="3"/>
        <v>0.37299443312423874</v>
      </c>
      <c r="R5">
        <v>150.9</v>
      </c>
      <c r="S5">
        <v>9.8000000000000007</v>
      </c>
      <c r="T5">
        <v>13.8</v>
      </c>
      <c r="U5">
        <f t="shared" si="4"/>
        <v>151.84627094532155</v>
      </c>
      <c r="V5">
        <f t="shared" si="5"/>
        <v>0.99376823059644126</v>
      </c>
      <c r="Z5">
        <f t="shared" si="6"/>
        <v>6.4538957321703935E-2</v>
      </c>
      <c r="AD5">
        <f t="shared" si="7"/>
        <v>9.0881388881583106E-2</v>
      </c>
      <c r="AI5">
        <v>15.7</v>
      </c>
      <c r="AJ5">
        <v>55.9</v>
      </c>
      <c r="AK5">
        <v>50.9</v>
      </c>
      <c r="AL5">
        <f t="shared" si="8"/>
        <v>77.214700672864097</v>
      </c>
      <c r="AM5">
        <f t="shared" si="9"/>
        <v>0.20332915705412452</v>
      </c>
      <c r="AQ5">
        <f t="shared" si="10"/>
        <v>0.72395540632646893</v>
      </c>
      <c r="AU5">
        <f t="shared" si="11"/>
        <v>0.65920089771050561</v>
      </c>
      <c r="AZ5">
        <v>122.6</v>
      </c>
      <c r="BA5">
        <v>56.9</v>
      </c>
      <c r="BB5">
        <v>13.7</v>
      </c>
      <c r="BC5">
        <f t="shared" si="12"/>
        <v>135.85308240890228</v>
      </c>
      <c r="BD5">
        <f t="shared" si="13"/>
        <v>0.90244547879295056</v>
      </c>
      <c r="BH5">
        <f t="shared" si="14"/>
        <v>0.41883481030439551</v>
      </c>
      <c r="BL5">
        <f t="shared" si="15"/>
        <v>0.10084423376397572</v>
      </c>
    </row>
    <row r="6" spans="1:64" x14ac:dyDescent="0.2">
      <c r="A6">
        <v>77.5</v>
      </c>
      <c r="B6">
        <v>85.2</v>
      </c>
      <c r="C6">
        <v>50</v>
      </c>
      <c r="D6">
        <f t="shared" si="0"/>
        <v>125.55990602099064</v>
      </c>
      <c r="E6">
        <f t="shared" si="1"/>
        <v>0.6172352501366466</v>
      </c>
      <c r="I6">
        <f t="shared" si="2"/>
        <v>0.67856055885990063</v>
      </c>
      <c r="M6">
        <f t="shared" si="3"/>
        <v>0.39821629041073975</v>
      </c>
      <c r="R6">
        <v>150.9</v>
      </c>
      <c r="S6">
        <v>14.3</v>
      </c>
      <c r="T6">
        <v>11.8</v>
      </c>
      <c r="U6">
        <f t="shared" si="4"/>
        <v>152.03466709931655</v>
      </c>
      <c r="V6">
        <f t="shared" si="5"/>
        <v>0.99253678703045189</v>
      </c>
      <c r="Z6">
        <f t="shared" si="6"/>
        <v>9.405749539122242E-2</v>
      </c>
      <c r="AD6">
        <f t="shared" si="7"/>
        <v>7.7613877315833885E-2</v>
      </c>
      <c r="AI6">
        <v>33.4</v>
      </c>
      <c r="AJ6">
        <v>94.2</v>
      </c>
      <c r="AK6">
        <v>45.1</v>
      </c>
      <c r="AL6">
        <f t="shared" si="8"/>
        <v>109.65039899608209</v>
      </c>
      <c r="AM6">
        <f t="shared" si="9"/>
        <v>0.30460445475618753</v>
      </c>
      <c r="AQ6">
        <f t="shared" si="10"/>
        <v>0.8590940011387086</v>
      </c>
      <c r="AU6">
        <f t="shared" si="11"/>
        <v>0.41130721285940297</v>
      </c>
      <c r="AZ6">
        <v>125.5</v>
      </c>
      <c r="BA6">
        <v>66.7</v>
      </c>
      <c r="BB6">
        <v>15.7</v>
      </c>
      <c r="BC6">
        <f t="shared" si="12"/>
        <v>142.98821629770757</v>
      </c>
      <c r="BD6">
        <f t="shared" si="13"/>
        <v>0.877694702748817</v>
      </c>
      <c r="BH6">
        <f t="shared" si="14"/>
        <v>0.46647200536530758</v>
      </c>
      <c r="BL6">
        <f t="shared" si="15"/>
        <v>0.10979925763471257</v>
      </c>
    </row>
    <row r="7" spans="1:64" x14ac:dyDescent="0.2">
      <c r="A7">
        <v>75.5</v>
      </c>
      <c r="B7">
        <v>91.2</v>
      </c>
      <c r="C7">
        <v>42.2</v>
      </c>
      <c r="D7">
        <f t="shared" si="0"/>
        <v>125.69220341771403</v>
      </c>
      <c r="E7">
        <f t="shared" si="1"/>
        <v>0.6006736929345583</v>
      </c>
      <c r="I7">
        <f t="shared" si="2"/>
        <v>0.72558199729313544</v>
      </c>
      <c r="M7">
        <f t="shared" si="3"/>
        <v>0.33574079260713063</v>
      </c>
      <c r="R7">
        <v>155.9</v>
      </c>
      <c r="S7">
        <v>14.7</v>
      </c>
      <c r="T7">
        <v>10.7</v>
      </c>
      <c r="U7">
        <f t="shared" si="4"/>
        <v>156.95665006618867</v>
      </c>
      <c r="V7">
        <f t="shared" si="5"/>
        <v>0.99326788596887694</v>
      </c>
      <c r="Z7">
        <f t="shared" si="6"/>
        <v>9.3656433122145541E-2</v>
      </c>
      <c r="AD7">
        <f t="shared" si="7"/>
        <v>6.8171689415439274E-2</v>
      </c>
      <c r="AI7">
        <v>49</v>
      </c>
      <c r="AJ7">
        <v>79.400000000000006</v>
      </c>
      <c r="AK7">
        <v>53.9</v>
      </c>
      <c r="AL7">
        <f t="shared" si="8"/>
        <v>107.75235496266427</v>
      </c>
      <c r="AM7">
        <f t="shared" si="9"/>
        <v>0.45474644166225686</v>
      </c>
      <c r="AQ7">
        <f t="shared" si="10"/>
        <v>0.73687484628537137</v>
      </c>
      <c r="AU7">
        <f t="shared" si="11"/>
        <v>0.50022108582848257</v>
      </c>
      <c r="AZ7">
        <v>120.6</v>
      </c>
      <c r="BA7">
        <v>60.8</v>
      </c>
      <c r="BB7">
        <v>13.7</v>
      </c>
      <c r="BC7">
        <f t="shared" si="12"/>
        <v>135.75231121421101</v>
      </c>
      <c r="BD7">
        <f t="shared" si="13"/>
        <v>0.88838266487926421</v>
      </c>
      <c r="BH7">
        <f t="shared" si="14"/>
        <v>0.44787451098390768</v>
      </c>
      <c r="BL7">
        <f t="shared" si="15"/>
        <v>0.10091909211315024</v>
      </c>
    </row>
    <row r="8" spans="1:64" x14ac:dyDescent="0.2">
      <c r="A8">
        <v>16.7</v>
      </c>
      <c r="B8">
        <v>60.8</v>
      </c>
      <c r="C8">
        <v>15.7</v>
      </c>
      <c r="D8">
        <f t="shared" si="0"/>
        <v>64.97707287959345</v>
      </c>
      <c r="E8">
        <f t="shared" si="1"/>
        <v>0.25701373207355982</v>
      </c>
      <c r="I8">
        <f t="shared" si="2"/>
        <v>0.93571466527379854</v>
      </c>
      <c r="M8">
        <f t="shared" si="3"/>
        <v>0.24162368823681968</v>
      </c>
      <c r="R8">
        <v>154.9</v>
      </c>
      <c r="S8">
        <v>17.600000000000001</v>
      </c>
      <c r="T8">
        <v>12.7</v>
      </c>
      <c r="U8">
        <f t="shared" si="4"/>
        <v>156.41310686767909</v>
      </c>
      <c r="V8">
        <f t="shared" si="5"/>
        <v>0.99032621435645329</v>
      </c>
      <c r="Z8">
        <f t="shared" si="6"/>
        <v>0.11252253952662092</v>
      </c>
      <c r="AD8">
        <f t="shared" si="7"/>
        <v>8.1195241590232128E-2</v>
      </c>
      <c r="AI8">
        <v>25.5</v>
      </c>
      <c r="AJ8">
        <v>73.599999999999994</v>
      </c>
      <c r="AK8">
        <v>63.8</v>
      </c>
      <c r="AL8">
        <f t="shared" si="8"/>
        <v>100.68589772157766</v>
      </c>
      <c r="AM8">
        <f t="shared" si="9"/>
        <v>0.25326287570593098</v>
      </c>
      <c r="AQ8">
        <f t="shared" si="10"/>
        <v>0.73098618242966729</v>
      </c>
      <c r="AU8">
        <f t="shared" si="11"/>
        <v>0.63365378313876053</v>
      </c>
      <c r="AZ8">
        <v>116.7</v>
      </c>
      <c r="BA8">
        <v>45.1</v>
      </c>
      <c r="BB8">
        <v>12.8</v>
      </c>
      <c r="BC8">
        <f t="shared" si="12"/>
        <v>125.76462141635859</v>
      </c>
      <c r="BD8">
        <f t="shared" si="13"/>
        <v>0.92792391600854829</v>
      </c>
      <c r="BH8">
        <f t="shared" si="14"/>
        <v>0.35860641484134986</v>
      </c>
      <c r="BL8">
        <f t="shared" si="15"/>
        <v>0.10177743037625894</v>
      </c>
    </row>
    <row r="9" spans="1:64" x14ac:dyDescent="0.2">
      <c r="A9">
        <v>17.7</v>
      </c>
      <c r="B9">
        <v>70.599999999999994</v>
      </c>
      <c r="C9">
        <v>15.7</v>
      </c>
      <c r="D9">
        <f t="shared" si="0"/>
        <v>74.458981996801427</v>
      </c>
      <c r="E9">
        <f t="shared" si="1"/>
        <v>0.23771477295728199</v>
      </c>
      <c r="I9">
        <f t="shared" si="2"/>
        <v>0.94817304919684231</v>
      </c>
      <c r="M9">
        <f t="shared" si="3"/>
        <v>0.21085434663442529</v>
      </c>
      <c r="R9">
        <v>149</v>
      </c>
      <c r="S9">
        <v>17.600000000000001</v>
      </c>
      <c r="T9">
        <v>12.7</v>
      </c>
      <c r="U9">
        <f t="shared" si="4"/>
        <v>150.572407830917</v>
      </c>
      <c r="V9">
        <f t="shared" si="5"/>
        <v>0.98955713165799464</v>
      </c>
      <c r="Z9">
        <f t="shared" si="6"/>
        <v>0.11688728535020609</v>
      </c>
      <c r="AD9">
        <f t="shared" si="7"/>
        <v>8.4344802497023696E-2</v>
      </c>
      <c r="AI9">
        <v>41.2</v>
      </c>
      <c r="AJ9">
        <v>77.5</v>
      </c>
      <c r="AK9">
        <v>77.5</v>
      </c>
      <c r="AL9">
        <f t="shared" si="8"/>
        <v>117.08945298360565</v>
      </c>
      <c r="AM9">
        <f t="shared" si="9"/>
        <v>0.35186772975844927</v>
      </c>
      <c r="AQ9">
        <f t="shared" si="10"/>
        <v>0.66188711301650038</v>
      </c>
      <c r="AU9">
        <f t="shared" si="11"/>
        <v>0.66188711301650038</v>
      </c>
      <c r="AZ9">
        <v>127.5</v>
      </c>
      <c r="BA9">
        <v>65.7</v>
      </c>
      <c r="BB9">
        <v>15.7</v>
      </c>
      <c r="BC9">
        <f t="shared" si="12"/>
        <v>144.28870364654333</v>
      </c>
      <c r="BD9">
        <f t="shared" si="13"/>
        <v>0.88364505867576604</v>
      </c>
      <c r="BH9">
        <f t="shared" si="14"/>
        <v>0.45533710082351242</v>
      </c>
      <c r="BL9">
        <f t="shared" si="15"/>
        <v>0.1088096268330159</v>
      </c>
    </row>
    <row r="10" spans="1:64" x14ac:dyDescent="0.2">
      <c r="A10">
        <v>63.7</v>
      </c>
      <c r="B10">
        <v>85.3</v>
      </c>
      <c r="C10">
        <v>32.299999999999997</v>
      </c>
      <c r="D10">
        <f t="shared" si="0"/>
        <v>111.25228087549485</v>
      </c>
      <c r="E10">
        <f t="shared" si="1"/>
        <v>0.57257253063681668</v>
      </c>
      <c r="I10">
        <f t="shared" si="2"/>
        <v>0.76672585342732269</v>
      </c>
      <c r="M10">
        <f t="shared" si="3"/>
        <v>0.29033112620987717</v>
      </c>
      <c r="R10">
        <v>161.69999999999999</v>
      </c>
      <c r="S10">
        <v>20.6</v>
      </c>
      <c r="T10">
        <v>14.7</v>
      </c>
      <c r="U10">
        <f t="shared" si="4"/>
        <v>163.66838424081786</v>
      </c>
      <c r="V10">
        <f t="shared" si="5"/>
        <v>0.98797333858980585</v>
      </c>
      <c r="Z10">
        <f t="shared" si="6"/>
        <v>0.12586425958534325</v>
      </c>
      <c r="AD10">
        <f t="shared" si="7"/>
        <v>8.9815758053618716E-2</v>
      </c>
      <c r="AI10">
        <v>20.6</v>
      </c>
      <c r="AJ10">
        <v>79.599999999999994</v>
      </c>
      <c r="AK10">
        <v>43.1</v>
      </c>
      <c r="AL10">
        <f t="shared" si="8"/>
        <v>92.833883900222546</v>
      </c>
      <c r="AM10">
        <f t="shared" si="9"/>
        <v>0.22190173603143429</v>
      </c>
      <c r="AQ10">
        <f t="shared" si="10"/>
        <v>0.85744554311175569</v>
      </c>
      <c r="AU10">
        <f t="shared" si="11"/>
        <v>0.46427013703664166</v>
      </c>
      <c r="AZ10">
        <v>131.30000000000001</v>
      </c>
      <c r="BA10">
        <v>73.599999999999994</v>
      </c>
      <c r="BB10">
        <v>15.7</v>
      </c>
      <c r="BC10">
        <f t="shared" si="12"/>
        <v>151.33783400062259</v>
      </c>
      <c r="BD10">
        <f t="shared" si="13"/>
        <v>0.86759534300893892</v>
      </c>
      <c r="BH10">
        <f t="shared" si="14"/>
        <v>0.48632914886106543</v>
      </c>
      <c r="BL10">
        <f t="shared" si="15"/>
        <v>0.10374140811302619</v>
      </c>
    </row>
    <row r="11" spans="1:64" x14ac:dyDescent="0.2">
      <c r="A11">
        <v>69.599999999999994</v>
      </c>
      <c r="B11">
        <v>85.3</v>
      </c>
      <c r="C11">
        <v>33.299999999999997</v>
      </c>
      <c r="D11">
        <f t="shared" si="0"/>
        <v>115.01799859152479</v>
      </c>
      <c r="E11">
        <f t="shared" si="1"/>
        <v>0.6051226838607896</v>
      </c>
      <c r="I11">
        <f t="shared" si="2"/>
        <v>0.74162305938685857</v>
      </c>
      <c r="M11">
        <f t="shared" si="3"/>
        <v>0.28951990477822259</v>
      </c>
      <c r="R11">
        <v>155.9</v>
      </c>
      <c r="S11">
        <v>14.7</v>
      </c>
      <c r="T11">
        <v>14.7</v>
      </c>
      <c r="U11">
        <f t="shared" si="4"/>
        <v>157.27997329603028</v>
      </c>
      <c r="V11">
        <f t="shared" si="5"/>
        <v>0.99122600756402146</v>
      </c>
      <c r="Z11">
        <f t="shared" si="6"/>
        <v>9.3463901931950699E-2</v>
      </c>
      <c r="AD11">
        <f t="shared" si="7"/>
        <v>9.3463901931950699E-2</v>
      </c>
      <c r="AI11">
        <v>11.7</v>
      </c>
      <c r="AJ11">
        <v>38.200000000000003</v>
      </c>
      <c r="AK11">
        <v>50</v>
      </c>
      <c r="AL11">
        <f t="shared" si="8"/>
        <v>64.001015616941586</v>
      </c>
      <c r="AM11">
        <f t="shared" si="9"/>
        <v>0.18280959899178403</v>
      </c>
      <c r="AQ11">
        <f t="shared" si="10"/>
        <v>0.59686552833214968</v>
      </c>
      <c r="AU11">
        <f t="shared" si="11"/>
        <v>0.78123760252899166</v>
      </c>
      <c r="AZ11">
        <v>141.19999999999999</v>
      </c>
      <c r="BA11">
        <v>63.7</v>
      </c>
      <c r="BB11">
        <v>16.7</v>
      </c>
      <c r="BC11">
        <f t="shared" si="12"/>
        <v>155.80121950742233</v>
      </c>
      <c r="BD11">
        <f t="shared" si="13"/>
        <v>0.90628302170172204</v>
      </c>
      <c r="BH11">
        <f t="shared" si="14"/>
        <v>0.40885430936543699</v>
      </c>
      <c r="BL11">
        <f t="shared" si="15"/>
        <v>0.10718786446472209</v>
      </c>
    </row>
    <row r="12" spans="1:64" x14ac:dyDescent="0.2">
      <c r="A12">
        <v>69.599999999999994</v>
      </c>
      <c r="B12">
        <v>87.3</v>
      </c>
      <c r="C12">
        <v>37.299999999999997</v>
      </c>
      <c r="D12">
        <f t="shared" si="0"/>
        <v>117.71465499248595</v>
      </c>
      <c r="E12">
        <f t="shared" si="1"/>
        <v>0.59126028109620465</v>
      </c>
      <c r="I12">
        <f t="shared" si="2"/>
        <v>0.74162388706463611</v>
      </c>
      <c r="M12">
        <f t="shared" si="3"/>
        <v>0.31686793800127061</v>
      </c>
      <c r="R12">
        <v>141.19999999999999</v>
      </c>
      <c r="S12">
        <v>8.8000000000000007</v>
      </c>
      <c r="T12">
        <v>12.8</v>
      </c>
      <c r="U12">
        <f t="shared" si="4"/>
        <v>142.05182153003176</v>
      </c>
      <c r="V12">
        <f t="shared" si="5"/>
        <v>0.99400344521557804</v>
      </c>
      <c r="Z12">
        <f t="shared" si="6"/>
        <v>6.1949223214568611E-2</v>
      </c>
      <c r="AD12">
        <f t="shared" si="7"/>
        <v>9.0107961039372519E-2</v>
      </c>
      <c r="AI12">
        <v>10.8</v>
      </c>
      <c r="AJ12">
        <v>26.5</v>
      </c>
      <c r="AK12">
        <v>48</v>
      </c>
      <c r="AL12">
        <f t="shared" si="8"/>
        <v>55.882823837025271</v>
      </c>
      <c r="AM12">
        <f t="shared" si="9"/>
        <v>0.19326152936538687</v>
      </c>
      <c r="AQ12">
        <f t="shared" si="10"/>
        <v>0.47420653038729182</v>
      </c>
      <c r="AU12">
        <f t="shared" si="11"/>
        <v>0.85894013051283047</v>
      </c>
      <c r="AZ12">
        <v>141.19999999999999</v>
      </c>
      <c r="BA12">
        <v>70.599999999999994</v>
      </c>
      <c r="BB12">
        <v>14.7</v>
      </c>
      <c r="BC12">
        <f t="shared" si="12"/>
        <v>158.54932986297985</v>
      </c>
      <c r="BD12">
        <f t="shared" si="13"/>
        <v>0.89057456201187768</v>
      </c>
      <c r="BH12">
        <f t="shared" si="14"/>
        <v>0.44528728100593884</v>
      </c>
      <c r="BL12">
        <f t="shared" si="15"/>
        <v>9.2715623665542507E-2</v>
      </c>
    </row>
    <row r="13" spans="1:64" x14ac:dyDescent="0.2">
      <c r="A13">
        <v>16.7</v>
      </c>
      <c r="B13">
        <v>68.7</v>
      </c>
      <c r="C13">
        <v>15.7</v>
      </c>
      <c r="D13">
        <f t="shared" si="0"/>
        <v>72.422855508465005</v>
      </c>
      <c r="E13">
        <f t="shared" si="1"/>
        <v>0.23059018983376114</v>
      </c>
      <c r="I13">
        <f t="shared" si="2"/>
        <v>0.94859557135205941</v>
      </c>
      <c r="M13">
        <f t="shared" si="3"/>
        <v>0.21678239403533234</v>
      </c>
      <c r="R13">
        <v>140.19999999999999</v>
      </c>
      <c r="S13">
        <v>8.8000000000000007</v>
      </c>
      <c r="T13">
        <v>12.7</v>
      </c>
      <c r="U13">
        <f t="shared" si="4"/>
        <v>141.04882133502568</v>
      </c>
      <c r="V13">
        <f t="shared" si="5"/>
        <v>0.99398207424215523</v>
      </c>
      <c r="Z13">
        <f t="shared" si="6"/>
        <v>6.2389745030891355E-2</v>
      </c>
      <c r="AD13">
        <f t="shared" si="7"/>
        <v>9.0039745669581825E-2</v>
      </c>
      <c r="AI13">
        <v>9.8000000000000007</v>
      </c>
      <c r="AJ13">
        <v>31.4</v>
      </c>
      <c r="AK13">
        <v>39.200000000000003</v>
      </c>
      <c r="AL13">
        <f t="shared" si="8"/>
        <v>51.172648944528952</v>
      </c>
      <c r="AM13">
        <f t="shared" si="9"/>
        <v>0.19150855392737595</v>
      </c>
      <c r="AQ13">
        <f t="shared" si="10"/>
        <v>0.61360904013465345</v>
      </c>
      <c r="AU13">
        <f t="shared" si="11"/>
        <v>0.76603421570950381</v>
      </c>
      <c r="AZ13">
        <v>175.5</v>
      </c>
      <c r="BA13">
        <v>101.9</v>
      </c>
      <c r="BB13">
        <v>17.7</v>
      </c>
      <c r="BC13">
        <f t="shared" si="12"/>
        <v>203.7084927046489</v>
      </c>
      <c r="BD13">
        <f t="shared" si="13"/>
        <v>0.86152520039727754</v>
      </c>
      <c r="BH13">
        <f t="shared" si="14"/>
        <v>0.50022460353551335</v>
      </c>
      <c r="BL13">
        <f t="shared" si="15"/>
        <v>8.6888866364853629E-2</v>
      </c>
    </row>
    <row r="14" spans="1:64" x14ac:dyDescent="0.2">
      <c r="A14">
        <v>23.5</v>
      </c>
      <c r="B14">
        <v>73.5</v>
      </c>
      <c r="C14">
        <v>31.4</v>
      </c>
      <c r="D14">
        <f t="shared" si="0"/>
        <v>83.309423236510284</v>
      </c>
      <c r="E14">
        <f t="shared" si="1"/>
        <v>0.28208093498961045</v>
      </c>
      <c r="I14">
        <f t="shared" si="2"/>
        <v>0.88225313709516462</v>
      </c>
      <c r="M14">
        <f t="shared" si="3"/>
        <v>0.37690814292228797</v>
      </c>
      <c r="R14">
        <v>200</v>
      </c>
      <c r="S14">
        <v>8.8000000000000007</v>
      </c>
      <c r="T14">
        <v>28.4</v>
      </c>
      <c r="U14">
        <f t="shared" si="4"/>
        <v>202.19792283799555</v>
      </c>
      <c r="V14">
        <f t="shared" si="5"/>
        <v>0.98912984462379194</v>
      </c>
      <c r="Z14">
        <f t="shared" si="6"/>
        <v>4.352171316344685E-2</v>
      </c>
      <c r="AD14">
        <f t="shared" si="7"/>
        <v>0.14045643793657844</v>
      </c>
      <c r="AI14">
        <v>62.7</v>
      </c>
      <c r="AJ14">
        <v>74.5</v>
      </c>
      <c r="AK14">
        <v>60.8</v>
      </c>
      <c r="AL14">
        <f t="shared" si="8"/>
        <v>114.79625429429306</v>
      </c>
      <c r="AM14">
        <f t="shared" si="9"/>
        <v>0.54618506836696545</v>
      </c>
      <c r="AQ14">
        <f t="shared" si="10"/>
        <v>0.64897587868164153</v>
      </c>
      <c r="AU14">
        <f t="shared" si="11"/>
        <v>0.52963400568917851</v>
      </c>
      <c r="AZ14">
        <v>131.4</v>
      </c>
      <c r="BA14">
        <v>75.5</v>
      </c>
      <c r="BB14">
        <v>16.7</v>
      </c>
      <c r="BC14">
        <f t="shared" si="12"/>
        <v>152.46343824012365</v>
      </c>
      <c r="BD14">
        <f t="shared" si="13"/>
        <v>0.86184597118327089</v>
      </c>
      <c r="BH14">
        <f t="shared" si="14"/>
        <v>0.4952006912049996</v>
      </c>
      <c r="BL14">
        <f t="shared" si="15"/>
        <v>0.10953445752481447</v>
      </c>
    </row>
    <row r="15" spans="1:64" x14ac:dyDescent="0.2">
      <c r="A15">
        <v>11.7</v>
      </c>
      <c r="B15">
        <v>39.200000000000003</v>
      </c>
      <c r="C15">
        <v>10.8</v>
      </c>
      <c r="D15">
        <f t="shared" si="0"/>
        <v>42.310400612615339</v>
      </c>
      <c r="E15">
        <f t="shared" si="1"/>
        <v>0.27652775276515601</v>
      </c>
      <c r="I15">
        <f t="shared" si="2"/>
        <v>0.92648614601659118</v>
      </c>
      <c r="M15">
        <f t="shared" si="3"/>
        <v>0.25525638716783633</v>
      </c>
      <c r="R15">
        <v>150.9</v>
      </c>
      <c r="S15">
        <v>13.7</v>
      </c>
      <c r="T15">
        <v>11.7</v>
      </c>
      <c r="U15">
        <f t="shared" si="4"/>
        <v>151.97167499241428</v>
      </c>
      <c r="V15">
        <f t="shared" si="5"/>
        <v>0.9929481925334589</v>
      </c>
      <c r="Z15">
        <f t="shared" si="6"/>
        <v>9.0148377983488306E-2</v>
      </c>
      <c r="AD15">
        <f t="shared" si="7"/>
        <v>7.6988030832614102E-2</v>
      </c>
      <c r="AI15">
        <v>13.7</v>
      </c>
      <c r="AJ15">
        <v>45.1</v>
      </c>
      <c r="AK15">
        <v>50</v>
      </c>
      <c r="AL15">
        <f t="shared" si="8"/>
        <v>68.714627263778425</v>
      </c>
      <c r="AM15">
        <f t="shared" si="9"/>
        <v>0.19937530836642822</v>
      </c>
      <c r="AQ15">
        <f t="shared" si="10"/>
        <v>0.6563376939653951</v>
      </c>
      <c r="AU15">
        <f t="shared" si="11"/>
        <v>0.72764711082638045</v>
      </c>
      <c r="AZ15">
        <v>147.1</v>
      </c>
      <c r="BA15">
        <v>82.3</v>
      </c>
      <c r="BB15">
        <v>18.600000000000001</v>
      </c>
      <c r="BC15">
        <f t="shared" si="12"/>
        <v>169.58083618145065</v>
      </c>
      <c r="BD15">
        <f t="shared" si="13"/>
        <v>0.86743292056069199</v>
      </c>
      <c r="BH15">
        <f t="shared" si="14"/>
        <v>0.48531427166651903</v>
      </c>
      <c r="BL15">
        <f t="shared" si="15"/>
        <v>0.10968220477517927</v>
      </c>
    </row>
    <row r="16" spans="1:64" x14ac:dyDescent="0.2">
      <c r="A16">
        <v>12.7</v>
      </c>
      <c r="B16">
        <v>52.9</v>
      </c>
      <c r="C16">
        <v>11.8</v>
      </c>
      <c r="D16">
        <f t="shared" si="0"/>
        <v>55.668123733425752</v>
      </c>
      <c r="E16">
        <f t="shared" si="1"/>
        <v>0.2281377411032505</v>
      </c>
      <c r="I16">
        <f t="shared" si="2"/>
        <v>0.95027452790251588</v>
      </c>
      <c r="M16">
        <f t="shared" si="3"/>
        <v>0.21197049960774458</v>
      </c>
      <c r="R16">
        <v>167.7</v>
      </c>
      <c r="S16">
        <v>31.4</v>
      </c>
      <c r="T16">
        <v>14.7</v>
      </c>
      <c r="U16">
        <f t="shared" si="4"/>
        <v>171.24643061973583</v>
      </c>
      <c r="V16">
        <f t="shared" si="5"/>
        <v>0.97929048443870381</v>
      </c>
      <c r="Z16">
        <f t="shared" si="6"/>
        <v>0.18336148605471259</v>
      </c>
      <c r="AD16">
        <f t="shared" si="7"/>
        <v>8.5841205254913219E-2</v>
      </c>
      <c r="AI16">
        <v>23.5</v>
      </c>
      <c r="AJ16">
        <v>37.299999999999997</v>
      </c>
      <c r="AK16">
        <v>59.8</v>
      </c>
      <c r="AL16">
        <f t="shared" si="8"/>
        <v>74.293875925273937</v>
      </c>
      <c r="AM16">
        <f t="shared" si="9"/>
        <v>0.31631140127399876</v>
      </c>
      <c r="AQ16">
        <f t="shared" si="10"/>
        <v>0.50206022414979368</v>
      </c>
      <c r="AU16">
        <f t="shared" si="11"/>
        <v>0.80491156579511169</v>
      </c>
      <c r="AZ16">
        <v>140.19999999999999</v>
      </c>
      <c r="BA16">
        <v>119.6</v>
      </c>
      <c r="BB16">
        <v>16.7</v>
      </c>
      <c r="BC16">
        <f t="shared" si="12"/>
        <v>185.03807716251268</v>
      </c>
      <c r="BD16">
        <f t="shared" si="13"/>
        <v>0.75768188985701079</v>
      </c>
      <c r="BH16">
        <f t="shared" si="14"/>
        <v>0.64635345240298492</v>
      </c>
      <c r="BL16">
        <f t="shared" si="15"/>
        <v>9.0251694440885016E-2</v>
      </c>
    </row>
    <row r="17" spans="1:64" x14ac:dyDescent="0.2">
      <c r="A17">
        <v>31.3</v>
      </c>
      <c r="B17">
        <v>75.5</v>
      </c>
      <c r="C17">
        <v>25.5</v>
      </c>
      <c r="D17">
        <f t="shared" si="0"/>
        <v>85.61652877803445</v>
      </c>
      <c r="E17">
        <f t="shared" si="1"/>
        <v>0.36558361389711291</v>
      </c>
      <c r="I17">
        <f t="shared" si="2"/>
        <v>0.88183906866555983</v>
      </c>
      <c r="M17">
        <f t="shared" si="3"/>
        <v>0.29783968544333478</v>
      </c>
      <c r="R17">
        <v>160.69999999999999</v>
      </c>
      <c r="S17">
        <v>16.7</v>
      </c>
      <c r="T17">
        <v>10.7</v>
      </c>
      <c r="U17">
        <f t="shared" si="4"/>
        <v>161.91933176739582</v>
      </c>
      <c r="V17">
        <f t="shared" si="5"/>
        <v>0.99246951087256552</v>
      </c>
      <c r="Z17">
        <f t="shared" si="6"/>
        <v>0.10313777742110669</v>
      </c>
      <c r="AD17">
        <f t="shared" si="7"/>
        <v>6.6082288527295904E-2</v>
      </c>
      <c r="AI17">
        <v>15.6</v>
      </c>
      <c r="AJ17">
        <v>26.5</v>
      </c>
      <c r="AK17">
        <v>47.1</v>
      </c>
      <c r="AL17">
        <f t="shared" si="8"/>
        <v>56.249622220953633</v>
      </c>
      <c r="AM17">
        <f t="shared" si="9"/>
        <v>0.27733519593645944</v>
      </c>
      <c r="AQ17">
        <f t="shared" si="10"/>
        <v>0.47111427514847282</v>
      </c>
      <c r="AU17">
        <f t="shared" si="11"/>
        <v>0.83733895696200267</v>
      </c>
      <c r="AZ17">
        <v>150.9</v>
      </c>
      <c r="BA17">
        <v>77.5</v>
      </c>
      <c r="BB17">
        <v>17.7</v>
      </c>
      <c r="BC17">
        <f t="shared" si="12"/>
        <v>170.5589340961065</v>
      </c>
      <c r="BD17">
        <f t="shared" si="13"/>
        <v>0.88473817451843895</v>
      </c>
      <c r="BH17">
        <f t="shared" si="14"/>
        <v>0.45438839314233942</v>
      </c>
      <c r="BL17">
        <f t="shared" si="15"/>
        <v>0.10377644591766977</v>
      </c>
    </row>
    <row r="18" spans="1:64" x14ac:dyDescent="0.2">
      <c r="A18">
        <v>57.8</v>
      </c>
      <c r="B18">
        <v>91.2</v>
      </c>
      <c r="C18">
        <v>34.299999999999997</v>
      </c>
      <c r="D18">
        <f t="shared" si="0"/>
        <v>113.29064392084635</v>
      </c>
      <c r="E18">
        <f t="shared" si="1"/>
        <v>0.51019217474289902</v>
      </c>
      <c r="I18">
        <f t="shared" si="2"/>
        <v>0.80500910616872667</v>
      </c>
      <c r="M18">
        <f t="shared" si="3"/>
        <v>0.30276110023670305</v>
      </c>
      <c r="R18">
        <v>172.5</v>
      </c>
      <c r="S18">
        <v>15.7</v>
      </c>
      <c r="T18">
        <v>15.6</v>
      </c>
      <c r="U18">
        <f t="shared" si="4"/>
        <v>173.91405923616412</v>
      </c>
      <c r="V18">
        <f t="shared" si="5"/>
        <v>0.99186920688083113</v>
      </c>
      <c r="Z18">
        <f t="shared" si="6"/>
        <v>9.0274472742197381E-2</v>
      </c>
      <c r="AD18">
        <f t="shared" si="7"/>
        <v>8.9699476100527337E-2</v>
      </c>
      <c r="AI18">
        <v>38.200000000000003</v>
      </c>
      <c r="AJ18">
        <v>31.4</v>
      </c>
      <c r="AK18">
        <v>48</v>
      </c>
      <c r="AL18">
        <f t="shared" si="8"/>
        <v>68.914439706058701</v>
      </c>
      <c r="AM18">
        <f t="shared" si="9"/>
        <v>0.55431053583160161</v>
      </c>
      <c r="AQ18">
        <f t="shared" si="10"/>
        <v>0.45563745615477197</v>
      </c>
      <c r="AU18">
        <f t="shared" si="11"/>
        <v>0.69651585654232662</v>
      </c>
      <c r="AZ18">
        <v>151</v>
      </c>
      <c r="BA18">
        <v>77.400000000000006</v>
      </c>
      <c r="BB18">
        <v>17.7</v>
      </c>
      <c r="BC18">
        <f t="shared" si="12"/>
        <v>170.60202226234014</v>
      </c>
      <c r="BD18">
        <f t="shared" si="13"/>
        <v>0.88510087979966912</v>
      </c>
      <c r="BH18">
        <f t="shared" si="14"/>
        <v>0.45368747083771122</v>
      </c>
      <c r="BL18">
        <f t="shared" si="15"/>
        <v>0.10375023557916652</v>
      </c>
    </row>
    <row r="19" spans="1:64" x14ac:dyDescent="0.2">
      <c r="A19">
        <v>18.600000000000001</v>
      </c>
      <c r="B19">
        <v>77.5</v>
      </c>
      <c r="C19">
        <v>14.7</v>
      </c>
      <c r="D19">
        <f t="shared" si="0"/>
        <v>81.045049201046211</v>
      </c>
      <c r="E19">
        <f t="shared" si="1"/>
        <v>0.22950198912039027</v>
      </c>
      <c r="I19">
        <f t="shared" si="2"/>
        <v>0.95625828800162604</v>
      </c>
      <c r="M19">
        <f t="shared" si="3"/>
        <v>0.18138060430482456</v>
      </c>
      <c r="R19">
        <v>181.4</v>
      </c>
      <c r="S19">
        <v>17.7</v>
      </c>
      <c r="T19">
        <v>17.7</v>
      </c>
      <c r="U19">
        <f t="shared" si="4"/>
        <v>183.11892310736212</v>
      </c>
      <c r="V19">
        <f t="shared" si="5"/>
        <v>0.99061307767546058</v>
      </c>
      <c r="Z19">
        <f t="shared" si="6"/>
        <v>9.6658497656315609E-2</v>
      </c>
      <c r="AD19">
        <f t="shared" si="7"/>
        <v>9.6658497656315609E-2</v>
      </c>
      <c r="AI19">
        <v>51.7</v>
      </c>
      <c r="AJ19">
        <v>72.599999999999994</v>
      </c>
      <c r="AK19">
        <v>52</v>
      </c>
      <c r="AL19">
        <f t="shared" si="8"/>
        <v>103.18745078738984</v>
      </c>
      <c r="AM19">
        <f t="shared" si="9"/>
        <v>0.50102991793569995</v>
      </c>
      <c r="AQ19">
        <f t="shared" si="10"/>
        <v>0.70357392731396151</v>
      </c>
      <c r="AU19">
        <f t="shared" si="11"/>
        <v>0.50393724821385677</v>
      </c>
      <c r="AZ19">
        <v>143.1</v>
      </c>
      <c r="BA19">
        <v>109.8</v>
      </c>
      <c r="BB19">
        <v>23.5</v>
      </c>
      <c r="BC19">
        <f t="shared" si="12"/>
        <v>181.89529955444146</v>
      </c>
      <c r="BD19">
        <f t="shared" si="13"/>
        <v>0.78671631620238769</v>
      </c>
      <c r="BH19">
        <f t="shared" si="14"/>
        <v>0.60364396589114022</v>
      </c>
      <c r="BL19">
        <f t="shared" si="15"/>
        <v>0.12919520217160105</v>
      </c>
    </row>
    <row r="20" spans="1:64" x14ac:dyDescent="0.2">
      <c r="A20">
        <v>56.8</v>
      </c>
      <c r="B20">
        <v>79.400000000000006</v>
      </c>
      <c r="C20">
        <v>44.1</v>
      </c>
      <c r="D20">
        <f t="shared" si="0"/>
        <v>107.1233401271637</v>
      </c>
      <c r="E20">
        <f t="shared" si="1"/>
        <v>0.53022991938613939</v>
      </c>
      <c r="I20">
        <f t="shared" si="2"/>
        <v>0.74120168308555401</v>
      </c>
      <c r="M20">
        <f t="shared" si="3"/>
        <v>0.41167499022761878</v>
      </c>
      <c r="R20">
        <v>166.7</v>
      </c>
      <c r="S20">
        <v>21.6</v>
      </c>
      <c r="T20">
        <v>14.7</v>
      </c>
      <c r="U20">
        <f t="shared" si="4"/>
        <v>168.73511786228732</v>
      </c>
      <c r="V20">
        <f t="shared" si="5"/>
        <v>0.98793897863070634</v>
      </c>
      <c r="Z20">
        <f t="shared" si="6"/>
        <v>0.12801128937266501</v>
      </c>
      <c r="AD20">
        <f t="shared" si="7"/>
        <v>8.711879415639702E-2</v>
      </c>
      <c r="AI20">
        <v>26.5</v>
      </c>
      <c r="AJ20">
        <v>55.9</v>
      </c>
      <c r="AK20">
        <v>53.9</v>
      </c>
      <c r="AL20">
        <f t="shared" si="8"/>
        <v>82.050411333521055</v>
      </c>
      <c r="AM20">
        <f t="shared" si="9"/>
        <v>0.32297217733963551</v>
      </c>
      <c r="AQ20">
        <f t="shared" si="10"/>
        <v>0.68128847974662732</v>
      </c>
      <c r="AU20">
        <f t="shared" si="11"/>
        <v>0.65691322107948502</v>
      </c>
      <c r="AZ20">
        <v>139.19999999999999</v>
      </c>
      <c r="BA20">
        <v>59.8</v>
      </c>
      <c r="BB20">
        <v>18.600000000000001</v>
      </c>
      <c r="BC20">
        <f t="shared" si="12"/>
        <v>152.63892033161136</v>
      </c>
      <c r="BD20">
        <f t="shared" si="13"/>
        <v>0.91195613607319137</v>
      </c>
      <c r="BH20">
        <f t="shared" si="14"/>
        <v>0.39177425960615553</v>
      </c>
      <c r="BL20">
        <f t="shared" si="15"/>
        <v>0.12185620783736612</v>
      </c>
    </row>
    <row r="21" spans="1:64" x14ac:dyDescent="0.2">
      <c r="A21">
        <v>48</v>
      </c>
      <c r="B21">
        <v>95.1</v>
      </c>
      <c r="C21">
        <v>41.2</v>
      </c>
      <c r="D21">
        <f t="shared" si="0"/>
        <v>114.21668004280285</v>
      </c>
      <c r="E21">
        <f t="shared" si="1"/>
        <v>0.42025385418322381</v>
      </c>
      <c r="I21">
        <f t="shared" si="2"/>
        <v>0.83262794860051215</v>
      </c>
      <c r="M21">
        <f t="shared" si="3"/>
        <v>0.36071789150726713</v>
      </c>
      <c r="R21">
        <v>169.5</v>
      </c>
      <c r="S21">
        <v>26.4</v>
      </c>
      <c r="T21">
        <v>16.7</v>
      </c>
      <c r="U21">
        <f t="shared" si="4"/>
        <v>172.35457638252603</v>
      </c>
      <c r="V21">
        <f t="shared" si="5"/>
        <v>0.98343776856733678</v>
      </c>
      <c r="Z21">
        <f t="shared" si="6"/>
        <v>0.15317260820163828</v>
      </c>
      <c r="AD21">
        <f t="shared" si="7"/>
        <v>9.6893278673006039E-2</v>
      </c>
      <c r="AI21">
        <v>13.7</v>
      </c>
      <c r="AJ21">
        <v>33.299999999999997</v>
      </c>
      <c r="AK21">
        <v>51.9</v>
      </c>
      <c r="AL21">
        <f t="shared" si="8"/>
        <v>63.167950734529924</v>
      </c>
      <c r="AM21">
        <f t="shared" si="9"/>
        <v>0.2168821347011195</v>
      </c>
      <c r="AQ21">
        <f t="shared" si="10"/>
        <v>0.52716606463848747</v>
      </c>
      <c r="AU21">
        <f t="shared" si="11"/>
        <v>0.82161918182394911</v>
      </c>
      <c r="AZ21">
        <v>133.4</v>
      </c>
      <c r="BA21">
        <v>90.2</v>
      </c>
      <c r="BB21">
        <v>23.6</v>
      </c>
      <c r="BC21">
        <f t="shared" si="12"/>
        <v>162.75306448727778</v>
      </c>
      <c r="BD21">
        <f t="shared" si="13"/>
        <v>0.81964662490535001</v>
      </c>
      <c r="BH21">
        <f t="shared" si="14"/>
        <v>0.55421383483105369</v>
      </c>
      <c r="BL21">
        <f t="shared" si="15"/>
        <v>0.14500495013318035</v>
      </c>
    </row>
    <row r="22" spans="1:64" x14ac:dyDescent="0.2">
      <c r="A22">
        <v>13.7</v>
      </c>
      <c r="B22">
        <v>43.1</v>
      </c>
      <c r="C22">
        <v>12.8</v>
      </c>
      <c r="D22">
        <f t="shared" si="0"/>
        <v>47.001489338105024</v>
      </c>
      <c r="E22">
        <f t="shared" si="1"/>
        <v>0.29148012526686345</v>
      </c>
      <c r="I22">
        <f t="shared" si="2"/>
        <v>0.91699221890524207</v>
      </c>
      <c r="M22">
        <f t="shared" si="3"/>
        <v>0.27233179586977024</v>
      </c>
      <c r="R22">
        <v>166.7</v>
      </c>
      <c r="S22">
        <v>21.6</v>
      </c>
      <c r="T22">
        <v>13.7</v>
      </c>
      <c r="U22">
        <f t="shared" si="4"/>
        <v>168.65094129592043</v>
      </c>
      <c r="V22">
        <f t="shared" si="5"/>
        <v>0.98843207585484349</v>
      </c>
      <c r="Z22">
        <f t="shared" si="6"/>
        <v>0.12807518199438886</v>
      </c>
      <c r="AD22">
        <f t="shared" si="7"/>
        <v>8.1232870061255888E-2</v>
      </c>
      <c r="AI22">
        <v>28.4</v>
      </c>
      <c r="AJ22">
        <v>56.9</v>
      </c>
      <c r="AK22">
        <v>56.8</v>
      </c>
      <c r="AL22">
        <f t="shared" si="8"/>
        <v>85.266699244194982</v>
      </c>
      <c r="AM22">
        <f t="shared" si="9"/>
        <v>0.33307258580123228</v>
      </c>
      <c r="AQ22">
        <f t="shared" si="10"/>
        <v>0.66731796239753927</v>
      </c>
      <c r="AU22">
        <f t="shared" si="11"/>
        <v>0.66614517160246456</v>
      </c>
      <c r="AZ22">
        <v>137.30000000000001</v>
      </c>
      <c r="BA22">
        <v>72.599999999999994</v>
      </c>
      <c r="BB22">
        <v>17.7</v>
      </c>
      <c r="BC22">
        <f t="shared" si="12"/>
        <v>156.31807317133871</v>
      </c>
      <c r="BD22">
        <f t="shared" si="13"/>
        <v>0.87833733626889599</v>
      </c>
      <c r="BH22">
        <f t="shared" si="14"/>
        <v>0.46443765923613867</v>
      </c>
      <c r="BL22">
        <f t="shared" si="15"/>
        <v>0.11323066898732306</v>
      </c>
    </row>
    <row r="23" spans="1:64" x14ac:dyDescent="0.2">
      <c r="A23">
        <v>57.8</v>
      </c>
      <c r="B23">
        <v>95.1</v>
      </c>
      <c r="C23">
        <v>48</v>
      </c>
      <c r="D23">
        <f t="shared" si="0"/>
        <v>121.19756598215989</v>
      </c>
      <c r="E23">
        <f t="shared" si="1"/>
        <v>0.47690726733330663</v>
      </c>
      <c r="I23">
        <f t="shared" si="2"/>
        <v>0.78466922358819136</v>
      </c>
      <c r="M23">
        <f t="shared" si="3"/>
        <v>0.3960475576470367</v>
      </c>
      <c r="R23">
        <v>129.4</v>
      </c>
      <c r="S23">
        <v>13.7</v>
      </c>
      <c r="T23">
        <v>9.8000000000000007</v>
      </c>
      <c r="U23">
        <f t="shared" si="4"/>
        <v>130.49172387550101</v>
      </c>
      <c r="V23">
        <f t="shared" si="5"/>
        <v>0.99163376923012692</v>
      </c>
      <c r="Z23">
        <f t="shared" si="6"/>
        <v>0.10498750106995933</v>
      </c>
      <c r="AD23">
        <f t="shared" si="7"/>
        <v>7.5100548210627852E-2</v>
      </c>
      <c r="AI23">
        <v>29.4</v>
      </c>
      <c r="AJ23">
        <v>44.1</v>
      </c>
      <c r="AK23">
        <v>49</v>
      </c>
      <c r="AL23">
        <f t="shared" si="8"/>
        <v>72.181507327015552</v>
      </c>
      <c r="AM23">
        <f t="shared" si="9"/>
        <v>0.40730653998127836</v>
      </c>
      <c r="AQ23">
        <f t="shared" si="10"/>
        <v>0.61095980997191768</v>
      </c>
      <c r="AU23">
        <f t="shared" si="11"/>
        <v>0.67884423330213062</v>
      </c>
      <c r="AZ23">
        <v>141.19999999999999</v>
      </c>
      <c r="BA23">
        <v>60.8</v>
      </c>
      <c r="BB23">
        <v>14.7</v>
      </c>
      <c r="BC23">
        <f t="shared" si="12"/>
        <v>154.43500250914622</v>
      </c>
      <c r="BD23">
        <f t="shared" si="13"/>
        <v>0.91430049992479911</v>
      </c>
      <c r="BH23">
        <f t="shared" si="14"/>
        <v>0.39369313311209481</v>
      </c>
      <c r="BL23">
        <f t="shared" si="15"/>
        <v>9.5185675275457127E-2</v>
      </c>
    </row>
    <row r="24" spans="1:64" x14ac:dyDescent="0.2">
      <c r="A24">
        <v>42.1</v>
      </c>
      <c r="B24">
        <v>83.3</v>
      </c>
      <c r="C24">
        <v>34.299999999999997</v>
      </c>
      <c r="D24">
        <f t="shared" si="0"/>
        <v>99.437367221784385</v>
      </c>
      <c r="E24">
        <f t="shared" si="1"/>
        <v>0.42338208639515229</v>
      </c>
      <c r="I24">
        <f t="shared" si="2"/>
        <v>0.83771324932817537</v>
      </c>
      <c r="M24">
        <f t="shared" si="3"/>
        <v>0.3449407497233663</v>
      </c>
      <c r="R24">
        <v>115.7</v>
      </c>
      <c r="S24">
        <v>8.8000000000000007</v>
      </c>
      <c r="T24">
        <v>8.8000000000000007</v>
      </c>
      <c r="U24">
        <f t="shared" si="4"/>
        <v>116.36739233995063</v>
      </c>
      <c r="V24">
        <f t="shared" si="5"/>
        <v>0.99426478219945902</v>
      </c>
      <c r="Z24">
        <f t="shared" si="6"/>
        <v>7.5622559060978742E-2</v>
      </c>
      <c r="AD24">
        <f t="shared" si="7"/>
        <v>7.5622559060978742E-2</v>
      </c>
      <c r="AI24">
        <v>11.7</v>
      </c>
      <c r="AJ24">
        <v>25.5</v>
      </c>
      <c r="AK24">
        <v>50</v>
      </c>
      <c r="AL24">
        <f t="shared" si="8"/>
        <v>57.333585270764289</v>
      </c>
      <c r="AM24">
        <f t="shared" si="9"/>
        <v>0.20406887071069141</v>
      </c>
      <c r="AQ24">
        <f t="shared" si="10"/>
        <v>0.44476548744637873</v>
      </c>
      <c r="AU24">
        <f t="shared" si="11"/>
        <v>0.87208919107133087</v>
      </c>
      <c r="AZ24">
        <v>250</v>
      </c>
      <c r="BA24">
        <v>85.2</v>
      </c>
      <c r="BB24">
        <v>32.299999999999997</v>
      </c>
      <c r="BC24">
        <f t="shared" si="12"/>
        <v>266.0870722150928</v>
      </c>
      <c r="BD24">
        <f t="shared" si="13"/>
        <v>0.93954207515166788</v>
      </c>
      <c r="BH24">
        <f t="shared" si="14"/>
        <v>0.32019593921168843</v>
      </c>
      <c r="BL24">
        <f t="shared" si="15"/>
        <v>0.12138883610959549</v>
      </c>
    </row>
    <row r="25" spans="1:64" x14ac:dyDescent="0.2">
      <c r="A25">
        <v>62.7</v>
      </c>
      <c r="B25">
        <v>82.4</v>
      </c>
      <c r="C25">
        <v>38.1</v>
      </c>
      <c r="D25">
        <f t="shared" si="0"/>
        <v>110.32977839187389</v>
      </c>
      <c r="E25">
        <f t="shared" si="1"/>
        <v>0.56829625613222512</v>
      </c>
      <c r="I25">
        <f t="shared" si="2"/>
        <v>0.74685185813868182</v>
      </c>
      <c r="M25">
        <f t="shared" si="3"/>
        <v>0.34532834702771575</v>
      </c>
      <c r="R25">
        <v>143.1</v>
      </c>
      <c r="S25">
        <v>13.7</v>
      </c>
      <c r="T25">
        <v>11.7</v>
      </c>
      <c r="U25">
        <f t="shared" si="4"/>
        <v>144.22964327765632</v>
      </c>
      <c r="V25">
        <f t="shared" si="5"/>
        <v>0.9921677454649066</v>
      </c>
      <c r="Z25">
        <f t="shared" si="6"/>
        <v>9.4987408196151091E-2</v>
      </c>
      <c r="AD25">
        <f t="shared" si="7"/>
        <v>8.1120633277004944E-2</v>
      </c>
      <c r="AI25">
        <v>25.5</v>
      </c>
      <c r="AJ25">
        <v>41.1</v>
      </c>
      <c r="AK25">
        <v>55.9</v>
      </c>
      <c r="AL25">
        <f t="shared" si="8"/>
        <v>73.920700754254227</v>
      </c>
      <c r="AM25">
        <f t="shared" si="9"/>
        <v>0.34496426224060711</v>
      </c>
      <c r="AQ25">
        <f t="shared" si="10"/>
        <v>0.55600122267015506</v>
      </c>
      <c r="AU25">
        <f t="shared" si="11"/>
        <v>0.75621577487254654</v>
      </c>
      <c r="AZ25">
        <v>167.6</v>
      </c>
      <c r="BA25">
        <v>85.2</v>
      </c>
      <c r="BB25">
        <v>20.6</v>
      </c>
      <c r="BC25">
        <f t="shared" si="12"/>
        <v>189.1379390815074</v>
      </c>
      <c r="BD25">
        <f t="shared" si="13"/>
        <v>0.88612575992897014</v>
      </c>
      <c r="BH25">
        <f t="shared" si="14"/>
        <v>0.450464885119023</v>
      </c>
      <c r="BL25">
        <f t="shared" si="15"/>
        <v>0.10891521870248679</v>
      </c>
    </row>
    <row r="26" spans="1:64" x14ac:dyDescent="0.2">
      <c r="A26">
        <v>25.5</v>
      </c>
      <c r="B26">
        <v>75.400000000000006</v>
      </c>
      <c r="C26">
        <v>22.6</v>
      </c>
      <c r="D26">
        <f t="shared" si="0"/>
        <v>82.741585674919236</v>
      </c>
      <c r="E26">
        <f t="shared" si="1"/>
        <v>0.30818843743442548</v>
      </c>
      <c r="I26">
        <f t="shared" si="2"/>
        <v>0.91127090911983066</v>
      </c>
      <c r="M26">
        <f t="shared" si="3"/>
        <v>0.27313955631443199</v>
      </c>
      <c r="R26">
        <v>121.6</v>
      </c>
      <c r="S26">
        <v>10.8</v>
      </c>
      <c r="T26">
        <v>9.8000000000000007</v>
      </c>
      <c r="U26">
        <f t="shared" si="4"/>
        <v>122.47138441284969</v>
      </c>
      <c r="V26">
        <f t="shared" si="5"/>
        <v>0.99288499581328915</v>
      </c>
      <c r="Z26">
        <f t="shared" si="6"/>
        <v>8.818386475973293E-2</v>
      </c>
      <c r="AD26">
        <f t="shared" si="7"/>
        <v>8.00186920967947E-2</v>
      </c>
      <c r="AI26">
        <v>59.8</v>
      </c>
      <c r="AJ26">
        <v>53.9</v>
      </c>
      <c r="AK26">
        <v>59.8</v>
      </c>
      <c r="AL26">
        <f t="shared" si="8"/>
        <v>100.28604090300902</v>
      </c>
      <c r="AM26">
        <f t="shared" si="9"/>
        <v>0.59629435424452715</v>
      </c>
      <c r="AQ26">
        <f t="shared" si="10"/>
        <v>0.53746263701973263</v>
      </c>
      <c r="AU26">
        <f t="shared" si="11"/>
        <v>0.59629435424452715</v>
      </c>
      <c r="AZ26">
        <v>169.7</v>
      </c>
      <c r="BA26">
        <v>83.3</v>
      </c>
      <c r="BB26">
        <v>22.6</v>
      </c>
      <c r="BC26">
        <f t="shared" si="12"/>
        <v>190.38839250332464</v>
      </c>
      <c r="BD26">
        <f t="shared" si="13"/>
        <v>0.8913358517748744</v>
      </c>
      <c r="BH26">
        <f t="shared" si="14"/>
        <v>0.43752667326368322</v>
      </c>
      <c r="BL26">
        <f t="shared" si="15"/>
        <v>0.11870471567538106</v>
      </c>
    </row>
    <row r="27" spans="1:64" x14ac:dyDescent="0.2">
      <c r="A27">
        <v>44.1</v>
      </c>
      <c r="B27">
        <v>69.599999999999994</v>
      </c>
      <c r="C27">
        <v>35.299999999999997</v>
      </c>
      <c r="D27">
        <f t="shared" si="0"/>
        <v>89.638496194436456</v>
      </c>
      <c r="E27">
        <f t="shared" si="1"/>
        <v>0.49197612490443732</v>
      </c>
      <c r="I27">
        <f t="shared" si="2"/>
        <v>0.77645211549543847</v>
      </c>
      <c r="M27">
        <f t="shared" si="3"/>
        <v>0.39380401834754275</v>
      </c>
      <c r="R27">
        <v>118.7</v>
      </c>
      <c r="S27">
        <v>13.8</v>
      </c>
      <c r="T27">
        <v>9.8000000000000007</v>
      </c>
      <c r="U27">
        <f t="shared" si="4"/>
        <v>119.90066722082911</v>
      </c>
      <c r="V27">
        <f t="shared" si="5"/>
        <v>0.9899861506306904</v>
      </c>
      <c r="Z27">
        <f t="shared" si="6"/>
        <v>0.11509527277762029</v>
      </c>
      <c r="AD27">
        <f t="shared" si="7"/>
        <v>8.1734324146425993E-2</v>
      </c>
      <c r="AI27">
        <v>59.9</v>
      </c>
      <c r="AJ27">
        <v>60.8</v>
      </c>
      <c r="AK27">
        <v>62.8</v>
      </c>
      <c r="AL27">
        <f t="shared" si="8"/>
        <v>105.96456955039264</v>
      </c>
      <c r="AM27">
        <f t="shared" si="9"/>
        <v>0.56528328529201344</v>
      </c>
      <c r="AQ27">
        <f t="shared" si="10"/>
        <v>0.57377669024631739</v>
      </c>
      <c r="AU27">
        <f t="shared" si="11"/>
        <v>0.59265092347810422</v>
      </c>
      <c r="AZ27">
        <v>155.9</v>
      </c>
      <c r="BA27">
        <v>73.5</v>
      </c>
      <c r="BB27">
        <v>18.600000000000001</v>
      </c>
      <c r="BC27">
        <f t="shared" si="12"/>
        <v>173.35806874789532</v>
      </c>
      <c r="BD27">
        <f t="shared" si="13"/>
        <v>0.89929474368289386</v>
      </c>
      <c r="BH27">
        <f t="shared" si="14"/>
        <v>0.42397795805447525</v>
      </c>
      <c r="BL27">
        <f t="shared" si="15"/>
        <v>0.10729238122194885</v>
      </c>
    </row>
    <row r="28" spans="1:64" x14ac:dyDescent="0.2">
      <c r="A28">
        <v>15.7</v>
      </c>
      <c r="B28">
        <v>69.599999999999994</v>
      </c>
      <c r="C28">
        <v>15.7</v>
      </c>
      <c r="D28">
        <f t="shared" si="0"/>
        <v>73.055732150187907</v>
      </c>
      <c r="E28">
        <f t="shared" si="1"/>
        <v>0.21490442348485336</v>
      </c>
      <c r="I28">
        <f t="shared" si="2"/>
        <v>0.95269731685005055</v>
      </c>
      <c r="M28">
        <f t="shared" si="3"/>
        <v>0.21490442348485336</v>
      </c>
      <c r="R28">
        <v>118.8</v>
      </c>
      <c r="S28">
        <v>12.8</v>
      </c>
      <c r="T28">
        <v>9.8000000000000007</v>
      </c>
      <c r="U28">
        <f t="shared" si="4"/>
        <v>119.88878179379419</v>
      </c>
      <c r="V28">
        <f t="shared" si="5"/>
        <v>0.99091840139249332</v>
      </c>
      <c r="Z28">
        <f t="shared" si="6"/>
        <v>0.10676561900525181</v>
      </c>
      <c r="AD28">
        <f t="shared" si="7"/>
        <v>8.1742427050895919E-2</v>
      </c>
      <c r="AI28">
        <v>13.7</v>
      </c>
      <c r="AJ28">
        <v>45.1</v>
      </c>
      <c r="AK28">
        <v>50</v>
      </c>
      <c r="AL28">
        <f t="shared" si="8"/>
        <v>68.714627263778425</v>
      </c>
      <c r="AM28">
        <f t="shared" si="9"/>
        <v>0.19937530836642822</v>
      </c>
      <c r="AQ28">
        <f t="shared" si="10"/>
        <v>0.6563376939653951</v>
      </c>
      <c r="AU28">
        <f t="shared" si="11"/>
        <v>0.72764711082638045</v>
      </c>
      <c r="AZ28">
        <v>164.7</v>
      </c>
      <c r="BA28">
        <v>75.400000000000006</v>
      </c>
      <c r="BB28">
        <v>23.5</v>
      </c>
      <c r="BC28">
        <f t="shared" si="12"/>
        <v>182.65678197099609</v>
      </c>
      <c r="BD28">
        <f t="shared" si="13"/>
        <v>0.90169112924672323</v>
      </c>
      <c r="BH28">
        <f t="shared" si="14"/>
        <v>0.41279606038374589</v>
      </c>
      <c r="BL28">
        <f t="shared" si="15"/>
        <v>0.1286565970692046</v>
      </c>
    </row>
    <row r="29" spans="1:64" x14ac:dyDescent="0.2">
      <c r="A29">
        <v>13.7</v>
      </c>
      <c r="B29">
        <v>41.2</v>
      </c>
      <c r="C29">
        <v>13.8</v>
      </c>
      <c r="D29">
        <f t="shared" si="0"/>
        <v>45.558424028932343</v>
      </c>
      <c r="E29">
        <f t="shared" si="1"/>
        <v>0.30071277248966455</v>
      </c>
      <c r="I29">
        <f t="shared" si="2"/>
        <v>0.90433330120979427</v>
      </c>
      <c r="M29">
        <f t="shared" si="3"/>
        <v>0.30290775623046506</v>
      </c>
      <c r="R29">
        <v>135.30000000000001</v>
      </c>
      <c r="S29">
        <v>14.7</v>
      </c>
      <c r="T29">
        <v>10.8</v>
      </c>
      <c r="U29">
        <f t="shared" si="4"/>
        <v>136.52406381294105</v>
      </c>
      <c r="V29">
        <f t="shared" si="5"/>
        <v>0.99103408015587502</v>
      </c>
      <c r="Z29">
        <f t="shared" si="6"/>
        <v>0.10767332578190214</v>
      </c>
      <c r="AD29">
        <f t="shared" si="7"/>
        <v>7.9106933227519952E-2</v>
      </c>
      <c r="AI29">
        <v>9.8000000000000007</v>
      </c>
      <c r="AJ29">
        <v>19.600000000000001</v>
      </c>
      <c r="AK29">
        <v>44.1</v>
      </c>
      <c r="AL29">
        <f t="shared" si="8"/>
        <v>49.244390543492365</v>
      </c>
      <c r="AM29">
        <f t="shared" si="9"/>
        <v>0.19900743804199783</v>
      </c>
      <c r="AQ29">
        <f t="shared" si="10"/>
        <v>0.39801487608399566</v>
      </c>
      <c r="AU29">
        <f t="shared" si="11"/>
        <v>0.89553347118899018</v>
      </c>
      <c r="AZ29">
        <v>165.7</v>
      </c>
      <c r="BA29">
        <v>85.3</v>
      </c>
      <c r="BB29">
        <v>23.5</v>
      </c>
      <c r="BC29">
        <f t="shared" si="12"/>
        <v>187.84256706082357</v>
      </c>
      <c r="BD29">
        <f t="shared" si="13"/>
        <v>0.882121675574984</v>
      </c>
      <c r="BH29">
        <f t="shared" si="14"/>
        <v>0.45410367487354342</v>
      </c>
      <c r="BL29">
        <f t="shared" si="15"/>
        <v>0.12510476388661512</v>
      </c>
    </row>
    <row r="30" spans="1:64" x14ac:dyDescent="0.2">
      <c r="A30">
        <v>61.7</v>
      </c>
      <c r="B30">
        <v>76.5</v>
      </c>
      <c r="C30">
        <v>53.9</v>
      </c>
      <c r="D30">
        <f t="shared" si="0"/>
        <v>112.09081139861554</v>
      </c>
      <c r="E30">
        <f t="shared" si="1"/>
        <v>0.55044654624350475</v>
      </c>
      <c r="I30">
        <f t="shared" si="2"/>
        <v>0.6824823466390294</v>
      </c>
      <c r="M30">
        <f t="shared" si="3"/>
        <v>0.48086011089991743</v>
      </c>
      <c r="R30">
        <v>123.6</v>
      </c>
      <c r="S30">
        <v>13</v>
      </c>
      <c r="T30">
        <v>8.8000000000000007</v>
      </c>
      <c r="U30">
        <f t="shared" si="4"/>
        <v>124.59293719950581</v>
      </c>
      <c r="V30">
        <f t="shared" si="5"/>
        <v>0.99203054987044836</v>
      </c>
      <c r="Z30">
        <f t="shared" si="6"/>
        <v>0.10433978275336432</v>
      </c>
      <c r="AD30">
        <f t="shared" si="7"/>
        <v>7.0630006786892768E-2</v>
      </c>
      <c r="AI30">
        <v>16.7</v>
      </c>
      <c r="AJ30">
        <v>27.4</v>
      </c>
      <c r="AK30">
        <v>48</v>
      </c>
      <c r="AL30">
        <f t="shared" si="8"/>
        <v>57.737769267611988</v>
      </c>
      <c r="AM30">
        <f t="shared" si="9"/>
        <v>0.28923874634983288</v>
      </c>
      <c r="AQ30">
        <f t="shared" si="10"/>
        <v>0.47455938023864797</v>
      </c>
      <c r="AU30">
        <f t="shared" si="11"/>
        <v>0.8313448996881424</v>
      </c>
      <c r="AZ30">
        <v>168.6</v>
      </c>
      <c r="BA30">
        <v>69.599999999999994</v>
      </c>
      <c r="BB30">
        <v>24.5</v>
      </c>
      <c r="BC30">
        <f t="shared" si="12"/>
        <v>184.03904477039646</v>
      </c>
      <c r="BD30">
        <f t="shared" si="13"/>
        <v>0.91610994944220714</v>
      </c>
      <c r="BH30">
        <f t="shared" si="14"/>
        <v>0.37818061969856237</v>
      </c>
      <c r="BL30">
        <f t="shared" si="15"/>
        <v>0.13312392503756865</v>
      </c>
    </row>
    <row r="31" spans="1:64" x14ac:dyDescent="0.2">
      <c r="A31">
        <v>18.600000000000001</v>
      </c>
      <c r="B31">
        <v>50.9</v>
      </c>
      <c r="C31">
        <v>19.600000000000001</v>
      </c>
      <c r="D31">
        <f t="shared" si="0"/>
        <v>57.627510791287875</v>
      </c>
      <c r="E31">
        <f t="shared" si="1"/>
        <v>0.32276250951328528</v>
      </c>
      <c r="I31">
        <f t="shared" si="2"/>
        <v>0.88325869538850632</v>
      </c>
      <c r="M31">
        <f t="shared" si="3"/>
        <v>0.34011533260539734</v>
      </c>
      <c r="R31">
        <v>115.7</v>
      </c>
      <c r="S31">
        <v>16.7</v>
      </c>
      <c r="T31">
        <v>8.8000000000000007</v>
      </c>
      <c r="U31">
        <f t="shared" si="4"/>
        <v>117.22977437494282</v>
      </c>
      <c r="V31">
        <f t="shared" si="5"/>
        <v>0.98695063277994499</v>
      </c>
      <c r="Z31">
        <f t="shared" si="6"/>
        <v>0.14245527716011305</v>
      </c>
      <c r="AD31">
        <f t="shared" si="7"/>
        <v>7.5066253832873964E-2</v>
      </c>
      <c r="AI31">
        <v>28.4</v>
      </c>
      <c r="AJ31">
        <v>55.9</v>
      </c>
      <c r="AK31">
        <v>51</v>
      </c>
      <c r="AL31">
        <f t="shared" si="8"/>
        <v>80.823078387302218</v>
      </c>
      <c r="AM31">
        <f t="shared" si="9"/>
        <v>0.35138478472581669</v>
      </c>
      <c r="AQ31">
        <f t="shared" si="10"/>
        <v>0.69163413613285751</v>
      </c>
      <c r="AU31">
        <f t="shared" si="11"/>
        <v>0.63100788806396668</v>
      </c>
      <c r="AZ31">
        <v>133.30000000000001</v>
      </c>
      <c r="BA31">
        <v>70.599999999999994</v>
      </c>
      <c r="BB31">
        <v>15.7</v>
      </c>
      <c r="BC31">
        <f t="shared" si="12"/>
        <v>151.65665168399309</v>
      </c>
      <c r="BD31">
        <f t="shared" si="13"/>
        <v>0.8789591390805408</v>
      </c>
      <c r="BH31">
        <f t="shared" si="14"/>
        <v>0.46552524545450991</v>
      </c>
      <c r="BL31">
        <f t="shared" si="15"/>
        <v>0.10352331945659782</v>
      </c>
    </row>
    <row r="32" spans="1:64" x14ac:dyDescent="0.2">
      <c r="A32">
        <f xml:space="preserve"> AVERAGE(A2:A31)</f>
        <v>41.059999999999995</v>
      </c>
      <c r="B32">
        <f>AVERAGE(B2:B31)</f>
        <v>76.89</v>
      </c>
      <c r="C32">
        <f>AVERAGE(C2:C31)</f>
        <v>29.513333333333332</v>
      </c>
      <c r="E32">
        <f>AVERAGE(E2:E31)</f>
        <v>0.40930346569138021</v>
      </c>
      <c r="I32">
        <f>AVERAGE(I2:I31)</f>
        <v>0.84016508583377425</v>
      </c>
      <c r="M32">
        <f>AVERAGE(M2:M31)</f>
        <v>0.30740704399637669</v>
      </c>
      <c r="R32">
        <f>AVERAGE(R2:R31)</f>
        <v>150.55666666666667</v>
      </c>
      <c r="S32">
        <f>AVERAGE(S2:S31)</f>
        <v>15.423333333333334</v>
      </c>
      <c r="T32">
        <f>AVERAGE(T2:T31)</f>
        <v>13.516666666666667</v>
      </c>
      <c r="V32">
        <f>AVERAGE(V2:V31)</f>
        <v>0.99041345652052193</v>
      </c>
      <c r="Z32">
        <f>AVERAGE(Z2:Z31)</f>
        <v>0.10167525210537647</v>
      </c>
      <c r="AD32">
        <f>AVERAGE(AD2:AD31)</f>
        <v>8.7199616263362853E-2</v>
      </c>
      <c r="AI32">
        <f>AVERAGE(AI2:AI31)</f>
        <v>29.003333333333334</v>
      </c>
      <c r="AJ32">
        <f>AVERAGE(AJ2:AJ31)</f>
        <v>50.18</v>
      </c>
      <c r="AK32">
        <f>AVERAGE(AK2:AK31)</f>
        <v>52.51</v>
      </c>
      <c r="AM32">
        <f>AVERAGE(AM2:AM31)</f>
        <v>0.33517448962773966</v>
      </c>
      <c r="AQ32">
        <f>AVERAGE(AQ2:AQ31)</f>
        <v>0.60333633900808803</v>
      </c>
      <c r="AU32">
        <f>AVERAGE(AU2:AU31)</f>
        <v>0.68564513195653509</v>
      </c>
      <c r="AZ32">
        <f>AVERAGE(AZ2:AZ31)</f>
        <v>147.29333333333335</v>
      </c>
      <c r="BA32">
        <f>AVERAGE(BA2:BA31)</f>
        <v>75.486666666666665</v>
      </c>
      <c r="BB32">
        <f>AVERAGE(BB2:BB31)</f>
        <v>18.47666666666667</v>
      </c>
    </row>
    <row r="33" spans="1:64" x14ac:dyDescent="0.2">
      <c r="A33" t="s">
        <v>3</v>
      </c>
      <c r="D33" t="s">
        <v>5</v>
      </c>
      <c r="E33" t="s">
        <v>8</v>
      </c>
      <c r="R33" t="s">
        <v>2</v>
      </c>
      <c r="U33" t="s">
        <v>4</v>
      </c>
      <c r="V33" t="s">
        <v>8</v>
      </c>
      <c r="AI33" t="s">
        <v>1</v>
      </c>
      <c r="AL33" t="s">
        <v>6</v>
      </c>
      <c r="AM33" t="s">
        <v>8</v>
      </c>
      <c r="AZ33" t="s">
        <v>0</v>
      </c>
      <c r="BC33" t="s">
        <v>7</v>
      </c>
      <c r="BD33" t="s">
        <v>9</v>
      </c>
    </row>
    <row r="34" spans="1:64" x14ac:dyDescent="0.2">
      <c r="E34">
        <v>0.13696460859274001</v>
      </c>
      <c r="I34">
        <v>8.8912325782858001E-2</v>
      </c>
      <c r="M34">
        <v>7.3685175985952006E-2</v>
      </c>
      <c r="V34">
        <v>3.2572986884355998E-3</v>
      </c>
      <c r="Z34">
        <v>9.6363829574051998E-2</v>
      </c>
      <c r="AD34">
        <v>9.4796833604618005E-2</v>
      </c>
      <c r="AM34">
        <v>0.14297912205197999</v>
      </c>
      <c r="AQ34">
        <v>0.12094359192247001</v>
      </c>
      <c r="AU34">
        <v>0.13588117898122001</v>
      </c>
      <c r="BD34">
        <v>3.7265404874809997E-2</v>
      </c>
      <c r="BH34">
        <v>6.5474555414540003E-2</v>
      </c>
      <c r="BL34">
        <v>1.3064421963486001E-2</v>
      </c>
    </row>
    <row r="35" spans="1:64" x14ac:dyDescent="0.2">
      <c r="E35">
        <f xml:space="preserve"> E34*2</f>
        <v>0.27392921718548002</v>
      </c>
      <c r="I35">
        <f t="shared" ref="I35:M35" si="16" xml:space="preserve"> I34*2</f>
        <v>0.177824651565716</v>
      </c>
      <c r="M35">
        <f t="shared" si="16"/>
        <v>0.14737035197190401</v>
      </c>
      <c r="V35">
        <f xml:space="preserve"> V34 *2</f>
        <v>6.5145973768711996E-3</v>
      </c>
      <c r="Z35">
        <f t="shared" ref="Z35:AD35" si="17" xml:space="preserve"> Z34 *2</f>
        <v>0.192727659148104</v>
      </c>
      <c r="AD35">
        <f t="shared" si="17"/>
        <v>0.18959366720923601</v>
      </c>
      <c r="AM35">
        <f t="shared" ref="AM35" si="18" xml:space="preserve"> AM34 *2</f>
        <v>0.28595824410395998</v>
      </c>
      <c r="AQ35">
        <f t="shared" ref="AQ35:AU35" si="19" xml:space="preserve"> AQ34 *2</f>
        <v>0.24188718384494001</v>
      </c>
      <c r="AU35">
        <f t="shared" si="19"/>
        <v>0.27176235796244003</v>
      </c>
      <c r="BD35">
        <f t="shared" ref="BD35" si="20" xml:space="preserve"> BD34 *2</f>
        <v>7.4530809749619994E-2</v>
      </c>
      <c r="BH35">
        <f t="shared" ref="BH35:BL35" si="21" xml:space="preserve"> BH34 *2</f>
        <v>0.13094911082908001</v>
      </c>
      <c r="BL35">
        <f t="shared" si="21"/>
        <v>2.6128843926972001E-2</v>
      </c>
    </row>
    <row r="39" spans="1:64" x14ac:dyDescent="0.2">
      <c r="D39" t="s">
        <v>26</v>
      </c>
    </row>
    <row r="40" spans="1:64" x14ac:dyDescent="0.2">
      <c r="D40" t="s">
        <v>16</v>
      </c>
      <c r="E40" s="1">
        <f xml:space="preserve"> COUNT(E2:E31)</f>
        <v>30</v>
      </c>
      <c r="F40" s="1"/>
      <c r="G40" s="1"/>
      <c r="H40" s="1"/>
      <c r="I40" s="1">
        <f t="shared" ref="I40:M40" si="22" xml:space="preserve"> COUNT(I2:I31)</f>
        <v>30</v>
      </c>
      <c r="J40" s="1"/>
      <c r="K40" s="1"/>
      <c r="L40" s="1"/>
      <c r="M40" s="1">
        <f t="shared" si="22"/>
        <v>30</v>
      </c>
      <c r="V40" s="1">
        <f>COUNT(V2:V31)</f>
        <v>30</v>
      </c>
      <c r="Z40" s="1">
        <f>COUNT(Z2:Z31)</f>
        <v>30</v>
      </c>
      <c r="AD40" s="1">
        <v>30</v>
      </c>
      <c r="AE40" s="1"/>
      <c r="AF40" s="1"/>
      <c r="AG40" s="1"/>
      <c r="AM40" s="1">
        <v>30</v>
      </c>
      <c r="AN40" s="1"/>
      <c r="AO40" s="1"/>
      <c r="AP40" s="1"/>
      <c r="AQ40" s="1">
        <v>30</v>
      </c>
      <c r="AR40" s="1"/>
      <c r="AS40" s="1"/>
      <c r="AT40" s="1"/>
      <c r="AU40" s="1">
        <v>30</v>
      </c>
      <c r="BD40" s="1">
        <v>30</v>
      </c>
      <c r="BE40" s="1"/>
      <c r="BF40" s="1"/>
      <c r="BG40" s="1"/>
      <c r="BH40" s="1">
        <v>30</v>
      </c>
      <c r="BI40" s="1"/>
      <c r="BJ40" s="1"/>
      <c r="BK40" s="1"/>
      <c r="BL40" s="1">
        <v>30</v>
      </c>
    </row>
    <row r="41" spans="1:64" x14ac:dyDescent="0.2">
      <c r="D41" t="s">
        <v>17</v>
      </c>
      <c r="E41" s="1">
        <f>MAX(E2:E31)</f>
        <v>0.6172352501366466</v>
      </c>
      <c r="F41" s="1"/>
      <c r="G41" s="1"/>
      <c r="H41" s="1"/>
      <c r="I41" s="1">
        <f t="shared" ref="I41:M41" si="23">MAX(I2:I31)</f>
        <v>0.95625828800162604</v>
      </c>
      <c r="J41" s="1"/>
      <c r="K41" s="1"/>
      <c r="L41" s="1"/>
      <c r="M41" s="1">
        <f t="shared" si="23"/>
        <v>0.48086011089991743</v>
      </c>
      <c r="V41" s="1">
        <f>MAX(V2:V31)</f>
        <v>0.99426478219945902</v>
      </c>
      <c r="Z41" s="1">
        <f t="shared" ref="Z41:AD41" si="24">MAX(Z2:Z31)</f>
        <v>0.18336148605471259</v>
      </c>
      <c r="AD41" s="1">
        <f t="shared" si="24"/>
        <v>0.15479679995706278</v>
      </c>
      <c r="AE41" s="1"/>
      <c r="AF41" s="1"/>
      <c r="AG41" s="1"/>
      <c r="AM41" s="1">
        <f t="shared" ref="AM41:BL41" si="25">MAX(AM2:AM31)</f>
        <v>0.60787789519988344</v>
      </c>
      <c r="AN41" s="1"/>
      <c r="AO41" s="1"/>
      <c r="AP41" s="1"/>
      <c r="AQ41" s="1">
        <f t="shared" si="25"/>
        <v>0.8590940011387086</v>
      </c>
      <c r="AR41" s="1"/>
      <c r="AS41" s="1"/>
      <c r="AT41" s="1"/>
      <c r="AU41" s="1">
        <f t="shared" si="25"/>
        <v>0.92207897964071139</v>
      </c>
      <c r="BD41" s="1">
        <f t="shared" si="25"/>
        <v>0.93954207515166788</v>
      </c>
      <c r="BE41" s="1"/>
      <c r="BF41" s="1"/>
      <c r="BG41" s="1"/>
      <c r="BH41" s="1">
        <f t="shared" si="25"/>
        <v>0.64635345240298492</v>
      </c>
      <c r="BI41" s="1"/>
      <c r="BJ41" s="1"/>
      <c r="BK41" s="1"/>
      <c r="BL41" s="1">
        <f t="shared" si="25"/>
        <v>0.14500495013318035</v>
      </c>
    </row>
    <row r="42" spans="1:64" x14ac:dyDescent="0.2">
      <c r="D42" t="s">
        <v>18</v>
      </c>
      <c r="E42" s="1">
        <f>MIN(E2:E31)</f>
        <v>0.21490442348485336</v>
      </c>
      <c r="F42" s="1"/>
      <c r="G42" s="1"/>
      <c r="H42" s="1"/>
      <c r="I42" s="1">
        <f t="shared" ref="I42:M42" si="26">MIN(I2:I31)</f>
        <v>0.67856055885990063</v>
      </c>
      <c r="J42" s="1"/>
      <c r="K42" s="1"/>
      <c r="L42" s="1"/>
      <c r="M42" s="1">
        <f t="shared" si="26"/>
        <v>0.17213923013766178</v>
      </c>
      <c r="V42" s="1">
        <f>MIN(V2:V31)</f>
        <v>0.97929048443870381</v>
      </c>
      <c r="Z42" s="1">
        <f t="shared" ref="Z42:AD42" si="27">MIN(Z2:Z31)</f>
        <v>4.352171316344685E-2</v>
      </c>
      <c r="AD42" s="1">
        <f t="shared" si="27"/>
        <v>6.6082288527295904E-2</v>
      </c>
      <c r="AE42" s="1"/>
      <c r="AF42" s="1"/>
      <c r="AG42" s="1"/>
      <c r="AM42" s="1">
        <f t="shared" ref="AM42:BL42" si="28">MIN(AM2:AM31)</f>
        <v>0.12891625544739804</v>
      </c>
      <c r="AN42" s="1"/>
      <c r="AO42" s="1"/>
      <c r="AP42" s="1"/>
      <c r="AQ42" s="1">
        <f t="shared" si="28"/>
        <v>0.36489855355449952</v>
      </c>
      <c r="AR42" s="1"/>
      <c r="AS42" s="1"/>
      <c r="AT42" s="1"/>
      <c r="AU42" s="1">
        <f t="shared" si="28"/>
        <v>0.41130721285940297</v>
      </c>
      <c r="BD42" s="1">
        <f t="shared" si="28"/>
        <v>0.75768188985701079</v>
      </c>
      <c r="BE42" s="1"/>
      <c r="BF42" s="1"/>
      <c r="BG42" s="1"/>
      <c r="BH42" s="1">
        <f t="shared" si="28"/>
        <v>0.32019593921168843</v>
      </c>
      <c r="BI42" s="1"/>
      <c r="BJ42" s="1"/>
      <c r="BK42" s="1"/>
      <c r="BL42" s="1">
        <f t="shared" si="28"/>
        <v>8.6888866364853629E-2</v>
      </c>
    </row>
    <row r="43" spans="1:64" x14ac:dyDescent="0.2">
      <c r="D43" t="s">
        <v>19</v>
      </c>
      <c r="E43" s="1">
        <f>AVERAGE(E2:E31)</f>
        <v>0.40930346569138021</v>
      </c>
      <c r="F43" s="1"/>
      <c r="G43" s="1"/>
      <c r="H43" s="1"/>
      <c r="I43" s="1">
        <f t="shared" ref="I43:M43" si="29">AVERAGE(I2:I31)</f>
        <v>0.84016508583377425</v>
      </c>
      <c r="J43" s="1"/>
      <c r="K43" s="1"/>
      <c r="L43" s="1"/>
      <c r="M43" s="1">
        <f t="shared" si="29"/>
        <v>0.30740704399637669</v>
      </c>
      <c r="V43" s="1">
        <f>AVERAGE(V2:V31)</f>
        <v>0.99041345652052193</v>
      </c>
      <c r="Z43" s="1">
        <f t="shared" ref="Z43:AD43" si="30">AVERAGE(Z2:Z31)</f>
        <v>0.10167525210537647</v>
      </c>
      <c r="AD43" s="1">
        <f t="shared" si="30"/>
        <v>8.7199616263362853E-2</v>
      </c>
      <c r="AE43" s="1"/>
      <c r="AF43" s="1"/>
      <c r="AG43" s="1"/>
      <c r="AM43" s="1">
        <f t="shared" ref="AM43:BL43" si="31">AVERAGE(AM2:AM31)</f>
        <v>0.33517448962773966</v>
      </c>
      <c r="AN43" s="1"/>
      <c r="AO43" s="1"/>
      <c r="AP43" s="1"/>
      <c r="AQ43" s="1">
        <f t="shared" si="31"/>
        <v>0.60333633900808803</v>
      </c>
      <c r="AR43" s="1"/>
      <c r="AS43" s="1"/>
      <c r="AT43" s="1"/>
      <c r="AU43" s="1">
        <f t="shared" si="31"/>
        <v>0.68564513195653509</v>
      </c>
      <c r="BD43" s="1">
        <f t="shared" si="31"/>
        <v>0.88179800711143186</v>
      </c>
      <c r="BE43" s="1"/>
      <c r="BF43" s="1"/>
      <c r="BG43" s="1"/>
      <c r="BH43" s="1">
        <f t="shared" si="31"/>
        <v>0.45217727875416097</v>
      </c>
      <c r="BI43" s="1"/>
      <c r="BJ43" s="1"/>
      <c r="BK43" s="1"/>
      <c r="BL43" s="1">
        <f t="shared" si="31"/>
        <v>0.11009848457145217</v>
      </c>
    </row>
    <row r="44" spans="1:64" x14ac:dyDescent="0.2">
      <c r="D44" t="s">
        <v>20</v>
      </c>
      <c r="E44" s="1">
        <f>_xlfn.STDEV.S(E2:E31)</f>
        <v>0.13930605352190542</v>
      </c>
      <c r="F44" s="1"/>
      <c r="G44" s="1"/>
      <c r="H44" s="1"/>
      <c r="I44" s="1">
        <f t="shared" ref="I44:M44" si="32">_xlfn.STDEV.S(I2:I31)</f>
        <v>9.0432304672224059E-2</v>
      </c>
      <c r="J44" s="1"/>
      <c r="K44" s="1"/>
      <c r="L44" s="1"/>
      <c r="M44" s="1">
        <f t="shared" si="32"/>
        <v>7.4944842844747256E-2</v>
      </c>
      <c r="V44" s="1">
        <f xml:space="preserve"> V41-V42</f>
        <v>1.4974297760755206E-2</v>
      </c>
      <c r="Z44" s="1">
        <f t="shared" ref="Z44:AD44" si="33" xml:space="preserve"> Z41-Z42</f>
        <v>0.13983977289126573</v>
      </c>
      <c r="AD44" s="1">
        <f t="shared" si="33"/>
        <v>8.8714511429766871E-2</v>
      </c>
      <c r="AE44" s="1"/>
      <c r="AF44" s="1"/>
      <c r="AG44" s="1"/>
      <c r="AM44" s="1">
        <f t="shared" ref="AM44:BL44" si="34" xml:space="preserve"> AM41-AM42</f>
        <v>0.4789616397524854</v>
      </c>
      <c r="AN44" s="1"/>
      <c r="AO44" s="1"/>
      <c r="AP44" s="1"/>
      <c r="AQ44" s="1">
        <f t="shared" si="34"/>
        <v>0.49419544758420908</v>
      </c>
      <c r="AR44" s="1"/>
      <c r="AS44" s="1"/>
      <c r="AT44" s="1"/>
      <c r="AU44" s="1">
        <f t="shared" si="34"/>
        <v>0.51077176678130842</v>
      </c>
      <c r="BD44" s="1">
        <f t="shared" si="34"/>
        <v>0.18186018529465708</v>
      </c>
      <c r="BE44" s="1"/>
      <c r="BF44" s="1"/>
      <c r="BG44" s="1"/>
      <c r="BH44" s="1">
        <f t="shared" si="34"/>
        <v>0.32615751319129649</v>
      </c>
      <c r="BI44" s="1"/>
      <c r="BJ44" s="1"/>
      <c r="BK44" s="1"/>
      <c r="BL44" s="1">
        <f t="shared" si="34"/>
        <v>5.8116083768326721E-2</v>
      </c>
    </row>
    <row r="45" spans="1:64" x14ac:dyDescent="0.2">
      <c r="E45" s="1"/>
      <c r="F45" s="1"/>
      <c r="G45" s="1"/>
      <c r="H45" s="1"/>
      <c r="I45" s="1"/>
      <c r="J45" s="1"/>
      <c r="K45" s="1"/>
      <c r="L45" s="1"/>
      <c r="M45" s="1"/>
    </row>
    <row r="46" spans="1:64" x14ac:dyDescent="0.2">
      <c r="D46" t="s">
        <v>27</v>
      </c>
    </row>
    <row r="47" spans="1:64" x14ac:dyDescent="0.2">
      <c r="D47" t="s">
        <v>22</v>
      </c>
      <c r="E47" s="1">
        <f>E43+(E44*(ROUNDUP((E41-E43)/E44,0)))</f>
        <v>0.68791557273519111</v>
      </c>
      <c r="F47" s="1"/>
      <c r="G47" s="1"/>
      <c r="H47" s="1"/>
      <c r="I47" s="1">
        <f t="shared" ref="I47:BL47" si="35">I43+(I44*(ROUNDUP((I41-I43)/I44,0)))</f>
        <v>1.0210296951782223</v>
      </c>
      <c r="J47" s="1"/>
      <c r="K47" s="1"/>
      <c r="L47" s="1"/>
      <c r="M47" s="1">
        <f t="shared" si="35"/>
        <v>0.53224157253061843</v>
      </c>
      <c r="N47" s="1"/>
      <c r="O47" s="1"/>
      <c r="P47" s="1"/>
      <c r="Q47" s="1"/>
      <c r="R47" s="1"/>
      <c r="S47" s="1"/>
      <c r="T47" s="1"/>
      <c r="U47" s="1"/>
      <c r="V47" s="1">
        <f t="shared" si="35"/>
        <v>1.0053877542812772</v>
      </c>
      <c r="W47" s="1"/>
      <c r="X47" s="1"/>
      <c r="Y47" s="1"/>
      <c r="Z47" s="1">
        <f t="shared" si="35"/>
        <v>0.24151502499664218</v>
      </c>
      <c r="AA47" s="1"/>
      <c r="AB47" s="1"/>
      <c r="AC47" s="1"/>
      <c r="AD47" s="1">
        <f t="shared" si="35"/>
        <v>0.17591412769312972</v>
      </c>
      <c r="AE47" s="1"/>
      <c r="AF47" s="1"/>
      <c r="AG47" s="1"/>
      <c r="AH47" s="1"/>
      <c r="AI47" s="1"/>
      <c r="AJ47" s="1"/>
      <c r="AK47" s="1"/>
      <c r="AL47" s="1"/>
      <c r="AM47" s="1">
        <f t="shared" si="35"/>
        <v>0.81413612938022506</v>
      </c>
      <c r="AN47" s="1"/>
      <c r="AO47" s="1"/>
      <c r="AP47" s="1"/>
      <c r="AQ47" s="1">
        <f t="shared" si="35"/>
        <v>1.0975317865922971</v>
      </c>
      <c r="AR47" s="1"/>
      <c r="AS47" s="1"/>
      <c r="AT47" s="1"/>
      <c r="AU47" s="1">
        <f t="shared" si="35"/>
        <v>1.1964168987378434</v>
      </c>
      <c r="AV47" s="1"/>
      <c r="AW47" s="1"/>
      <c r="AX47" s="1"/>
      <c r="AY47" s="1"/>
      <c r="AZ47" s="1"/>
      <c r="BA47" s="1"/>
      <c r="BB47" s="1"/>
      <c r="BC47" s="1"/>
      <c r="BD47" s="1">
        <f t="shared" si="35"/>
        <v>1.0636581924060891</v>
      </c>
      <c r="BE47" s="1"/>
      <c r="BF47" s="1"/>
      <c r="BG47" s="1"/>
      <c r="BH47" s="1">
        <f t="shared" si="35"/>
        <v>0.77833479194545752</v>
      </c>
      <c r="BI47" s="1"/>
      <c r="BJ47" s="1"/>
      <c r="BK47" s="1"/>
      <c r="BL47" s="1">
        <f t="shared" si="35"/>
        <v>0.16821456833977888</v>
      </c>
    </row>
    <row r="48" spans="1:64" x14ac:dyDescent="0.2">
      <c r="D48" t="s">
        <v>21</v>
      </c>
      <c r="E48" s="1">
        <f>E43-(E44*(ROUNDUP((E43-E42)/E44,0)))</f>
        <v>0.13069135864756937</v>
      </c>
      <c r="F48" s="1"/>
      <c r="G48" s="1"/>
      <c r="H48" s="1"/>
      <c r="I48" s="1">
        <f>I43-(I44*(ROUNDUP((I43-I42)/I44,0)))</f>
        <v>0.6593004764893261</v>
      </c>
      <c r="J48" s="1"/>
      <c r="K48" s="1"/>
      <c r="L48" s="1"/>
      <c r="M48" s="1">
        <f>M43-(M44*(ROUNDUP((M43-M42)/M44,0)))</f>
        <v>0.15751735830688218</v>
      </c>
      <c r="N48" s="1"/>
      <c r="O48" s="1"/>
      <c r="P48" s="1"/>
      <c r="Q48" s="1"/>
      <c r="R48" s="1"/>
      <c r="S48" s="1"/>
      <c r="T48" s="1"/>
      <c r="U48" s="1"/>
      <c r="V48" s="1">
        <f>V42-(V44*(ROUNDDOWN((V43-V42)/V44,0)))</f>
        <v>0.97929048443870381</v>
      </c>
      <c r="W48" s="1"/>
      <c r="X48" s="1"/>
      <c r="Y48" s="1"/>
      <c r="Z48" s="1">
        <f>Z42-(Z44*(ROUNDUP((Z43-Z42)/Z44,0)))</f>
        <v>-9.6318059727818872E-2</v>
      </c>
      <c r="AA48" s="1"/>
      <c r="AB48" s="1"/>
      <c r="AC48" s="1"/>
      <c r="AD48" s="1">
        <f>AD43-(AD44*(ROUNDUP((AD43-AD42)/AD44,0)))</f>
        <v>-1.5148951664040178E-3</v>
      </c>
      <c r="AE48" s="1"/>
      <c r="AF48" s="1"/>
      <c r="AG48" s="1"/>
      <c r="AH48" s="1"/>
      <c r="AI48" s="1"/>
      <c r="AJ48" s="1"/>
      <c r="AK48" s="1"/>
      <c r="AL48" s="1"/>
      <c r="AM48" s="1">
        <f>AM42-(AM44*(ROUNDDOWN((AM43-AM42)/AM44,0)))</f>
        <v>0.12891625544739804</v>
      </c>
      <c r="AN48" s="1"/>
      <c r="AO48" s="1"/>
      <c r="AP48" s="1"/>
      <c r="AQ48" s="1">
        <f>AQ42-(AQ44*(ROUNDDOWN((AQ43-AQ42)/AQ44,0)))</f>
        <v>0.36489855355449952</v>
      </c>
      <c r="AR48" s="1"/>
      <c r="AS48" s="1"/>
      <c r="AT48" s="1"/>
      <c r="AU48" s="1">
        <f>AU42-(AU44*(ROUNDDOWN((AU43-AU42)/AU44,0)))</f>
        <v>0.41130721285940297</v>
      </c>
      <c r="AV48" s="1"/>
      <c r="AW48" s="1"/>
      <c r="AX48" s="1"/>
      <c r="AY48" s="1"/>
      <c r="AZ48" s="1"/>
      <c r="BA48" s="1"/>
      <c r="BB48" s="1"/>
      <c r="BC48" s="1"/>
      <c r="BD48" s="1">
        <f>BD42-(BD44*(ROUNDDOWN((BD43-BD42)/BD44,0)))</f>
        <v>0.75768188985701079</v>
      </c>
      <c r="BE48" s="1"/>
      <c r="BF48" s="1"/>
      <c r="BG48" s="1"/>
      <c r="BH48" s="1">
        <f>BH42-(BH44*(ROUNDDOWN((BH43-BH42)/BH44,0)))</f>
        <v>0.32019593921168843</v>
      </c>
      <c r="BI48" s="1"/>
      <c r="BJ48" s="1"/>
      <c r="BK48" s="1"/>
      <c r="BL48" s="1">
        <f>BL42-(BL44*(ROUNDDOWN((BL43-BL42)/BL44,0)))</f>
        <v>8.6888866364853629E-2</v>
      </c>
    </row>
    <row r="49" spans="4:66" x14ac:dyDescent="0.2">
      <c r="D49" t="s">
        <v>23</v>
      </c>
      <c r="E49" s="1">
        <f xml:space="preserve"> E47-E48</f>
        <v>0.55722421408762179</v>
      </c>
      <c r="F49" s="1"/>
      <c r="G49" s="1"/>
      <c r="H49" s="1"/>
      <c r="I49" s="1">
        <f t="shared" ref="I49:M49" si="36" xml:space="preserve"> I47-I48</f>
        <v>0.36172921868889618</v>
      </c>
      <c r="J49" s="1"/>
      <c r="K49" s="1"/>
      <c r="L49" s="1"/>
      <c r="M49" s="1">
        <f t="shared" si="36"/>
        <v>0.37472421422373625</v>
      </c>
      <c r="N49" s="1"/>
      <c r="O49" s="1"/>
      <c r="P49" s="1"/>
      <c r="Q49" s="1"/>
      <c r="R49" s="1"/>
      <c r="S49" s="1"/>
      <c r="T49" s="1"/>
      <c r="U49" s="1"/>
      <c r="V49" s="1">
        <f t="shared" ref="V49:AM49" si="37" xml:space="preserve"> V47-V48</f>
        <v>2.6097269842573434E-2</v>
      </c>
      <c r="W49" s="1"/>
      <c r="X49" s="1"/>
      <c r="Y49" s="1"/>
      <c r="Z49" s="1">
        <f t="shared" si="37"/>
        <v>0.33783308472446105</v>
      </c>
      <c r="AA49" s="1"/>
      <c r="AB49" s="1"/>
      <c r="AC49" s="1"/>
      <c r="AD49" s="1">
        <f t="shared" si="37"/>
        <v>0.17742902285953374</v>
      </c>
      <c r="AE49" s="1"/>
      <c r="AF49" s="1"/>
      <c r="AG49" s="1"/>
      <c r="AH49" s="1"/>
      <c r="AI49" s="1"/>
      <c r="AJ49" s="1"/>
      <c r="AK49" s="1"/>
      <c r="AL49" s="1"/>
      <c r="AM49" s="1">
        <f t="shared" si="37"/>
        <v>0.68521987393282702</v>
      </c>
      <c r="AN49" s="1"/>
      <c r="AO49" s="1"/>
      <c r="AP49" s="1"/>
      <c r="AQ49" s="1">
        <f t="shared" ref="AQ49:BL49" si="38" xml:space="preserve"> AQ47-AQ48</f>
        <v>0.73263323303779759</v>
      </c>
      <c r="AR49" s="1"/>
      <c r="AS49" s="1"/>
      <c r="AT49" s="1"/>
      <c r="AU49" s="1">
        <f t="shared" si="38"/>
        <v>0.78510968587844043</v>
      </c>
      <c r="AV49" s="1"/>
      <c r="AW49" s="1"/>
      <c r="AX49" s="1"/>
      <c r="AY49" s="1"/>
      <c r="AZ49" s="1"/>
      <c r="BA49" s="1"/>
      <c r="BB49" s="1"/>
      <c r="BC49" s="1"/>
      <c r="BD49" s="1">
        <f t="shared" si="38"/>
        <v>0.30597630254907826</v>
      </c>
      <c r="BE49" s="1"/>
      <c r="BF49" s="1"/>
      <c r="BG49" s="1"/>
      <c r="BH49" s="1">
        <f t="shared" si="38"/>
        <v>0.45813885273376909</v>
      </c>
      <c r="BI49" s="1"/>
      <c r="BJ49" s="1"/>
      <c r="BK49" s="1"/>
      <c r="BL49" s="1">
        <f t="shared" si="38"/>
        <v>8.1325701974925252E-2</v>
      </c>
    </row>
    <row r="50" spans="4:66" x14ac:dyDescent="0.2">
      <c r="D50" t="s">
        <v>24</v>
      </c>
      <c r="E50" s="1">
        <f>ROUNDUP(SQRT(E40),0)</f>
        <v>6</v>
      </c>
      <c r="F50" s="1"/>
      <c r="G50" s="1"/>
      <c r="H50" s="1"/>
      <c r="I50" s="1">
        <f t="shared" ref="I50:M50" si="39">ROUNDUP(SQRT(I40),0)</f>
        <v>6</v>
      </c>
      <c r="J50" s="1"/>
      <c r="K50" s="1"/>
      <c r="L50" s="1"/>
      <c r="M50" s="1">
        <f t="shared" si="39"/>
        <v>6</v>
      </c>
      <c r="N50" s="1"/>
      <c r="O50" s="1"/>
      <c r="P50" s="1"/>
      <c r="Q50" s="1"/>
      <c r="R50" s="1"/>
      <c r="S50" s="1"/>
      <c r="T50" s="1"/>
      <c r="U50" s="1"/>
      <c r="V50" s="1">
        <f t="shared" ref="V50:AM50" si="40">ROUNDUP(SQRT(V40),0)</f>
        <v>6</v>
      </c>
      <c r="W50" s="1"/>
      <c r="X50" s="1"/>
      <c r="Y50" s="1"/>
      <c r="Z50" s="1">
        <f t="shared" si="40"/>
        <v>6</v>
      </c>
      <c r="AA50" s="1"/>
      <c r="AB50" s="1"/>
      <c r="AC50" s="1"/>
      <c r="AD50" s="1">
        <f t="shared" si="40"/>
        <v>6</v>
      </c>
      <c r="AE50" s="1"/>
      <c r="AF50" s="1"/>
      <c r="AG50" s="1"/>
      <c r="AH50" s="1"/>
      <c r="AI50" s="1"/>
      <c r="AJ50" s="1"/>
      <c r="AK50" s="1"/>
      <c r="AL50" s="1"/>
      <c r="AM50" s="1">
        <f t="shared" si="40"/>
        <v>6</v>
      </c>
      <c r="AN50" s="1"/>
      <c r="AO50" s="1"/>
      <c r="AP50" s="1"/>
      <c r="AQ50" s="1">
        <f t="shared" ref="AQ50:BL50" si="41">ROUNDUP(SQRT(AQ40),0)</f>
        <v>6</v>
      </c>
      <c r="AR50" s="1"/>
      <c r="AS50" s="1"/>
      <c r="AT50" s="1"/>
      <c r="AU50" s="1">
        <f t="shared" si="41"/>
        <v>6</v>
      </c>
      <c r="AV50" s="1"/>
      <c r="AW50" s="1"/>
      <c r="AX50" s="1"/>
      <c r="AY50" s="1"/>
      <c r="AZ50" s="1"/>
      <c r="BA50" s="1"/>
      <c r="BB50" s="1"/>
      <c r="BC50" s="1"/>
      <c r="BD50" s="1">
        <f t="shared" si="41"/>
        <v>6</v>
      </c>
      <c r="BE50" s="1"/>
      <c r="BF50" s="1"/>
      <c r="BG50" s="1"/>
      <c r="BH50" s="1">
        <f t="shared" si="41"/>
        <v>6</v>
      </c>
      <c r="BI50" s="1"/>
      <c r="BJ50" s="1"/>
      <c r="BK50" s="1"/>
      <c r="BL50" s="1">
        <f t="shared" si="41"/>
        <v>6</v>
      </c>
    </row>
    <row r="51" spans="4:66" x14ac:dyDescent="0.2">
      <c r="D51" t="s">
        <v>25</v>
      </c>
      <c r="E51" s="1">
        <f>E44/E50</f>
        <v>2.3217675586984236E-2</v>
      </c>
      <c r="F51" s="1"/>
      <c r="G51" s="1"/>
      <c r="H51" s="1"/>
      <c r="I51" s="1">
        <f t="shared" ref="I51:M51" si="42">I49/SQRT(I40)</f>
        <v>6.6042417594875918E-2</v>
      </c>
      <c r="J51" s="1"/>
      <c r="K51" s="1"/>
      <c r="L51" s="1"/>
      <c r="M51" s="1">
        <f t="shared" si="42"/>
        <v>6.8414968324579523E-2</v>
      </c>
      <c r="N51" s="1"/>
      <c r="O51" s="1"/>
      <c r="P51" s="1"/>
      <c r="Q51" s="1"/>
      <c r="R51" s="1"/>
      <c r="S51" s="1"/>
      <c r="T51" s="1"/>
      <c r="U51" s="1"/>
      <c r="V51" s="1">
        <f t="shared" ref="V51:AM51" si="43">V49/SQRT(V40)</f>
        <v>4.7646877940255884E-3</v>
      </c>
      <c r="W51" s="1"/>
      <c r="X51" s="1"/>
      <c r="Y51" s="1"/>
      <c r="Z51" s="1">
        <f t="shared" si="43"/>
        <v>6.167960039171376E-2</v>
      </c>
      <c r="AA51" s="1"/>
      <c r="AB51" s="1"/>
      <c r="AC51" s="1"/>
      <c r="AD51" s="1">
        <f t="shared" si="43"/>
        <v>3.2393959392088799E-2</v>
      </c>
      <c r="AE51" s="1"/>
      <c r="AF51" s="1"/>
      <c r="AG51" s="1"/>
      <c r="AH51" s="1"/>
      <c r="AI51" s="1"/>
      <c r="AJ51" s="1"/>
      <c r="AK51" s="1"/>
      <c r="AL51" s="1"/>
      <c r="AM51" s="1">
        <f t="shared" si="43"/>
        <v>0.12510346060128516</v>
      </c>
      <c r="AN51" s="1"/>
      <c r="AO51" s="1"/>
      <c r="AP51" s="1"/>
      <c r="AQ51" s="1">
        <f t="shared" ref="AQ51:BL51" si="44">AQ49/SQRT(AQ40)</f>
        <v>0.13375991603758028</v>
      </c>
      <c r="AR51" s="1"/>
      <c r="AS51" s="1"/>
      <c r="AT51" s="1"/>
      <c r="AU51" s="1">
        <f t="shared" si="44"/>
        <v>0.14334076169047233</v>
      </c>
      <c r="AV51" s="1"/>
      <c r="AW51" s="1"/>
      <c r="AX51" s="1"/>
      <c r="AY51" s="1"/>
      <c r="AZ51" s="1"/>
      <c r="BA51" s="1"/>
      <c r="BB51" s="1"/>
      <c r="BC51" s="1"/>
      <c r="BD51" s="1">
        <f t="shared" si="44"/>
        <v>5.586337432271854E-2</v>
      </c>
      <c r="BE51" s="1"/>
      <c r="BF51" s="1"/>
      <c r="BG51" s="1"/>
      <c r="BH51" s="1">
        <f t="shared" si="44"/>
        <v>8.3644328037274215E-2</v>
      </c>
      <c r="BI51" s="1"/>
      <c r="BJ51" s="1"/>
      <c r="BK51" s="1"/>
      <c r="BL51" s="1">
        <f t="shared" si="44"/>
        <v>1.4847973825536332E-2</v>
      </c>
    </row>
    <row r="53" spans="4:66" x14ac:dyDescent="0.2">
      <c r="D53" t="s">
        <v>28</v>
      </c>
    </row>
    <row r="54" spans="4:66" x14ac:dyDescent="0.2">
      <c r="E54" t="s">
        <v>15</v>
      </c>
      <c r="F54" t="s">
        <v>14</v>
      </c>
      <c r="G54" t="s">
        <v>13</v>
      </c>
    </row>
    <row r="55" spans="4:66" x14ac:dyDescent="0.2">
      <c r="D55" s="1"/>
      <c r="E55" s="1">
        <f>E48</f>
        <v>0.13069135864756937</v>
      </c>
      <c r="F55" s="1">
        <f t="array" ref="F55:F60">FREQUENCY(E2:E31,E55:E60)</f>
        <v>0</v>
      </c>
      <c r="G55" s="1">
        <f t="array" ref="G55:G60">NORMDIST(E55:E60,E43,E34,0)</f>
        <v>0.3679267787870999</v>
      </c>
      <c r="H55" s="1"/>
      <c r="I55" s="1">
        <f t="shared" ref="I55:M55" si="45">I48</f>
        <v>0.6593004764893261</v>
      </c>
      <c r="J55" s="1">
        <f t="array" ref="J55:J60">FREQUENCY(I2:I31,I55:I60)</f>
        <v>0</v>
      </c>
      <c r="K55" s="1">
        <f t="array" ref="K55:K60">NORMDIST(I55:I60,I43,I34,0)</f>
        <v>0.56677121889832149</v>
      </c>
      <c r="L55" s="1"/>
      <c r="M55" s="1">
        <f t="shared" si="45"/>
        <v>0.15751735830688218</v>
      </c>
      <c r="N55" s="1">
        <f t="array" ref="N55:N60">FREQUENCY(M2:M31,M55:M60)</f>
        <v>0</v>
      </c>
      <c r="O55" s="1">
        <f t="array" ref="O55:O60">NORMDIST(M55:M60,M43,M34,0)</f>
        <v>0.68389532415494081</v>
      </c>
      <c r="P55" s="1"/>
      <c r="Q55" s="1"/>
      <c r="R55" s="1"/>
      <c r="S55" s="1"/>
      <c r="T55" s="1"/>
      <c r="U55" s="1"/>
      <c r="V55" s="1">
        <f t="shared" ref="V55" si="46">V48</f>
        <v>0.97929048443870381</v>
      </c>
      <c r="W55" s="1">
        <f t="array" ref="W55:W60">FREQUENCY(V2:V31,V55:V60)</f>
        <v>1</v>
      </c>
      <c r="X55" s="4">
        <f t="array" ref="X55:X60">NORMDIST(V55:V60,V32,V34,0)</f>
        <v>0.35971003357129994</v>
      </c>
      <c r="Y55" s="1"/>
      <c r="Z55" s="1">
        <f t="shared" ref="Z55:AD55" si="47">Z48</f>
        <v>-9.6318059727818872E-2</v>
      </c>
      <c r="AA55" s="1">
        <f t="array" ref="AA55:AA60">FREQUENCY(Z2:Z31,Z55:Z60)</f>
        <v>0</v>
      </c>
      <c r="AB55" s="1">
        <f t="array" ref="AB55:AB60">NORMDIST(Z55:Z60,Z43,Z34,0)</f>
        <v>0.50152890343931866</v>
      </c>
      <c r="AC55" s="1"/>
      <c r="AD55" s="1">
        <f t="shared" si="47"/>
        <v>-1.5148951664040178E-3</v>
      </c>
      <c r="AE55" s="1">
        <f t="array" ref="AE55:AE60">FREQUENCY(AD2:AD31,AD55:AD60)</f>
        <v>0</v>
      </c>
      <c r="AF55" s="1">
        <f t="array" ref="AF55:AF60">NORMDIST(AD55:AD60,AD43,AD34,0)</f>
        <v>2.7160647191142067</v>
      </c>
      <c r="AG55" s="1"/>
      <c r="AH55" s="1"/>
      <c r="AI55" s="1"/>
      <c r="AJ55" s="1"/>
      <c r="AK55" s="1"/>
      <c r="AL55" s="1"/>
      <c r="AM55" s="1">
        <f t="shared" ref="AM55" si="48">AM48</f>
        <v>0.12891625544739804</v>
      </c>
      <c r="AN55" s="1">
        <f t="array" ref="AN55:AN60">FREQUENCY(AM2:AM31,AM55:AM60)</f>
        <v>1</v>
      </c>
      <c r="AO55" s="1">
        <f>NORMDIST(AM55:AM60,AM43,AM34,0)</f>
        <v>0.98570863238154105</v>
      </c>
      <c r="AP55" s="1"/>
      <c r="AQ55" s="1">
        <f t="shared" ref="AQ55" si="49">AQ48</f>
        <v>0.36489855355449952</v>
      </c>
      <c r="AR55" s="1">
        <f t="array" ref="AR55:AR60">FREQUENCY(AQ2:AQ31,AQ55:AQ60)</f>
        <v>1</v>
      </c>
      <c r="AS55" s="1">
        <f t="array" ref="AS55:AS60">NORMDIST(AQ55:AQ60,AQ43,AQ34,0)</f>
        <v>0.4724266495004632</v>
      </c>
      <c r="AT55" s="1"/>
      <c r="AU55" s="1">
        <f t="shared" ref="AU55" si="50">AU48</f>
        <v>0.41130721285940297</v>
      </c>
      <c r="AV55" s="1">
        <f t="array" ref="AV55:AV60">FREQUENCY(AU2:AU31,AU55:AU60)</f>
        <v>1</v>
      </c>
      <c r="AW55" s="1">
        <f t="array" ref="AW55:AW60">NORMDIST(AU55:AU60,AU43,AU34,0)</f>
        <v>0.38249001509809188</v>
      </c>
      <c r="AX55" s="1"/>
      <c r="AY55" s="1"/>
      <c r="AZ55" s="1"/>
      <c r="BA55" s="1"/>
      <c r="BB55" s="1"/>
      <c r="BC55" s="1"/>
      <c r="BD55" s="1">
        <f t="shared" ref="BD55:BL55" si="51">BD48</f>
        <v>0.75768188985701079</v>
      </c>
      <c r="BE55" s="1">
        <f t="array" ref="BE55:BE60">FREQUENCY(BD2:BD31,BD55:BD60)</f>
        <v>1</v>
      </c>
      <c r="BF55" s="1">
        <f t="array" ref="BF55:BF60">NORMDIST(BD55:BD60,BD43,BD34,0)</f>
        <v>4.1765140261361633E-2</v>
      </c>
      <c r="BG55" s="1"/>
      <c r="BH55" s="1">
        <f t="shared" si="51"/>
        <v>0.32019593921168843</v>
      </c>
      <c r="BI55" s="1">
        <f t="array" ref="BI55:BI60">FREQUENCY(BH2:BH31,BH55:BH60)</f>
        <v>1</v>
      </c>
      <c r="BJ55" s="1">
        <f t="array" ref="BJ55:BJ60">NORMDIST(BH55:BH60,BH43,BH34,0)</f>
        <v>0.79891572844946634</v>
      </c>
      <c r="BK55" s="1"/>
      <c r="BL55" s="1">
        <f t="shared" si="51"/>
        <v>8.6888866364853629E-2</v>
      </c>
      <c r="BM55" s="1">
        <f t="array" ref="BM55:BM60">FREQUENCY(BL2:BL31,BL55:BL60)</f>
        <v>1</v>
      </c>
      <c r="BN55" s="1">
        <f t="array" ref="BN55:BN60">NORMDIST(BL55:BL60,BL43,BL34,0)</f>
        <v>6.3019335941619286</v>
      </c>
    </row>
    <row r="56" spans="4:66" x14ac:dyDescent="0.2">
      <c r="D56" s="2"/>
      <c r="E56" s="1">
        <f>E55+$E$34</f>
        <v>0.26765596724030938</v>
      </c>
      <c r="F56" s="1">
        <v>6</v>
      </c>
      <c r="G56" s="1">
        <v>1.7062861712333237</v>
      </c>
      <c r="H56" s="1"/>
      <c r="I56" s="1">
        <f>I55+$I$34</f>
        <v>0.74821280227218412</v>
      </c>
      <c r="J56" s="1">
        <v>8</v>
      </c>
      <c r="K56" s="1">
        <v>2.6284411701077608</v>
      </c>
      <c r="L56" s="3"/>
      <c r="M56" s="1">
        <f>M55+$M$34</f>
        <v>0.23120253429283419</v>
      </c>
      <c r="N56" s="1">
        <v>6</v>
      </c>
      <c r="O56" s="1">
        <v>3.171612398636761</v>
      </c>
      <c r="P56" s="1"/>
      <c r="Q56" s="1"/>
      <c r="R56" s="1"/>
      <c r="S56" s="1"/>
      <c r="T56" s="1"/>
      <c r="U56" s="1"/>
      <c r="V56" s="1">
        <f>V55+$V$34</f>
        <v>0.98254778312713942</v>
      </c>
      <c r="W56" s="1">
        <v>0</v>
      </c>
      <c r="X56" s="1">
        <v>6.6347909575603854</v>
      </c>
      <c r="Y56" s="1"/>
      <c r="Z56" s="1">
        <f>Z55+$Z$34</f>
        <v>4.5769846233126299E-5</v>
      </c>
      <c r="AA56" s="1">
        <v>0</v>
      </c>
      <c r="AB56" s="1">
        <v>2.3739361891321731</v>
      </c>
      <c r="AC56" s="1"/>
      <c r="AD56" s="1">
        <f>AD55+$AD$34</f>
        <v>9.3281938438213988E-2</v>
      </c>
      <c r="AE56" s="1">
        <v>24</v>
      </c>
      <c r="AF56" s="1">
        <v>4.1997389919486832</v>
      </c>
      <c r="AG56" s="1"/>
      <c r="AH56" s="1"/>
      <c r="AI56" s="1"/>
      <c r="AJ56" s="1"/>
      <c r="AK56" s="1"/>
      <c r="AL56" s="1"/>
      <c r="AM56" s="1">
        <f>AM55+$AM$34</f>
        <v>0.27189537749937803</v>
      </c>
      <c r="AN56" s="1">
        <v>11</v>
      </c>
      <c r="AO56" s="1">
        <f>NORMDIST(AM55:AM60,AM43,AM34,0)</f>
        <v>2.529904150414878</v>
      </c>
      <c r="AP56" s="1"/>
      <c r="AQ56" s="1">
        <f>AQ55+$AQ$34</f>
        <v>0.48584214547696952</v>
      </c>
      <c r="AR56" s="1">
        <v>6</v>
      </c>
      <c r="AS56" s="1">
        <v>2.0577363022132982</v>
      </c>
      <c r="AT56" s="1"/>
      <c r="AU56" s="1">
        <f>AU55+$AU$34</f>
        <v>0.54718839184062296</v>
      </c>
      <c r="AV56" s="1">
        <v>5</v>
      </c>
      <c r="AW56" s="1">
        <v>1.7470030541850745</v>
      </c>
      <c r="AX56" s="1"/>
      <c r="AY56" s="1"/>
      <c r="AZ56" s="1"/>
      <c r="BA56" s="1"/>
      <c r="BB56" s="1"/>
      <c r="BC56" s="1"/>
      <c r="BD56" s="1">
        <f>BD55+$BD$34</f>
        <v>0.7949472947318208</v>
      </c>
      <c r="BE56" s="1">
        <v>1</v>
      </c>
      <c r="BF56" s="1">
        <v>0.70815354894518001</v>
      </c>
      <c r="BG56" s="1"/>
      <c r="BH56" s="1">
        <f>BH55+$BH$34</f>
        <v>0.38567049462622843</v>
      </c>
      <c r="BI56" s="1">
        <v>3</v>
      </c>
      <c r="BJ56" s="1">
        <v>3.6373868709959987</v>
      </c>
      <c r="BK56" s="1"/>
      <c r="BL56" s="1">
        <f>BL55+$BL$34</f>
        <v>9.9953288328339635E-2</v>
      </c>
      <c r="BM56" s="1">
        <v>4</v>
      </c>
      <c r="BN56" s="1">
        <v>22.587755975385694</v>
      </c>
    </row>
    <row r="57" spans="4:66" x14ac:dyDescent="0.2">
      <c r="D57" s="2"/>
      <c r="E57" s="1">
        <f t="shared" ref="E57:E60" si="52">E56+$E$34</f>
        <v>0.40462057583304939</v>
      </c>
      <c r="F57" s="1">
        <v>8</v>
      </c>
      <c r="G57" s="1">
        <v>2.9110379145732699</v>
      </c>
      <c r="H57" s="1"/>
      <c r="I57" s="1">
        <f t="shared" ref="I57:I60" si="53">I56+$I$34</f>
        <v>0.83712512805504213</v>
      </c>
      <c r="J57" s="1">
        <v>6</v>
      </c>
      <c r="K57" s="1">
        <v>4.4842957943023016</v>
      </c>
      <c r="L57" s="3"/>
      <c r="M57" s="1">
        <f t="shared" ref="M57:M60" si="54">M56+$M$34</f>
        <v>0.30488771027878619</v>
      </c>
      <c r="N57" s="1">
        <v>10</v>
      </c>
      <c r="O57" s="1">
        <v>5.4109821038269423</v>
      </c>
      <c r="P57" s="1"/>
      <c r="Q57" s="1"/>
      <c r="R57" s="1"/>
      <c r="S57" s="1"/>
      <c r="T57" s="1"/>
      <c r="U57" s="1"/>
      <c r="V57" s="1">
        <f t="shared" ref="V57:V60" si="55">V56+$V$34</f>
        <v>0.98580508181557502</v>
      </c>
      <c r="W57" s="1">
        <v>2</v>
      </c>
      <c r="X57" s="1">
        <v>45.020203556184683</v>
      </c>
      <c r="Y57" s="1"/>
      <c r="Z57" s="1">
        <f t="shared" ref="Z57:Z60" si="56">Z56+$Z$34</f>
        <v>9.6409599420285125E-2</v>
      </c>
      <c r="AA57" s="1">
        <v>14</v>
      </c>
      <c r="AB57" s="1">
        <v>4.1337826050824127</v>
      </c>
      <c r="AC57" s="1"/>
      <c r="AD57" s="1">
        <f t="shared" ref="AD57:AD60" si="57">AD56+$AD$34</f>
        <v>0.18807877204283199</v>
      </c>
      <c r="AE57" s="1">
        <v>6</v>
      </c>
      <c r="AF57" s="1">
        <v>2.3889661972691627</v>
      </c>
      <c r="AG57" s="1"/>
      <c r="AH57" s="1"/>
      <c r="AI57" s="1"/>
      <c r="AJ57" s="1"/>
      <c r="AK57" s="1"/>
      <c r="AL57" s="1"/>
      <c r="AM57" s="1">
        <f t="shared" ref="AM57:AM60" si="58">AM56+$AM$34</f>
        <v>0.41487449955135802</v>
      </c>
      <c r="AN57" s="1">
        <v>10</v>
      </c>
      <c r="AO57" s="1">
        <f>NORMDIST(AM55:AM60,AM43,AM34,0)</f>
        <v>2.3887191609153806</v>
      </c>
      <c r="AP57" s="1"/>
      <c r="AQ57" s="1">
        <f t="shared" ref="AQ57:AQ60" si="59">AQ56+$AQ$34</f>
        <v>0.60678573739943953</v>
      </c>
      <c r="AR57" s="1">
        <v>7</v>
      </c>
      <c r="AS57" s="1">
        <v>3.2972400682408649</v>
      </c>
      <c r="AT57" s="1"/>
      <c r="AU57" s="1">
        <f t="shared" ref="AU57:AU60" si="60">AU56+$AU$34</f>
        <v>0.68306957082184294</v>
      </c>
      <c r="AV57" s="1">
        <v>10</v>
      </c>
      <c r="AW57" s="1">
        <v>2.9354368658379619</v>
      </c>
      <c r="AX57" s="1"/>
      <c r="AY57" s="1"/>
      <c r="AZ57" s="1"/>
      <c r="BA57" s="1"/>
      <c r="BB57" s="1"/>
      <c r="BC57" s="1"/>
      <c r="BD57" s="1">
        <f t="shared" ref="BD57:BD60" si="61">BD56+$BD$34</f>
        <v>0.8322126996066308</v>
      </c>
      <c r="BE57" s="1">
        <v>1</v>
      </c>
      <c r="BF57" s="1">
        <v>4.4171937175040821</v>
      </c>
      <c r="BG57" s="1"/>
      <c r="BH57" s="1">
        <f t="shared" ref="BH57:BH60" si="62">BH56+$BH$34</f>
        <v>0.45114505004076844</v>
      </c>
      <c r="BI57" s="1">
        <v>11</v>
      </c>
      <c r="BJ57" s="1">
        <v>6.0923316424986567</v>
      </c>
      <c r="BK57" s="1"/>
      <c r="BL57" s="1">
        <f t="shared" ref="BL57:BL60" si="63">BL56+$BL$34</f>
        <v>0.11301771029182564</v>
      </c>
      <c r="BM57" s="1">
        <v>15</v>
      </c>
      <c r="BN57" s="1">
        <v>29.783646595500088</v>
      </c>
    </row>
    <row r="58" spans="4:66" x14ac:dyDescent="0.2">
      <c r="D58" s="2"/>
      <c r="E58" s="1">
        <f t="shared" si="52"/>
        <v>0.5415851844257894</v>
      </c>
      <c r="F58" s="1">
        <v>8</v>
      </c>
      <c r="G58" s="1">
        <v>1.8270455333386559</v>
      </c>
      <c r="H58" s="1"/>
      <c r="I58" s="1">
        <f t="shared" si="53"/>
        <v>0.92603745383790015</v>
      </c>
      <c r="J58" s="1">
        <v>9</v>
      </c>
      <c r="K58" s="1">
        <v>2.8144644077634573</v>
      </c>
      <c r="L58" s="3"/>
      <c r="M58" s="1">
        <f t="shared" si="54"/>
        <v>0.37857288626473817</v>
      </c>
      <c r="N58" s="1">
        <v>9</v>
      </c>
      <c r="O58" s="1">
        <v>3.3960776077939401</v>
      </c>
      <c r="P58" s="1"/>
      <c r="Q58" s="1"/>
      <c r="R58" s="1"/>
      <c r="S58" s="1"/>
      <c r="T58" s="1"/>
      <c r="U58" s="1"/>
      <c r="V58" s="1">
        <f t="shared" si="55"/>
        <v>0.98906238050401063</v>
      </c>
      <c r="W58" s="1">
        <v>4</v>
      </c>
      <c r="X58" s="1">
        <v>112.38107513413195</v>
      </c>
      <c r="Y58" s="1"/>
      <c r="Z58" s="1">
        <f t="shared" si="56"/>
        <v>0.19277342899433714</v>
      </c>
      <c r="AA58" s="1">
        <v>16</v>
      </c>
      <c r="AB58" s="1">
        <v>2.6480839185109102</v>
      </c>
      <c r="AC58" s="1"/>
      <c r="AD58" s="1">
        <f t="shared" si="57"/>
        <v>0.28287560564745001</v>
      </c>
      <c r="AE58" s="1">
        <v>0</v>
      </c>
      <c r="AF58" s="1">
        <v>0.49992312581947906</v>
      </c>
      <c r="AG58" s="1"/>
      <c r="AH58" s="1"/>
      <c r="AI58" s="1"/>
      <c r="AJ58" s="1"/>
      <c r="AK58" s="1"/>
      <c r="AL58" s="1"/>
      <c r="AM58" s="1">
        <f t="shared" si="58"/>
        <v>0.55785362160333807</v>
      </c>
      <c r="AN58" s="1">
        <v>5</v>
      </c>
      <c r="AO58" s="1">
        <f>NORMDIST(AM55:AM60,AM43,AM34,0)</f>
        <v>0.82972014968337482</v>
      </c>
      <c r="AP58" s="1"/>
      <c r="AQ58" s="1">
        <f t="shared" si="59"/>
        <v>0.72772932932190959</v>
      </c>
      <c r="AR58" s="1">
        <v>12</v>
      </c>
      <c r="AS58" s="1">
        <v>1.9436449588140765</v>
      </c>
      <c r="AT58" s="1"/>
      <c r="AU58" s="1">
        <f t="shared" si="60"/>
        <v>0.81895074980306293</v>
      </c>
      <c r="AV58" s="1">
        <v>7</v>
      </c>
      <c r="AW58" s="1">
        <v>1.8145015446245834</v>
      </c>
      <c r="AX58" s="1"/>
      <c r="AY58" s="1"/>
      <c r="AZ58" s="1"/>
      <c r="BA58" s="1"/>
      <c r="BB58" s="1"/>
      <c r="BC58" s="1"/>
      <c r="BD58" s="1">
        <f t="shared" si="61"/>
        <v>0.86947810448144081</v>
      </c>
      <c r="BE58" s="1">
        <v>4</v>
      </c>
      <c r="BF58" s="1">
        <v>10.136102035187292</v>
      </c>
      <c r="BG58" s="1"/>
      <c r="BH58" s="1">
        <f t="shared" si="62"/>
        <v>0.51661960545530849</v>
      </c>
      <c r="BI58" s="1">
        <v>12</v>
      </c>
      <c r="BJ58" s="1">
        <v>3.7539034322855054</v>
      </c>
      <c r="BK58" s="1"/>
      <c r="BL58" s="1">
        <f t="shared" si="63"/>
        <v>0.12608213225531165</v>
      </c>
      <c r="BM58" s="1">
        <v>6</v>
      </c>
      <c r="BN58" s="1">
        <v>14.44734922897665</v>
      </c>
    </row>
    <row r="59" spans="4:66" x14ac:dyDescent="0.2">
      <c r="D59" s="2"/>
      <c r="E59" s="1">
        <f t="shared" si="52"/>
        <v>0.67854979301852936</v>
      </c>
      <c r="F59" s="1">
        <v>8</v>
      </c>
      <c r="G59" s="1">
        <v>0.42184839199519952</v>
      </c>
      <c r="H59" s="1"/>
      <c r="I59" s="1">
        <f t="shared" si="53"/>
        <v>1.0149497796207581</v>
      </c>
      <c r="J59" s="1">
        <v>7</v>
      </c>
      <c r="K59" s="1">
        <v>0.64983453501455546</v>
      </c>
      <c r="L59" s="3"/>
      <c r="M59" s="1">
        <f t="shared" si="54"/>
        <v>0.45225806225069021</v>
      </c>
      <c r="N59" s="1">
        <v>4</v>
      </c>
      <c r="O59" s="1">
        <v>0.78412379485531569</v>
      </c>
      <c r="P59" s="1"/>
      <c r="Q59" s="1"/>
      <c r="R59" s="1"/>
      <c r="S59" s="1"/>
      <c r="T59" s="1"/>
      <c r="U59" s="1"/>
      <c r="V59" s="1">
        <f t="shared" si="55"/>
        <v>0.99231967919244624</v>
      </c>
      <c r="W59" s="1">
        <v>14</v>
      </c>
      <c r="X59" s="1">
        <v>103.20112439124961</v>
      </c>
      <c r="Y59" s="1"/>
      <c r="Z59" s="1">
        <f t="shared" si="56"/>
        <v>0.28913725856838912</v>
      </c>
      <c r="AA59" s="1">
        <v>0</v>
      </c>
      <c r="AB59" s="1">
        <v>0.62405285223325713</v>
      </c>
      <c r="AC59" s="1"/>
      <c r="AD59" s="1">
        <f t="shared" si="57"/>
        <v>0.377672439252068</v>
      </c>
      <c r="AE59" s="1">
        <v>0</v>
      </c>
      <c r="AF59" s="1">
        <v>3.8485928407619892E-2</v>
      </c>
      <c r="AG59" s="1"/>
      <c r="AH59" s="1"/>
      <c r="AI59" s="1"/>
      <c r="AJ59" s="1"/>
      <c r="AK59" s="1"/>
      <c r="AL59" s="1"/>
      <c r="AM59" s="1">
        <f t="shared" si="58"/>
        <v>0.70083274365531811</v>
      </c>
      <c r="AN59" s="1">
        <v>3</v>
      </c>
      <c r="AO59" s="1">
        <f>NORMDIST(AM55:AM60,AM43,AM34,0)</f>
        <v>0.10602388134285394</v>
      </c>
      <c r="AP59" s="1"/>
      <c r="AQ59" s="1">
        <f t="shared" si="59"/>
        <v>0.84867292124437954</v>
      </c>
      <c r="AR59" s="1">
        <v>2</v>
      </c>
      <c r="AS59" s="1">
        <v>0.42149150094380888</v>
      </c>
      <c r="AT59" s="1"/>
      <c r="AU59" s="1">
        <f t="shared" si="60"/>
        <v>0.95483192878428291</v>
      </c>
      <c r="AV59" s="1">
        <v>7</v>
      </c>
      <c r="AW59" s="1">
        <v>0.4126173242221462</v>
      </c>
      <c r="AX59" s="1"/>
      <c r="AY59" s="1"/>
      <c r="AZ59" s="1"/>
      <c r="BA59" s="1"/>
      <c r="BB59" s="1"/>
      <c r="BC59" s="1"/>
      <c r="BD59" s="1">
        <f t="shared" si="61"/>
        <v>0.90674350935625081</v>
      </c>
      <c r="BE59" s="1">
        <v>17</v>
      </c>
      <c r="BF59" s="1">
        <v>8.5565958523057155</v>
      </c>
      <c r="BG59" s="1"/>
      <c r="BH59" s="1">
        <f t="shared" si="62"/>
        <v>0.58209416086984844</v>
      </c>
      <c r="BI59" s="1">
        <v>1</v>
      </c>
      <c r="BJ59" s="1">
        <v>0.8509189083320351</v>
      </c>
      <c r="BK59" s="1"/>
      <c r="BL59" s="1">
        <f t="shared" si="63"/>
        <v>0.13914655421879765</v>
      </c>
      <c r="BM59" s="1">
        <v>3</v>
      </c>
      <c r="BN59" s="1">
        <v>2.5781251167355372</v>
      </c>
    </row>
    <row r="60" spans="4:66" x14ac:dyDescent="0.2">
      <c r="D60" s="2"/>
      <c r="E60" s="1">
        <f t="shared" si="52"/>
        <v>0.81551440161126942</v>
      </c>
      <c r="F60" s="1">
        <v>0</v>
      </c>
      <c r="G60" s="1">
        <v>3.5831826221969919E-2</v>
      </c>
      <c r="H60" s="1"/>
      <c r="I60" s="1">
        <f t="shared" si="53"/>
        <v>1.103862105403616</v>
      </c>
      <c r="J60" s="1">
        <v>0</v>
      </c>
      <c r="K60" s="1">
        <v>5.519698206954389E-2</v>
      </c>
      <c r="L60" s="3"/>
      <c r="M60" s="1">
        <f t="shared" si="54"/>
        <v>0.52594323823664224</v>
      </c>
      <c r="N60" s="1">
        <v>1</v>
      </c>
      <c r="O60" s="1">
        <v>6.6603519340153752E-2</v>
      </c>
      <c r="P60" s="1"/>
      <c r="Q60" s="1"/>
      <c r="R60" s="1"/>
      <c r="S60" s="1"/>
      <c r="T60" s="1"/>
      <c r="U60" s="1"/>
      <c r="V60" s="1">
        <f t="shared" si="55"/>
        <v>0.99557697788088184</v>
      </c>
      <c r="W60" s="1">
        <v>9</v>
      </c>
      <c r="X60" s="1">
        <v>34.864319554818572</v>
      </c>
      <c r="Y60" s="1"/>
      <c r="Z60" s="1">
        <f t="shared" si="56"/>
        <v>0.38550108814244111</v>
      </c>
      <c r="AA60" s="1">
        <v>0</v>
      </c>
      <c r="AB60" s="1">
        <v>5.4102398525873827E-2</v>
      </c>
      <c r="AC60" s="1"/>
      <c r="AD60" s="1">
        <f t="shared" si="57"/>
        <v>0.472469272856686</v>
      </c>
      <c r="AE60" s="1">
        <v>0</v>
      </c>
      <c r="AF60" s="1">
        <v>1.0899491229020679E-3</v>
      </c>
      <c r="AG60" s="1"/>
      <c r="AH60" s="1"/>
      <c r="AI60" s="1"/>
      <c r="AJ60" s="1"/>
      <c r="AK60" s="1"/>
      <c r="AL60" s="1"/>
      <c r="AM60" s="1">
        <f t="shared" si="58"/>
        <v>0.84381186570729816</v>
      </c>
      <c r="AN60" s="1">
        <v>0</v>
      </c>
      <c r="AO60" s="1">
        <f>NORMDIST(AM55:AM60,AM43,AM34,0)</f>
        <v>4.9840372429937104E-3</v>
      </c>
      <c r="AP60" s="1"/>
      <c r="AQ60" s="1">
        <f t="shared" si="59"/>
        <v>0.96961651316684949</v>
      </c>
      <c r="AR60" s="1">
        <v>2</v>
      </c>
      <c r="AS60" s="1">
        <v>3.3625304472413568E-2</v>
      </c>
      <c r="AT60" s="1"/>
      <c r="AU60" s="1">
        <f t="shared" si="60"/>
        <v>1.090713107765503</v>
      </c>
      <c r="AV60" s="1">
        <v>0</v>
      </c>
      <c r="AW60" s="1">
        <v>3.4517798772826298E-2</v>
      </c>
      <c r="AX60" s="1"/>
      <c r="AY60" s="1"/>
      <c r="AZ60" s="1"/>
      <c r="BA60" s="1"/>
      <c r="BB60" s="1"/>
      <c r="BC60" s="1"/>
      <c r="BD60" s="1">
        <f t="shared" si="61"/>
        <v>0.94400891423106081</v>
      </c>
      <c r="BE60" s="1">
        <v>6</v>
      </c>
      <c r="BF60" s="1">
        <v>2.657275503058008</v>
      </c>
      <c r="BG60" s="1"/>
      <c r="BH60" s="1">
        <f t="shared" si="62"/>
        <v>0.64756871628438839</v>
      </c>
      <c r="BI60" s="1">
        <v>2</v>
      </c>
      <c r="BJ60" s="1">
        <v>7.09575758695246E-2</v>
      </c>
      <c r="BK60" s="1"/>
      <c r="BL60" s="1">
        <f t="shared" si="63"/>
        <v>0.15221097618228366</v>
      </c>
      <c r="BM60" s="1">
        <v>1</v>
      </c>
      <c r="BN60" s="1">
        <v>0.1692486943193201</v>
      </c>
    </row>
    <row r="62" spans="4:66" x14ac:dyDescent="0.2">
      <c r="E62" s="1"/>
      <c r="F62" s="1"/>
      <c r="G62" s="1"/>
      <c r="H62" s="1"/>
    </row>
    <row r="1048576" spans="23:23" x14ac:dyDescent="0.2">
      <c r="W1048576">
        <f>FREQUENCY(V2:V31,V55:V60)</f>
        <v>1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2019-02-23T21:22:31Z</dcterms:created>
  <dcterms:modified xsi:type="dcterms:W3CDTF">2019-02-26T16:20:41Z</dcterms:modified>
</cp:coreProperties>
</file>