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395" yWindow="270" windowWidth="10920" windowHeight="5610" tabRatio="549" activeTab="2"/>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45621"/>
</workbook>
</file>

<file path=xl/calcChain.xml><?xml version="1.0" encoding="utf-8"?>
<calcChain xmlns="http://schemas.openxmlformats.org/spreadsheetml/2006/main">
  <c r="L8" i="24" l="1"/>
  <c r="J8" i="24"/>
  <c r="K8" i="24" s="1"/>
  <c r="M8" i="22"/>
  <c r="Q8" i="22"/>
  <c r="N8" i="22" s="1"/>
  <c r="P8" i="22" l="1"/>
  <c r="J7" i="24" l="1"/>
  <c r="K7" i="24" s="1"/>
  <c r="J6" i="24"/>
  <c r="K6" i="24" s="1"/>
  <c r="J5" i="24"/>
  <c r="J4" i="24"/>
  <c r="K4" i="24" s="1"/>
  <c r="J3" i="24"/>
  <c r="K3" i="24" s="1"/>
  <c r="K5" i="24" l="1"/>
  <c r="O8" i="22"/>
  <c r="L7" i="24"/>
  <c r="L6" i="24"/>
  <c r="L5" i="24"/>
  <c r="L4" i="24"/>
  <c r="L3" i="24" l="1"/>
  <c r="M7" i="22"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text>
        <r>
          <rPr>
            <b/>
            <sz val="9"/>
            <color indexed="81"/>
            <rFont val="細明體"/>
            <family val="3"/>
            <charset val="136"/>
          </rPr>
          <t>紀錄者</t>
        </r>
      </text>
    </comment>
    <comment ref="J6" authorId="0">
      <text>
        <r>
          <rPr>
            <b/>
            <sz val="9"/>
            <color indexed="81"/>
            <rFont val="細明體"/>
            <family val="3"/>
            <charset val="136"/>
          </rPr>
          <t>參與檢視人數</t>
        </r>
      </text>
    </comment>
    <comment ref="K6" authorId="0">
      <text>
        <r>
          <rPr>
            <b/>
            <sz val="9"/>
            <color indexed="81"/>
            <rFont val="細明體"/>
            <family val="3"/>
            <charset val="136"/>
          </rPr>
          <t>參與檢視人員名單</t>
        </r>
      </text>
    </comment>
    <comment ref="L6" authorId="0">
      <text>
        <r>
          <rPr>
            <b/>
            <sz val="9"/>
            <color indexed="81"/>
            <rFont val="細明體"/>
            <family val="3"/>
            <charset val="136"/>
          </rPr>
          <t>被Review者(文件作者)</t>
        </r>
      </text>
    </comment>
    <comment ref="Q6" authorId="1">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<sst xmlns="http://schemas.openxmlformats.org/spreadsheetml/2006/main" count="954" uniqueCount="415">
  <si>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</si>
  <si>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</si>
  <si>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</si>
  <si>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</si>
  <si>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</si>
  <si>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</si>
  <si>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</si>
  <si>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</si>
  <si>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</si>
  <si>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</si>
  <si>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</si>
  <si>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</si>
  <si>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</si>
  <si>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</si>
  <si>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</si>
  <si>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</si>
  <si>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</si>
  <si>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</si>
  <si>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</si>
  <si>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</si>
  <si>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</si>
  <si>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</si>
  <si>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</si>
  <si>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</si>
  <si>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</si>
  <si>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</si>
  <si>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</si>
  <si>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</si>
  <si>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</si>
  <si>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</si>
  <si>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</si>
  <si>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</si>
  <si>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</si>
  <si>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</si>
  <si>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</si>
  <si>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</si>
  <si>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</si>
  <si>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</si>
  <si>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</si>
  <si>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</si>
  <si>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</si>
  <si>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</si>
  <si>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</si>
  <si>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</si>
  <si>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</si>
  <si>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</si>
  <si>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</si>
  <si>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</si>
  <si>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</si>
  <si>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</si>
  <si>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</si>
  <si>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</si>
  <si>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</si>
  <si>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</si>
  <si>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</si>
  <si>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</si>
  <si>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</si>
  <si>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</si>
  <si>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</si>
  <si>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</si>
  <si>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</si>
  <si>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</si>
  <si>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</si>
  <si>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</si>
  <si>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</si>
  <si>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</si>
  <si>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</si>
  <si>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</si>
  <si>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</si>
  <si>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</si>
  <si>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</si>
  <si>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</si>
  <si>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</si>
  <si>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</si>
  <si>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</si>
  <si>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</si>
  <si>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</si>
  <si>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</si>
  <si>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</si>
  <si>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</si>
  <si>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</si>
  <si>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</si>
  <si>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</si>
  <si>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</si>
  <si>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</si>
  <si>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</si>
  <si>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</si>
  <si>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</si>
  <si>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</si>
  <si>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</si>
  <si>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</si>
  <si>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</si>
  <si>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</si>
  <si>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</si>
  <si>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</si>
  <si>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</si>
  <si>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</si>
  <si>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</si>
  <si>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</si>
  <si>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</si>
  <si>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</si>
  <si>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</si>
  <si>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</si>
  <si>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</si>
  <si>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</si>
  <si>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</si>
  <si>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</si>
  <si>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</si>
  <si>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</si>
  <si>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</si>
  <si>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</si>
  <si>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</si>
  <si>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</si>
  <si>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</si>
  <si>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</si>
  <si>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</si>
  <si>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</si>
  <si>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</si>
  <si>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</si>
  <si>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</si>
  <si>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</si>
  <si>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</si>
  <si>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</si>
  <si>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</si>
  <si>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</si>
  <si>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</si>
  <si>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</si>
  <si>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</si>
  <si>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</si>
  <si>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</si>
  <si>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</si>
  <si>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</si>
  <si>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</si>
  <si>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</si>
  <si>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</si>
  <si>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</si>
  <si>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</si>
  <si>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</si>
  <si>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</si>
  <si>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</si>
  <si>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</si>
  <si>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</si>
  <si>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</si>
  <si>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</si>
  <si>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</si>
  <si>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</si>
  <si>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</si>
  <si>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</si>
  <si>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</si>
  <si>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</si>
  <si>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</si>
  <si>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</si>
  <si>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</si>
  <si>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</si>
  <si>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</si>
  <si>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</si>
  <si>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</si>
  <si>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</si>
  <si>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</si>
  <si>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</si>
  <si>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</si>
  <si>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</si>
  <si>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</si>
  <si>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</si>
  <si>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</si>
  <si>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</si>
  <si>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</si>
  <si>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</si>
  <si>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</si>
  <si>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</si>
  <si>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</si>
  <si>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</si>
  <si>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</si>
  <si>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</si>
  <si>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</si>
  <si>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</si>
  <si>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</si>
  <si>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</si>
  <si>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</si>
  <si>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</si>
  <si>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</si>
  <si>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</si>
  <si>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</si>
  <si>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</si>
  <si>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</si>
  <si>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</si>
  <si>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</si>
  <si>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</si>
  <si>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</si>
  <si>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</si>
  <si>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</si>
  <si>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</si>
  <si>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</si>
  <si>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</si>
  <si>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</si>
  <si>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</si>
  <si>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</si>
  <si>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</si>
  <si>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</si>
  <si>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</si>
  <si>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</si>
  <si>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</si>
  <si>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</si>
  <si>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</si>
  <si>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</si>
  <si>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</si>
  <si>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</si>
  <si>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</si>
  <si>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</si>
  <si>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</si>
  <si>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</si>
  <si>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</si>
  <si>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</si>
  <si>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</si>
  <si>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</si>
  <si>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</si>
  <si>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</si>
  <si>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</si>
  <si>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</si>
  <si>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</si>
  <si>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</si>
  <si>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</si>
  <si>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</si>
  <si>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</si>
  <si>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</si>
  <si>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</si>
  <si>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</si>
  <si>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</si>
  <si>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</si>
  <si>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</si>
  <si>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</si>
  <si>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</si>
  <si>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</si>
  <si>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</si>
  <si>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</si>
  <si>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</si>
  <si>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</si>
  <si>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</si>
  <si>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</si>
  <si>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</si>
  <si>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</si>
  <si>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</si>
  <si>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</si>
  <si>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</si>
  <si>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</si>
  <si>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</si>
  <si>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</si>
  <si>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</si>
  <si>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</si>
  <si>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</si>
  <si>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</si>
  <si>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</si>
  <si>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</si>
  <si>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</si>
  <si>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</si>
  <si>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</si>
  <si>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</si>
  <si>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</si>
  <si>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</si>
  <si>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</si>
  <si>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</si>
  <si>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</si>
  <si>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</si>
  <si>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</si>
  <si>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</si>
  <si>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</si>
  <si>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</si>
  <si>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</si>
  <si>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</si>
  <si>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</si>
  <si>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</si>
  <si>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</si>
  <si>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</si>
  <si>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</si>
  <si>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</si>
  <si>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</si>
  <si>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</si>
  <si>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</si>
  <si>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</si>
  <si>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</si>
  <si>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</si>
  <si>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</si>
  <si>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</si>
  <si>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</si>
  <si>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</si>
  <si>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</si>
  <si>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</si>
  <si>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</si>
  <si>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</si>
  <si>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</si>
  <si>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</si>
  <si>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</si>
  <si>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</si>
  <si>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</si>
  <si>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</si>
  <si>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</si>
  <si>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</si>
  <si>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</si>
  <si>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</si>
  <si>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</si>
  <si>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</si>
  <si>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</si>
  <si>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</si>
  <si>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</si>
  <si>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</si>
  <si>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</si>
  <si>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</si>
  <si>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</si>
  <si>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</si>
  <si>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</si>
  <si>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</si>
  <si>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</si>
  <si>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</si>
  <si>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</si>
  <si>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</si>
  <si>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</si>
  <si>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</si>
  <si>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</si>
  <si>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</si>
  <si>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</si>
  <si>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</si>
  <si>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</si>
  <si>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</si>
  <si>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</si>
  <si>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</si>
  <si>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</si>
  <si>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</si>
  <si>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</si>
  <si>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</si>
  <si>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</si>
  <si>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</si>
  <si>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</si>
  <si>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</si>
  <si>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</si>
  <si>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</si>
  <si>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</si>
  <si>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</si>
  <si>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</si>
  <si>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</si>
  <si>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</si>
  <si>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</si>
  <si>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</si>
  <si>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</si>
  <si>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</si>
  <si>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</si>
  <si>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</si>
  <si>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</si>
  <si>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</si>
  <si>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</si>
  <si>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</si>
  <si>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</si>
  <si>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</si>
  <si>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</si>
  <si>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</si>
  <si>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</si>
  <si>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</si>
  <si>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</si>
  <si>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</si>
  <si>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</si>
  <si>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</si>
  <si>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</si>
  <si>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</si>
  <si>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</si>
  <si>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</si>
  <si>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</si>
  <si>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</si>
  <si>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</si>
  <si>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</si>
  <si>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</si>
  <si>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</si>
  <si>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</si>
  <si>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</si>
  <si>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</si>
  <si>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</si>
  <si>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</si>
  <si>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</si>
  <si>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</si>
  <si>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</si>
  <si>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</si>
  <si>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</si>
  <si>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</si>
  <si>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</si>
  <si>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</si>
  <si>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</si>
  <si>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陳懿信</t>
    <phoneticPr fontId="20" type="noConversion"/>
  </si>
  <si>
    <t>懿信、慕霖</t>
    <phoneticPr fontId="20" type="noConversion"/>
  </si>
  <si>
    <t>慕霖</t>
    <phoneticPr fontId="20" type="noConversion"/>
  </si>
  <si>
    <t>懿信</t>
    <phoneticPr fontId="23" type="noConversion"/>
  </si>
  <si>
    <t>依內部決議，BT需提出執行作業流程，API 撰寫方式比照BT，因此請補上IPO圖</t>
    <phoneticPr fontId="23" type="noConversion"/>
  </si>
  <si>
    <t>APF0504/0505/0506於功能簡述的說明程度不足，請重新調整</t>
    <phoneticPr fontId="23" type="noConversion"/>
  </si>
  <si>
    <t>如左列說明</t>
    <phoneticPr fontId="23" type="noConversion"/>
  </si>
  <si>
    <t>2</t>
    <phoneticPr fontId="23" type="noConversion"/>
  </si>
  <si>
    <t>因內部討論BT不再另撰寫SD內容，SA則需更加詳細，原即有提列SD時程，不足之處於SD撰寫時補足</t>
    <phoneticPr fontId="23" type="noConversion"/>
  </si>
  <si>
    <t>功能分析</t>
  </si>
  <si>
    <t>表達不清楚</t>
  </si>
  <si>
    <t>強化</t>
  </si>
  <si>
    <t>陳懿信</t>
    <phoneticPr fontId="20" type="noConversion"/>
  </si>
  <si>
    <t>陳慕霖</t>
    <phoneticPr fontId="20" type="noConversion"/>
  </si>
  <si>
    <t>懿信、傳勝、鈺杰、慕霖</t>
    <phoneticPr fontId="20" type="noConversion"/>
  </si>
  <si>
    <t>鈺杰、慕霖</t>
    <phoneticPr fontId="20" type="noConversion"/>
  </si>
  <si>
    <t>SA PM-2</t>
    <phoneticPr fontId="23" type="noConversion"/>
  </si>
  <si>
    <t>3</t>
    <phoneticPr fontId="23" type="noConversion"/>
  </si>
  <si>
    <t>Session Timeout時，若使用者切回該頁籤，以遮罩方式顯示提示訊息</t>
    <phoneticPr fontId="23" type="noConversion"/>
  </si>
  <si>
    <t>Session Timeout時，若使用者切回該頁籤，顯示訊息，請參考APF NO 14001，並以遮罩方式顯示</t>
    <phoneticPr fontId="23" type="noConversion"/>
  </si>
  <si>
    <t>懿信</t>
    <phoneticPr fontId="23" type="noConversion"/>
  </si>
  <si>
    <t>4</t>
    <phoneticPr fontId="23" type="noConversion"/>
  </si>
  <si>
    <t>IPO流程圖，應加入session refresh的作業流程</t>
    <phoneticPr fontId="23" type="noConversion"/>
  </si>
  <si>
    <t>如左列所示</t>
    <phoneticPr fontId="23" type="noConversion"/>
  </si>
  <si>
    <t>功能設計</t>
  </si>
  <si>
    <t>5</t>
    <phoneticPr fontId="23" type="noConversion"/>
  </si>
  <si>
    <t>各模組Session timeout後，須另外處理，否則timeout後預設會導到登入頁</t>
    <phoneticPr fontId="23" type="noConversion"/>
  </si>
  <si>
    <t>於備註說明，各模組自行設定session timeout處理頁，並在routing table註冊為預設顯示頁面</t>
    <phoneticPr fontId="23" type="noConversion"/>
  </si>
  <si>
    <t>6</t>
    <phoneticPr fontId="23" type="noConversion"/>
  </si>
  <si>
    <t>5.3 點選功能清單開啟tab後，重置該模組timer，應為點選相同模組的功能清單，才會重置timer</t>
    <phoneticPr fontId="23" type="noConversion"/>
  </si>
  <si>
    <t>修改5.3功能簡述的說明，改為點選相同模組的功能清單，才會重置timer</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</si>
</sst>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樣式 1" xfId="42"/>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zoomScale="86" zoomScaleNormal="86" workbookViewId="0">
      <pane xSplit="2" ySplit="6" topLeftCell="C7" activePane="bottomRight" state="frozen"/>
      <selection pane="topRight" activeCell="C1" sqref="C1"/>
      <selection pane="bottomLeft" activeCell="A7" sqref="A7"/>
      <selection pane="bottomRight" activeCell="L13" sqref="L13"/>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4.3333333333333286</v>
      </c>
      <c r="E5" s="99">
        <f>SUM($J$7:$J$27)</f>
        <v>6</v>
      </c>
      <c r="F5" s="109">
        <f ca="1">SUM($N$7:$N$27)</f>
        <v>6</v>
      </c>
      <c r="G5" s="109">
        <f ca="1">SUM($O$7:$O$27)</f>
        <v>5</v>
      </c>
      <c r="H5" s="110">
        <f ca="1">F5-G5</f>
        <v>1</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f ca="1">IF(A7="","",COUNTIF(OFFSET($A$6,1,,,):OFFSET(B7,,-1,,),OFFSET(B7,,-1,,)))</f>
        <v>1</v>
      </c>
      <c r="C7" s="65" t="s">
        <v>379</v>
      </c>
      <c r="D7" s="140" t="s">
        <v>384</v>
      </c>
      <c r="E7" s="66">
        <v>41572</v>
      </c>
      <c r="F7" s="140" t="s">
        <v>383</v>
      </c>
      <c r="G7" s="66">
        <v>41569</v>
      </c>
      <c r="H7" s="67">
        <v>0.70833333333333337</v>
      </c>
      <c r="I7" s="67">
        <v>0.72916666666666663</v>
      </c>
      <c r="J7" s="65">
        <v>2</v>
      </c>
      <c r="K7" s="68" t="s">
        <v>385</v>
      </c>
      <c r="L7" s="69" t="s">
        <v>386</v>
      </c>
      <c r="M7" s="70">
        <f>IF(C7="","",J7*(I7-H7)*24)</f>
        <v>0.99999999999999645</v>
      </c>
      <c r="N7" s="63">
        <f ca="1">IF(C7="","",COUNTIF(改善明細!A:A,Q7))</f>
        <v>2</v>
      </c>
      <c r="O7" s="63">
        <f ca="1">IF(C7="","",COUNTIFS(改善明細!$A:$A,Q7, 改善明細!$J:$J,"V"))</f>
        <v>2</v>
      </c>
      <c r="P7" s="71" t="str">
        <f t="shared" ref="P7" ca="1" si="0">IF(Q7="","",LEFT(Q7,FIND("-",Q7)-1))</f>
        <v>SA PM</v>
      </c>
      <c r="Q7" s="71" t="str">
        <f ca="1">IF(OR(A7="",B7=""),"",A7&amp;"-"&amp;B7)</f>
        <v>SA PM-1</v>
      </c>
      <c r="R7" s="72"/>
    </row>
    <row r="8" spans="1:20" s="55" customFormat="1" ht="16.5">
      <c r="A8" s="64" t="s">
        <v>380</v>
      </c>
      <c r="B8" s="1">
        <v>2</v>
      </c>
      <c r="C8" s="65" t="s">
        <v>379</v>
      </c>
      <c r="D8" s="140" t="s">
        <v>396</v>
      </c>
      <c r="E8" s="66">
        <v>41603</v>
      </c>
      <c r="F8" s="140" t="s">
        <v>397</v>
      </c>
      <c r="G8" s="66">
        <v>41600</v>
      </c>
      <c r="H8" s="67">
        <v>0.56944444444444442</v>
      </c>
      <c r="I8" s="67">
        <v>0.60416666666666663</v>
      </c>
      <c r="J8" s="65">
        <v>4</v>
      </c>
      <c r="K8" s="68" t="s">
        <v>398</v>
      </c>
      <c r="L8" s="69" t="s">
        <v>399</v>
      </c>
      <c r="M8" s="70">
        <f>IF(C8="","",J8*(I8-H8)*24)</f>
        <v>3.3333333333333321</v>
      </c>
      <c r="N8" s="63">
        <f>IF(C8="","",COUNTIF(改善明細!A:A,Q8))</f>
        <v>4</v>
      </c>
      <c r="O8" s="63">
        <f>IF(C8="","",COUNTIFS(改善明細!$A:$A,Q8, 改善明細!$J:$J,"V"))</f>
        <v>3</v>
      </c>
      <c r="P8" s="71" t="str">
        <f t="shared" ref="P8" si="1">IF(Q8="","",LEFT(Q8,FIND("-",Q8)-1))</f>
        <v>SA PM</v>
      </c>
      <c r="Q8" s="71" t="str">
        <f>IF(OR(A8="",B8=""),"",A8&amp;"-"&amp;B8)</f>
        <v>SA PM-2</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tabSelected="1" zoomScale="80" zoomScaleNormal="80" workbookViewId="0">
      <pane xSplit="4" ySplit="2" topLeftCell="G3" activePane="bottomRight" state="frozen"/>
      <selection pane="topRight" activeCell="E1" sqref="E1"/>
      <selection pane="bottomLeft" activeCell="A3" sqref="A3"/>
      <selection pane="bottomRight" activeCell="H12" sqref="H12"/>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389</v>
      </c>
      <c r="D3" s="43" t="s">
        <v>390</v>
      </c>
      <c r="E3" s="45" t="s">
        <v>387</v>
      </c>
      <c r="F3" s="46" t="s">
        <v>393</v>
      </c>
      <c r="G3" s="44" t="s">
        <v>394</v>
      </c>
      <c r="H3" s="91">
        <v>41579</v>
      </c>
      <c r="I3" s="91">
        <v>41579</v>
      </c>
      <c r="J3" s="89" t="str">
        <f t="shared" ref="J3:J8" si="0">IF(I3="","","V")</f>
        <v>V</v>
      </c>
      <c r="K3" s="89" t="str">
        <f t="shared" ref="K3:K8" si="1">IF(OR(J3&lt;&gt;"",C3=""),"","V")</f>
        <v/>
      </c>
      <c r="L3" s="90" t="str">
        <f t="shared" ref="L3:L8" si="2">IF(A3="","",LEFT(A3,FIND("-",A3)-1))</f>
        <v>SA PM</v>
      </c>
      <c r="M3" s="90"/>
      <c r="N3" s="36"/>
      <c r="O3" s="22"/>
      <c r="P3" s="22"/>
    </row>
    <row r="4" spans="1:18" s="23" customFormat="1" ht="64.150000000000006" customHeight="1">
      <c r="A4" s="40" t="s">
        <v>381</v>
      </c>
      <c r="B4" s="41" t="s">
        <v>391</v>
      </c>
      <c r="C4" s="42" t="s">
        <v>388</v>
      </c>
      <c r="D4" s="43" t="s">
        <v>392</v>
      </c>
      <c r="E4" s="45" t="s">
        <v>387</v>
      </c>
      <c r="F4" s="46" t="s">
        <v>393</v>
      </c>
      <c r="G4" s="44" t="s">
        <v>395</v>
      </c>
      <c r="H4" s="91">
        <v>41572</v>
      </c>
      <c r="I4" s="91">
        <v>41572</v>
      </c>
      <c r="J4" s="89" t="str">
        <f t="shared" si="0"/>
        <v>V</v>
      </c>
      <c r="K4" s="89" t="str">
        <f t="shared" si="1"/>
        <v/>
      </c>
      <c r="L4" s="90" t="str">
        <f t="shared" si="2"/>
        <v>SA PM</v>
      </c>
      <c r="M4" s="90"/>
      <c r="N4" s="36"/>
      <c r="O4" s="22"/>
      <c r="P4" s="22"/>
    </row>
    <row r="5" spans="1:18" s="23" customFormat="1" ht="33">
      <c r="A5" s="40" t="s">
        <v>400</v>
      </c>
      <c r="B5" s="41" t="s">
        <v>401</v>
      </c>
      <c r="C5" s="42" t="s">
        <v>402</v>
      </c>
      <c r="D5" s="43" t="s">
        <v>403</v>
      </c>
      <c r="E5" s="45" t="s">
        <v>404</v>
      </c>
      <c r="F5" s="46" t="s">
        <v>393</v>
      </c>
      <c r="G5" s="44"/>
      <c r="H5" s="91">
        <v>41603</v>
      </c>
      <c r="I5" s="91">
        <v>41603</v>
      </c>
      <c r="J5" s="89" t="str">
        <f t="shared" si="0"/>
        <v>V</v>
      </c>
      <c r="K5" s="89" t="str">
        <f t="shared" si="1"/>
        <v/>
      </c>
      <c r="L5" s="90" t="str">
        <f t="shared" si="2"/>
        <v>SA PM</v>
      </c>
      <c r="M5" s="90"/>
      <c r="N5" s="36"/>
      <c r="O5" s="22"/>
      <c r="P5" s="22"/>
    </row>
    <row r="6" spans="1:18" s="23" customFormat="1" ht="16.5">
      <c r="A6" s="40" t="s">
        <v>400</v>
      </c>
      <c r="B6" s="41" t="s">
        <v>405</v>
      </c>
      <c r="C6" s="42" t="s">
        <v>406</v>
      </c>
      <c r="D6" s="43" t="s">
        <v>407</v>
      </c>
      <c r="E6" s="45" t="s">
        <v>404</v>
      </c>
      <c r="F6" s="46" t="s">
        <v>408</v>
      </c>
      <c r="G6" s="44"/>
      <c r="H6" s="91">
        <v>41604</v>
      </c>
      <c r="I6" s="91"/>
      <c r="J6" s="89" t="str">
        <f t="shared" si="0"/>
        <v/>
      </c>
      <c r="K6" s="89" t="str">
        <f t="shared" si="1"/>
        <v>V</v>
      </c>
      <c r="L6" s="90" t="str">
        <f t="shared" si="2"/>
        <v>SA PM</v>
      </c>
      <c r="M6" s="90"/>
      <c r="N6" s="36"/>
      <c r="O6" s="22"/>
      <c r="P6" s="22"/>
    </row>
    <row r="7" spans="1:18" s="23" customFormat="1" ht="73.5" customHeight="1">
      <c r="A7" s="40" t="s">
        <v>400</v>
      </c>
      <c r="B7" s="41" t="s">
        <v>409</v>
      </c>
      <c r="C7" s="42" t="s">
        <v>410</v>
      </c>
      <c r="D7" s="43" t="s">
        <v>411</v>
      </c>
      <c r="E7" s="45" t="s">
        <v>404</v>
      </c>
      <c r="F7" s="46" t="s">
        <v>393</v>
      </c>
      <c r="G7" s="44"/>
      <c r="H7" s="91">
        <v>41603</v>
      </c>
      <c r="I7" s="91">
        <v>41603</v>
      </c>
      <c r="J7" s="89" t="str">
        <f t="shared" si="0"/>
        <v>V</v>
      </c>
      <c r="K7" s="89" t="str">
        <f t="shared" si="1"/>
        <v/>
      </c>
      <c r="L7" s="90" t="str">
        <f t="shared" si="2"/>
        <v>SA PM</v>
      </c>
      <c r="M7" s="90"/>
      <c r="N7" s="36"/>
      <c r="O7" s="22"/>
      <c r="P7" s="22"/>
    </row>
    <row r="8" spans="1:18" s="23" customFormat="1" ht="49.5">
      <c r="A8" s="40" t="s">
        <v>400</v>
      </c>
      <c r="B8" s="41" t="s">
        <v>412</v>
      </c>
      <c r="C8" s="42" t="s">
        <v>413</v>
      </c>
      <c r="D8" s="43" t="s">
        <v>414</v>
      </c>
      <c r="E8" s="45" t="s">
        <v>404</v>
      </c>
      <c r="F8" s="46" t="s">
        <v>393</v>
      </c>
      <c r="G8" s="44"/>
      <c r="H8" s="91">
        <v>41603</v>
      </c>
      <c r="I8" s="91">
        <v>41603</v>
      </c>
      <c r="J8" s="89" t="str">
        <f t="shared" si="0"/>
        <v>V</v>
      </c>
      <c r="K8" s="89" t="str">
        <f t="shared" si="1"/>
        <v/>
      </c>
      <c r="L8" s="90" t="str">
        <f t="shared" si="2"/>
        <v>SA PM</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p10073676</cp:lastModifiedBy>
  <cp:lastPrinted>2013-04-10T01:39:43Z</cp:lastPrinted>
  <dcterms:created xsi:type="dcterms:W3CDTF">2011-01-13T12:42:08Z</dcterms:created>
  <dcterms:modified xsi:type="dcterms:W3CDTF">2013-11-27T03:03:29Z</dcterms:modified>
</cp:coreProperties>
</file>