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K4" i="24" l="1"/>
  <c r="K5" i="24"/>
  <c r="K6" i="24"/>
  <c r="K7" i="24"/>
  <c r="E5" i="22" l="1"/>
  <c r="J7" i="24" l="1"/>
  <c r="J6" i="24"/>
  <c r="O8" i="22" l="1"/>
  <c r="O9" i="22"/>
  <c r="O10" i="22"/>
  <c r="N8" i="22"/>
  <c r="N9" i="22"/>
  <c r="N10" i="22"/>
  <c r="J4" i="24" l="1"/>
  <c r="M7" i="22" l="1"/>
  <c r="J5" i="24" l="1"/>
  <c r="L6" i="24" l="1"/>
  <c r="L7" i="24"/>
  <c r="L8" i="24"/>
  <c r="L9" i="24"/>
  <c r="L10" i="24"/>
  <c r="L5" i="24" l="1"/>
  <c r="L4" i="24" l="1"/>
  <c r="J3" i="24" l="1"/>
  <c r="K3" i="24" s="1"/>
  <c r="O16" i="22" l="1"/>
  <c r="N13" i="22"/>
  <c r="C5" i="22"/>
  <c r="C1" i="24"/>
  <c r="O20" i="22"/>
  <c r="M11" i="22"/>
  <c r="M12" i="22"/>
  <c r="M13" i="22"/>
  <c r="M14" i="22"/>
  <c r="M15" i="22"/>
  <c r="M16" i="22"/>
  <c r="M17" i="22"/>
  <c r="M18" i="22"/>
  <c r="M19" i="22"/>
  <c r="L3" i="24"/>
  <c r="L11"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M20" i="22"/>
  <c r="B20" i="22"/>
  <c r="Q20" i="22" s="1"/>
  <c r="P20" i="22" s="1"/>
  <c r="B19" i="22"/>
  <c r="Q19" i="22" s="1"/>
  <c r="P19" i="22" s="1"/>
  <c r="B18" i="22"/>
  <c r="Q18" i="22" s="1"/>
  <c r="P18" i="22" s="1"/>
  <c r="B17" i="22"/>
  <c r="Q17" i="22" s="1"/>
  <c r="P17" i="22" s="1"/>
  <c r="B16" i="22"/>
  <c r="Q16" i="22" s="1"/>
  <c r="P16" i="22" s="1"/>
  <c r="Q9" i="22"/>
  <c r="Q10" i="22"/>
  <c r="P10"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B7" i="22"/>
  <c r="Q7" i="22" s="1"/>
  <c r="N7" i="22" l="1"/>
  <c r="F5" i="22" s="1"/>
  <c r="O7" i="22"/>
  <c r="G5" i="22" s="1"/>
  <c r="P9" i="22"/>
  <c r="P7" i="22"/>
  <c r="D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<sst xmlns="http://schemas.openxmlformats.org/spreadsheetml/2006/main" count="945" uniqueCount="407">
  <si>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</si>
  <si>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</si>
  <si>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</si>
  <si>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</si>
  <si>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</si>
  <si>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</si>
  <si>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</si>
  <si>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</si>
  <si>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</si>
  <si>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</si>
  <si>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</si>
  <si>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</si>
  <si>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</si>
  <si>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</si>
  <si>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</si>
  <si>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</si>
  <si>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</si>
  <si>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</si>
  <si>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</si>
  <si>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</si>
  <si>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</si>
  <si>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</si>
  <si>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</si>
  <si>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</si>
  <si>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</si>
  <si>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</si>
  <si>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</si>
  <si>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</si>
  <si>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</si>
  <si>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</si>
  <si>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</si>
  <si>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</si>
  <si>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</si>
  <si>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</si>
  <si>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</si>
  <si>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</si>
  <si>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</si>
  <si>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</si>
  <si>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</si>
  <si>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</si>
  <si>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</si>
  <si>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</si>
  <si>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</si>
  <si>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</si>
  <si>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</si>
  <si>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</si>
  <si>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</si>
  <si>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</si>
  <si>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</si>
  <si>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</si>
  <si>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</si>
  <si>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</si>
  <si>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</si>
  <si>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</si>
  <si>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</si>
  <si>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</si>
  <si>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</si>
  <si>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</si>
  <si>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</si>
  <si>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</si>
  <si>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</si>
  <si>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</si>
  <si>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</si>
  <si>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</si>
  <si>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</si>
  <si>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</si>
  <si>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</si>
  <si>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</si>
  <si>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</si>
  <si>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</si>
  <si>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</si>
  <si>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</si>
  <si>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</si>
  <si>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</si>
  <si>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</si>
  <si>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</si>
  <si>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</si>
  <si>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</si>
  <si>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</si>
  <si>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</si>
  <si>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</si>
  <si>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</si>
  <si>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</si>
  <si>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</si>
  <si>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</si>
  <si>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</si>
  <si>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</si>
  <si>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</si>
  <si>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</si>
  <si>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</si>
  <si>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</si>
  <si>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</si>
  <si>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</si>
  <si>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</si>
  <si>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</si>
  <si>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</si>
  <si>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</si>
  <si>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</si>
  <si>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</si>
  <si>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</si>
  <si>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</si>
  <si>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</si>
  <si>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</si>
  <si>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</si>
  <si>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</si>
  <si>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</si>
  <si>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</si>
  <si>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</si>
  <si>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</si>
  <si>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</si>
  <si>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</si>
  <si>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</si>
  <si>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</si>
  <si>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</si>
  <si>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</si>
  <si>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</si>
  <si>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</si>
  <si>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</si>
  <si>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</si>
  <si>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</si>
  <si>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</si>
  <si>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</si>
  <si>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</si>
  <si>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</si>
  <si>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</si>
  <si>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</si>
  <si>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</si>
  <si>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</si>
  <si>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</si>
  <si>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</si>
  <si>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</si>
  <si>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</si>
  <si>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</si>
  <si>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</si>
  <si>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</si>
  <si>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</si>
  <si>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</si>
  <si>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</si>
  <si>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</si>
  <si>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</si>
  <si>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</si>
  <si>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</si>
  <si>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</si>
  <si>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</si>
  <si>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</si>
  <si>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</si>
  <si>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</si>
  <si>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</si>
  <si>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</si>
  <si>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</si>
  <si>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</si>
  <si>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</si>
  <si>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</si>
  <si>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</si>
  <si>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</si>
  <si>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</si>
  <si>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</si>
  <si>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</si>
  <si>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</si>
  <si>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</si>
  <si>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</si>
  <si>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</si>
  <si>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</si>
  <si>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</si>
  <si>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</si>
  <si>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</si>
  <si>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</si>
  <si>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</si>
  <si>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</si>
  <si>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</si>
  <si>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</si>
  <si>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</si>
  <si>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</si>
  <si>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</si>
  <si>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</si>
  <si>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</si>
  <si>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</si>
  <si>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</si>
  <si>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</si>
  <si>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</si>
  <si>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</si>
  <si>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</si>
  <si>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</si>
  <si>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</si>
  <si>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</si>
  <si>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</si>
  <si>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</si>
  <si>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</si>
  <si>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</si>
  <si>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</si>
  <si>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</si>
  <si>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</si>
  <si>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</si>
  <si>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</si>
  <si>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</si>
  <si>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</si>
  <si>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</si>
  <si>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</si>
  <si>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</si>
  <si>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</si>
  <si>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</si>
  <si>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</si>
  <si>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</si>
  <si>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</si>
  <si>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</si>
  <si>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</si>
  <si>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</si>
  <si>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</si>
  <si>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</si>
  <si>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</si>
  <si>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</si>
  <si>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</si>
  <si>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</si>
  <si>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</si>
  <si>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</si>
  <si>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</si>
  <si>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</si>
  <si>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</si>
  <si>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</si>
  <si>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</si>
  <si>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</si>
  <si>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</si>
  <si>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</si>
  <si>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</si>
  <si>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</si>
  <si>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</si>
  <si>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</si>
  <si>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</si>
  <si>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</si>
  <si>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</si>
  <si>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</si>
  <si>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</si>
  <si>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</si>
  <si>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</si>
  <si>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</si>
  <si>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</si>
  <si>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</si>
  <si>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</si>
  <si>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</si>
  <si>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</si>
  <si>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</si>
  <si>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</si>
  <si>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</si>
  <si>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</si>
  <si>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</si>
  <si>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</si>
  <si>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</si>
  <si>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</si>
  <si>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</si>
  <si>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</si>
  <si>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</si>
  <si>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</si>
  <si>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</si>
  <si>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</si>
  <si>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</si>
  <si>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</si>
  <si>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</si>
  <si>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</si>
  <si>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</si>
  <si>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</si>
  <si>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</si>
  <si>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</si>
  <si>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</si>
  <si>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</si>
  <si>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</si>
  <si>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</si>
  <si>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</si>
  <si>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</si>
  <si>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</si>
  <si>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</si>
  <si>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</si>
  <si>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</si>
  <si>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</si>
  <si>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</si>
  <si>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</si>
  <si>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</si>
  <si>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</si>
  <si>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</si>
  <si>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</si>
  <si>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</si>
  <si>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</si>
  <si>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</si>
  <si>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</si>
  <si>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</si>
  <si>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</si>
  <si>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</si>
  <si>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</si>
  <si>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</si>
  <si>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</si>
  <si>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</si>
  <si>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</si>
  <si>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</si>
  <si>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</si>
  <si>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</si>
  <si>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</si>
  <si>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</si>
  <si>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</si>
  <si>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</si>
  <si>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</si>
  <si>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</si>
  <si>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</si>
  <si>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</si>
  <si>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</si>
  <si>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</si>
  <si>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</si>
  <si>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</si>
  <si>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</si>
  <si>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</si>
  <si>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</si>
  <si>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</si>
  <si>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</si>
  <si>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</si>
  <si>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</si>
  <si>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</si>
  <si>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</si>
  <si>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</si>
  <si>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</si>
  <si>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</si>
  <si>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</si>
  <si>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</si>
  <si>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</si>
  <si>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</si>
  <si>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</si>
  <si>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</si>
  <si>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</si>
  <si>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</si>
  <si>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</si>
  <si>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</si>
  <si>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</si>
  <si>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</si>
  <si>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</si>
  <si>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</si>
  <si>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</si>
  <si>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</si>
  <si>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</si>
  <si>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</si>
  <si>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</si>
  <si>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</si>
  <si>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</si>
  <si>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</si>
  <si>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</si>
  <si>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</si>
  <si>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</si>
  <si>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</si>
  <si>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</si>
  <si>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</si>
  <si>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</si>
  <si>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</si>
  <si>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</si>
  <si>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</si>
  <si>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</si>
  <si>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</si>
  <si>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</si>
  <si>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</si>
  <si>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</si>
  <si>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</si>
  <si>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</si>
  <si>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</si>
  <si>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</si>
  <si>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</si>
  <si>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</si>
  <si>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</si>
  <si>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</si>
  <si>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</si>
  <si>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</si>
  <si>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</si>
  <si>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</si>
  <si>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</si>
  <si>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</si>
  <si>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</si>
  <si>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</si>
  <si>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</si>
  <si>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</si>
  <si>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</si>
  <si>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</si>
  <si>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</si>
  <si>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</si>
  <si>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</si>
  <si>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</si>
  <si>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</si>
  <si>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</si>
  <si>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</si>
  <si>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陳慕霖</t>
    <phoneticPr fontId="20" type="noConversion"/>
  </si>
  <si>
    <t>SA PM-1</t>
    <phoneticPr fontId="23" type="noConversion"/>
  </si>
  <si>
    <t>傳勝</t>
    <phoneticPr fontId="23" type="noConversion"/>
  </si>
  <si>
    <t>林傳勝</t>
    <phoneticPr fontId="20" type="noConversion"/>
  </si>
  <si>
    <t>鈺杰、慕霖</t>
    <phoneticPr fontId="20" type="noConversion"/>
  </si>
  <si>
    <t>傳勝、鈺杰、慕霖、懿信</t>
    <phoneticPr fontId="20" type="noConversion"/>
  </si>
  <si>
    <t>資料庫設計</t>
  </si>
  <si>
    <t>SA PM-1</t>
  </si>
  <si>
    <t>2</t>
    <phoneticPr fontId="23" type="noConversion"/>
  </si>
  <si>
    <t>懿信</t>
    <phoneticPr fontId="23" type="noConversion"/>
  </si>
  <si>
    <t>3</t>
    <phoneticPr fontId="23" type="noConversion"/>
  </si>
  <si>
    <t>系統分析</t>
  </si>
  <si>
    <t>將擷取html div內資訊的javascript方法，加入共用方法(APF.js)並提供使用說明</t>
    <phoneticPr fontId="23" type="noConversion"/>
  </si>
  <si>
    <t>JavaScript APF_LogUI到時應提供其餘模組使用，應於模組開發說明文件補充，EX:擷取html div內的javascript方法</t>
    <phoneticPr fontId="23" type="noConversion"/>
  </si>
  <si>
    <t>Action_Log的資料儲存在各模組自己的DB內，於文件上應補充說明</t>
    <phoneticPr fontId="23" type="noConversion"/>
  </si>
  <si>
    <t>如左列所示</t>
    <phoneticPr fontId="23" type="noConversion"/>
  </si>
  <si>
    <t>強化</t>
  </si>
  <si>
    <t>設計miss</t>
  </si>
  <si>
    <t>apf_action_log資料表異動</t>
    <phoneticPr fontId="23" type="noConversion"/>
  </si>
  <si>
    <t>修改log_key型態為varchar(36)，紀錄GUID(32)，含分隔符號</t>
    <phoneticPr fontId="23" type="noConversion"/>
  </si>
  <si>
    <t>傳勝</t>
    <phoneticPr fontId="23" type="noConversion"/>
  </si>
  <si>
    <t>log_type的型態為char(1)</t>
    <phoneticPr fontId="23" type="noConversion"/>
  </si>
  <si>
    <t>description的型態改為nvarchar(100)</t>
    <phoneticPr fontId="23" type="noConversion"/>
  </si>
  <si>
    <t>4</t>
    <phoneticPr fontId="23" type="noConversion"/>
  </si>
  <si>
    <t>5</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</si>
</sst>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zoomScale="86" zoomScaleNormal="86" workbookViewId="0">
      <pane xSplit="2" ySplit="6" topLeftCell="I7" activePane="bottomRight" state="frozen"/>
      <selection pane="topRight" activeCell="C1" sqref="C1"/>
      <selection pane="bottomLeft" activeCell="A7" sqref="A7"/>
      <selection pane="bottomRight" activeCell="G5" sqref="G5"/>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1</v>
      </c>
      <c r="D5" s="108">
        <f>SUM($M$7:$M$26)</f>
        <v>5.9999999999999947</v>
      </c>
      <c r="E5" s="99">
        <f>SUM($J$7:$J$26)</f>
        <v>3</v>
      </c>
      <c r="F5" s="109">
        <f ca="1">SUM($N$7:$N$26)</f>
        <v>5</v>
      </c>
      <c r="G5" s="109">
        <f ca="1">SUM($O$7:$O$26)</f>
        <v>5</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41596</v>
      </c>
      <c r="F7" s="140" t="s">
        <v>382</v>
      </c>
      <c r="G7" s="66">
        <v>41596</v>
      </c>
      <c r="H7" s="67">
        <v>0.64583333333333337</v>
      </c>
      <c r="I7" s="67">
        <v>0.72916666666666663</v>
      </c>
      <c r="J7" s="65">
        <v>3</v>
      </c>
      <c r="K7" s="68" t="s">
        <v>387</v>
      </c>
      <c r="L7" s="69" t="s">
        <v>386</v>
      </c>
      <c r="M7" s="70">
        <f>IF(C7="","",J7*(I7-H7)*24)</f>
        <v>5.9999999999999947</v>
      </c>
      <c r="N7" s="63">
        <f ca="1">IF(C7="","",COUNTIF(改善明細!A:A,Q7))</f>
        <v>5</v>
      </c>
      <c r="O7" s="63">
        <f ca="1">IF(C7="","",COUNTIFS(改善明細!$A:$A,Q7, 改善明細!$J:$J,"V"))</f>
        <v>5</v>
      </c>
      <c r="P7" s="71" t="str">
        <f t="shared" ref="P7:P10"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t="str">
        <f>IF(C8="","",COUNTIF(改善明細!A:A,Q8))</f>
        <v/>
      </c>
      <c r="O8" s="63" t="str">
        <f>IF(C8="","",COUNTIFS(改善明細!$A:$A,Q8, 改善明細!$J:$J,"V"))</f>
        <v/>
      </c>
      <c r="P8" s="71"/>
      <c r="Q8" s="71"/>
      <c r="R8" s="72"/>
    </row>
    <row r="9" spans="1:20" s="55" customFormat="1" ht="16.5">
      <c r="A9" s="64"/>
      <c r="B9" s="1"/>
      <c r="C9" s="65"/>
      <c r="D9" s="140"/>
      <c r="E9" s="66"/>
      <c r="F9" s="140"/>
      <c r="G9" s="66"/>
      <c r="H9" s="67"/>
      <c r="I9" s="67"/>
      <c r="J9" s="65"/>
      <c r="K9" s="68"/>
      <c r="L9" s="69"/>
      <c r="M9" s="70"/>
      <c r="N9" s="63" t="str">
        <f>IF(C9="","",COUNTIF(改善明細!A:A,Q9))</f>
        <v/>
      </c>
      <c r="O9" s="63" t="str">
        <f>IF(C9="","",COUNTIFS(改善明細!$A:$A,Q9, 改善明細!$J:$J,"V"))</f>
        <v/>
      </c>
      <c r="P9" s="71" t="str">
        <f t="shared" si="0"/>
        <v/>
      </c>
      <c r="Q9" s="71" t="str">
        <f t="shared" ref="Q9:Q19" si="1">IF(OR(A9="",B9=""),"",A9&amp;"-"&amp;B9)</f>
        <v/>
      </c>
      <c r="R9" s="74"/>
    </row>
    <row r="10" spans="1:20" s="55" customFormat="1" ht="16.5">
      <c r="A10" s="64"/>
      <c r="B10" s="1"/>
      <c r="C10" s="65"/>
      <c r="D10" s="140"/>
      <c r="E10" s="66"/>
      <c r="F10" s="140"/>
      <c r="G10" s="66"/>
      <c r="H10" s="67"/>
      <c r="I10" s="67"/>
      <c r="J10" s="65"/>
      <c r="K10" s="68"/>
      <c r="L10" s="69"/>
      <c r="M10" s="70"/>
      <c r="N10" s="63" t="str">
        <f>IF(C10="","",COUNTIF(改善明細!A:A,Q10))</f>
        <v/>
      </c>
      <c r="O10" s="63" t="str">
        <f>IF(C10="","",COUNTIFS(改善明細!$A:$A,Q10, 改善明細!$J:$J,"V"))</f>
        <v/>
      </c>
      <c r="P10" s="71" t="str">
        <f t="shared" si="0"/>
        <v/>
      </c>
      <c r="Q10" s="71" t="str">
        <f>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2">IF(C11="","",J11*(I11-H11)*24)</f>
        <v/>
      </c>
      <c r="N11" s="63" t="str">
        <f>IF(C11="","",COUNTIF(改善明細!A:A,Q11))</f>
        <v/>
      </c>
      <c r="O11" s="63" t="str">
        <f>IF(C11="","",COUNTIFS(改善明細!$A:$A,Q11, 改善明細!$J:$J,"V"))</f>
        <v/>
      </c>
      <c r="P11" s="71" t="str">
        <f t="shared" ref="P11:P19" ca="1" si="3">IF(Q11="","",LEFT(Q11,FIND("-",Q11)-1))</f>
        <v/>
      </c>
      <c r="Q11" s="71" t="str">
        <f t="shared" ca="1" si="1"/>
        <v/>
      </c>
      <c r="R11" s="74"/>
    </row>
    <row r="12" spans="1:20" s="55" customFormat="1" ht="16.5">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ca="1" si="3"/>
        <v/>
      </c>
      <c r="Q12" s="71" t="str">
        <f t="shared" ca="1" si="1"/>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1"/>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t="shared" ca="1" si="1"/>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1"/>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1"/>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1"/>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1"/>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5"/>
  <sheetViews>
    <sheetView showGridLines="0" tabSelected="1" zoomScale="85" zoomScaleNormal="85" workbookViewId="0">
      <pane xSplit="4" ySplit="2" topLeftCell="H3" activePane="bottomRight" state="frozen"/>
      <selection pane="topRight" activeCell="E1" sqref="E1"/>
      <selection pane="bottomLeft" activeCell="A3" sqref="A3"/>
      <selection pane="bottomRight" activeCell="K7" sqref="K7"/>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60.75" customHeight="1">
      <c r="A3" s="40" t="s">
        <v>383</v>
      </c>
      <c r="B3" s="41" t="s">
        <v>381</v>
      </c>
      <c r="C3" s="42" t="s">
        <v>396</v>
      </c>
      <c r="D3" s="43" t="s">
        <v>397</v>
      </c>
      <c r="E3" s="45" t="s">
        <v>384</v>
      </c>
      <c r="F3" s="46" t="s">
        <v>393</v>
      </c>
      <c r="G3" s="44" t="s">
        <v>398</v>
      </c>
      <c r="H3" s="91">
        <v>41597</v>
      </c>
      <c r="I3" s="91">
        <v>41597</v>
      </c>
      <c r="J3" s="89" t="str">
        <f>IF(I3="","","V")</f>
        <v>V</v>
      </c>
      <c r="K3" s="89" t="str">
        <f t="shared" ref="K3:K7" si="0">IF(OR(J3&lt;&gt;"",C3=""),"","V")</f>
        <v/>
      </c>
      <c r="L3" s="90" t="str">
        <f t="shared" ref="L3:L18" si="1">IF(A3="","",LEFT(A3,FIND("-",A3)-1))</f>
        <v>SA PM</v>
      </c>
      <c r="M3" s="90"/>
      <c r="N3" s="36"/>
      <c r="O3" s="22"/>
      <c r="P3" s="22"/>
    </row>
    <row r="4" spans="1:18" s="23" customFormat="1" ht="60.75" customHeight="1">
      <c r="A4" s="40" t="s">
        <v>389</v>
      </c>
      <c r="B4" s="41" t="s">
        <v>390</v>
      </c>
      <c r="C4" s="42" t="s">
        <v>395</v>
      </c>
      <c r="D4" s="43" t="s">
        <v>394</v>
      </c>
      <c r="E4" s="45" t="s">
        <v>391</v>
      </c>
      <c r="F4" s="46" t="s">
        <v>393</v>
      </c>
      <c r="G4" s="44" t="s">
        <v>398</v>
      </c>
      <c r="H4" s="91">
        <v>41597</v>
      </c>
      <c r="I4" s="91">
        <v>41597</v>
      </c>
      <c r="J4" s="89" t="str">
        <f>IF(I4="","","V")</f>
        <v>V</v>
      </c>
      <c r="K4" s="89" t="str">
        <f t="shared" si="0"/>
        <v/>
      </c>
      <c r="L4" s="90" t="str">
        <f t="shared" ref="L4:L10" si="2">IF(A4="","",LEFT(A4,FIND("-",A4)-1))</f>
        <v>SA PM</v>
      </c>
      <c r="M4" s="90"/>
      <c r="N4" s="36"/>
      <c r="O4" s="22"/>
      <c r="P4" s="22"/>
    </row>
    <row r="5" spans="1:18" s="23" customFormat="1" ht="95.25" customHeight="1">
      <c r="A5" s="40" t="s">
        <v>389</v>
      </c>
      <c r="B5" s="41" t="s">
        <v>392</v>
      </c>
      <c r="C5" s="42" t="s">
        <v>400</v>
      </c>
      <c r="D5" s="43" t="s">
        <v>401</v>
      </c>
      <c r="E5" s="45" t="s">
        <v>402</v>
      </c>
      <c r="F5" s="46" t="s">
        <v>388</v>
      </c>
      <c r="G5" s="44" t="s">
        <v>399</v>
      </c>
      <c r="H5" s="91">
        <v>41597</v>
      </c>
      <c r="I5" s="91">
        <v>41597</v>
      </c>
      <c r="J5" s="89" t="str">
        <f>IF(I5="","","V")</f>
        <v>V</v>
      </c>
      <c r="K5" s="89" t="str">
        <f t="shared" si="0"/>
        <v/>
      </c>
      <c r="L5" s="90" t="str">
        <f t="shared" si="2"/>
        <v>SA PM</v>
      </c>
      <c r="M5" s="90"/>
      <c r="N5" s="36"/>
      <c r="O5" s="22"/>
      <c r="P5" s="22"/>
    </row>
    <row r="6" spans="1:18" s="23" customFormat="1" ht="16.5">
      <c r="A6" s="40" t="s">
        <v>389</v>
      </c>
      <c r="B6" s="41" t="s">
        <v>405</v>
      </c>
      <c r="C6" s="42" t="s">
        <v>400</v>
      </c>
      <c r="D6" s="43" t="s">
        <v>403</v>
      </c>
      <c r="E6" s="45" t="s">
        <v>402</v>
      </c>
      <c r="F6" s="46" t="s">
        <v>388</v>
      </c>
      <c r="G6" s="46" t="s">
        <v>399</v>
      </c>
      <c r="H6" s="91">
        <v>41597</v>
      </c>
      <c r="I6" s="91">
        <v>41597</v>
      </c>
      <c r="J6" s="89" t="str">
        <f>IF(I6="","","V")</f>
        <v>V</v>
      </c>
      <c r="K6" s="89" t="str">
        <f t="shared" si="0"/>
        <v/>
      </c>
      <c r="L6" s="90" t="str">
        <f t="shared" si="2"/>
        <v>SA PM</v>
      </c>
      <c r="M6" s="90"/>
      <c r="N6" s="36"/>
      <c r="O6" s="22"/>
      <c r="P6" s="22"/>
    </row>
    <row r="7" spans="1:18" s="23" customFormat="1" ht="16.5">
      <c r="A7" s="40" t="s">
        <v>389</v>
      </c>
      <c r="B7" s="41" t="s">
        <v>406</v>
      </c>
      <c r="C7" s="42" t="s">
        <v>400</v>
      </c>
      <c r="D7" s="43" t="s">
        <v>404</v>
      </c>
      <c r="E7" s="45" t="s">
        <v>402</v>
      </c>
      <c r="F7" s="46" t="s">
        <v>388</v>
      </c>
      <c r="G7" s="46" t="s">
        <v>399</v>
      </c>
      <c r="H7" s="91">
        <v>41597</v>
      </c>
      <c r="I7" s="91">
        <v>41597</v>
      </c>
      <c r="J7" s="89" t="str">
        <f>IF(I7="","","V")</f>
        <v>V</v>
      </c>
      <c r="K7" s="89" t="str">
        <f t="shared" si="0"/>
        <v/>
      </c>
      <c r="L7" s="90" t="str">
        <f t="shared" si="2"/>
        <v>SA PM</v>
      </c>
      <c r="M7" s="90"/>
      <c r="N7" s="36"/>
      <c r="O7" s="22"/>
      <c r="P7" s="22"/>
    </row>
    <row r="8" spans="1:18" s="23" customFormat="1" ht="16.5">
      <c r="A8" s="40"/>
      <c r="B8" s="41"/>
      <c r="C8" s="42"/>
      <c r="D8" s="43"/>
      <c r="E8" s="45"/>
      <c r="F8" s="46"/>
      <c r="G8" s="46"/>
      <c r="H8" s="91"/>
      <c r="I8" s="92"/>
      <c r="J8" s="89"/>
      <c r="K8" s="89"/>
      <c r="L8" s="90" t="str">
        <f t="shared" si="2"/>
        <v/>
      </c>
      <c r="M8" s="90"/>
      <c r="N8" s="36"/>
      <c r="O8" s="22"/>
      <c r="P8" s="22"/>
    </row>
    <row r="9" spans="1:18" s="23" customFormat="1" ht="36" customHeight="1">
      <c r="A9" s="40"/>
      <c r="B9" s="41"/>
      <c r="C9" s="42"/>
      <c r="D9" s="43"/>
      <c r="E9" s="45"/>
      <c r="F9" s="46"/>
      <c r="G9" s="46"/>
      <c r="H9" s="91"/>
      <c r="I9" s="91"/>
      <c r="J9" s="89"/>
      <c r="K9" s="89"/>
      <c r="L9" s="90" t="str">
        <f t="shared" si="2"/>
        <v/>
      </c>
      <c r="M9" s="90"/>
      <c r="N9" s="36"/>
      <c r="O9" s="22"/>
      <c r="P9" s="22"/>
    </row>
    <row r="10" spans="1:18" s="23" customFormat="1" ht="31.15" customHeight="1">
      <c r="A10" s="40"/>
      <c r="B10" s="41"/>
      <c r="C10" s="42"/>
      <c r="D10" s="43"/>
      <c r="E10" s="45"/>
      <c r="F10" s="46"/>
      <c r="G10" s="46"/>
      <c r="H10" s="91"/>
      <c r="I10" s="91"/>
      <c r="J10" s="89"/>
      <c r="K10" s="89"/>
      <c r="L10" s="90" t="str">
        <f t="shared" si="2"/>
        <v/>
      </c>
      <c r="M10" s="90"/>
      <c r="N10" s="36"/>
      <c r="O10" s="22"/>
      <c r="P10" s="22"/>
    </row>
    <row r="11" spans="1:18" s="23" customFormat="1" ht="16.5">
      <c r="A11" s="40"/>
      <c r="B11" s="41"/>
      <c r="C11" s="42"/>
      <c r="D11" s="43"/>
      <c r="E11" s="45"/>
      <c r="F11" s="46"/>
      <c r="G11" s="46"/>
      <c r="H11" s="91"/>
      <c r="I11" s="91"/>
      <c r="J11" s="89"/>
      <c r="K11" s="89"/>
      <c r="L11" s="90" t="str">
        <f t="shared" si="1"/>
        <v/>
      </c>
      <c r="M11" s="90"/>
      <c r="N11" s="36"/>
      <c r="O11" s="22"/>
      <c r="P11" s="22"/>
    </row>
    <row r="12" spans="1:18" s="23" customFormat="1" ht="31.15" customHeight="1">
      <c r="A12" s="40"/>
      <c r="B12" s="41"/>
      <c r="C12" s="42"/>
      <c r="D12" s="43"/>
      <c r="E12" s="45"/>
      <c r="F12" s="46"/>
      <c r="G12" s="46"/>
      <c r="H12" s="91"/>
      <c r="I12" s="91"/>
      <c r="J12" s="89"/>
      <c r="K12" s="89"/>
      <c r="L12" s="90" t="str">
        <f t="shared" si="1"/>
        <v/>
      </c>
      <c r="M12" s="90"/>
      <c r="N12" s="36"/>
      <c r="O12" s="22"/>
      <c r="P12" s="22"/>
    </row>
    <row r="13" spans="1:18" s="23" customFormat="1" ht="36.75" customHeight="1">
      <c r="A13" s="40"/>
      <c r="B13" s="41"/>
      <c r="C13" s="42"/>
      <c r="D13" s="43"/>
      <c r="E13" s="45"/>
      <c r="F13" s="46"/>
      <c r="G13" s="46"/>
      <c r="H13" s="91"/>
      <c r="I13" s="91"/>
      <c r="J13" s="89"/>
      <c r="K13" s="89"/>
      <c r="L13" s="90" t="str">
        <f t="shared" si="1"/>
        <v/>
      </c>
      <c r="M13" s="90"/>
      <c r="N13" s="36"/>
      <c r="O13" s="22"/>
      <c r="P13" s="22"/>
    </row>
    <row r="14" spans="1:18" s="23" customFormat="1" ht="39"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75" customHeight="1">
      <c r="A16" s="40"/>
      <c r="B16" s="41"/>
      <c r="C16" s="42"/>
      <c r="D16" s="43"/>
      <c r="E16" s="45"/>
      <c r="F16" s="46"/>
      <c r="G16" s="46"/>
      <c r="H16" s="91"/>
      <c r="I16" s="91"/>
      <c r="J16" s="89"/>
      <c r="K16" s="89"/>
      <c r="L16" s="90" t="str">
        <f t="shared" si="1"/>
        <v/>
      </c>
      <c r="M16" s="90"/>
      <c r="N16" s="36"/>
      <c r="O16" s="22"/>
      <c r="P16" s="22"/>
    </row>
    <row r="17" spans="1:16" s="23" customFormat="1" ht="39" customHeight="1">
      <c r="A17" s="40"/>
      <c r="B17" s="41"/>
      <c r="C17" s="42"/>
      <c r="D17" s="43"/>
      <c r="E17" s="45"/>
      <c r="F17" s="46"/>
      <c r="G17" s="44"/>
      <c r="H17" s="91"/>
      <c r="I17" s="91"/>
      <c r="J17" s="89"/>
      <c r="K17" s="89"/>
      <c r="L17" s="90" t="str">
        <f t="shared" si="1"/>
        <v/>
      </c>
      <c r="M17" s="90"/>
      <c r="N17" s="36"/>
      <c r="O17" s="22"/>
      <c r="P17" s="22"/>
    </row>
    <row r="18" spans="1:16" s="23" customFormat="1" ht="37.5" customHeight="1">
      <c r="A18" s="40"/>
      <c r="B18" s="41"/>
      <c r="C18" s="42"/>
      <c r="D18" s="43"/>
      <c r="E18" s="45"/>
      <c r="F18" s="46"/>
      <c r="G18" s="44"/>
      <c r="H18" s="91"/>
      <c r="I18" s="91"/>
      <c r="J18" s="89"/>
      <c r="K18" s="89"/>
      <c r="L18" s="90" t="str">
        <f t="shared" si="1"/>
        <v/>
      </c>
      <c r="M18" s="90"/>
      <c r="N18" s="36"/>
      <c r="O18" s="22"/>
      <c r="P18" s="22"/>
    </row>
    <row r="19" spans="1:16" s="23" customFormat="1" ht="31.15" customHeight="1">
      <c r="A19" s="40"/>
      <c r="B19" s="41"/>
      <c r="C19" s="42"/>
      <c r="D19" s="43"/>
      <c r="E19" s="45"/>
      <c r="F19" s="46"/>
      <c r="G19" s="46"/>
      <c r="H19" s="91"/>
      <c r="I19" s="91"/>
      <c r="J19" s="89"/>
      <c r="K19" s="89"/>
      <c r="L19" s="90" t="str">
        <f t="shared" ref="L19:L44" si="3">IF(A19="","",LEFT(A19,FIND("-",A19)-1))</f>
        <v/>
      </c>
      <c r="M19" s="90"/>
      <c r="N19" s="36"/>
      <c r="O19" s="22"/>
      <c r="P19" s="22"/>
    </row>
    <row r="20" spans="1:16" s="23" customFormat="1" ht="31.15" customHeight="1">
      <c r="A20" s="40"/>
      <c r="B20" s="41"/>
      <c r="C20" s="48"/>
      <c r="D20" s="43"/>
      <c r="E20" s="45"/>
      <c r="F20" s="46"/>
      <c r="G20" s="46"/>
      <c r="H20" s="91"/>
      <c r="I20" s="92"/>
      <c r="J20" s="89"/>
      <c r="K20" s="89"/>
      <c r="L20" s="90" t="str">
        <f t="shared" si="3"/>
        <v/>
      </c>
      <c r="M20" s="90"/>
      <c r="N20" s="36"/>
      <c r="O20" s="22"/>
      <c r="P20" s="22"/>
    </row>
    <row r="21" spans="1:16" s="23" customFormat="1" ht="31.15" customHeight="1">
      <c r="A21" s="40"/>
      <c r="B21" s="41"/>
      <c r="C21" s="48"/>
      <c r="D21" s="43"/>
      <c r="E21" s="45"/>
      <c r="F21" s="46"/>
      <c r="G21" s="46"/>
      <c r="H21" s="91"/>
      <c r="I21" s="91"/>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2"/>
      <c r="J23" s="89"/>
      <c r="K23" s="89"/>
      <c r="L23" s="90" t="str">
        <f t="shared" si="3"/>
        <v/>
      </c>
      <c r="M23" s="90"/>
      <c r="N23" s="36"/>
      <c r="O23" s="22"/>
      <c r="P23" s="22"/>
    </row>
    <row r="24" spans="1:16" s="23" customFormat="1" ht="31.15" customHeight="1">
      <c r="A24" s="40"/>
      <c r="B24" s="41"/>
      <c r="C24" s="48"/>
      <c r="D24" s="43"/>
      <c r="E24" s="45"/>
      <c r="F24" s="46"/>
      <c r="G24" s="46"/>
      <c r="H24" s="92"/>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1"/>
      <c r="J28" s="89"/>
      <c r="K28" s="89"/>
      <c r="L28" s="90" t="str">
        <f t="shared" si="3"/>
        <v/>
      </c>
      <c r="M28" s="90"/>
      <c r="N28" s="36"/>
      <c r="O28" s="22"/>
      <c r="P28" s="22"/>
    </row>
    <row r="29" spans="1:16" s="23" customFormat="1" ht="41.25" customHeight="1">
      <c r="A29" s="40"/>
      <c r="B29" s="41"/>
      <c r="C29" s="48"/>
      <c r="D29" s="43"/>
      <c r="E29" s="45"/>
      <c r="F29" s="46"/>
      <c r="G29" s="46"/>
      <c r="H29" s="92"/>
      <c r="I29" s="91"/>
      <c r="J29" s="89"/>
      <c r="K29" s="89"/>
      <c r="L29" s="90" t="str">
        <f t="shared" si="3"/>
        <v/>
      </c>
      <c r="M29" s="90"/>
      <c r="N29" s="36"/>
      <c r="O29" s="22"/>
      <c r="P29" s="22"/>
    </row>
    <row r="30" spans="1:16" s="23" customFormat="1" ht="31.15" customHeight="1">
      <c r="A30" s="47"/>
      <c r="B30" s="41"/>
      <c r="C30" s="48"/>
      <c r="D30" s="43"/>
      <c r="E30" s="45"/>
      <c r="F30" s="46"/>
      <c r="G30" s="46"/>
      <c r="H30" s="92"/>
      <c r="I30" s="91"/>
      <c r="J30" s="89" t="str">
        <f t="shared" ref="J30:J44" si="4">IF(I30="","","V")</f>
        <v/>
      </c>
      <c r="K30" s="89" t="str">
        <f t="shared" ref="K30:K44" si="5">IF(OR(J30&lt;&gt;"",C30=""),"","V")</f>
        <v/>
      </c>
      <c r="L30" s="90" t="str">
        <f t="shared" si="3"/>
        <v/>
      </c>
      <c r="M30" s="90"/>
      <c r="N30" s="36"/>
      <c r="O30" s="22"/>
      <c r="P30" s="22"/>
    </row>
    <row r="31" spans="1:16" s="23" customFormat="1" ht="31.15" customHeight="1">
      <c r="A31" s="47"/>
      <c r="B31" s="41"/>
      <c r="C31" s="48"/>
      <c r="D31" s="43"/>
      <c r="E31" s="45"/>
      <c r="F31" s="46"/>
      <c r="G31" s="46"/>
      <c r="H31" s="92"/>
      <c r="I31" s="91"/>
      <c r="J31" s="89" t="str">
        <f t="shared" si="4"/>
        <v/>
      </c>
      <c r="K31" s="89" t="str">
        <f t="shared" si="5"/>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ref="J45:J53" si="6">IF(I45="","","V")</f>
        <v/>
      </c>
      <c r="K45" s="89" t="str">
        <f t="shared" ref="K45:K53" si="7">IF(OR(J45&lt;&gt;"",C45=""),"","V")</f>
        <v/>
      </c>
      <c r="L45" s="90" t="str">
        <f t="shared" ref="L45:L53" si="8">IF(A45="","",LEFT(A45,FIND("-",A45)-1))</f>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ht="31.15" customHeight="1">
      <c r="I109" s="88"/>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sheetData>
  <sheetProtection selectLockedCells="1"/>
  <phoneticPr fontId="23" type="noConversion"/>
  <dataValidations count="5">
    <dataValidation type="list" allowBlank="1" showInputMessage="1" showErrorMessage="1" sqref="C54:C64 D65:E108">
      <formula1>"需求,分析,資安,設計,測試,規範,SLA,其他"</formula1>
    </dataValidation>
    <dataValidation type="list" allowBlank="1" showInputMessage="1" showErrorMessage="1" sqref="J3:K53">
      <formula1>"V"</formula1>
    </dataValidation>
    <dataValidation type="list" allowBlank="1" showInputMessage="1" showErrorMessage="1" sqref="A3:A53">
      <formula1>次數選單</formula1>
    </dataValidation>
    <dataValidation type="list" allowBlank="1" showInputMessage="1" showErrorMessage="1" sqref="F3:F65514">
      <formula1>植入Bug來源</formula1>
    </dataValidation>
    <dataValidation type="list" allowBlank="1" showInputMessage="1" showErrorMessage="1" sqref="G3:G65514">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2013-11-26T07:44:48Z</dcterms:modified>
</cp:coreProperties>
</file>