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6" i="24" l="1"/>
  <c r="J5" i="24"/>
  <c r="M7" i="22" l="1"/>
  <c r="L8" i="24" l="1"/>
  <c r="Q8" i="22"/>
  <c r="P8" i="22" l="1"/>
  <c r="J4" i="24" l="1"/>
  <c r="K4" i="24" s="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<sst xmlns="http://schemas.openxmlformats.org/spreadsheetml/2006/main" count="940" uniqueCount="403">
  <si>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</si>
  <si>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</si>
  <si>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</si>
  <si>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</si>
  <si>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</si>
  <si>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</si>
  <si>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</si>
  <si>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</si>
  <si>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</si>
  <si>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</si>
  <si>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</si>
  <si>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</si>
  <si>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</si>
  <si>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</si>
  <si>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</si>
  <si>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</si>
  <si>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</si>
  <si>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</si>
  <si>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</si>
  <si>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</si>
  <si>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</si>
  <si>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</si>
  <si>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</si>
  <si>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</si>
  <si>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</si>
  <si>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</si>
  <si>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</si>
  <si>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</si>
  <si>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</si>
  <si>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</si>
  <si>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</si>
  <si>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</si>
  <si>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</si>
  <si>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</si>
  <si>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</si>
  <si>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</si>
  <si>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</si>
  <si>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</si>
  <si>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</si>
  <si>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</si>
  <si>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</si>
  <si>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</si>
  <si>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</si>
  <si>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</si>
  <si>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</si>
  <si>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</si>
  <si>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</si>
  <si>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</si>
  <si>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</si>
  <si>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</si>
  <si>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</si>
  <si>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</si>
  <si>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</si>
  <si>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</si>
  <si>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</si>
  <si>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</si>
  <si>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</si>
  <si>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</si>
  <si>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</si>
  <si>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</si>
  <si>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</si>
  <si>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</si>
  <si>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</si>
  <si>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</si>
  <si>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</si>
  <si>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</si>
  <si>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</si>
  <si>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</si>
  <si>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</si>
  <si>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</si>
  <si>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</si>
  <si>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</si>
  <si>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</si>
  <si>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</si>
  <si>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</si>
  <si>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</si>
  <si>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</si>
  <si>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</si>
  <si>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</si>
  <si>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</si>
  <si>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</si>
  <si>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</si>
  <si>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</si>
  <si>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</si>
  <si>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</si>
  <si>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</si>
  <si>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</si>
  <si>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</si>
  <si>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</si>
  <si>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</si>
  <si>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</si>
  <si>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</si>
  <si>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</si>
  <si>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</si>
  <si>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</si>
  <si>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</si>
  <si>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</si>
  <si>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</si>
  <si>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</si>
  <si>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</si>
  <si>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</si>
  <si>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</si>
  <si>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</si>
  <si>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</si>
  <si>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</si>
  <si>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</si>
  <si>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</si>
  <si>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</si>
  <si>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</si>
  <si>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</si>
  <si>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</si>
  <si>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</si>
  <si>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</si>
  <si>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</si>
  <si>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</si>
  <si>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</si>
  <si>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</si>
  <si>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</si>
  <si>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</si>
  <si>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</si>
  <si>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</si>
  <si>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</si>
  <si>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</si>
  <si>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</si>
  <si>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</si>
  <si>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</si>
  <si>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</si>
  <si>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</si>
  <si>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</si>
  <si>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</si>
  <si>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</si>
  <si>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</si>
  <si>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</si>
  <si>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</si>
  <si>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</si>
  <si>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</si>
  <si>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</si>
  <si>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</si>
  <si>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</si>
  <si>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</si>
  <si>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</si>
  <si>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</si>
  <si>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</si>
  <si>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</si>
  <si>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</si>
  <si>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</si>
  <si>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</si>
  <si>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</si>
  <si>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</si>
  <si>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</si>
  <si>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</si>
  <si>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</si>
  <si>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</si>
  <si>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</si>
  <si>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</si>
  <si>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</si>
  <si>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</si>
  <si>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</si>
  <si>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</si>
  <si>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</si>
  <si>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</si>
  <si>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</si>
  <si>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</si>
  <si>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</si>
  <si>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</si>
  <si>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</si>
  <si>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</si>
  <si>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</si>
  <si>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</si>
  <si>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</si>
  <si>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</si>
  <si>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</si>
  <si>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</si>
  <si>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</si>
  <si>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</si>
  <si>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</si>
  <si>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</si>
  <si>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</si>
  <si>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</si>
  <si>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</si>
  <si>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</si>
  <si>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</si>
  <si>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</si>
  <si>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</si>
  <si>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</si>
  <si>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</si>
  <si>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</si>
  <si>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</si>
  <si>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</si>
  <si>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</si>
  <si>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</si>
  <si>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</si>
  <si>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</si>
  <si>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</si>
  <si>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</si>
  <si>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</si>
  <si>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</si>
  <si>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</si>
  <si>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</si>
  <si>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</si>
  <si>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</si>
  <si>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</si>
  <si>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</si>
  <si>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</si>
  <si>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</si>
  <si>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</si>
  <si>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</si>
  <si>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</si>
  <si>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</si>
  <si>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</si>
  <si>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</si>
  <si>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</si>
  <si>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</si>
  <si>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</si>
  <si>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</si>
  <si>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</si>
  <si>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</si>
  <si>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</si>
  <si>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</si>
  <si>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</si>
  <si>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</si>
  <si>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</si>
  <si>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</si>
  <si>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</si>
  <si>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</si>
  <si>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</si>
  <si>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</si>
  <si>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</si>
  <si>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</si>
  <si>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</si>
  <si>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</si>
  <si>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</si>
  <si>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</si>
  <si>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</si>
  <si>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</si>
  <si>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</si>
  <si>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</si>
  <si>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</si>
  <si>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</si>
  <si>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</si>
  <si>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</si>
  <si>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</si>
  <si>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</si>
  <si>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</si>
  <si>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</si>
  <si>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</si>
  <si>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</si>
  <si>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</si>
  <si>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</si>
  <si>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</si>
  <si>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</si>
  <si>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</si>
  <si>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</si>
  <si>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</si>
  <si>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</si>
  <si>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</si>
  <si>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</si>
  <si>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</si>
  <si>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</si>
  <si>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</si>
  <si>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</si>
  <si>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</si>
  <si>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</si>
  <si>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</si>
  <si>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</si>
  <si>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</si>
  <si>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</si>
  <si>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</si>
  <si>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</si>
  <si>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</si>
  <si>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</si>
  <si>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</si>
  <si>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</si>
  <si>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</si>
  <si>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</si>
  <si>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</si>
  <si>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</si>
  <si>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</si>
  <si>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</si>
  <si>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</si>
  <si>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</si>
  <si>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</si>
  <si>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</si>
  <si>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</si>
  <si>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</si>
  <si>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</si>
  <si>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</si>
  <si>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</si>
  <si>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</si>
  <si>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</si>
  <si>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</si>
  <si>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</si>
  <si>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</si>
  <si>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</si>
  <si>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</si>
  <si>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</si>
  <si>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</si>
  <si>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</si>
  <si>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</si>
  <si>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</si>
  <si>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</si>
  <si>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</si>
  <si>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</si>
  <si>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</si>
  <si>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</si>
  <si>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</si>
  <si>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</si>
  <si>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</si>
  <si>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</si>
  <si>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</si>
  <si>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</si>
  <si>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</si>
  <si>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</si>
  <si>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</si>
  <si>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</si>
  <si>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</si>
  <si>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</si>
  <si>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</si>
  <si>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</si>
  <si>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</si>
  <si>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</si>
  <si>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</si>
  <si>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</si>
  <si>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</si>
  <si>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</si>
  <si>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</si>
  <si>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</si>
  <si>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</si>
  <si>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</si>
  <si>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</si>
  <si>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</si>
  <si>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</si>
  <si>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</si>
  <si>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</si>
  <si>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</si>
  <si>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</si>
  <si>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</si>
  <si>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</si>
  <si>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</si>
  <si>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</si>
  <si>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</si>
  <si>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</si>
  <si>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</si>
  <si>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</si>
  <si>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</si>
  <si>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</si>
  <si>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</si>
  <si>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</si>
  <si>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</si>
  <si>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</si>
  <si>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</si>
  <si>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</si>
  <si>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</si>
  <si>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</si>
  <si>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</si>
  <si>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</si>
  <si>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</si>
  <si>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</si>
  <si>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</si>
  <si>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</si>
  <si>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</si>
  <si>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</si>
  <si>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</si>
  <si>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</si>
  <si>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</si>
  <si>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</si>
  <si>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</si>
  <si>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</si>
  <si>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</si>
  <si>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</si>
  <si>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</si>
  <si>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</si>
  <si>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</si>
  <si>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</si>
  <si>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</si>
  <si>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</si>
  <si>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</si>
  <si>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</si>
  <si>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</si>
  <si>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</si>
  <si>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1</t>
    <phoneticPr fontId="23" type="noConversion"/>
  </si>
  <si>
    <t>陳慕霖</t>
    <phoneticPr fontId="20" type="noConversion"/>
  </si>
  <si>
    <t>2</t>
    <phoneticPr fontId="23" type="noConversion"/>
  </si>
  <si>
    <t>懿信、傳勝、鈺杰、慕霖</t>
    <phoneticPr fontId="20" type="noConversion"/>
  </si>
  <si>
    <t>鈺杰、慕霖</t>
    <phoneticPr fontId="20" type="noConversion"/>
  </si>
  <si>
    <t>總表名稱錯誤，API的畫面說明應改為API說明</t>
    <phoneticPr fontId="23" type="noConversion"/>
  </si>
  <si>
    <t>將總表的API Sheet名稱改為API_APF0505_UserProfile，並修改超連結</t>
    <phoneticPr fontId="23" type="noConversion"/>
  </si>
  <si>
    <t>將總表的API Sheet名稱改為API_APF0505_Organization，並修改超連結</t>
    <phoneticPr fontId="23" type="noConversion"/>
  </si>
  <si>
    <t>3</t>
    <phoneticPr fontId="23" type="noConversion"/>
  </si>
  <si>
    <t>4</t>
    <phoneticPr fontId="23" type="noConversion"/>
  </si>
  <si>
    <t>將總表的API Sheet名稱改為API_APF0505_SudaWork，並修改超連結</t>
    <phoneticPr fontId="23" type="noConversion"/>
  </si>
  <si>
    <t>API Sheet內格式調整，應以目前其他API文件格式撰寫</t>
    <phoneticPr fontId="23" type="noConversion"/>
  </si>
  <si>
    <t>已經以API格式完成所有API Sheet修改</t>
    <phoneticPr fontId="23" type="noConversion"/>
  </si>
  <si>
    <t>林傳勝</t>
    <phoneticPr fontId="20" type="noConversion"/>
  </si>
  <si>
    <t>傳勝</t>
    <phoneticPr fontId="23" type="noConversion"/>
  </si>
  <si>
    <t>SD PM</t>
  </si>
  <si>
    <t>SD PM-1</t>
  </si>
  <si>
    <t>功能設計</t>
  </si>
  <si>
    <t>OK</t>
  </si>
  <si>
    <t>陳懿信</t>
    <phoneticPr fontId="20" type="noConversion"/>
  </si>
  <si>
    <t>陳慕霖</t>
    <phoneticPr fontId="20" type="noConversion"/>
  </si>
  <si>
    <t>懿信、英杰、鈺杰、慕霖</t>
    <phoneticPr fontId="20" type="noConversion"/>
  </si>
  <si>
    <t>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</si>
</sst>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L12" sqref="L12"/>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4.0000000000000071</v>
      </c>
      <c r="E5" s="99">
        <f>SUM($J$7:$J$27)</f>
        <v>8</v>
      </c>
      <c r="F5" s="109">
        <f>SUM($N$7:$N$27)</f>
        <v>4</v>
      </c>
      <c r="G5" s="109">
        <f>SUM($O$7:$O$27)</f>
        <v>4</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395</v>
      </c>
      <c r="B7" s="1">
        <v>1</v>
      </c>
      <c r="C7" s="65" t="s">
        <v>379</v>
      </c>
      <c r="D7" s="140" t="s">
        <v>393</v>
      </c>
      <c r="E7" s="66">
        <v>41603</v>
      </c>
      <c r="F7" s="140" t="s">
        <v>381</v>
      </c>
      <c r="G7" s="66">
        <v>41600</v>
      </c>
      <c r="H7" s="67">
        <v>0.60416666666666663</v>
      </c>
      <c r="I7" s="67">
        <v>0.64583333333333337</v>
      </c>
      <c r="J7" s="65">
        <v>4</v>
      </c>
      <c r="K7" s="68" t="s">
        <v>383</v>
      </c>
      <c r="L7" s="69" t="s">
        <v>384</v>
      </c>
      <c r="M7" s="70">
        <f>IF(C7="","",J7*(I7-H7)*24)</f>
        <v>4.0000000000000071</v>
      </c>
      <c r="N7" s="63">
        <f>IF(C7="","",COUNTIF(改善明細!A:A,Q7))</f>
        <v>4</v>
      </c>
      <c r="O7" s="63">
        <f>IF(C7="","",COUNTIFS(改善明細!$A:$A,Q7, 改善明細!$J:$J,"V"))</f>
        <v>4</v>
      </c>
      <c r="P7" s="71" t="str">
        <f t="shared" ref="P7" si="0">IF(Q7="","",LEFT(Q7,FIND("-",Q7)-1))</f>
        <v>SD PM</v>
      </c>
      <c r="Q7" s="71" t="str">
        <f>IF(OR(A7="",B7=""),"",A7&amp;"-"&amp;B7)</f>
        <v>SD PM-1</v>
      </c>
      <c r="R7" s="72"/>
    </row>
    <row r="8" spans="1:20" s="55" customFormat="1" ht="16.5">
      <c r="A8" s="64" t="s">
        <v>395</v>
      </c>
      <c r="B8" s="1">
        <v>2</v>
      </c>
      <c r="C8" s="65" t="s">
        <v>398</v>
      </c>
      <c r="D8" s="140" t="s">
        <v>399</v>
      </c>
      <c r="E8" s="66">
        <v>41610</v>
      </c>
      <c r="F8" s="140" t="s">
        <v>400</v>
      </c>
      <c r="G8" s="66">
        <v>41610</v>
      </c>
      <c r="H8" s="67">
        <v>0.5625</v>
      </c>
      <c r="I8" s="67">
        <v>0.66666666666666663</v>
      </c>
      <c r="J8" s="65">
        <v>4</v>
      </c>
      <c r="K8" s="68" t="s">
        <v>401</v>
      </c>
      <c r="L8" s="69" t="s">
        <v>402</v>
      </c>
      <c r="M8" s="70"/>
      <c r="N8" s="63"/>
      <c r="O8" s="63"/>
      <c r="P8" s="71" t="str">
        <f t="shared" ref="P8" si="1">IF(Q8="","",LEFT(Q8,FIND("-",Q8)-1))</f>
        <v>SD PM</v>
      </c>
      <c r="Q8" s="71" t="str">
        <f>IF(OR(A8="",B8=""),"",A8&amp;"-"&amp;B8)</f>
        <v>SD PM-2</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E7" sqref="E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4.25" customHeight="1">
      <c r="A3" s="40" t="s">
        <v>396</v>
      </c>
      <c r="B3" s="41" t="s">
        <v>380</v>
      </c>
      <c r="C3" s="42" t="s">
        <v>385</v>
      </c>
      <c r="D3" s="43" t="s">
        <v>386</v>
      </c>
      <c r="E3" s="45" t="s">
        <v>394</v>
      </c>
      <c r="F3" s="46" t="s">
        <v>397</v>
      </c>
      <c r="G3" s="44"/>
      <c r="H3" s="91">
        <v>41603</v>
      </c>
      <c r="I3" s="91">
        <v>41603</v>
      </c>
      <c r="J3" s="89" t="str">
        <f t="shared" ref="J3:J6" si="0">IF(I3="","","V")</f>
        <v>V</v>
      </c>
      <c r="K3" s="89" t="str">
        <f t="shared" ref="K3:K4" si="1">IF(OR(J3&lt;&gt;"",C3=""),"","V")</f>
        <v/>
      </c>
      <c r="L3" s="90" t="str">
        <f t="shared" ref="L3:L8" si="2">IF(A3="","",LEFT(A3,FIND("-",A3)-1))</f>
        <v>SD PM</v>
      </c>
      <c r="M3" s="90"/>
      <c r="N3" s="36"/>
      <c r="O3" s="22"/>
      <c r="P3" s="22"/>
    </row>
    <row r="4" spans="1:18" s="23" customFormat="1" ht="64.150000000000006" customHeight="1">
      <c r="A4" s="40" t="s">
        <v>396</v>
      </c>
      <c r="B4" s="41" t="s">
        <v>382</v>
      </c>
      <c r="C4" s="42" t="s">
        <v>385</v>
      </c>
      <c r="D4" s="43" t="s">
        <v>387</v>
      </c>
      <c r="E4" s="45" t="s">
        <v>394</v>
      </c>
      <c r="F4" s="46" t="s">
        <v>397</v>
      </c>
      <c r="G4" s="44"/>
      <c r="H4" s="91">
        <v>41603</v>
      </c>
      <c r="I4" s="91">
        <v>41603</v>
      </c>
      <c r="J4" s="89" t="str">
        <f t="shared" si="0"/>
        <v>V</v>
      </c>
      <c r="K4" s="89" t="str">
        <f t="shared" si="1"/>
        <v/>
      </c>
      <c r="L4" s="90" t="str">
        <f t="shared" si="2"/>
        <v>SD PM</v>
      </c>
      <c r="M4" s="90"/>
      <c r="N4" s="36"/>
      <c r="O4" s="22"/>
      <c r="P4" s="22"/>
    </row>
    <row r="5" spans="1:18" s="23" customFormat="1" ht="63" customHeight="1">
      <c r="A5" s="40" t="s">
        <v>396</v>
      </c>
      <c r="B5" s="41" t="s">
        <v>388</v>
      </c>
      <c r="C5" s="42" t="s">
        <v>385</v>
      </c>
      <c r="D5" s="43" t="s">
        <v>390</v>
      </c>
      <c r="E5" s="45" t="s">
        <v>394</v>
      </c>
      <c r="F5" s="46" t="s">
        <v>397</v>
      </c>
      <c r="G5" s="44"/>
      <c r="H5" s="91">
        <v>41603</v>
      </c>
      <c r="I5" s="91">
        <v>41603</v>
      </c>
      <c r="J5" s="89" t="str">
        <f t="shared" si="0"/>
        <v>V</v>
      </c>
      <c r="K5" s="89"/>
      <c r="L5" s="90" t="str">
        <f t="shared" si="2"/>
        <v>SD PM</v>
      </c>
      <c r="M5" s="90"/>
      <c r="N5" s="36"/>
      <c r="O5" s="22"/>
      <c r="P5" s="22"/>
    </row>
    <row r="6" spans="1:18" s="23" customFormat="1" ht="33">
      <c r="A6" s="40" t="s">
        <v>396</v>
      </c>
      <c r="B6" s="41" t="s">
        <v>389</v>
      </c>
      <c r="C6" s="42" t="s">
        <v>391</v>
      </c>
      <c r="D6" s="43" t="s">
        <v>392</v>
      </c>
      <c r="E6" s="45" t="s">
        <v>394</v>
      </c>
      <c r="F6" s="46" t="s">
        <v>397</v>
      </c>
      <c r="G6" s="44"/>
      <c r="H6" s="91">
        <v>41603</v>
      </c>
      <c r="I6" s="91">
        <v>41603</v>
      </c>
      <c r="J6" s="89" t="str">
        <f t="shared" si="0"/>
        <v>V</v>
      </c>
      <c r="K6" s="89"/>
      <c r="L6" s="90" t="str">
        <f t="shared" si="2"/>
        <v>SD PM</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2013-12-02T09:21:42Z</dcterms:modified>
</cp:coreProperties>
</file>