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N8" i="22" l="1"/>
  <c r="P8" i="22"/>
  <c r="N9" i="22"/>
  <c r="N11" i="22"/>
  <c r="O11" i="22"/>
  <c r="L7" i="24" l="1"/>
  <c r="L8" i="24"/>
  <c r="L9" i="24"/>
  <c r="L10" i="24"/>
  <c r="L11" i="24"/>
  <c r="L6" i="24"/>
  <c r="L5" i="24" l="1"/>
  <c r="L4" i="24" l="1"/>
  <c r="J3" i="24" l="1"/>
  <c r="K3" i="24" s="1"/>
  <c r="O17" i="22" l="1"/>
  <c r="N14" i="22"/>
  <c r="E5"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O10" i="22"/>
  <c r="N10" i="22"/>
  <c r="O9" i="22"/>
  <c r="O8"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<sst xmlns="http://schemas.openxmlformats.org/spreadsheetml/2006/main" count="1002" uniqueCount="438">
  <si>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</si>
  <si>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</si>
  <si>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</si>
  <si>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</si>
  <si>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</si>
  <si>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</si>
  <si>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</si>
  <si>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</si>
  <si>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</si>
  <si>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</si>
  <si>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</si>
  <si>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</si>
  <si>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</si>
  <si>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</si>
  <si>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</si>
  <si>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</si>
  <si>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</si>
  <si>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</si>
  <si>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</si>
  <si>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</si>
  <si>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</si>
  <si>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</si>
  <si>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</si>
  <si>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</si>
  <si>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</si>
  <si>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</si>
  <si>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</si>
  <si>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</si>
  <si>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</si>
  <si>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</si>
  <si>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</si>
  <si>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</si>
  <si>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</si>
  <si>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</si>
  <si>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</si>
  <si>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</si>
  <si>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</si>
  <si>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</si>
  <si>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</si>
  <si>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</si>
  <si>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</si>
  <si>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</si>
  <si>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</si>
  <si>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</si>
  <si>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</si>
  <si>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</si>
  <si>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</si>
  <si>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</si>
  <si>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</si>
  <si>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</si>
  <si>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</si>
  <si>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</si>
  <si>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</si>
  <si>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</si>
  <si>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</si>
  <si>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</si>
  <si>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</si>
  <si>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</si>
  <si>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</si>
  <si>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</si>
  <si>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</si>
  <si>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</si>
  <si>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</si>
  <si>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</si>
  <si>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</si>
  <si>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</si>
  <si>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</si>
  <si>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</si>
  <si>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</si>
  <si>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</si>
  <si>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</si>
  <si>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</si>
  <si>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</si>
  <si>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</si>
  <si>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</si>
  <si>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</si>
  <si>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</si>
  <si>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</si>
  <si>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</si>
  <si>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</si>
  <si>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</si>
  <si>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</si>
  <si>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</si>
  <si>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</si>
  <si>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</si>
  <si>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</si>
  <si>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</si>
  <si>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</si>
  <si>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</si>
  <si>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</si>
  <si>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</si>
  <si>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</si>
  <si>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</si>
  <si>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</si>
  <si>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</si>
  <si>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</si>
  <si>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</si>
  <si>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</si>
  <si>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</si>
  <si>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</si>
  <si>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</si>
  <si>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</si>
  <si>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</si>
  <si>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</si>
  <si>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</si>
  <si>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</si>
  <si>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</si>
  <si>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</si>
  <si>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</si>
  <si>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</si>
  <si>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</si>
  <si>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</si>
  <si>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</si>
  <si>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</si>
  <si>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</si>
  <si>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</si>
  <si>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</si>
  <si>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</si>
  <si>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</si>
  <si>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</si>
  <si>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</si>
  <si>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</si>
  <si>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</si>
  <si>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</si>
  <si>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</si>
  <si>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</si>
  <si>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</si>
  <si>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</si>
  <si>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</si>
  <si>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</si>
  <si>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</si>
  <si>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</si>
  <si>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</si>
  <si>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</si>
  <si>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</si>
  <si>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</si>
  <si>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</si>
  <si>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</si>
  <si>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</si>
  <si>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</si>
  <si>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</si>
  <si>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</si>
  <si>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</si>
  <si>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</si>
  <si>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</si>
  <si>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</si>
  <si>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</si>
  <si>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</si>
  <si>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</si>
  <si>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</si>
  <si>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</si>
  <si>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</si>
  <si>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</si>
  <si>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</si>
  <si>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</si>
  <si>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</si>
  <si>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</si>
  <si>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</si>
  <si>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</si>
  <si>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</si>
  <si>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</si>
  <si>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</si>
  <si>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</si>
  <si>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</si>
  <si>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</si>
  <si>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</si>
  <si>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</si>
  <si>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</si>
  <si>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</si>
  <si>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</si>
  <si>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</si>
  <si>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</si>
  <si>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</si>
  <si>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</si>
  <si>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</si>
  <si>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</si>
  <si>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</si>
  <si>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</si>
  <si>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</si>
  <si>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</si>
  <si>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</si>
  <si>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</si>
  <si>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</si>
  <si>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</si>
  <si>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</si>
  <si>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</si>
  <si>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</si>
  <si>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</si>
  <si>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</si>
  <si>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</si>
  <si>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</si>
  <si>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</si>
  <si>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</si>
  <si>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</si>
  <si>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</si>
  <si>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</si>
  <si>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</si>
  <si>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</si>
  <si>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</si>
  <si>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</si>
  <si>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</si>
  <si>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</si>
  <si>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</si>
  <si>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</si>
  <si>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</si>
  <si>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</si>
  <si>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</si>
  <si>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</si>
  <si>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</si>
  <si>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</si>
  <si>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</si>
  <si>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</si>
  <si>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</si>
  <si>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</si>
  <si>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</si>
  <si>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</si>
  <si>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</si>
  <si>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</si>
  <si>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</si>
  <si>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</si>
  <si>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</si>
  <si>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</si>
  <si>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</si>
  <si>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</si>
  <si>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</si>
  <si>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</si>
  <si>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</si>
  <si>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</si>
  <si>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</si>
  <si>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</si>
  <si>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</si>
  <si>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</si>
  <si>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</si>
  <si>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</si>
  <si>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</si>
  <si>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</si>
  <si>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</si>
  <si>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</si>
  <si>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</si>
  <si>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</si>
  <si>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</si>
  <si>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</si>
  <si>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</si>
  <si>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</si>
  <si>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</si>
  <si>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</si>
  <si>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</si>
  <si>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</si>
  <si>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</si>
  <si>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</si>
  <si>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</si>
  <si>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</si>
  <si>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</si>
  <si>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</si>
  <si>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</si>
  <si>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</si>
  <si>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</si>
  <si>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</si>
  <si>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</si>
  <si>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</si>
  <si>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</si>
  <si>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</si>
  <si>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</si>
  <si>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</si>
  <si>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</si>
  <si>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</si>
  <si>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</si>
  <si>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</si>
  <si>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</si>
  <si>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</si>
  <si>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</si>
  <si>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</si>
  <si>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</si>
  <si>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</si>
  <si>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</si>
  <si>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</si>
  <si>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</si>
  <si>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</si>
  <si>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</si>
  <si>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</si>
  <si>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</si>
  <si>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</si>
  <si>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</si>
  <si>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</si>
  <si>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</si>
  <si>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</si>
  <si>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</si>
  <si>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</si>
  <si>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</si>
  <si>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</si>
  <si>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</si>
  <si>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</si>
  <si>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</si>
  <si>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</si>
  <si>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</si>
  <si>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</si>
  <si>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</si>
  <si>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</si>
  <si>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</si>
  <si>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</si>
  <si>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</si>
  <si>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</si>
  <si>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</si>
  <si>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</si>
  <si>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</si>
  <si>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</si>
  <si>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</si>
  <si>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</si>
  <si>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</si>
  <si>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</si>
  <si>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</si>
  <si>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</si>
  <si>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</si>
  <si>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</si>
  <si>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</si>
  <si>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</si>
  <si>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</si>
  <si>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</si>
  <si>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</si>
  <si>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</si>
  <si>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</si>
  <si>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</si>
  <si>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</si>
  <si>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</si>
  <si>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</si>
  <si>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</si>
  <si>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</si>
  <si>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</si>
  <si>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</si>
  <si>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</si>
  <si>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</si>
  <si>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</si>
  <si>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</si>
  <si>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</si>
  <si>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</si>
  <si>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</si>
  <si>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</si>
  <si>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</si>
  <si>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</si>
  <si>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</si>
  <si>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</si>
  <si>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</si>
  <si>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</si>
  <si>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</si>
  <si>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</si>
  <si>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</si>
  <si>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</si>
  <si>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</si>
  <si>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</si>
  <si>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</si>
  <si>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</si>
  <si>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</si>
  <si>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</si>
  <si>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</si>
  <si>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</si>
  <si>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</si>
  <si>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</si>
  <si>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</si>
  <si>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</si>
  <si>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</si>
  <si>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</si>
  <si>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</si>
  <si>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</si>
  <si>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</si>
  <si>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</si>
  <si>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</si>
  <si>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</si>
  <si>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</si>
  <si>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</si>
  <si>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</si>
  <si>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</si>
  <si>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</si>
  <si>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</si>
  <si>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</si>
  <si>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</si>
  <si>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</si>
  <si>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</si>
  <si>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</si>
  <si>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</si>
  <si>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</si>
  <si>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</si>
  <si>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懿信</t>
  </si>
  <si>
    <t>SA PM</t>
  </si>
  <si>
    <t>1</t>
    <phoneticPr fontId="23" type="noConversion"/>
  </si>
  <si>
    <t>SA PM-1</t>
  </si>
  <si>
    <t>仕國</t>
    <phoneticPr fontId="23" type="noConversion"/>
  </si>
  <si>
    <t>2</t>
    <phoneticPr fontId="23" type="noConversion"/>
  </si>
  <si>
    <t>系統分析</t>
  </si>
  <si>
    <t>SA PM-2</t>
  </si>
  <si>
    <t>SA PM-2</t>
    <phoneticPr fontId="20" type="noConversion"/>
  </si>
  <si>
    <t>SA PM</t>
    <phoneticPr fontId="20" type="noConversion"/>
  </si>
  <si>
    <t>3</t>
  </si>
  <si>
    <t>4</t>
  </si>
  <si>
    <t>5</t>
  </si>
  <si>
    <t>6</t>
  </si>
  <si>
    <t>7</t>
  </si>
  <si>
    <t>8</t>
  </si>
  <si>
    <t>9</t>
  </si>
  <si>
    <t>10</t>
  </si>
  <si>
    <t>11</t>
  </si>
  <si>
    <t>12</t>
  </si>
  <si>
    <t>13</t>
  </si>
  <si>
    <t>14</t>
  </si>
  <si>
    <t>15</t>
  </si>
  <si>
    <t>16</t>
  </si>
  <si>
    <t>17</t>
  </si>
  <si>
    <t>18</t>
  </si>
  <si>
    <t>19</t>
  </si>
  <si>
    <t>20</t>
  </si>
  <si>
    <t>21</t>
  </si>
  <si>
    <t>22</t>
  </si>
  <si>
    <t>SA PM-3</t>
  </si>
  <si>
    <t>SA PM-4</t>
  </si>
  <si>
    <t>23</t>
  </si>
  <si>
    <t>24</t>
  </si>
  <si>
    <t>25</t>
  </si>
  <si>
    <t>26</t>
  </si>
  <si>
    <t>27</t>
  </si>
  <si>
    <t>表達不清楚</t>
  </si>
  <si>
    <t>SA PM</t>
    <phoneticPr fontId="20" type="noConversion"/>
  </si>
  <si>
    <t>SA PM-5</t>
    <phoneticPr fontId="23" type="noConversion"/>
  </si>
  <si>
    <t>28</t>
    <phoneticPr fontId="23" type="noConversion"/>
  </si>
  <si>
    <t>角色維護IPO圖，移除帳號對應、查詢範圍對應、功能清單對應</t>
    <phoneticPr fontId="23" type="noConversion"/>
  </si>
  <si>
    <t>加入檢核內容說明(RA006_APF0002_帳號登入認證)</t>
    <phoneticPr fontId="23" type="noConversion"/>
  </si>
  <si>
    <t>重複登入時，訊息提示調整</t>
    <phoneticPr fontId="23" type="noConversion"/>
  </si>
  <si>
    <t>如左列所示(RA006_APF0001_登入主畫面與框架顯示)</t>
    <phoneticPr fontId="23" type="noConversion"/>
  </si>
  <si>
    <t>懿信</t>
    <phoneticPr fontId="23" type="noConversion"/>
  </si>
  <si>
    <t>Login Log Schema須對應調整</t>
    <phoneticPr fontId="23" type="noConversion"/>
  </si>
  <si>
    <t>傳勝</t>
    <phoneticPr fontId="23" type="noConversion"/>
  </si>
  <si>
    <t>如左列所示(RA006_APF0101_角色維護)</t>
    <phoneticPr fontId="23" type="noConversion"/>
  </si>
  <si>
    <t>如左列所示</t>
    <phoneticPr fontId="23" type="noConversion"/>
  </si>
  <si>
    <t>欄位輸入檢核方法(前端或後端檢核)待討論</t>
    <phoneticPr fontId="23" type="noConversion"/>
  </si>
  <si>
    <t>權限檢核，新增權限檢核及按鈕對照表</t>
    <phoneticPr fontId="23" type="noConversion"/>
  </si>
  <si>
    <t>Login log的模式欄位改記錄瀏覽器版本</t>
    <phoneticPr fontId="23" type="noConversion"/>
  </si>
  <si>
    <t>各頁面若有特殊按鈕權限，於事前檢核區塊描述</t>
    <phoneticPr fontId="23" type="noConversion"/>
  </si>
  <si>
    <t>陳慕霖</t>
    <phoneticPr fontId="20" type="noConversion"/>
  </si>
  <si>
    <t>仕國、懿信、傳勝、鈺杰、慕霖</t>
    <phoneticPr fontId="20" type="noConversion"/>
  </si>
  <si>
    <t>檢核是否需要變更密碼，需清楚表達檢核方式</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</si>
</sst>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E5" sqref="E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0</v>
      </c>
      <c r="E5" s="99">
        <f>SUM($J$7:$J$27)</f>
        <v>7</v>
      </c>
      <c r="F5" s="109">
        <f>SUM($N$7:$N$27)</f>
        <v>0</v>
      </c>
      <c r="G5" s="109">
        <f>SUM($O$7:$O$27)</f>
        <v>0</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382</v>
      </c>
      <c r="B7" s="1">
        <f ca="1">IF(A7="","",COUNTIF(OFFSET($A$6,1,,,):OFFSET(B7,,-1,,),OFFSET(B7,,-1,,)))</f>
        <v>1</v>
      </c>
      <c r="C7" s="65" t="s">
        <v>379</v>
      </c>
      <c r="D7" s="140" t="s">
        <v>380</v>
      </c>
      <c r="E7" s="66">
        <v>41569</v>
      </c>
      <c r="F7" s="140" t="s">
        <v>435</v>
      </c>
      <c r="G7" s="66">
        <v>41569</v>
      </c>
      <c r="H7" s="67">
        <v>0.67361111111111116</v>
      </c>
      <c r="I7" s="67">
        <v>0.73611111111111116</v>
      </c>
      <c r="J7" s="65">
        <v>7</v>
      </c>
      <c r="K7" s="68" t="s">
        <v>436</v>
      </c>
      <c r="L7" s="69" t="s">
        <v>381</v>
      </c>
      <c r="M7" s="70"/>
      <c r="N7" s="63"/>
      <c r="O7" s="63"/>
      <c r="P7" s="71" t="str">
        <f t="shared" ref="P7:P11" ca="1" si="0">IF(Q7="","",LEFT(Q7,FIND("-",Q7)-1))</f>
        <v>SA PM</v>
      </c>
      <c r="Q7" s="71" t="str">
        <f ca="1">IF(OR(A7="",B7=""),"",A7&amp;"-"&amp;B7)</f>
        <v>SA PM-1</v>
      </c>
      <c r="R7" s="72"/>
    </row>
    <row r="8" spans="1:20" s="55" customFormat="1" ht="16.5">
      <c r="A8" s="64" t="s">
        <v>390</v>
      </c>
      <c r="B8" s="1"/>
      <c r="C8" s="65"/>
      <c r="D8" s="140"/>
      <c r="E8" s="66"/>
      <c r="F8" s="140"/>
      <c r="G8" s="66"/>
      <c r="H8" s="67"/>
      <c r="I8" s="67"/>
      <c r="J8" s="65"/>
      <c r="K8" s="68"/>
      <c r="L8" s="69"/>
      <c r="M8" s="70"/>
      <c r="N8" s="63" t="str">
        <f>IF(C8="","",COUNTIF(改善明細!A:A,Q8))</f>
        <v/>
      </c>
      <c r="O8" s="63" t="str">
        <f>IF(C8="","",COUNTIFS(改善明細!$A:$A,Q8, 改善明細!$J:$J,"V"))</f>
        <v/>
      </c>
      <c r="P8" s="71" t="str">
        <f t="shared" si="0"/>
        <v>SA PM</v>
      </c>
      <c r="Q8" s="71" t="s">
        <v>389</v>
      </c>
      <c r="R8" s="72"/>
    </row>
    <row r="9" spans="1:20" s="55" customFormat="1" ht="16.5">
      <c r="A9" s="64" t="s">
        <v>382</v>
      </c>
      <c r="B9" s="1"/>
      <c r="C9" s="65"/>
      <c r="D9" s="140"/>
      <c r="E9" s="66"/>
      <c r="F9" s="140"/>
      <c r="G9" s="66"/>
      <c r="H9" s="67"/>
      <c r="I9" s="67"/>
      <c r="J9" s="65"/>
      <c r="K9" s="68"/>
      <c r="L9" s="69"/>
      <c r="M9" s="70"/>
      <c r="N9" s="63" t="str">
        <f>IF(C9="","",COUNTIF(改善明細!A:A,Q9))</f>
        <v/>
      </c>
      <c r="O9" s="63" t="str">
        <f>IF(C9="","",COUNTIFS(改善明細!$A:$A,Q9, 改善明細!$J:$J,"V"))</f>
        <v/>
      </c>
      <c r="P9" s="71" t="str">
        <f t="shared" ref="P9" si="1">IF(Q9="","",LEFT(Q9,FIND("-",Q9)-1))</f>
        <v>SA PM</v>
      </c>
      <c r="Q9" s="71" t="s">
        <v>411</v>
      </c>
      <c r="R9" s="72"/>
    </row>
    <row r="10" spans="1:20" s="55" customFormat="1" ht="16.5">
      <c r="A10" s="64" t="s">
        <v>382</v>
      </c>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 t="shared" ref="Q10:Q20" si="2">IF(OR(A10="",B10=""),"",A10&amp;"-"&amp;B10)</f>
        <v/>
      </c>
      <c r="R10" s="74"/>
    </row>
    <row r="11" spans="1:20" s="55" customFormat="1" ht="16.5">
      <c r="A11" s="64" t="s">
        <v>419</v>
      </c>
      <c r="B11" s="1"/>
      <c r="C11" s="65"/>
      <c r="D11" s="140"/>
      <c r="E11" s="66"/>
      <c r="F11" s="140"/>
      <c r="G11" s="66"/>
      <c r="H11" s="67"/>
      <c r="I11" s="67"/>
      <c r="J11" s="65"/>
      <c r="K11" s="68"/>
      <c r="L11" s="69"/>
      <c r="M11" s="70"/>
      <c r="N11" s="63" t="str">
        <f>IF(C11="","",COUNTIF(改善明細!A:A,Q11))</f>
        <v/>
      </c>
      <c r="O11" s="63" t="str">
        <f>IF(C11="","",COUNTIFS(改善明細!$A:$A,Q11, 改善明細!$J:$J,"V"))</f>
        <v/>
      </c>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D7" sqref="D7"/>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384</v>
      </c>
      <c r="B3" s="41" t="s">
        <v>383</v>
      </c>
      <c r="C3" s="42" t="s">
        <v>437</v>
      </c>
      <c r="D3" s="43" t="s">
        <v>423</v>
      </c>
      <c r="E3" s="45" t="s">
        <v>385</v>
      </c>
      <c r="F3" s="46" t="s">
        <v>387</v>
      </c>
      <c r="G3" s="44" t="s">
        <v>418</v>
      </c>
      <c r="H3" s="91">
        <v>41569</v>
      </c>
      <c r="I3" s="91">
        <v>41569</v>
      </c>
      <c r="J3" s="89" t="str">
        <f>IF(I3="","","V")</f>
        <v>V</v>
      </c>
      <c r="K3" s="89" t="str">
        <f t="shared" ref="K3" si="0">IF(OR(J3&lt;&gt;"",C3=""),"","V")</f>
        <v/>
      </c>
      <c r="L3" s="90" t="str">
        <f t="shared" ref="L3:L19" si="1">IF(A3="","",LEFT(A3,FIND("-",A3)-1))</f>
        <v>SA PM</v>
      </c>
      <c r="M3" s="90"/>
      <c r="N3" s="36"/>
      <c r="O3" s="22"/>
      <c r="P3" s="22"/>
    </row>
    <row r="4" spans="1:18" s="23" customFormat="1" ht="33">
      <c r="A4" s="40" t="s">
        <v>384</v>
      </c>
      <c r="B4" s="41" t="s">
        <v>386</v>
      </c>
      <c r="C4" s="42" t="s">
        <v>422</v>
      </c>
      <c r="D4" s="43" t="s">
        <v>429</v>
      </c>
      <c r="E4" s="45" t="s">
        <v>385</v>
      </c>
      <c r="F4" s="46" t="s">
        <v>387</v>
      </c>
      <c r="G4" s="44"/>
      <c r="H4" s="91">
        <v>41569</v>
      </c>
      <c r="I4" s="91"/>
      <c r="J4" s="89"/>
      <c r="K4" s="89"/>
      <c r="L4" s="90" t="str">
        <f t="shared" ref="L4:L11" si="2">IF(A4="","",LEFT(A4,FIND("-",A4)-1))</f>
        <v>SA PM</v>
      </c>
      <c r="M4" s="90"/>
      <c r="N4" s="36"/>
      <c r="O4" s="22"/>
      <c r="P4" s="22"/>
    </row>
    <row r="5" spans="1:18" s="23" customFormat="1" ht="16.5">
      <c r="A5" s="40" t="s">
        <v>388</v>
      </c>
      <c r="B5" s="41" t="s">
        <v>391</v>
      </c>
      <c r="C5" s="42" t="s">
        <v>424</v>
      </c>
      <c r="D5" s="43" t="s">
        <v>425</v>
      </c>
      <c r="E5" s="45" t="s">
        <v>426</v>
      </c>
      <c r="F5" s="46" t="s">
        <v>387</v>
      </c>
      <c r="G5" s="44" t="s">
        <v>418</v>
      </c>
      <c r="H5" s="91">
        <v>41569</v>
      </c>
      <c r="I5" s="91">
        <v>41569</v>
      </c>
      <c r="J5" s="89" t="str">
        <f>IF(I5="","","V")</f>
        <v>V</v>
      </c>
      <c r="K5" s="89"/>
      <c r="L5" s="90" t="str">
        <f t="shared" si="2"/>
        <v>SA PM</v>
      </c>
      <c r="M5" s="90"/>
      <c r="N5" s="36"/>
      <c r="O5" s="22"/>
      <c r="P5" s="22"/>
    </row>
    <row r="6" spans="1:18" s="23" customFormat="1" ht="16.5">
      <c r="A6" s="40" t="s">
        <v>388</v>
      </c>
      <c r="B6" s="41" t="s">
        <v>392</v>
      </c>
      <c r="C6" s="42" t="s">
        <v>433</v>
      </c>
      <c r="D6" s="43" t="s">
        <v>427</v>
      </c>
      <c r="E6" s="45" t="s">
        <v>385</v>
      </c>
      <c r="F6" s="46" t="s">
        <v>387</v>
      </c>
      <c r="G6" s="46"/>
      <c r="H6" s="91">
        <v>41569</v>
      </c>
      <c r="I6" s="91"/>
      <c r="J6" s="89"/>
      <c r="K6" s="89"/>
      <c r="L6" s="90" t="str">
        <f t="shared" si="2"/>
        <v>SA PM</v>
      </c>
      <c r="M6" s="90"/>
      <c r="N6" s="36"/>
      <c r="O6" s="22"/>
      <c r="P6" s="22"/>
    </row>
    <row r="7" spans="1:18" s="23" customFormat="1" ht="16.5">
      <c r="A7" s="40" t="s">
        <v>388</v>
      </c>
      <c r="B7" s="41" t="s">
        <v>393</v>
      </c>
      <c r="C7" s="42" t="s">
        <v>432</v>
      </c>
      <c r="D7" s="43" t="s">
        <v>430</v>
      </c>
      <c r="E7" s="45" t="s">
        <v>428</v>
      </c>
      <c r="F7" s="46" t="s">
        <v>387</v>
      </c>
      <c r="G7" s="46"/>
      <c r="H7" s="91">
        <v>41569</v>
      </c>
      <c r="I7" s="92"/>
      <c r="J7" s="89"/>
      <c r="K7" s="89"/>
      <c r="L7" s="90" t="str">
        <f t="shared" si="2"/>
        <v>SA PM</v>
      </c>
      <c r="M7" s="90"/>
      <c r="N7" s="36"/>
      <c r="O7" s="22"/>
      <c r="P7" s="22"/>
    </row>
    <row r="8" spans="1:18" s="23" customFormat="1" ht="16.5">
      <c r="A8" s="40" t="s">
        <v>388</v>
      </c>
      <c r="B8" s="41" t="s">
        <v>394</v>
      </c>
      <c r="C8" s="42" t="s">
        <v>431</v>
      </c>
      <c r="D8" s="43" t="s">
        <v>430</v>
      </c>
      <c r="E8" s="45" t="s">
        <v>385</v>
      </c>
      <c r="F8" s="46" t="s">
        <v>387</v>
      </c>
      <c r="G8" s="46"/>
      <c r="H8" s="91">
        <v>41569</v>
      </c>
      <c r="I8" s="91"/>
      <c r="J8" s="89"/>
      <c r="K8" s="89"/>
      <c r="L8" s="90" t="str">
        <f t="shared" si="2"/>
        <v>SA PM</v>
      </c>
      <c r="M8" s="90"/>
      <c r="N8" s="36"/>
      <c r="O8" s="22"/>
      <c r="P8" s="22"/>
    </row>
    <row r="9" spans="1:18" s="23" customFormat="1" ht="33">
      <c r="A9" s="40" t="s">
        <v>388</v>
      </c>
      <c r="B9" s="41" t="s">
        <v>395</v>
      </c>
      <c r="C9" s="42" t="s">
        <v>434</v>
      </c>
      <c r="D9" s="43" t="s">
        <v>430</v>
      </c>
      <c r="E9" s="45" t="s">
        <v>385</v>
      </c>
      <c r="F9" s="46" t="s">
        <v>387</v>
      </c>
      <c r="G9" s="46"/>
      <c r="H9" s="91">
        <v>41569</v>
      </c>
      <c r="I9" s="92"/>
      <c r="J9" s="89"/>
      <c r="K9" s="89"/>
      <c r="L9" s="90" t="str">
        <f t="shared" si="2"/>
        <v>SA PM</v>
      </c>
      <c r="M9" s="90"/>
      <c r="N9" s="36"/>
      <c r="O9" s="22"/>
      <c r="P9" s="22"/>
    </row>
    <row r="10" spans="1:18" s="23" customFormat="1" ht="36" customHeight="1">
      <c r="A10" s="40" t="s">
        <v>388</v>
      </c>
      <c r="B10" s="41" t="s">
        <v>396</v>
      </c>
      <c r="C10" s="42"/>
      <c r="D10" s="43"/>
      <c r="E10" s="45"/>
      <c r="F10" s="46"/>
      <c r="G10" s="46"/>
      <c r="H10" s="91"/>
      <c r="I10" s="91"/>
      <c r="J10" s="89"/>
      <c r="K10" s="89"/>
      <c r="L10" s="90" t="str">
        <f t="shared" si="2"/>
        <v>SA PM</v>
      </c>
      <c r="M10" s="90"/>
      <c r="N10" s="36"/>
      <c r="O10" s="22"/>
      <c r="P10" s="22"/>
    </row>
    <row r="11" spans="1:18" s="23" customFormat="1" ht="31.15" customHeight="1">
      <c r="A11" s="40" t="s">
        <v>388</v>
      </c>
      <c r="B11" s="41" t="s">
        <v>397</v>
      </c>
      <c r="C11" s="42"/>
      <c r="D11" s="43"/>
      <c r="E11" s="45"/>
      <c r="F11" s="46"/>
      <c r="G11" s="46"/>
      <c r="H11" s="91"/>
      <c r="I11" s="91"/>
      <c r="J11" s="89"/>
      <c r="K11" s="89"/>
      <c r="L11" s="90" t="str">
        <f t="shared" si="2"/>
        <v>SA PM</v>
      </c>
      <c r="M11" s="90"/>
      <c r="N11" s="36"/>
      <c r="O11" s="22"/>
      <c r="P11" s="22"/>
    </row>
    <row r="12" spans="1:18" s="23" customFormat="1" ht="16.5">
      <c r="A12" s="40" t="s">
        <v>388</v>
      </c>
      <c r="B12" s="41" t="s">
        <v>398</v>
      </c>
      <c r="C12" s="42"/>
      <c r="D12" s="43"/>
      <c r="E12" s="45"/>
      <c r="F12" s="46"/>
      <c r="G12" s="46"/>
      <c r="H12" s="91"/>
      <c r="I12" s="91"/>
      <c r="J12" s="89"/>
      <c r="K12" s="89"/>
      <c r="L12" s="90" t="str">
        <f t="shared" si="1"/>
        <v>SA PM</v>
      </c>
      <c r="M12" s="90"/>
      <c r="N12" s="36"/>
      <c r="O12" s="22"/>
      <c r="P12" s="22"/>
    </row>
    <row r="13" spans="1:18" s="23" customFormat="1" ht="31.15" customHeight="1">
      <c r="A13" s="40" t="s">
        <v>388</v>
      </c>
      <c r="B13" s="41" t="s">
        <v>399</v>
      </c>
      <c r="C13" s="42"/>
      <c r="D13" s="43"/>
      <c r="E13" s="45"/>
      <c r="F13" s="46"/>
      <c r="G13" s="46"/>
      <c r="H13" s="91"/>
      <c r="I13" s="91"/>
      <c r="J13" s="89"/>
      <c r="K13" s="89"/>
      <c r="L13" s="90" t="str">
        <f t="shared" si="1"/>
        <v>SA PM</v>
      </c>
      <c r="M13" s="90"/>
      <c r="N13" s="36"/>
      <c r="O13" s="22"/>
      <c r="P13" s="22"/>
    </row>
    <row r="14" spans="1:18" s="23" customFormat="1" ht="16.5">
      <c r="A14" s="40" t="s">
        <v>388</v>
      </c>
      <c r="B14" s="41" t="s">
        <v>400</v>
      </c>
      <c r="C14" s="42"/>
      <c r="D14" s="43"/>
      <c r="E14" s="45"/>
      <c r="F14" s="46"/>
      <c r="G14" s="46"/>
      <c r="H14" s="91"/>
      <c r="I14" s="91"/>
      <c r="J14" s="89"/>
      <c r="K14" s="89"/>
      <c r="L14" s="90" t="str">
        <f t="shared" si="1"/>
        <v>SA PM</v>
      </c>
      <c r="M14" s="90"/>
      <c r="N14" s="36"/>
      <c r="O14" s="22"/>
      <c r="P14" s="22"/>
    </row>
    <row r="15" spans="1:18" s="23" customFormat="1" ht="31.15" customHeight="1">
      <c r="A15" s="40" t="s">
        <v>411</v>
      </c>
      <c r="B15" s="41" t="s">
        <v>401</v>
      </c>
      <c r="C15" s="42"/>
      <c r="D15" s="43"/>
      <c r="E15" s="45"/>
      <c r="F15" s="46"/>
      <c r="G15" s="46"/>
      <c r="H15" s="91"/>
      <c r="I15" s="91"/>
      <c r="J15" s="89"/>
      <c r="K15" s="89"/>
      <c r="L15" s="90" t="str">
        <f t="shared" si="1"/>
        <v>SA PM</v>
      </c>
      <c r="M15" s="90"/>
      <c r="N15" s="36"/>
      <c r="O15" s="22"/>
      <c r="P15" s="22"/>
    </row>
    <row r="16" spans="1:18" s="23" customFormat="1" ht="31.15" customHeight="1">
      <c r="A16" s="40" t="s">
        <v>411</v>
      </c>
      <c r="B16" s="41" t="s">
        <v>402</v>
      </c>
      <c r="C16" s="42"/>
      <c r="D16" s="43"/>
      <c r="E16" s="45"/>
      <c r="F16" s="46"/>
      <c r="G16" s="46"/>
      <c r="H16" s="91"/>
      <c r="I16" s="91"/>
      <c r="J16" s="89"/>
      <c r="K16" s="89"/>
      <c r="L16" s="90" t="str">
        <f t="shared" si="1"/>
        <v>SA PM</v>
      </c>
      <c r="M16" s="90"/>
      <c r="N16" s="36"/>
      <c r="O16" s="22"/>
      <c r="P16" s="22"/>
    </row>
    <row r="17" spans="1:16" s="23" customFormat="1" ht="31.15" customHeight="1">
      <c r="A17" s="40" t="s">
        <v>411</v>
      </c>
      <c r="B17" s="41" t="s">
        <v>403</v>
      </c>
      <c r="C17" s="42"/>
      <c r="D17" s="43"/>
      <c r="E17" s="45"/>
      <c r="F17" s="46"/>
      <c r="G17" s="46"/>
      <c r="H17" s="91"/>
      <c r="I17" s="91"/>
      <c r="J17" s="89"/>
      <c r="K17" s="89"/>
      <c r="L17" s="90" t="str">
        <f t="shared" si="1"/>
        <v>SA PM</v>
      </c>
      <c r="M17" s="90"/>
      <c r="N17" s="36"/>
      <c r="O17" s="22"/>
      <c r="P17" s="22"/>
    </row>
    <row r="18" spans="1:16" s="23" customFormat="1" ht="31.15" customHeight="1">
      <c r="A18" s="40" t="s">
        <v>411</v>
      </c>
      <c r="B18" s="41" t="s">
        <v>404</v>
      </c>
      <c r="C18" s="42"/>
      <c r="D18" s="43"/>
      <c r="E18" s="45"/>
      <c r="F18" s="46"/>
      <c r="G18" s="44"/>
      <c r="H18" s="91"/>
      <c r="I18" s="91"/>
      <c r="J18" s="89"/>
      <c r="K18" s="89"/>
      <c r="L18" s="90" t="str">
        <f t="shared" si="1"/>
        <v>SA PM</v>
      </c>
      <c r="M18" s="90"/>
      <c r="N18" s="36"/>
      <c r="O18" s="22"/>
      <c r="P18" s="22"/>
    </row>
    <row r="19" spans="1:16" s="23" customFormat="1" ht="31.15" customHeight="1">
      <c r="A19" s="40" t="s">
        <v>411</v>
      </c>
      <c r="B19" s="41" t="s">
        <v>405</v>
      </c>
      <c r="C19" s="42"/>
      <c r="D19" s="43"/>
      <c r="E19" s="45"/>
      <c r="F19" s="46"/>
      <c r="G19" s="44"/>
      <c r="H19" s="91"/>
      <c r="I19" s="91"/>
      <c r="J19" s="89"/>
      <c r="K19" s="89"/>
      <c r="L19" s="90" t="str">
        <f t="shared" si="1"/>
        <v>SA PM</v>
      </c>
      <c r="M19" s="90"/>
      <c r="N19" s="36"/>
      <c r="O19" s="22"/>
      <c r="P19" s="22"/>
    </row>
    <row r="20" spans="1:16" s="23" customFormat="1" ht="31.15" customHeight="1">
      <c r="A20" s="40" t="s">
        <v>411</v>
      </c>
      <c r="B20" s="41" t="s">
        <v>406</v>
      </c>
      <c r="C20" s="42"/>
      <c r="D20" s="43"/>
      <c r="E20" s="45"/>
      <c r="F20" s="46"/>
      <c r="G20" s="46"/>
      <c r="H20" s="91"/>
      <c r="I20" s="91"/>
      <c r="J20" s="89"/>
      <c r="K20" s="89"/>
      <c r="L20" s="90" t="str">
        <f t="shared" ref="L20:L45" si="3">IF(A20="","",LEFT(A20,FIND("-",A20)-1))</f>
        <v>SA PM</v>
      </c>
      <c r="M20" s="90"/>
      <c r="N20" s="36"/>
      <c r="O20" s="22"/>
      <c r="P20" s="22"/>
    </row>
    <row r="21" spans="1:16" s="23" customFormat="1" ht="31.15" customHeight="1">
      <c r="A21" s="40" t="s">
        <v>411</v>
      </c>
      <c r="B21" s="41" t="s">
        <v>407</v>
      </c>
      <c r="C21" s="48"/>
      <c r="D21" s="43"/>
      <c r="E21" s="45"/>
      <c r="F21" s="46"/>
      <c r="G21" s="46"/>
      <c r="H21" s="91"/>
      <c r="I21" s="92"/>
      <c r="J21" s="89"/>
      <c r="K21" s="89"/>
      <c r="L21" s="90" t="str">
        <f t="shared" si="3"/>
        <v>SA PM</v>
      </c>
      <c r="M21" s="90"/>
      <c r="N21" s="36"/>
      <c r="O21" s="22"/>
      <c r="P21" s="22"/>
    </row>
    <row r="22" spans="1:16" s="23" customFormat="1" ht="31.15" customHeight="1">
      <c r="A22" s="40" t="s">
        <v>411</v>
      </c>
      <c r="B22" s="41" t="s">
        <v>408</v>
      </c>
      <c r="C22" s="48"/>
      <c r="D22" s="43"/>
      <c r="E22" s="45"/>
      <c r="F22" s="46"/>
      <c r="G22" s="46"/>
      <c r="H22" s="91"/>
      <c r="I22" s="91"/>
      <c r="J22" s="89"/>
      <c r="K22" s="89"/>
      <c r="L22" s="90" t="str">
        <f t="shared" si="3"/>
        <v>SA PM</v>
      </c>
      <c r="M22" s="90"/>
      <c r="N22" s="36"/>
      <c r="O22" s="22"/>
      <c r="P22" s="22"/>
    </row>
    <row r="23" spans="1:16" s="23" customFormat="1" ht="31.15" customHeight="1">
      <c r="A23" s="40" t="s">
        <v>411</v>
      </c>
      <c r="B23" s="41" t="s">
        <v>409</v>
      </c>
      <c r="C23" s="48"/>
      <c r="D23" s="43"/>
      <c r="E23" s="45"/>
      <c r="F23" s="46"/>
      <c r="G23" s="46"/>
      <c r="H23" s="91"/>
      <c r="I23" s="91"/>
      <c r="J23" s="89"/>
      <c r="K23" s="89"/>
      <c r="L23" s="90" t="str">
        <f t="shared" si="3"/>
        <v>SA PM</v>
      </c>
      <c r="M23" s="90"/>
      <c r="N23" s="36"/>
      <c r="O23" s="22"/>
      <c r="P23" s="22"/>
    </row>
    <row r="24" spans="1:16" s="23" customFormat="1" ht="31.15" customHeight="1">
      <c r="A24" s="40" t="s">
        <v>411</v>
      </c>
      <c r="B24" s="41" t="s">
        <v>410</v>
      </c>
      <c r="C24" s="48"/>
      <c r="D24" s="43"/>
      <c r="E24" s="45"/>
      <c r="F24" s="46"/>
      <c r="G24" s="46"/>
      <c r="H24" s="91"/>
      <c r="I24" s="92"/>
      <c r="J24" s="89"/>
      <c r="K24" s="89"/>
      <c r="L24" s="90" t="str">
        <f t="shared" si="3"/>
        <v>SA PM</v>
      </c>
      <c r="M24" s="90"/>
      <c r="N24" s="36"/>
      <c r="O24" s="22"/>
      <c r="P24" s="22"/>
    </row>
    <row r="25" spans="1:16" s="23" customFormat="1" ht="31.15" customHeight="1">
      <c r="A25" s="40" t="s">
        <v>412</v>
      </c>
      <c r="B25" s="41" t="s">
        <v>413</v>
      </c>
      <c r="C25" s="48"/>
      <c r="D25" s="43"/>
      <c r="E25" s="45"/>
      <c r="F25" s="46"/>
      <c r="G25" s="46"/>
      <c r="H25" s="92"/>
      <c r="I25" s="92"/>
      <c r="J25" s="89"/>
      <c r="K25" s="89"/>
      <c r="L25" s="90" t="str">
        <f t="shared" si="3"/>
        <v>SA PM</v>
      </c>
      <c r="M25" s="90"/>
      <c r="N25" s="36"/>
      <c r="O25" s="22"/>
      <c r="P25" s="22"/>
    </row>
    <row r="26" spans="1:16" s="23" customFormat="1" ht="31.15" customHeight="1">
      <c r="A26" s="40" t="s">
        <v>412</v>
      </c>
      <c r="B26" s="41" t="s">
        <v>414</v>
      </c>
      <c r="C26" s="48"/>
      <c r="D26" s="43"/>
      <c r="E26" s="45"/>
      <c r="F26" s="46"/>
      <c r="G26" s="46"/>
      <c r="H26" s="92"/>
      <c r="I26" s="92"/>
      <c r="J26" s="89"/>
      <c r="K26" s="89"/>
      <c r="L26" s="90" t="str">
        <f t="shared" si="3"/>
        <v>SA PM</v>
      </c>
      <c r="M26" s="90"/>
      <c r="N26" s="36"/>
      <c r="O26" s="22"/>
      <c r="P26" s="22"/>
    </row>
    <row r="27" spans="1:16" s="23" customFormat="1" ht="31.15" customHeight="1">
      <c r="A27" s="40" t="s">
        <v>412</v>
      </c>
      <c r="B27" s="41" t="s">
        <v>415</v>
      </c>
      <c r="C27" s="48"/>
      <c r="D27" s="43"/>
      <c r="E27" s="45"/>
      <c r="F27" s="46"/>
      <c r="G27" s="46"/>
      <c r="H27" s="92"/>
      <c r="I27" s="92"/>
      <c r="J27" s="89"/>
      <c r="K27" s="89"/>
      <c r="L27" s="90" t="str">
        <f t="shared" si="3"/>
        <v>SA PM</v>
      </c>
      <c r="M27" s="90"/>
      <c r="N27" s="36"/>
      <c r="O27" s="22"/>
      <c r="P27" s="22"/>
    </row>
    <row r="28" spans="1:16" s="23" customFormat="1" ht="31.15" customHeight="1">
      <c r="A28" s="40" t="s">
        <v>412</v>
      </c>
      <c r="B28" s="41" t="s">
        <v>416</v>
      </c>
      <c r="C28" s="48"/>
      <c r="D28" s="43"/>
      <c r="E28" s="45"/>
      <c r="F28" s="46"/>
      <c r="G28" s="46"/>
      <c r="H28" s="92"/>
      <c r="I28" s="92"/>
      <c r="J28" s="89"/>
      <c r="K28" s="89"/>
      <c r="L28" s="90" t="str">
        <f t="shared" si="3"/>
        <v>SA PM</v>
      </c>
      <c r="M28" s="90"/>
      <c r="N28" s="36"/>
      <c r="O28" s="22"/>
      <c r="P28" s="22"/>
    </row>
    <row r="29" spans="1:16" s="23" customFormat="1" ht="31.15" customHeight="1">
      <c r="A29" s="40" t="s">
        <v>412</v>
      </c>
      <c r="B29" s="41" t="s">
        <v>417</v>
      </c>
      <c r="C29" s="48"/>
      <c r="D29" s="43"/>
      <c r="E29" s="45"/>
      <c r="F29" s="46"/>
      <c r="G29" s="46"/>
      <c r="H29" s="92"/>
      <c r="I29" s="91"/>
      <c r="J29" s="89"/>
      <c r="K29" s="89"/>
      <c r="L29" s="90" t="str">
        <f t="shared" si="3"/>
        <v>SA PM</v>
      </c>
      <c r="M29" s="90"/>
      <c r="N29" s="36"/>
      <c r="O29" s="22"/>
      <c r="P29" s="22"/>
    </row>
    <row r="30" spans="1:16" s="23" customFormat="1" ht="41.25" customHeight="1">
      <c r="A30" s="40" t="s">
        <v>420</v>
      </c>
      <c r="B30" s="41" t="s">
        <v>421</v>
      </c>
      <c r="C30" s="48"/>
      <c r="D30" s="43"/>
      <c r="E30" s="45"/>
      <c r="F30" s="46"/>
      <c r="G30" s="46"/>
      <c r="H30" s="92"/>
      <c r="I30" s="91"/>
      <c r="J30" s="89"/>
      <c r="K30" s="89"/>
      <c r="L30" s="90" t="str">
        <f t="shared" si="3"/>
        <v>SA PM</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2013-10-29T05:43:21Z</dcterms:modified>
</cp:coreProperties>
</file>