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GitHub\Suda3g\APF\QA\RA006\"/>
    </mc:Choice>
  </mc:AlternateContent>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O10" i="22" l="1"/>
  <c r="N10" i="22"/>
  <c r="M10" i="22"/>
  <c r="K9" i="24"/>
  <c r="M9" i="22" l="1"/>
  <c r="Q9" i="22"/>
  <c r="N9" i="22" s="1"/>
  <c r="P9" i="22" l="1"/>
  <c r="L8" i="24"/>
  <c r="J8" i="24"/>
  <c r="K8" i="24" s="1"/>
  <c r="M8" i="22"/>
  <c r="Q8" i="22"/>
  <c r="N8" i="22" s="1"/>
  <c r="P8" i="22" l="1"/>
  <c r="J7" i="24" l="1"/>
  <c r="K7" i="24" s="1"/>
  <c r="J6" i="24"/>
  <c r="K6" i="24" s="1"/>
  <c r="J5" i="24"/>
  <c r="J4" i="24"/>
  <c r="J3" i="24"/>
  <c r="K3" i="24" s="1"/>
  <c r="K4" i="24" l="1"/>
  <c r="O8" i="22"/>
  <c r="K5" i="24"/>
  <c r="O9" i="22"/>
  <c r="L7" i="24"/>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<sst xmlns="http://schemas.openxmlformats.org/spreadsheetml/2006/main" count="977" uniqueCount="423">
  <si>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</si>
  <si>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</si>
  <si>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</si>
  <si>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</si>
  <si>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</si>
  <si>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</si>
  <si>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</si>
  <si>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</si>
  <si>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</si>
  <si>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</si>
  <si>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</si>
  <si>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</si>
  <si>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</si>
  <si>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</si>
  <si>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</si>
  <si>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</si>
  <si>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</si>
  <si>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</si>
  <si>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</si>
  <si>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</si>
  <si>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</si>
  <si>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</si>
  <si>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</si>
  <si>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</si>
  <si>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</si>
  <si>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</si>
  <si>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</si>
  <si>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</si>
  <si>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</si>
  <si>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</si>
  <si>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</si>
  <si>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</si>
  <si>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</si>
  <si>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</si>
  <si>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</si>
  <si>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</si>
  <si>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</si>
  <si>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</si>
  <si>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</si>
  <si>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</si>
  <si>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</si>
  <si>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</si>
  <si>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</si>
  <si>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</si>
  <si>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</si>
  <si>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</si>
  <si>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</si>
  <si>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</si>
  <si>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</si>
  <si>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</si>
  <si>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</si>
  <si>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</si>
  <si>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</si>
  <si>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</si>
  <si>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</si>
  <si>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</si>
  <si>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</si>
  <si>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</si>
  <si>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</si>
  <si>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</si>
  <si>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</si>
  <si>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</si>
  <si>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</si>
  <si>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</si>
  <si>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</si>
  <si>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</si>
  <si>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</si>
  <si>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</si>
  <si>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</si>
  <si>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</si>
  <si>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</si>
  <si>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</si>
  <si>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</si>
  <si>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</si>
  <si>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</si>
  <si>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</si>
  <si>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</si>
  <si>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</si>
  <si>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</si>
  <si>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</si>
  <si>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</si>
  <si>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</si>
  <si>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</si>
  <si>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</si>
  <si>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</si>
  <si>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</si>
  <si>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</si>
  <si>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</si>
  <si>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</si>
  <si>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</si>
  <si>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</si>
  <si>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</si>
  <si>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</si>
  <si>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</si>
  <si>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</si>
  <si>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</si>
  <si>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</si>
  <si>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</si>
  <si>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</si>
  <si>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</si>
  <si>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</si>
  <si>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</si>
  <si>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</si>
  <si>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</si>
  <si>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</si>
  <si>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</si>
  <si>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</si>
  <si>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</si>
  <si>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</si>
  <si>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</si>
  <si>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</si>
  <si>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</si>
  <si>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</si>
  <si>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</si>
  <si>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</si>
  <si>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</si>
  <si>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</si>
  <si>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</si>
  <si>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</si>
  <si>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</si>
  <si>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</si>
  <si>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</si>
  <si>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</si>
  <si>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</si>
  <si>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</si>
  <si>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</si>
  <si>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</si>
  <si>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</si>
  <si>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</si>
  <si>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</si>
  <si>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</si>
  <si>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</si>
  <si>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</si>
  <si>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</si>
  <si>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</si>
  <si>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</si>
  <si>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</si>
  <si>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</si>
  <si>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</si>
  <si>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</si>
  <si>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</si>
  <si>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</si>
  <si>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</si>
  <si>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</si>
  <si>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</si>
  <si>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</si>
  <si>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</si>
  <si>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</si>
  <si>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</si>
  <si>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</si>
  <si>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</si>
  <si>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</si>
  <si>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</si>
  <si>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</si>
  <si>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</si>
  <si>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</si>
  <si>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</si>
  <si>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</si>
  <si>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</si>
  <si>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</si>
  <si>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</si>
  <si>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</si>
  <si>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</si>
  <si>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</si>
  <si>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</si>
  <si>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</si>
  <si>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</si>
  <si>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</si>
  <si>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</si>
  <si>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</si>
  <si>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</si>
  <si>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</si>
  <si>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</si>
  <si>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</si>
  <si>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</si>
  <si>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</si>
  <si>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</si>
  <si>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</si>
  <si>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</si>
  <si>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</si>
  <si>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</si>
  <si>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</si>
  <si>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</si>
  <si>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</si>
  <si>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</si>
  <si>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</si>
  <si>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</si>
  <si>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</si>
  <si>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</si>
  <si>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</si>
  <si>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</si>
  <si>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</si>
  <si>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</si>
  <si>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</si>
  <si>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</si>
  <si>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</si>
  <si>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</si>
  <si>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</si>
  <si>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</si>
  <si>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</si>
  <si>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</si>
  <si>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</si>
  <si>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</si>
  <si>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</si>
  <si>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</si>
  <si>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</si>
  <si>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</si>
  <si>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</si>
  <si>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</si>
  <si>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</si>
  <si>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</si>
  <si>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</si>
  <si>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</si>
  <si>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</si>
  <si>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</si>
  <si>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</si>
  <si>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</si>
  <si>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</si>
  <si>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</si>
  <si>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</si>
  <si>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</si>
  <si>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</si>
  <si>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</si>
  <si>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</si>
  <si>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</si>
  <si>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</si>
  <si>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</si>
  <si>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</si>
  <si>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</si>
  <si>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</si>
  <si>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</si>
  <si>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</si>
  <si>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</si>
  <si>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</si>
  <si>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</si>
  <si>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</si>
  <si>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</si>
  <si>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</si>
  <si>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</si>
  <si>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</si>
  <si>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</si>
  <si>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</si>
  <si>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</si>
  <si>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</si>
  <si>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</si>
  <si>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</si>
  <si>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</si>
  <si>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</si>
  <si>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</si>
  <si>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</si>
  <si>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</si>
  <si>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</si>
  <si>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</si>
  <si>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</si>
  <si>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</si>
  <si>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</si>
  <si>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</si>
  <si>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</si>
  <si>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</si>
  <si>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</si>
  <si>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</si>
  <si>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</si>
  <si>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</si>
  <si>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</si>
  <si>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</si>
  <si>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</si>
  <si>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</si>
  <si>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</si>
  <si>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</si>
  <si>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</si>
  <si>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</si>
  <si>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</si>
  <si>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</si>
  <si>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</si>
  <si>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</si>
  <si>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</si>
  <si>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</si>
  <si>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</si>
  <si>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</si>
  <si>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</si>
  <si>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</si>
  <si>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</si>
  <si>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</si>
  <si>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</si>
  <si>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</si>
  <si>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</si>
  <si>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</si>
  <si>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</si>
  <si>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</si>
  <si>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</si>
  <si>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</si>
  <si>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</si>
  <si>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</si>
  <si>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</si>
  <si>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</si>
  <si>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</si>
  <si>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</si>
  <si>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</si>
  <si>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</si>
  <si>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</si>
  <si>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</si>
  <si>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</si>
  <si>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</si>
  <si>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</si>
  <si>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</si>
  <si>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</si>
  <si>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</si>
  <si>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</si>
  <si>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</si>
  <si>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</si>
  <si>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</si>
  <si>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</si>
  <si>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</si>
  <si>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</si>
  <si>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</si>
  <si>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</si>
  <si>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</si>
  <si>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</si>
  <si>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</si>
  <si>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</si>
  <si>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</si>
  <si>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</si>
  <si>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</si>
  <si>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</si>
  <si>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</si>
  <si>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</si>
  <si>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</si>
  <si>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</si>
  <si>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</si>
  <si>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</si>
  <si>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</si>
  <si>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</si>
  <si>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</si>
  <si>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</si>
  <si>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</si>
  <si>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</si>
  <si>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</si>
  <si>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</si>
  <si>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</si>
  <si>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</si>
  <si>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</si>
  <si>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</si>
  <si>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</si>
  <si>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</si>
  <si>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</si>
  <si>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</si>
  <si>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</si>
  <si>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</si>
  <si>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</si>
  <si>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</si>
  <si>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</si>
  <si>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</si>
  <si>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</si>
  <si>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</si>
  <si>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</si>
  <si>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</si>
  <si>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</si>
  <si>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</si>
  <si>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</si>
  <si>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</si>
  <si>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</si>
  <si>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</si>
  <si>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</si>
  <si>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</si>
  <si>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</si>
  <si>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</si>
  <si>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</si>
  <si>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</si>
  <si>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</si>
  <si>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</si>
  <si>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</si>
  <si>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</si>
  <si>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</si>
  <si>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</si>
  <si>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</si>
  <si>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</si>
  <si>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</si>
  <si>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</si>
  <si>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</si>
  <si>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</si>
  <si>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</si>
  <si>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</si>
  <si>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</si>
  <si>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</si>
  <si>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陳懿信</t>
    <phoneticPr fontId="20" type="noConversion"/>
  </si>
  <si>
    <t>懿信、慕霖</t>
    <phoneticPr fontId="20" type="noConversion"/>
  </si>
  <si>
    <t>慕霖</t>
    <phoneticPr fontId="20" type="noConversion"/>
  </si>
  <si>
    <t>懿信</t>
    <phoneticPr fontId="23" type="noConversion"/>
  </si>
  <si>
    <t>懿信</t>
    <phoneticPr fontId="23" type="noConversion"/>
  </si>
  <si>
    <t>功能分析</t>
  </si>
  <si>
    <t>SA PM-2</t>
  </si>
  <si>
    <t>2</t>
    <phoneticPr fontId="23" type="noConversion"/>
  </si>
  <si>
    <t>SA PM-3</t>
  </si>
  <si>
    <t>3</t>
    <phoneticPr fontId="23" type="noConversion"/>
  </si>
  <si>
    <t>表達不清楚</t>
  </si>
  <si>
    <t>考慮不足</t>
  </si>
  <si>
    <t>單位代號、人員職稱、員工編號等跳窗查詢未說明</t>
    <phoneticPr fontId="23" type="noConversion"/>
  </si>
  <si>
    <t>於功能簡述補充跳窗查詢的作業內容</t>
    <phoneticPr fontId="23" type="noConversion"/>
  </si>
  <si>
    <t>畫面說明頁籤，前端檢核應說明欄位檢核長度，為中文或英文</t>
    <phoneticPr fontId="23" type="noConversion"/>
  </si>
  <si>
    <t>已補充說明為標準檢核格式，EX
輸入型態:string
格式:英數字
最大長度限制:英文10(控制項控制)</t>
    <phoneticPr fontId="23" type="noConversion"/>
  </si>
  <si>
    <t>功能設計</t>
  </si>
  <si>
    <t>SD沒有說明此功能頁面的form attribute及button attribute</t>
    <phoneticPr fontId="23" type="noConversion"/>
  </si>
  <si>
    <t>於畫面說明補充form attribute、button attribute</t>
    <phoneticPr fontId="23" type="noConversion"/>
  </si>
  <si>
    <t>SA PM-4</t>
    <phoneticPr fontId="23" type="noConversion"/>
  </si>
  <si>
    <t>陳懿信</t>
    <phoneticPr fontId="20" type="noConversion"/>
  </si>
  <si>
    <t>陳慕霖</t>
    <phoneticPr fontId="20" type="noConversion"/>
  </si>
  <si>
    <t>懿信、傳勝、鈺杰、慕霖</t>
    <phoneticPr fontId="20" type="noConversion"/>
  </si>
  <si>
    <t>鈺杰、慕霖</t>
    <phoneticPr fontId="20" type="noConversion"/>
  </si>
  <si>
    <t>4</t>
    <phoneticPr fontId="23" type="noConversion"/>
  </si>
  <si>
    <t>IPO流程圖調整</t>
    <phoneticPr fontId="23" type="noConversion"/>
  </si>
  <si>
    <t>IPO是在UI文件上是指畫面遷徙圖，故此IPO應沒有output，已完成修改</t>
    <phoneticPr fontId="23" type="noConversion"/>
  </si>
  <si>
    <t>5</t>
    <phoneticPr fontId="23" type="noConversion"/>
  </si>
  <si>
    <t>於帳號查詢時，應依可查詢範圍，顯示可查詢的帳號(人員)資訊</t>
    <phoneticPr fontId="23" type="noConversion"/>
  </si>
  <si>
    <t>於功能簡述中補充說明</t>
    <phoneticPr fontId="23" type="noConversion"/>
  </si>
  <si>
    <t>傳勝</t>
    <phoneticPr fontId="23" type="noConversion"/>
  </si>
  <si>
    <t>6</t>
    <phoneticPr fontId="23" type="noConversion"/>
  </si>
  <si>
    <t>7</t>
    <phoneticPr fontId="23" type="noConversion"/>
  </si>
  <si>
    <t>應說明預設密碼來源</t>
    <phoneticPr fontId="23" type="noConversion"/>
  </si>
  <si>
    <t>於功能簡述中補充說明</t>
    <phoneticPr fontId="23" type="noConversion"/>
  </si>
  <si>
    <t>查詢帳號時，按下確認按鈕時，所傳入後端的參數調整為物件參數，非多個字串參數</t>
    <phoneticPr fontId="23" type="noConversion"/>
  </si>
  <si>
    <t>目前定義兩個(含)以下參數，仍使用字串參數；三個(含)以上參數，改為傳入物件參數</t>
    <phoneticPr fontId="23" type="noConversion"/>
  </si>
  <si>
    <t>鈺杰</t>
    <phoneticPr fontId="23" type="noConversion"/>
  </si>
  <si>
    <t>強化</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</si>
</sst>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C7" activePane="bottomRight" state="frozen"/>
      <selection pane="topRight" activeCell="C1" sqref="C1"/>
      <selection pane="bottomLeft" activeCell="A7" sqref="A7"/>
      <selection pane="bottomRight" activeCell="N10" sqref="N10"/>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4</v>
      </c>
      <c r="D5" s="108">
        <f>SUM($M$7:$M$27)</f>
        <v>16.999999999999993</v>
      </c>
      <c r="E5" s="99">
        <f>SUM($J$7:$J$27)</f>
        <v>10</v>
      </c>
      <c r="F5" s="109">
        <f ca="1">SUM($N$7:$N$27)</f>
        <v>3</v>
      </c>
      <c r="G5" s="109">
        <f ca="1">SUM($O$7:$O$27)</f>
        <v>2</v>
      </c>
      <c r="H5" s="110">
        <f ca="1">F5-G5</f>
        <v>1</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384</v>
      </c>
      <c r="E7" s="66">
        <v>41569</v>
      </c>
      <c r="F7" s="140" t="s">
        <v>383</v>
      </c>
      <c r="G7" s="66">
        <v>41569</v>
      </c>
      <c r="H7" s="67">
        <v>0.58333333333333337</v>
      </c>
      <c r="I7" s="67">
        <v>0.60416666666666663</v>
      </c>
      <c r="J7" s="65">
        <v>2</v>
      </c>
      <c r="K7" s="68" t="s">
        <v>385</v>
      </c>
      <c r="L7" s="69" t="s">
        <v>386</v>
      </c>
      <c r="M7" s="70">
        <f>IF(C7="","",J7*(I7-H7)*24)</f>
        <v>0.99999999999999645</v>
      </c>
      <c r="N7" s="63">
        <f ca="1">IF(C7="","",COUNTIF(改善明細!A:A,Q7))</f>
        <v>1</v>
      </c>
      <c r="O7" s="63">
        <f ca="1">IF(C7="","",COUNTIFS(改善明細!$A:$A,Q7, 改善明細!$J:$J,"V"))</f>
        <v>1</v>
      </c>
      <c r="P7" s="71" t="str">
        <f t="shared" ref="P7" ca="1" si="0">IF(Q7="","",LEFT(Q7,FIND("-",Q7)-1))</f>
        <v>SA PM</v>
      </c>
      <c r="Q7" s="71" t="str">
        <f ca="1">IF(OR(A7="",B7=""),"",A7&amp;"-"&amp;B7)</f>
        <v>SA PM-1</v>
      </c>
      <c r="R7" s="72"/>
    </row>
    <row r="8" spans="1:20" s="55" customFormat="1" ht="16.5">
      <c r="A8" s="64" t="s">
        <v>380</v>
      </c>
      <c r="B8" s="1">
        <v>2</v>
      </c>
      <c r="C8" s="65" t="s">
        <v>379</v>
      </c>
      <c r="D8" s="140" t="s">
        <v>384</v>
      </c>
      <c r="E8" s="66">
        <v>41569</v>
      </c>
      <c r="F8" s="140" t="s">
        <v>383</v>
      </c>
      <c r="G8" s="66">
        <v>41572</v>
      </c>
      <c r="H8" s="67">
        <v>0.70833333333333337</v>
      </c>
      <c r="I8" s="67">
        <v>0.71527777777777779</v>
      </c>
      <c r="J8" s="65">
        <v>2</v>
      </c>
      <c r="K8" s="68" t="s">
        <v>385</v>
      </c>
      <c r="L8" s="69" t="s">
        <v>386</v>
      </c>
      <c r="M8" s="70">
        <f>IF(C8="","",J8*(I8-H8)*24)</f>
        <v>0.33333333333333215</v>
      </c>
      <c r="N8" s="63">
        <f>IF(C8="","",COUNTIF(改善明細!A:A,Q8))</f>
        <v>1</v>
      </c>
      <c r="O8" s="63">
        <f>IF(C8="","",COUNTIFS(改善明細!$A:$A,Q8, 改善明細!$J:$J,"V"))</f>
        <v>1</v>
      </c>
      <c r="P8" s="71" t="str">
        <f t="shared" ref="P8" si="1">IF(Q8="","",LEFT(Q8,FIND("-",Q8)-1))</f>
        <v>SA PM</v>
      </c>
      <c r="Q8" s="71" t="str">
        <f>IF(OR(A8="",B8=""),"",A8&amp;"-"&amp;B8)</f>
        <v>SA PM-2</v>
      </c>
      <c r="R8" s="72"/>
    </row>
    <row r="9" spans="1:20" s="55" customFormat="1" ht="16.5">
      <c r="A9" s="64" t="s">
        <v>380</v>
      </c>
      <c r="B9" s="1">
        <v>3</v>
      </c>
      <c r="C9" s="65" t="s">
        <v>379</v>
      </c>
      <c r="D9" s="140" t="s">
        <v>384</v>
      </c>
      <c r="E9" s="66">
        <v>41579</v>
      </c>
      <c r="F9" s="140" t="s">
        <v>383</v>
      </c>
      <c r="G9" s="66">
        <v>41579</v>
      </c>
      <c r="H9" s="67">
        <v>0.58333333333333337</v>
      </c>
      <c r="I9" s="67">
        <v>0.59027777777777779</v>
      </c>
      <c r="J9" s="65">
        <v>2</v>
      </c>
      <c r="K9" s="68" t="s">
        <v>385</v>
      </c>
      <c r="L9" s="69" t="s">
        <v>386</v>
      </c>
      <c r="M9" s="70">
        <f>IF(C9="","",J9*(I9-H9)*24)</f>
        <v>0.33333333333333215</v>
      </c>
      <c r="N9" s="63">
        <f>IF(C9="","",COUNTIF(改善明細!A:A,Q9))</f>
        <v>1</v>
      </c>
      <c r="O9" s="63">
        <f>IF(C9="","",COUNTIFS(改善明細!$A:$A,Q9, 改善明細!$J:$J,"V"))</f>
        <v>0</v>
      </c>
      <c r="P9" s="71" t="str">
        <f t="shared" ref="P9" si="2">IF(Q9="","",LEFT(Q9,FIND("-",Q9)-1))</f>
        <v>SA PM</v>
      </c>
      <c r="Q9" s="71" t="str">
        <f>IF(OR(A9="",B9=""),"",A9&amp;"-"&amp;B9)</f>
        <v>SA PM-3</v>
      </c>
      <c r="R9" s="72"/>
    </row>
    <row r="10" spans="1:20" s="55" customFormat="1" ht="16.5">
      <c r="A10" s="64" t="s">
        <v>380</v>
      </c>
      <c r="B10" s="1">
        <v>4</v>
      </c>
      <c r="C10" s="65" t="s">
        <v>379</v>
      </c>
      <c r="D10" s="140" t="s">
        <v>404</v>
      </c>
      <c r="E10" s="66">
        <v>41603</v>
      </c>
      <c r="F10" s="140" t="s">
        <v>405</v>
      </c>
      <c r="G10" s="66">
        <v>41600</v>
      </c>
      <c r="H10" s="67">
        <v>0.56944444444444442</v>
      </c>
      <c r="I10" s="67">
        <v>0.72916666666666663</v>
      </c>
      <c r="J10" s="65">
        <v>4</v>
      </c>
      <c r="K10" s="68" t="s">
        <v>406</v>
      </c>
      <c r="L10" s="69" t="s">
        <v>407</v>
      </c>
      <c r="M10" s="70">
        <f>IF(C10="","",J10*(I10-H10)*24)</f>
        <v>15.333333333333332</v>
      </c>
      <c r="N10" s="63">
        <f>IF(C10="","",COUNTIF(改善明細!A:A,Q10))</f>
        <v>0</v>
      </c>
      <c r="O10" s="63">
        <f>IF(C10="","",COUNTIFS(改善明細!$A:$A,Q10, 改善明細!$J:$J,"V"))</f>
        <v>0</v>
      </c>
      <c r="P10" s="71"/>
      <c r="Q10" s="71"/>
      <c r="R10" s="74"/>
    </row>
    <row r="11" spans="1:20" s="55" customFormat="1" ht="16.5">
      <c r="A11" s="64"/>
      <c r="B11" s="1"/>
      <c r="C11" s="65"/>
      <c r="D11" s="140"/>
      <c r="E11" s="66"/>
      <c r="F11" s="140"/>
      <c r="G11" s="66"/>
      <c r="H11" s="67"/>
      <c r="I11" s="67"/>
      <c r="J11" s="65"/>
      <c r="K11" s="68"/>
      <c r="L11" s="69"/>
      <c r="M11" s="70"/>
      <c r="N11" s="63"/>
      <c r="O11" s="63"/>
      <c r="P11" s="71"/>
      <c r="Q11" s="71"/>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3">IF(C12="","",J12*(I12-H12)*24)</f>
        <v/>
      </c>
      <c r="N12" s="63" t="str">
        <f>IF(C12="","",COUNTIF(改善明細!A:A,Q12))</f>
        <v/>
      </c>
      <c r="O12" s="63" t="str">
        <f>IF(C12="","",COUNTIFS(改善明細!$A:$A,Q12, 改善明細!$J:$J,"V"))</f>
        <v/>
      </c>
      <c r="P12" s="71" t="str">
        <f t="shared" ref="P12:P20" ca="1" si="4">IF(Q12="","",LEFT(Q12,FIND("-",Q12)-1))</f>
        <v/>
      </c>
      <c r="Q12" s="71" t="str">
        <f t="shared" ref="Q12:Q20" ca="1" si="5">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5"/>
        <v/>
      </c>
      <c r="R13" s="74"/>
    </row>
    <row r="14" spans="1:20" s="55" customFormat="1" ht="16.5">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t="shared" ca="1" si="5"/>
        <v/>
      </c>
      <c r="R14" s="74"/>
    </row>
    <row r="15" spans="1:20" s="55" customFormat="1" ht="16.5">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5"/>
        <v/>
      </c>
      <c r="R16" s="74"/>
    </row>
    <row r="17" spans="1:18" s="55" customFormat="1" ht="16.5">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5"/>
        <v/>
      </c>
      <c r="R17" s="74"/>
    </row>
    <row r="18" spans="1:18" s="55" customFormat="1" ht="16.5">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5"/>
        <v/>
      </c>
      <c r="R18" s="74"/>
    </row>
    <row r="19" spans="1:18" s="55" customFormat="1" ht="16.5">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5"/>
        <v/>
      </c>
      <c r="R19" s="74"/>
    </row>
    <row r="20" spans="1:18" s="55" customFormat="1" ht="16.5">
      <c r="A20" s="64"/>
      <c r="B20" s="1" t="str">
        <f ca="1">IF(A20="","",COUNTIF(OFFSET($A$6,1,,,):OFFSET(B20,,-1,,),OFFSET(B20,,-1,,)))</f>
        <v/>
      </c>
      <c r="C20" s="65"/>
      <c r="D20" s="65"/>
      <c r="E20" s="66"/>
      <c r="F20" s="65"/>
      <c r="G20" s="66"/>
      <c r="H20" s="67"/>
      <c r="I20" s="67"/>
      <c r="J20" s="65"/>
      <c r="K20" s="68"/>
      <c r="L20" s="69"/>
      <c r="M20" s="70" t="str">
        <f t="shared" si="3"/>
        <v/>
      </c>
      <c r="N20" s="63" t="str">
        <f>IF(C20="","",COUNTIF(改善明細!A:A,Q20))</f>
        <v/>
      </c>
      <c r="O20" s="63" t="str">
        <f>IF(C20="","",COUNTIFS(改善明細!$A:$A,Q20, 改善明細!$J:$J,"V"))</f>
        <v/>
      </c>
      <c r="P20" s="71" t="str">
        <f t="shared" ca="1" si="4"/>
        <v/>
      </c>
      <c r="Q20" s="71" t="str">
        <f t="shared" ca="1" si="5"/>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D6" sqref="D6"/>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47.25" customHeight="1">
      <c r="A3" s="40" t="s">
        <v>381</v>
      </c>
      <c r="B3" s="41" t="s">
        <v>382</v>
      </c>
      <c r="C3" s="42" t="s">
        <v>396</v>
      </c>
      <c r="D3" s="43" t="s">
        <v>397</v>
      </c>
      <c r="E3" s="45" t="s">
        <v>387</v>
      </c>
      <c r="F3" s="46" t="s">
        <v>389</v>
      </c>
      <c r="G3" s="44" t="s">
        <v>394</v>
      </c>
      <c r="H3" s="91">
        <v>41569</v>
      </c>
      <c r="I3" s="91">
        <v>41569</v>
      </c>
      <c r="J3" s="89" t="str">
        <f t="shared" ref="J3:J8" si="0">IF(I3="","","V")</f>
        <v>V</v>
      </c>
      <c r="K3" s="89" t="str">
        <f t="shared" ref="K3:K9" si="1">IF(OR(J3&lt;&gt;"",C3=""),"","V")</f>
        <v/>
      </c>
      <c r="L3" s="90" t="str">
        <f t="shared" ref="L3:L8" si="2">IF(A3="","",LEFT(A3,FIND("-",A3)-1))</f>
        <v>SA PM</v>
      </c>
      <c r="M3" s="90"/>
      <c r="N3" s="36"/>
      <c r="O3" s="22"/>
      <c r="P3" s="22"/>
    </row>
    <row r="4" spans="1:18" s="23" customFormat="1" ht="81" customHeight="1">
      <c r="A4" s="40" t="s">
        <v>390</v>
      </c>
      <c r="B4" s="41" t="s">
        <v>391</v>
      </c>
      <c r="C4" s="42" t="s">
        <v>398</v>
      </c>
      <c r="D4" s="43" t="s">
        <v>399</v>
      </c>
      <c r="E4" s="45" t="s">
        <v>388</v>
      </c>
      <c r="F4" s="46" t="s">
        <v>389</v>
      </c>
      <c r="G4" s="44" t="s">
        <v>395</v>
      </c>
      <c r="H4" s="91">
        <v>41577</v>
      </c>
      <c r="I4" s="91">
        <v>41577</v>
      </c>
      <c r="J4" s="89" t="str">
        <f t="shared" si="0"/>
        <v>V</v>
      </c>
      <c r="K4" s="89" t="str">
        <f t="shared" si="1"/>
        <v/>
      </c>
      <c r="L4" s="90" t="str">
        <f t="shared" si="2"/>
        <v>SA PM</v>
      </c>
      <c r="M4" s="90"/>
      <c r="N4" s="36"/>
      <c r="O4" s="22"/>
      <c r="P4" s="22"/>
    </row>
    <row r="5" spans="1:18" s="23" customFormat="1" ht="33">
      <c r="A5" s="40" t="s">
        <v>392</v>
      </c>
      <c r="B5" s="41" t="s">
        <v>393</v>
      </c>
      <c r="C5" s="42" t="s">
        <v>401</v>
      </c>
      <c r="D5" s="43" t="s">
        <v>402</v>
      </c>
      <c r="E5" s="45" t="s">
        <v>388</v>
      </c>
      <c r="F5" s="46" t="s">
        <v>400</v>
      </c>
      <c r="G5" s="44" t="s">
        <v>395</v>
      </c>
      <c r="H5" s="91">
        <v>41582</v>
      </c>
      <c r="I5" s="91"/>
      <c r="J5" s="89" t="str">
        <f t="shared" si="0"/>
        <v/>
      </c>
      <c r="K5" s="89" t="str">
        <f t="shared" si="1"/>
        <v>V</v>
      </c>
      <c r="L5" s="90" t="str">
        <f t="shared" si="2"/>
        <v>SA PM</v>
      </c>
      <c r="M5" s="90"/>
      <c r="N5" s="36"/>
      <c r="O5" s="22"/>
      <c r="P5" s="22"/>
    </row>
    <row r="6" spans="1:18" s="23" customFormat="1" ht="33">
      <c r="A6" s="40" t="s">
        <v>403</v>
      </c>
      <c r="B6" s="41" t="s">
        <v>408</v>
      </c>
      <c r="C6" s="42" t="s">
        <v>409</v>
      </c>
      <c r="D6" s="43" t="s">
        <v>410</v>
      </c>
      <c r="E6" s="45" t="s">
        <v>388</v>
      </c>
      <c r="F6" s="46" t="s">
        <v>400</v>
      </c>
      <c r="G6" s="44" t="s">
        <v>395</v>
      </c>
      <c r="H6" s="91">
        <v>41603</v>
      </c>
      <c r="I6" s="91">
        <v>41603</v>
      </c>
      <c r="J6" s="89" t="str">
        <f t="shared" si="0"/>
        <v>V</v>
      </c>
      <c r="K6" s="89" t="str">
        <f t="shared" si="1"/>
        <v/>
      </c>
      <c r="L6" s="90" t="str">
        <f t="shared" si="2"/>
        <v>SA PM</v>
      </c>
      <c r="M6" s="90"/>
      <c r="N6" s="36"/>
      <c r="O6" s="22"/>
      <c r="P6" s="22"/>
    </row>
    <row r="7" spans="1:18" s="23" customFormat="1" ht="73.5" customHeight="1">
      <c r="A7" s="40" t="s">
        <v>403</v>
      </c>
      <c r="B7" s="41" t="s">
        <v>411</v>
      </c>
      <c r="C7" s="42" t="s">
        <v>412</v>
      </c>
      <c r="D7" s="43" t="s">
        <v>413</v>
      </c>
      <c r="E7" s="45" t="s">
        <v>414</v>
      </c>
      <c r="F7" s="46" t="s">
        <v>389</v>
      </c>
      <c r="G7" s="44" t="s">
        <v>395</v>
      </c>
      <c r="H7" s="91">
        <v>41603</v>
      </c>
      <c r="I7" s="91">
        <v>41603</v>
      </c>
      <c r="J7" s="89" t="str">
        <f t="shared" si="0"/>
        <v>V</v>
      </c>
      <c r="K7" s="89" t="str">
        <f t="shared" si="1"/>
        <v/>
      </c>
      <c r="L7" s="90" t="str">
        <f t="shared" si="2"/>
        <v>SA PM</v>
      </c>
      <c r="M7" s="90"/>
      <c r="N7" s="36"/>
      <c r="O7" s="22"/>
      <c r="P7" s="22"/>
    </row>
    <row r="8" spans="1:18" s="23" customFormat="1" ht="16.5">
      <c r="A8" s="40" t="s">
        <v>403</v>
      </c>
      <c r="B8" s="41" t="s">
        <v>415</v>
      </c>
      <c r="C8" s="42" t="s">
        <v>417</v>
      </c>
      <c r="D8" s="43" t="s">
        <v>418</v>
      </c>
      <c r="E8" s="45" t="s">
        <v>414</v>
      </c>
      <c r="F8" s="46" t="s">
        <v>389</v>
      </c>
      <c r="G8" s="44" t="s">
        <v>395</v>
      </c>
      <c r="H8" s="91">
        <v>41603</v>
      </c>
      <c r="I8" s="91">
        <v>41603</v>
      </c>
      <c r="J8" s="89" t="str">
        <f t="shared" si="0"/>
        <v>V</v>
      </c>
      <c r="K8" s="89" t="str">
        <f t="shared" si="1"/>
        <v/>
      </c>
      <c r="L8" s="90" t="str">
        <f t="shared" si="2"/>
        <v>SA PM</v>
      </c>
      <c r="M8" s="90"/>
      <c r="N8" s="36"/>
      <c r="O8" s="22"/>
      <c r="P8" s="22"/>
    </row>
    <row r="9" spans="1:18" s="23" customFormat="1" ht="44.25" customHeight="1">
      <c r="A9" s="40" t="s">
        <v>403</v>
      </c>
      <c r="B9" s="41" t="s">
        <v>416</v>
      </c>
      <c r="C9" s="42" t="s">
        <v>419</v>
      </c>
      <c r="D9" s="43" t="s">
        <v>420</v>
      </c>
      <c r="E9" s="45" t="s">
        <v>421</v>
      </c>
      <c r="F9" s="46" t="s">
        <v>400</v>
      </c>
      <c r="G9" s="46" t="s">
        <v>422</v>
      </c>
      <c r="H9" s="91">
        <v>41603</v>
      </c>
      <c r="I9" s="91"/>
      <c r="J9" s="89"/>
      <c r="K9" s="89" t="str">
        <f t="shared" si="1"/>
        <v>V</v>
      </c>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c1210910</cp:lastModifiedBy>
  <cp:lastPrinted>2013-04-10T01:39:43Z</cp:lastPrinted>
  <dcterms:created xsi:type="dcterms:W3CDTF">2011-01-13T12:42:08Z</dcterms:created>
  <dcterms:modified xsi:type="dcterms:W3CDTF">2013-11-25T08:38:08Z</dcterms:modified>
</cp:coreProperties>
</file>