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RA006\"/>
    </mc:Choice>
  </mc:AlternateContent>
  <bookViews>
    <workbookView xWindow="1395" yWindow="270" windowWidth="10920" windowHeight="561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7" i="22" l="1"/>
  <c r="L8" i="24" l="1"/>
  <c r="Q8" i="22"/>
  <c r="P8" i="22" l="1"/>
  <c r="K4" i="24" l="1"/>
  <c r="J3" i="24"/>
  <c r="K3" i="24" s="1"/>
  <c r="L7" i="24" l="1"/>
  <c r="L6" i="24"/>
  <c r="L5" i="24"/>
  <c r="L4" i="24"/>
  <c r="L3" i="24"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Q7" i="22"/>
  <c r="O7" i="22" l="1"/>
  <c r="N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<sst xmlns="http://schemas.openxmlformats.org/spreadsheetml/2006/main" count="917" uniqueCount="392">
  <si>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</si>
  <si>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</si>
  <si>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</si>
  <si>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</si>
  <si>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</si>
  <si>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</si>
  <si>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</si>
  <si>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</si>
  <si>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</si>
  <si>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</si>
  <si>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</si>
  <si>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</si>
  <si>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</si>
  <si>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</si>
  <si>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</si>
  <si>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</si>
  <si>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</si>
  <si>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</si>
  <si>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</si>
  <si>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</si>
  <si>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</si>
  <si>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</si>
  <si>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</si>
  <si>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</si>
  <si>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</si>
  <si>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</si>
  <si>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</si>
  <si>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</si>
  <si>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</si>
  <si>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</si>
  <si>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</si>
  <si>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</si>
  <si>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</si>
  <si>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</si>
  <si>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</si>
  <si>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</si>
  <si>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</si>
  <si>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</si>
  <si>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</si>
  <si>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</si>
  <si>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</si>
  <si>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</si>
  <si>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</si>
  <si>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</si>
  <si>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</si>
  <si>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</si>
  <si>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</si>
  <si>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</si>
  <si>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</si>
  <si>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</si>
  <si>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</si>
  <si>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</si>
  <si>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</si>
  <si>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</si>
  <si>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</si>
  <si>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</si>
  <si>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</si>
  <si>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</si>
  <si>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</si>
  <si>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</si>
  <si>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</si>
  <si>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</si>
  <si>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</si>
  <si>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</si>
  <si>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</si>
  <si>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</si>
  <si>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</si>
  <si>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</si>
  <si>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</si>
  <si>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</si>
  <si>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</si>
  <si>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</si>
  <si>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</si>
  <si>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</si>
  <si>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</si>
  <si>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</si>
  <si>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</si>
  <si>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</si>
  <si>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</si>
  <si>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</si>
  <si>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</si>
  <si>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</si>
  <si>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</si>
  <si>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</si>
  <si>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</si>
  <si>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</si>
  <si>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</si>
  <si>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</si>
  <si>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</si>
  <si>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</si>
  <si>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</si>
  <si>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</si>
  <si>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</si>
  <si>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</si>
  <si>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</si>
  <si>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</si>
  <si>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</si>
  <si>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</si>
  <si>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</si>
  <si>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</si>
  <si>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</si>
  <si>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</si>
  <si>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</si>
  <si>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</si>
  <si>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</si>
  <si>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</si>
  <si>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</si>
  <si>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</si>
  <si>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</si>
  <si>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</si>
  <si>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</si>
  <si>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</si>
  <si>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</si>
  <si>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</si>
  <si>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</si>
  <si>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</si>
  <si>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</si>
  <si>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</si>
  <si>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</si>
  <si>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</si>
  <si>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</si>
  <si>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</si>
  <si>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</si>
  <si>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</si>
  <si>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</si>
  <si>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</si>
  <si>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</si>
  <si>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</si>
  <si>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</si>
  <si>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</si>
  <si>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</si>
  <si>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</si>
  <si>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</si>
  <si>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</si>
  <si>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</si>
  <si>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</si>
  <si>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</si>
  <si>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</si>
  <si>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</si>
  <si>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</si>
  <si>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</si>
  <si>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</si>
  <si>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</si>
  <si>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</si>
  <si>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</si>
  <si>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</si>
  <si>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</si>
  <si>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</si>
  <si>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</si>
  <si>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</si>
  <si>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</si>
  <si>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</si>
  <si>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</si>
  <si>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</si>
  <si>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</si>
  <si>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</si>
  <si>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</si>
  <si>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</si>
  <si>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</si>
  <si>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</si>
  <si>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</si>
  <si>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</si>
  <si>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</si>
  <si>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</si>
  <si>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</si>
  <si>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</si>
  <si>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</si>
  <si>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</si>
  <si>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</si>
  <si>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</si>
  <si>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</si>
  <si>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</si>
  <si>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</si>
  <si>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</si>
  <si>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</si>
  <si>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</si>
  <si>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</si>
  <si>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</si>
  <si>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</si>
  <si>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</si>
  <si>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</si>
  <si>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</si>
  <si>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</si>
  <si>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</si>
  <si>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</si>
  <si>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</si>
  <si>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</si>
  <si>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</si>
  <si>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</si>
  <si>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</si>
  <si>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</si>
  <si>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</si>
  <si>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</si>
  <si>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</si>
  <si>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</si>
  <si>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</si>
  <si>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</si>
  <si>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</si>
  <si>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</si>
  <si>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</si>
  <si>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</si>
  <si>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</si>
  <si>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</si>
  <si>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</si>
  <si>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</si>
  <si>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</si>
  <si>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</si>
  <si>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</si>
  <si>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</si>
  <si>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</si>
  <si>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</si>
  <si>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</si>
  <si>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</si>
  <si>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</si>
  <si>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</si>
  <si>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</si>
  <si>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</si>
  <si>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</si>
  <si>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</si>
  <si>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</si>
  <si>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</si>
  <si>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</si>
  <si>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</si>
  <si>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</si>
  <si>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</si>
  <si>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</si>
  <si>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</si>
  <si>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</si>
  <si>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</si>
  <si>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</si>
  <si>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</si>
  <si>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</si>
  <si>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</si>
  <si>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</si>
  <si>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</si>
  <si>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</si>
  <si>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</si>
  <si>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</si>
  <si>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</si>
  <si>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</si>
  <si>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</si>
  <si>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</si>
  <si>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</si>
  <si>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</si>
  <si>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</si>
  <si>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</si>
  <si>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</si>
  <si>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</si>
  <si>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</si>
  <si>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</si>
  <si>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</si>
  <si>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</si>
  <si>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</si>
  <si>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</si>
  <si>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</si>
  <si>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</si>
  <si>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</si>
  <si>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</si>
  <si>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</si>
  <si>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</si>
  <si>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</si>
  <si>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</si>
  <si>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</si>
  <si>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</si>
  <si>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</si>
  <si>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</si>
  <si>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</si>
  <si>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</si>
  <si>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</si>
  <si>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</si>
  <si>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</si>
  <si>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</si>
  <si>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</si>
  <si>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</si>
  <si>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</si>
  <si>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</si>
  <si>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</si>
  <si>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</si>
  <si>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</si>
  <si>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</si>
  <si>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</si>
  <si>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</si>
  <si>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</si>
  <si>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</si>
  <si>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</si>
  <si>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</si>
  <si>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</si>
  <si>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</si>
  <si>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</si>
  <si>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</si>
  <si>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</si>
  <si>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</si>
  <si>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</si>
  <si>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</si>
  <si>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</si>
  <si>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</si>
  <si>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</si>
  <si>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</si>
  <si>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</si>
  <si>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</si>
  <si>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</si>
  <si>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</si>
  <si>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</si>
  <si>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</si>
  <si>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</si>
  <si>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</si>
  <si>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</si>
  <si>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</si>
  <si>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</si>
  <si>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</si>
  <si>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</si>
  <si>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</si>
  <si>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</si>
  <si>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</si>
  <si>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</si>
  <si>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</si>
  <si>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</si>
  <si>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</si>
  <si>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</si>
  <si>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</si>
  <si>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</si>
  <si>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</si>
  <si>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</si>
  <si>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</si>
  <si>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</si>
  <si>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</si>
  <si>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</si>
  <si>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</si>
  <si>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</si>
  <si>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</si>
  <si>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</si>
  <si>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</si>
  <si>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</si>
  <si>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</si>
  <si>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</si>
  <si>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</si>
  <si>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</si>
  <si>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</si>
  <si>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</si>
  <si>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</si>
  <si>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</si>
  <si>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</si>
  <si>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</si>
  <si>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</si>
  <si>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</si>
  <si>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</si>
  <si>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</si>
  <si>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</si>
  <si>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</si>
  <si>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</si>
  <si>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</si>
  <si>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</si>
  <si>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</si>
  <si>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</si>
  <si>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</si>
  <si>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</si>
  <si>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</si>
  <si>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</si>
  <si>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</si>
  <si>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</si>
  <si>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</si>
  <si>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</si>
  <si>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</si>
  <si>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</si>
  <si>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</si>
  <si>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</si>
  <si>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</si>
  <si>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</si>
  <si>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</si>
  <si>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</si>
  <si>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</si>
  <si>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</si>
  <si>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</si>
  <si>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</si>
  <si>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</si>
  <si>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</si>
  <si>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</si>
  <si>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</si>
  <si>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</si>
  <si>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</si>
  <si>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</si>
  <si>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</si>
  <si>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</si>
  <si>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</si>
  <si>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陳懿信</t>
    <phoneticPr fontId="20" type="noConversion"/>
  </si>
  <si>
    <t>懿信</t>
    <phoneticPr fontId="23" type="noConversion"/>
  </si>
  <si>
    <t>功能分析</t>
  </si>
  <si>
    <t>懿信、傳勝、鈺杰、慕霖</t>
    <phoneticPr fontId="20" type="noConversion"/>
  </si>
  <si>
    <t>鈺杰、慕霖</t>
    <phoneticPr fontId="20" type="noConversion"/>
  </si>
  <si>
    <t>總表名稱錯誤，API的畫面說明應改為API說明</t>
    <phoneticPr fontId="23" type="noConversion"/>
  </si>
  <si>
    <t>將總表的API Sheet名稱改為API_APF0502_Permission，並修改超連結</t>
    <phoneticPr fontId="23" type="noConversion"/>
  </si>
  <si>
    <t>設計miss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</si>
</sst>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K12" sqref="K12"/>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1</v>
      </c>
      <c r="D5" s="108">
        <f>SUM($M$7:$M$27)</f>
        <v>15.333333333333332</v>
      </c>
      <c r="E5" s="99">
        <f>SUM($J$7:$J$27)</f>
        <v>4</v>
      </c>
      <c r="F5" s="109">
        <f>SUM($N$7:$N$27)</f>
        <v>1</v>
      </c>
      <c r="G5" s="109">
        <f>SUM($O$7:$O$27)</f>
        <v>1</v>
      </c>
      <c r="H5" s="110">
        <f>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v>1</v>
      </c>
      <c r="C7" s="65" t="s">
        <v>379</v>
      </c>
      <c r="D7" s="140" t="s">
        <v>384</v>
      </c>
      <c r="E7" s="66">
        <v>41603</v>
      </c>
      <c r="F7" s="140" t="s">
        <v>383</v>
      </c>
      <c r="G7" s="66">
        <v>41600</v>
      </c>
      <c r="H7" s="67">
        <v>0.56944444444444442</v>
      </c>
      <c r="I7" s="67">
        <v>0.72916666666666663</v>
      </c>
      <c r="J7" s="65">
        <v>4</v>
      </c>
      <c r="K7" s="68" t="s">
        <v>387</v>
      </c>
      <c r="L7" s="69" t="s">
        <v>388</v>
      </c>
      <c r="M7" s="70">
        <f>IF(C7="","",J7*(I7-H7)*24)</f>
        <v>15.333333333333332</v>
      </c>
      <c r="N7" s="63">
        <f>IF(C7="","",COUNTIF(改善明細!A:A,Q7))</f>
        <v>1</v>
      </c>
      <c r="O7" s="63">
        <f>IF(C7="","",COUNTIFS(改善明細!$A:$A,Q7, 改善明細!$J:$J,"V"))</f>
        <v>1</v>
      </c>
      <c r="P7" s="71" t="str">
        <f t="shared" ref="P7" si="0">IF(Q7="","",LEFT(Q7,FIND("-",Q7)-1))</f>
        <v>SA PM</v>
      </c>
      <c r="Q7" s="71" t="str">
        <f>IF(OR(A7="",B7=""),"",A7&amp;"-"&amp;B7)</f>
        <v>SA PM-1</v>
      </c>
      <c r="R7" s="72"/>
    </row>
    <row r="8" spans="1:20" s="55" customFormat="1" ht="16.5">
      <c r="A8" s="64"/>
      <c r="B8" s="1"/>
      <c r="C8" s="65"/>
      <c r="D8" s="140"/>
      <c r="E8" s="66"/>
      <c r="F8" s="140"/>
      <c r="G8" s="66"/>
      <c r="H8" s="67"/>
      <c r="I8" s="67"/>
      <c r="J8" s="65"/>
      <c r="K8" s="68"/>
      <c r="L8" s="69"/>
      <c r="M8" s="70"/>
      <c r="N8" s="63"/>
      <c r="O8" s="63"/>
      <c r="P8" s="71" t="str">
        <f t="shared" ref="P8" si="1">IF(Q8="","",LEFT(Q8,FIND("-",Q8)-1))</f>
        <v/>
      </c>
      <c r="Q8" s="71" t="str">
        <f>IF(OR(A8="",B8=""),"",A8&amp;"-"&amp;B8)</f>
        <v/>
      </c>
      <c r="R8" s="72"/>
    </row>
    <row r="9" spans="1:20" s="55" customFormat="1" ht="16.5">
      <c r="A9" s="64"/>
      <c r="B9" s="1"/>
      <c r="C9" s="65"/>
      <c r="D9" s="140"/>
      <c r="E9" s="66"/>
      <c r="F9" s="140"/>
      <c r="G9" s="66"/>
      <c r="H9" s="67"/>
      <c r="I9" s="67"/>
      <c r="J9" s="65"/>
      <c r="K9" s="68"/>
      <c r="L9" s="69"/>
      <c r="M9" s="70"/>
      <c r="N9" s="63"/>
      <c r="O9" s="63"/>
      <c r="P9" s="71"/>
      <c r="Q9" s="71"/>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tabSelected="1" zoomScale="80" zoomScaleNormal="80" workbookViewId="0">
      <pane xSplit="4" ySplit="2" topLeftCell="E3" activePane="bottomRight" state="frozen"/>
      <selection pane="topRight" activeCell="E1" sqref="E1"/>
      <selection pane="bottomLeft" activeCell="A3" sqref="A3"/>
      <selection pane="bottomRight" activeCell="C3" sqref="C3:D3"/>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389</v>
      </c>
      <c r="D3" s="43" t="s">
        <v>390</v>
      </c>
      <c r="E3" s="45" t="s">
        <v>385</v>
      </c>
      <c r="F3" s="46" t="s">
        <v>386</v>
      </c>
      <c r="G3" s="44" t="s">
        <v>391</v>
      </c>
      <c r="H3" s="91">
        <v>41603</v>
      </c>
      <c r="I3" s="91">
        <v>41603</v>
      </c>
      <c r="J3" s="89" t="str">
        <f t="shared" ref="J3" si="0">IF(I3="","","V")</f>
        <v>V</v>
      </c>
      <c r="K3" s="89" t="str">
        <f t="shared" ref="K3:K4" si="1">IF(OR(J3&lt;&gt;"",C3=""),"","V")</f>
        <v/>
      </c>
      <c r="L3" s="90" t="str">
        <f t="shared" ref="L3:L8" si="2">IF(A3="","",LEFT(A3,FIND("-",A3)-1))</f>
        <v>SA PM</v>
      </c>
      <c r="M3" s="90"/>
      <c r="N3" s="36"/>
      <c r="O3" s="22"/>
      <c r="P3" s="22"/>
    </row>
    <row r="4" spans="1:18" s="23" customFormat="1" ht="64.150000000000006" customHeight="1">
      <c r="A4" s="40"/>
      <c r="B4" s="41"/>
      <c r="C4" s="42"/>
      <c r="D4" s="43"/>
      <c r="E4" s="45"/>
      <c r="F4" s="46"/>
      <c r="G4" s="44"/>
      <c r="H4" s="91"/>
      <c r="I4" s="91"/>
      <c r="J4" s="89"/>
      <c r="K4" s="89" t="str">
        <f t="shared" si="1"/>
        <v/>
      </c>
      <c r="L4" s="90" t="str">
        <f t="shared" si="2"/>
        <v/>
      </c>
      <c r="M4" s="90"/>
      <c r="N4" s="36"/>
      <c r="O4" s="22"/>
      <c r="P4" s="22"/>
    </row>
    <row r="5" spans="1:18" s="23" customFormat="1" ht="63" customHeight="1">
      <c r="A5" s="40"/>
      <c r="B5" s="41"/>
      <c r="C5" s="42"/>
      <c r="D5" s="43"/>
      <c r="E5" s="45"/>
      <c r="F5" s="46"/>
      <c r="G5" s="44"/>
      <c r="H5" s="91"/>
      <c r="I5" s="91"/>
      <c r="J5" s="89"/>
      <c r="K5" s="89"/>
      <c r="L5" s="90" t="str">
        <f t="shared" si="2"/>
        <v/>
      </c>
      <c r="M5" s="90"/>
      <c r="N5" s="36"/>
      <c r="O5" s="22"/>
      <c r="P5" s="22"/>
    </row>
    <row r="6" spans="1:18" s="23" customFormat="1" ht="16.5">
      <c r="A6" s="40"/>
      <c r="B6" s="41"/>
      <c r="C6" s="42"/>
      <c r="D6" s="43"/>
      <c r="E6" s="45"/>
      <c r="F6" s="46"/>
      <c r="G6" s="44"/>
      <c r="H6" s="91"/>
      <c r="I6" s="91"/>
      <c r="J6" s="89"/>
      <c r="K6" s="89"/>
      <c r="L6" s="90" t="str">
        <f t="shared" si="2"/>
        <v/>
      </c>
      <c r="M6" s="90"/>
      <c r="N6" s="36"/>
      <c r="O6" s="22"/>
      <c r="P6" s="22"/>
    </row>
    <row r="7" spans="1:18" s="23" customFormat="1" ht="73.5" customHeight="1">
      <c r="A7" s="40"/>
      <c r="B7" s="41"/>
      <c r="C7" s="42"/>
      <c r="D7" s="43"/>
      <c r="E7" s="45"/>
      <c r="F7" s="46"/>
      <c r="G7" s="44"/>
      <c r="H7" s="91"/>
      <c r="I7" s="91"/>
      <c r="J7" s="89"/>
      <c r="K7" s="89"/>
      <c r="L7" s="90" t="str">
        <f t="shared" si="2"/>
        <v/>
      </c>
      <c r="M7" s="90"/>
      <c r="N7" s="36"/>
      <c r="O7" s="22"/>
      <c r="P7" s="22"/>
    </row>
    <row r="8" spans="1:18" s="23" customFormat="1" ht="54" customHeight="1">
      <c r="A8" s="40"/>
      <c r="B8" s="41"/>
      <c r="C8" s="42"/>
      <c r="D8" s="43"/>
      <c r="E8" s="45"/>
      <c r="F8" s="46"/>
      <c r="G8" s="44"/>
      <c r="H8" s="91"/>
      <c r="I8" s="91"/>
      <c r="J8" s="89"/>
      <c r="K8" s="89"/>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2013-11-25T07:57:32Z</dcterms:modified>
</cp:coreProperties>
</file>