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C:\Users\a8907010\Documents\suda3g\9. 品質管理\9.3 文件檢視記錄統計\"/>
    </mc:Choice>
  </mc:AlternateContent>
  <bookViews>
    <workbookView xWindow="1395" yWindow="270" windowWidth="10920" windowHeight="5610"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改善明細!$A$2:$N$50</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K9" i="24" l="1"/>
  <c r="K10" i="24"/>
  <c r="L10" i="24" l="1"/>
  <c r="J10" i="24" l="1"/>
  <c r="J9" i="24"/>
  <c r="Q10" i="22"/>
  <c r="P10" i="22" s="1"/>
  <c r="M10" i="22"/>
  <c r="N10" i="22" l="1"/>
  <c r="O10" i="22"/>
  <c r="L9" i="24"/>
  <c r="M9" i="22" l="1"/>
  <c r="Q9" i="22"/>
  <c r="O9" i="22" s="1"/>
  <c r="P9" i="22" l="1"/>
  <c r="N9" i="22"/>
  <c r="L8" i="24"/>
  <c r="J8" i="24"/>
  <c r="K8" i="24" s="1"/>
  <c r="M8" i="22"/>
  <c r="Q8" i="22"/>
  <c r="N8" i="22" s="1"/>
  <c r="P8" i="22" l="1"/>
  <c r="J7" i="24" l="1"/>
  <c r="J6" i="24"/>
  <c r="K6" i="24" s="1"/>
  <c r="J5" i="24"/>
  <c r="K5" i="24" s="1"/>
  <c r="J4" i="24"/>
  <c r="K4" i="24" s="1"/>
  <c r="J3" i="24"/>
  <c r="K3" i="24" s="1"/>
  <c r="K7" i="24" l="1"/>
  <c r="O8" i="22"/>
  <c r="L7" i="24"/>
  <c r="L6" i="24"/>
  <c r="L5" i="24"/>
  <c r="L4" i="24"/>
  <c r="L3" i="24" l="1"/>
  <c r="M7" i="22" l="1"/>
  <c r="O17" i="22" l="1"/>
  <c r="N14" i="22"/>
  <c r="E5" i="22"/>
  <c r="C5" i="22"/>
  <c r="C1" i="24"/>
  <c r="O21" i="22"/>
  <c r="M12" i="22"/>
  <c r="M13" i="22"/>
  <c r="M14" i="22"/>
  <c r="M15" i="22"/>
  <c r="M16" i="22"/>
  <c r="M17" i="22"/>
  <c r="M18" i="22"/>
  <c r="M19" i="22"/>
  <c r="M20" i="22"/>
  <c r="L27" i="24"/>
  <c r="L28" i="24"/>
  <c r="L29" i="24"/>
  <c r="L30" i="24"/>
  <c r="L31" i="24"/>
  <c r="L32" i="24"/>
  <c r="L33" i="24"/>
  <c r="L34" i="24"/>
  <c r="L35" i="24"/>
  <c r="L36" i="24"/>
  <c r="L37" i="24"/>
  <c r="L38" i="24"/>
  <c r="L39" i="24"/>
  <c r="L40" i="24"/>
  <c r="L41" i="24"/>
  <c r="L42" i="24"/>
  <c r="L43" i="24"/>
  <c r="L44" i="24"/>
  <c r="L45" i="24"/>
  <c r="L46" i="24"/>
  <c r="L47" i="24"/>
  <c r="L48" i="24"/>
  <c r="L49" i="24"/>
  <c r="L50" i="24"/>
  <c r="M21" i="22"/>
  <c r="B21" i="22"/>
  <c r="Q21" i="22" s="1"/>
  <c r="P21" i="22" s="1"/>
  <c r="B20" i="22"/>
  <c r="Q20" i="22" s="1"/>
  <c r="P20" i="22" s="1"/>
  <c r="B19" i="22"/>
  <c r="Q19" i="22" s="1"/>
  <c r="P19" i="22" s="1"/>
  <c r="B18" i="22"/>
  <c r="Q18" i="22" s="1"/>
  <c r="P18" i="22" s="1"/>
  <c r="B17" i="22"/>
  <c r="Q17" i="22" s="1"/>
  <c r="P17"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27" i="24"/>
  <c r="K27" i="24" s="1"/>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B7" i="22"/>
  <c r="Q7" i="22" s="1"/>
  <c r="N7" i="22" l="1"/>
  <c r="O7"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<sst xmlns="http://schemas.openxmlformats.org/spreadsheetml/2006/main" count="984" uniqueCount="424">
  <si>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</si>
  <si>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</si>
  <si>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</si>
  <si>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</si>
  <si>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</si>
  <si>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</si>
  <si>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</si>
  <si>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</si>
  <si>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</si>
  <si>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</si>
  <si>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</si>
  <si>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</si>
  <si>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</si>
  <si>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</si>
  <si>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</si>
  <si>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</si>
  <si>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</si>
  <si>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</si>
  <si>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</si>
  <si>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</si>
  <si>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</si>
  <si>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</si>
  <si>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</si>
  <si>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</si>
  <si>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</si>
  <si>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</si>
  <si>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</si>
  <si>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</si>
  <si>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</si>
  <si>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</si>
  <si>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</si>
  <si>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</si>
  <si>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</si>
  <si>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</si>
  <si>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</si>
  <si>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</si>
  <si>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</si>
  <si>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</si>
  <si>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</si>
  <si>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</si>
  <si>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</si>
  <si>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</si>
  <si>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</si>
  <si>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</si>
  <si>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</si>
  <si>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</si>
  <si>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</si>
  <si>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</si>
  <si>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</si>
  <si>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</si>
  <si>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</si>
  <si>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</si>
  <si>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</si>
  <si>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</si>
  <si>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</si>
  <si>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</si>
  <si>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</si>
  <si>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</si>
  <si>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</si>
  <si>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</si>
  <si>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</si>
  <si>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</si>
  <si>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</si>
  <si>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</si>
  <si>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</si>
  <si>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</si>
  <si>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</si>
  <si>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</si>
  <si>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</si>
  <si>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</si>
  <si>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</si>
  <si>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</si>
  <si>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</si>
  <si>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</si>
  <si>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</si>
  <si>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</si>
  <si>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</si>
  <si>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</si>
  <si>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</si>
  <si>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</si>
  <si>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</si>
  <si>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</si>
  <si>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</si>
  <si>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</si>
  <si>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</si>
  <si>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</si>
  <si>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</si>
  <si>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</si>
  <si>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</si>
  <si>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</si>
  <si>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</si>
  <si>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</si>
  <si>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</si>
  <si>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</si>
  <si>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</si>
  <si>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</si>
  <si>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</si>
  <si>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</si>
  <si>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</si>
  <si>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</si>
  <si>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</si>
  <si>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</si>
  <si>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</si>
  <si>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</si>
  <si>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</si>
  <si>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</si>
  <si>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</si>
  <si>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</si>
  <si>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</si>
  <si>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</si>
  <si>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</si>
  <si>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</si>
  <si>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</si>
  <si>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</si>
  <si>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</si>
  <si>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</si>
  <si>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</si>
  <si>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</si>
  <si>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</si>
  <si>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</si>
  <si>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</si>
  <si>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</si>
  <si>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</si>
  <si>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</si>
  <si>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</si>
  <si>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</si>
  <si>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</si>
  <si>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</si>
  <si>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</si>
  <si>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</si>
  <si>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</si>
  <si>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</si>
  <si>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</si>
  <si>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</si>
  <si>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</si>
  <si>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</si>
  <si>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</si>
  <si>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</si>
  <si>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</si>
  <si>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</si>
  <si>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</si>
  <si>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</si>
  <si>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</si>
  <si>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</si>
  <si>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</si>
  <si>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</si>
  <si>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</si>
  <si>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</si>
  <si>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</si>
  <si>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</si>
  <si>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</si>
  <si>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</si>
  <si>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</si>
  <si>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</si>
  <si>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</si>
  <si>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</si>
  <si>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</si>
  <si>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</si>
  <si>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</si>
  <si>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</si>
  <si>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</si>
  <si>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</si>
  <si>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</si>
  <si>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</si>
  <si>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</si>
  <si>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</si>
  <si>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</si>
  <si>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</si>
  <si>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</si>
  <si>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</si>
  <si>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</si>
  <si>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</si>
  <si>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</si>
  <si>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</si>
  <si>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</si>
  <si>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</si>
  <si>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</si>
  <si>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</si>
  <si>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</si>
  <si>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</si>
  <si>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</si>
  <si>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</si>
  <si>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</si>
  <si>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</si>
  <si>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</si>
  <si>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</si>
  <si>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</si>
  <si>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</si>
  <si>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</si>
  <si>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</si>
  <si>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</si>
  <si>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</si>
  <si>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</si>
  <si>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</si>
  <si>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</si>
  <si>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</si>
  <si>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</si>
  <si>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</si>
  <si>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</si>
  <si>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</si>
  <si>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</si>
  <si>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</si>
  <si>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</si>
  <si>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</si>
  <si>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</si>
  <si>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</si>
  <si>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</si>
  <si>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</si>
  <si>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</si>
  <si>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</si>
  <si>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</si>
  <si>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</si>
  <si>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</si>
  <si>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</si>
  <si>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</si>
  <si>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</si>
  <si>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</si>
  <si>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</si>
  <si>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</si>
  <si>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</si>
  <si>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</si>
  <si>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</si>
  <si>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</si>
  <si>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</si>
  <si>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</si>
  <si>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</si>
  <si>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</si>
  <si>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</si>
  <si>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</si>
  <si>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</si>
  <si>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</si>
  <si>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</si>
  <si>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</si>
  <si>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</si>
  <si>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</si>
  <si>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</si>
  <si>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</si>
  <si>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</si>
  <si>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</si>
  <si>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</si>
  <si>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</si>
  <si>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</si>
  <si>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</si>
  <si>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</si>
  <si>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</si>
  <si>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</si>
  <si>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</si>
  <si>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</si>
  <si>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</si>
  <si>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</si>
  <si>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</si>
  <si>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</si>
  <si>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</si>
  <si>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</si>
  <si>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</si>
  <si>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</si>
  <si>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</si>
  <si>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</si>
  <si>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</si>
  <si>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</si>
  <si>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</si>
  <si>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</si>
  <si>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</si>
  <si>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</si>
  <si>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</si>
  <si>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</si>
  <si>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</si>
  <si>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</si>
  <si>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</si>
  <si>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</si>
  <si>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</si>
  <si>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</si>
  <si>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</si>
  <si>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</si>
  <si>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</si>
  <si>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</si>
  <si>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</si>
  <si>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</si>
  <si>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</si>
  <si>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</si>
  <si>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</si>
  <si>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</si>
  <si>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</si>
  <si>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</si>
  <si>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</si>
  <si>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</si>
  <si>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</si>
  <si>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</si>
  <si>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</si>
  <si>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</si>
  <si>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</si>
  <si>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</si>
  <si>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</si>
  <si>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</si>
  <si>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</si>
  <si>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</si>
  <si>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</si>
  <si>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</si>
  <si>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</si>
  <si>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</si>
  <si>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</si>
  <si>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</si>
  <si>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</si>
  <si>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</si>
  <si>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</si>
  <si>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</si>
  <si>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</si>
  <si>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</si>
  <si>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</si>
  <si>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</si>
  <si>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</si>
  <si>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</si>
  <si>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</si>
  <si>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</si>
  <si>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</si>
  <si>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</si>
  <si>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</si>
  <si>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</si>
  <si>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</si>
  <si>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</si>
  <si>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</si>
  <si>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</si>
  <si>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</si>
  <si>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</si>
  <si>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</si>
  <si>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</si>
  <si>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</si>
  <si>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</si>
  <si>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</si>
  <si>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</si>
  <si>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</si>
  <si>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</si>
  <si>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</si>
  <si>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</si>
  <si>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</si>
  <si>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</si>
  <si>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</si>
  <si>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</si>
  <si>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</si>
  <si>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</si>
  <si>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</si>
  <si>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</si>
  <si>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</si>
  <si>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</si>
  <si>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</si>
  <si>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</si>
  <si>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</si>
  <si>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</si>
  <si>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</si>
  <si>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</si>
  <si>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</si>
  <si>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</si>
  <si>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</si>
  <si>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</si>
  <si>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</si>
  <si>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</si>
  <si>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</si>
  <si>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</si>
  <si>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</si>
  <si>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</si>
  <si>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</si>
  <si>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</si>
  <si>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</si>
  <si>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</si>
  <si>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</si>
  <si>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</si>
  <si>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</si>
  <si>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</si>
  <si>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</si>
  <si>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</si>
  <si>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</si>
  <si>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</si>
  <si>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</si>
  <si>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</si>
  <si>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</si>
  <si>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</si>
  <si>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</si>
  <si>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</si>
  <si>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</si>
  <si>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</si>
  <si>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懿信</t>
  </si>
  <si>
    <t>SA PM</t>
  </si>
  <si>
    <t>SA PM-1</t>
  </si>
  <si>
    <t>1</t>
    <phoneticPr fontId="23" type="noConversion"/>
  </si>
  <si>
    <t>陳慕霖</t>
    <phoneticPr fontId="20" type="noConversion"/>
  </si>
  <si>
    <t>2</t>
  </si>
  <si>
    <t>3</t>
  </si>
  <si>
    <t>4</t>
  </si>
  <si>
    <t>林傳勝</t>
    <phoneticPr fontId="20" type="noConversion"/>
  </si>
  <si>
    <t>懿信、傳勝、鈺杰、慕霖</t>
    <phoneticPr fontId="20" type="noConversion"/>
  </si>
  <si>
    <t>如左列所示</t>
    <phoneticPr fontId="23" type="noConversion"/>
  </si>
  <si>
    <t>傳勝</t>
    <phoneticPr fontId="23" type="noConversion"/>
  </si>
  <si>
    <t>角色帳號對應的角色帳號Grid(APF0102MU1)，加入失效註記欄位</t>
    <phoneticPr fontId="23" type="noConversion"/>
  </si>
  <si>
    <t>前端檢核項目，改為直接寫檢核的訊息代碼</t>
    <phoneticPr fontId="23" type="noConversion"/>
  </si>
  <si>
    <t>單位/職稱/員工的跳窗查詢介面，與速達確認是否OK</t>
    <phoneticPr fontId="23" type="noConversion"/>
  </si>
  <si>
    <t>APF0102_角色帳號設定作業功能簡述及欄位說明撰寫內容調整</t>
    <phoneticPr fontId="23" type="noConversion"/>
  </si>
  <si>
    <t>陳懿信</t>
    <phoneticPr fontId="20" type="noConversion"/>
  </si>
  <si>
    <t>陳慕霖</t>
    <phoneticPr fontId="20" type="noConversion"/>
  </si>
  <si>
    <t>懿信、慕霖</t>
    <phoneticPr fontId="20" type="noConversion"/>
  </si>
  <si>
    <t>慕霖</t>
    <phoneticPr fontId="20" type="noConversion"/>
  </si>
  <si>
    <t>SA PM-2</t>
  </si>
  <si>
    <t>5</t>
    <phoneticPr fontId="23" type="noConversion"/>
  </si>
  <si>
    <t>No.2.1.2 ~ 3 ，輸入角色代號 or 名稱後，另2個查詢欄位會自動帶出且disable?未曾提到此種作法，應將此類敘述移除</t>
    <phoneticPr fontId="23" type="noConversion"/>
  </si>
  <si>
    <t>如左列所示</t>
    <phoneticPr fontId="23" type="noConversion"/>
  </si>
  <si>
    <t>懿信</t>
    <phoneticPr fontId="23" type="noConversion"/>
  </si>
  <si>
    <t>明細頁面的查找還要再區分非角色帳號與角色帳號?查詢條件的說明需再清楚讓user得知作用</t>
    <phoneticPr fontId="23" type="noConversion"/>
  </si>
  <si>
    <t>6</t>
    <phoneticPr fontId="23" type="noConversion"/>
  </si>
  <si>
    <t>SA PM-3</t>
  </si>
  <si>
    <t>7</t>
    <phoneticPr fontId="23" type="noConversion"/>
  </si>
  <si>
    <t>角色帳號設定作業中開窗條件需依設定的[可查詢範圍]進行處理，應加上呼叫API0501說明</t>
    <phoneticPr fontId="23" type="noConversion"/>
  </si>
  <si>
    <t>功能分析</t>
  </si>
  <si>
    <t>表達不清楚</t>
  </si>
  <si>
    <t>考慮不足</t>
  </si>
  <si>
    <t>強化</t>
  </si>
  <si>
    <t>SD PM</t>
  </si>
  <si>
    <t>懿信、 英杰、鈺杰、慕霖</t>
    <phoneticPr fontId="20" type="noConversion"/>
  </si>
  <si>
    <t>英杰</t>
    <phoneticPr fontId="20" type="noConversion"/>
  </si>
  <si>
    <t>OK</t>
  </si>
  <si>
    <t>SD PM-4</t>
  </si>
  <si>
    <t>8</t>
    <phoneticPr fontId="23" type="noConversion"/>
  </si>
  <si>
    <t>懿信</t>
    <phoneticPr fontId="23" type="noConversion"/>
  </si>
  <si>
    <t>功能分析</t>
    <phoneticPr fontId="23" type="noConversion"/>
  </si>
  <si>
    <t>MU1說明中開窗的JavaScript敘述不完整</t>
    <phoneticPr fontId="23" type="noConversion"/>
  </si>
  <si>
    <t>參考其餘已完成功能補正</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</si>
</sst>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zoomScale="86" zoomScaleNormal="86" workbookViewId="0">
      <pane xSplit="2" ySplit="6" topLeftCell="E7" activePane="bottomRight" state="frozen"/>
      <selection pane="topRight" activeCell="C1" sqref="C1"/>
      <selection pane="bottomLeft" activeCell="A7" sqref="A7"/>
      <selection pane="bottomRight" activeCell="O7" sqref="O7"/>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4</v>
      </c>
      <c r="D5" s="108">
        <f>SUM($M$7:$M$27)</f>
        <v>6.3333333333333215</v>
      </c>
      <c r="E5" s="99">
        <f>SUM($J$7:$J$27)</f>
        <v>12</v>
      </c>
      <c r="F5" s="109">
        <f ca="1">SUM($N$7:$N$27)</f>
        <v>8</v>
      </c>
      <c r="G5" s="109">
        <f ca="1">SUM($O$7:$O$27)</f>
        <v>8</v>
      </c>
      <c r="H5" s="110">
        <f ca="1">F5-G5</f>
        <v>0</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381</v>
      </c>
      <c r="B7" s="1">
        <f ca="1">IF(A7="","",COUNTIF(OFFSET($A$6,1,,,):OFFSET(B7,,-1,,),OFFSET(B7,,-1,,)))</f>
        <v>1</v>
      </c>
      <c r="C7" s="65" t="s">
        <v>379</v>
      </c>
      <c r="D7" s="140" t="s">
        <v>388</v>
      </c>
      <c r="E7" s="66">
        <v>41582</v>
      </c>
      <c r="F7" s="140" t="s">
        <v>384</v>
      </c>
      <c r="G7" s="66">
        <v>41582</v>
      </c>
      <c r="H7" s="67">
        <v>0.47222222222222227</v>
      </c>
      <c r="I7" s="67">
        <v>0.51041666666666663</v>
      </c>
      <c r="J7" s="65">
        <v>4</v>
      </c>
      <c r="K7" s="68" t="s">
        <v>389</v>
      </c>
      <c r="L7" s="69" t="s">
        <v>380</v>
      </c>
      <c r="M7" s="70">
        <f>IF(C7="","",J7*(I7-H7)*24)</f>
        <v>3.666666666666659</v>
      </c>
      <c r="N7" s="63">
        <f ca="1">IF(C7="","",COUNTIF(改善明細!A:A,Q7))</f>
        <v>4</v>
      </c>
      <c r="O7" s="63">
        <f ca="1">IF(C7="","",COUNTIFS(改善明細!$A:$A,Q7, 改善明細!$J:$J,"V"))</f>
        <v>4</v>
      </c>
      <c r="P7" s="71" t="str">
        <f t="shared" ref="P7" ca="1" si="0">IF(Q7="","",LEFT(Q7,FIND("-",Q7)-1))</f>
        <v>SA PM</v>
      </c>
      <c r="Q7" s="71" t="str">
        <f ca="1">IF(OR(A7="",B7=""),"",A7&amp;"-"&amp;B7)</f>
        <v>SA PM-1</v>
      </c>
      <c r="R7" s="72"/>
    </row>
    <row r="8" spans="1:20" s="55" customFormat="1" ht="16.5">
      <c r="A8" s="64" t="s">
        <v>381</v>
      </c>
      <c r="B8" s="1">
        <v>2</v>
      </c>
      <c r="C8" s="65" t="s">
        <v>379</v>
      </c>
      <c r="D8" s="140" t="s">
        <v>396</v>
      </c>
      <c r="E8" s="66">
        <v>41572</v>
      </c>
      <c r="F8" s="140" t="s">
        <v>397</v>
      </c>
      <c r="G8" s="66">
        <v>41572</v>
      </c>
      <c r="H8" s="67">
        <v>0.6875</v>
      </c>
      <c r="I8" s="67">
        <v>0.70833333333333337</v>
      </c>
      <c r="J8" s="65">
        <v>2</v>
      </c>
      <c r="K8" s="68" t="s">
        <v>398</v>
      </c>
      <c r="L8" s="69" t="s">
        <v>399</v>
      </c>
      <c r="M8" s="70">
        <f>IF(C8="","",J8*(I8-H8)*24)</f>
        <v>1.0000000000000018</v>
      </c>
      <c r="N8" s="63">
        <f>IF(C8="","",COUNTIF(改善明細!A:A,Q8))</f>
        <v>2</v>
      </c>
      <c r="O8" s="63">
        <f>IF(C8="","",COUNTIFS(改善明細!$A:$A,Q8, 改善明細!$J:$J,"V"))</f>
        <v>2</v>
      </c>
      <c r="P8" s="71" t="str">
        <f t="shared" ref="P8" si="1">IF(Q8="","",LEFT(Q8,FIND("-",Q8)-1))</f>
        <v>SA PM</v>
      </c>
      <c r="Q8" s="71" t="str">
        <f>IF(OR(A8="",B8=""),"",A8&amp;"-"&amp;B8)</f>
        <v>SA PM-2</v>
      </c>
      <c r="R8" s="72"/>
    </row>
    <row r="9" spans="1:20" s="55" customFormat="1" ht="16.5">
      <c r="A9" s="64" t="s">
        <v>381</v>
      </c>
      <c r="B9" s="1">
        <v>3</v>
      </c>
      <c r="C9" s="65" t="s">
        <v>379</v>
      </c>
      <c r="D9" s="140" t="s">
        <v>396</v>
      </c>
      <c r="E9" s="66">
        <v>41579</v>
      </c>
      <c r="F9" s="140" t="s">
        <v>384</v>
      </c>
      <c r="G9" s="66">
        <v>41579</v>
      </c>
      <c r="H9" s="67">
        <v>0.4375</v>
      </c>
      <c r="I9" s="67">
        <v>0.44444444444444442</v>
      </c>
      <c r="J9" s="65">
        <v>2</v>
      </c>
      <c r="K9" s="68" t="s">
        <v>398</v>
      </c>
      <c r="L9" s="69" t="s">
        <v>399</v>
      </c>
      <c r="M9" s="70">
        <f>IF(C9="","",J9*(I9-H9)*24)</f>
        <v>0.33333333333333215</v>
      </c>
      <c r="N9" s="63">
        <f>IF(C9="","",COUNTIF(改善明細!A:A,Q9))</f>
        <v>1</v>
      </c>
      <c r="O9" s="63">
        <f>IF(C9="","",COUNTIFS(改善明細!$A:$A,Q9, 改善明細!$J:$J,"V"))</f>
        <v>1</v>
      </c>
      <c r="P9" s="71" t="str">
        <f t="shared" ref="P9" si="2">IF(Q9="","",LEFT(Q9,FIND("-",Q9)-1))</f>
        <v>SA PM</v>
      </c>
      <c r="Q9" s="71" t="str">
        <f>IF(OR(A9="",B9=""),"",A9&amp;"-"&amp;B9)</f>
        <v>SA PM-3</v>
      </c>
      <c r="R9" s="72"/>
    </row>
    <row r="10" spans="1:20" s="55" customFormat="1" ht="16.5">
      <c r="A10" s="64" t="s">
        <v>414</v>
      </c>
      <c r="B10" s="1">
        <v>4</v>
      </c>
      <c r="C10" s="65" t="s">
        <v>417</v>
      </c>
      <c r="D10" s="140" t="s">
        <v>396</v>
      </c>
      <c r="E10" s="66">
        <v>41598</v>
      </c>
      <c r="F10" s="140" t="s">
        <v>384</v>
      </c>
      <c r="G10" s="66">
        <v>41598</v>
      </c>
      <c r="H10" s="67">
        <v>0.73611111111111116</v>
      </c>
      <c r="I10" s="67">
        <v>0.75</v>
      </c>
      <c r="J10" s="65">
        <v>4</v>
      </c>
      <c r="K10" s="68" t="s">
        <v>415</v>
      </c>
      <c r="L10" s="69" t="s">
        <v>416</v>
      </c>
      <c r="M10" s="70">
        <f>IF(C10="","",J10*(I10-H10)*24)</f>
        <v>1.3333333333333286</v>
      </c>
      <c r="N10" s="63">
        <f>IF(C10="","",COUNTIF(改善明細!A:A,Q10))</f>
        <v>1</v>
      </c>
      <c r="O10" s="63">
        <f>IF(C10="","",COUNTIFS(改善明細!$A:$A,Q10, 改善明細!$J:$J,"V"))</f>
        <v>1</v>
      </c>
      <c r="P10" s="71" t="str">
        <f t="shared" ref="P10" si="3">IF(Q10="","",LEFT(Q10,FIND("-",Q10)-1))</f>
        <v>SD PM</v>
      </c>
      <c r="Q10" s="71" t="str">
        <f>IF(OR(A10="",B10=""),"",A10&amp;"-"&amp;B10)</f>
        <v>SD PM-4</v>
      </c>
      <c r="R10" s="74"/>
    </row>
    <row r="11" spans="1:20" s="55" customFormat="1" ht="16.5">
      <c r="A11" s="64"/>
      <c r="B11" s="1"/>
      <c r="C11" s="65"/>
      <c r="D11" s="140"/>
      <c r="E11" s="66"/>
      <c r="F11" s="140"/>
      <c r="G11" s="66"/>
      <c r="H11" s="67"/>
      <c r="I11" s="67"/>
      <c r="J11" s="65"/>
      <c r="K11" s="68"/>
      <c r="L11" s="69"/>
      <c r="M11" s="70"/>
      <c r="N11" s="63"/>
      <c r="O11" s="63"/>
      <c r="P11" s="71"/>
      <c r="Q11" s="71"/>
      <c r="R11" s="74"/>
    </row>
    <row r="12" spans="1:20" s="55" customFormat="1" ht="16.5">
      <c r="A12" s="64"/>
      <c r="B12" s="1" t="str">
        <f ca="1">IF(A12="","",COUNTIF(OFFSET($A$6,1,,,):OFFSET(B12,,-1,,),OFFSET(B12,,-1,,)))</f>
        <v/>
      </c>
      <c r="C12" s="65"/>
      <c r="D12" s="65"/>
      <c r="E12" s="66"/>
      <c r="F12" s="65"/>
      <c r="G12" s="66"/>
      <c r="H12" s="67"/>
      <c r="I12" s="67"/>
      <c r="J12" s="65"/>
      <c r="K12" s="68"/>
      <c r="L12" s="69"/>
      <c r="M12" s="70" t="str">
        <f t="shared" ref="M12:M20" si="4">IF(C12="","",J12*(I12-H12)*24)</f>
        <v/>
      </c>
      <c r="N12" s="63" t="str">
        <f>IF(C12="","",COUNTIF(改善明細!A:A,Q12))</f>
        <v/>
      </c>
      <c r="O12" s="63" t="str">
        <f>IF(C12="","",COUNTIFS(改善明細!$A:$A,Q12, 改善明細!$J:$J,"V"))</f>
        <v/>
      </c>
      <c r="P12" s="71" t="str">
        <f t="shared" ref="P12:P20" ca="1" si="5">IF(Q12="","",LEFT(Q12,FIND("-",Q12)-1))</f>
        <v/>
      </c>
      <c r="Q12" s="71" t="str">
        <f t="shared" ref="Q12:Q20" ca="1" si="6">IF(OR(A12="",B12=""),"",A12&amp;"-"&amp;B12)</f>
        <v/>
      </c>
      <c r="R12" s="74"/>
    </row>
    <row r="13" spans="1:20" s="55" customFormat="1" ht="16.5">
      <c r="A13" s="64"/>
      <c r="B13" s="1" t="str">
        <f ca="1">IF(A13="","",COUNTIF(OFFSET($A$6,1,,,):OFFSET(B13,,-1,,),OFFSET(B13,,-1,,)))</f>
        <v/>
      </c>
      <c r="C13" s="65"/>
      <c r="D13" s="65"/>
      <c r="E13" s="66"/>
      <c r="F13" s="65"/>
      <c r="G13" s="66"/>
      <c r="H13" s="67"/>
      <c r="I13" s="67"/>
      <c r="J13" s="65"/>
      <c r="K13" s="68"/>
      <c r="L13" s="69"/>
      <c r="M13" s="70" t="str">
        <f t="shared" si="4"/>
        <v/>
      </c>
      <c r="N13" s="63" t="str">
        <f>IF(C13="","",COUNTIF(改善明細!A:A,Q13))</f>
        <v/>
      </c>
      <c r="O13" s="63" t="str">
        <f>IF(C13="","",COUNTIFS(改善明細!$A:$A,Q13, 改善明細!$J:$J,"V"))</f>
        <v/>
      </c>
      <c r="P13" s="71" t="str">
        <f t="shared" ca="1" si="5"/>
        <v/>
      </c>
      <c r="Q13" s="71" t="str">
        <f t="shared" ca="1" si="6"/>
        <v/>
      </c>
      <c r="R13" s="74"/>
    </row>
    <row r="14" spans="1:20" s="55" customFormat="1" ht="16.5">
      <c r="A14" s="64"/>
      <c r="B14" s="1" t="str">
        <f ca="1">IF(A14="","",COUNTIF(OFFSET($A$6,1,,,):OFFSET(B14,,-1,,),OFFSET(B14,,-1,,)))</f>
        <v/>
      </c>
      <c r="C14" s="65"/>
      <c r="D14" s="65"/>
      <c r="E14" s="66"/>
      <c r="F14" s="65"/>
      <c r="G14" s="66"/>
      <c r="H14" s="67"/>
      <c r="I14" s="67"/>
      <c r="J14" s="65"/>
      <c r="K14" s="68"/>
      <c r="L14" s="69"/>
      <c r="M14" s="70" t="str">
        <f t="shared" si="4"/>
        <v/>
      </c>
      <c r="N14" s="63" t="str">
        <f>IF(C14="","",COUNTIF(改善明細!A:A,Q14))</f>
        <v/>
      </c>
      <c r="O14" s="63" t="str">
        <f>IF(C14="","",COUNTIFS(改善明細!$A:$A,Q14, 改善明細!$J:$J,"V"))</f>
        <v/>
      </c>
      <c r="P14" s="71" t="str">
        <f t="shared" ca="1" si="5"/>
        <v/>
      </c>
      <c r="Q14" s="71" t="str">
        <f t="shared" ca="1" si="6"/>
        <v/>
      </c>
      <c r="R14" s="74"/>
    </row>
    <row r="15" spans="1:20" s="55" customFormat="1" ht="16.5">
      <c r="A15" s="64"/>
      <c r="B15" s="1" t="str">
        <f ca="1">IF(A15="","",COUNTIF(OFFSET($A$6,1,,,):OFFSET(B15,,-1,,),OFFSET(B15,,-1,,)))</f>
        <v/>
      </c>
      <c r="C15" s="65"/>
      <c r="D15" s="65"/>
      <c r="E15" s="66"/>
      <c r="F15" s="65"/>
      <c r="G15" s="66"/>
      <c r="H15" s="67"/>
      <c r="I15" s="67"/>
      <c r="J15" s="65"/>
      <c r="K15" s="68"/>
      <c r="L15" s="69"/>
      <c r="M15" s="70" t="str">
        <f t="shared" si="4"/>
        <v/>
      </c>
      <c r="N15" s="63" t="str">
        <f>IF(C15="","",COUNTIF(改善明細!A:A,Q15))</f>
        <v/>
      </c>
      <c r="O15" s="63" t="str">
        <f>IF(C15="","",COUNTIFS(改善明細!$A:$A,Q15, 改善明細!$J:$J,"V"))</f>
        <v/>
      </c>
      <c r="P15" s="71" t="str">
        <f t="shared" ca="1" si="5"/>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4"/>
        <v/>
      </c>
      <c r="N16" s="63" t="str">
        <f>IF(C16="","",COUNTIF(改善明細!A:A,Q16))</f>
        <v/>
      </c>
      <c r="O16" s="63" t="str">
        <f>IF(C16="","",COUNTIFS(改善明細!$A:$A,Q16, 改善明細!$J:$J,"V"))</f>
        <v/>
      </c>
      <c r="P16" s="71" t="str">
        <f t="shared" ca="1" si="5"/>
        <v/>
      </c>
      <c r="Q16" s="71" t="str">
        <f t="shared" ca="1" si="6"/>
        <v/>
      </c>
      <c r="R16" s="74"/>
    </row>
    <row r="17" spans="1:18" s="55" customFormat="1" ht="16.5">
      <c r="A17" s="64"/>
      <c r="B17" s="1" t="str">
        <f ca="1">IF(A17="","",COUNTIF(OFFSET($A$6,1,,,):OFFSET(B17,,-1,,),OFFSET(B17,,-1,,)))</f>
        <v/>
      </c>
      <c r="C17" s="65"/>
      <c r="D17" s="65"/>
      <c r="E17" s="66"/>
      <c r="F17" s="65"/>
      <c r="G17" s="66"/>
      <c r="H17" s="67"/>
      <c r="I17" s="67"/>
      <c r="J17" s="65"/>
      <c r="K17" s="68"/>
      <c r="L17" s="69"/>
      <c r="M17" s="70" t="str">
        <f t="shared" si="4"/>
        <v/>
      </c>
      <c r="N17" s="63" t="str">
        <f>IF(C17="","",COUNTIF(改善明細!A:A,Q17))</f>
        <v/>
      </c>
      <c r="O17" s="63" t="str">
        <f>IF(C17="","",COUNTIFS(改善明細!$A:$A,Q17, 改善明細!$J:$J,"V"))</f>
        <v/>
      </c>
      <c r="P17" s="71" t="str">
        <f t="shared" ca="1" si="5"/>
        <v/>
      </c>
      <c r="Q17" s="71" t="str">
        <f t="shared" ca="1" si="6"/>
        <v/>
      </c>
      <c r="R17" s="74"/>
    </row>
    <row r="18" spans="1:18" s="55" customFormat="1" ht="16.5">
      <c r="A18" s="64"/>
      <c r="B18" s="1" t="str">
        <f ca="1">IF(A18="","",COUNTIF(OFFSET($A$6,1,,,):OFFSET(B18,,-1,,),OFFSET(B18,,-1,,)))</f>
        <v/>
      </c>
      <c r="C18" s="65"/>
      <c r="D18" s="65"/>
      <c r="E18" s="66"/>
      <c r="F18" s="65"/>
      <c r="G18" s="66"/>
      <c r="H18" s="67"/>
      <c r="I18" s="67"/>
      <c r="J18" s="65"/>
      <c r="K18" s="68"/>
      <c r="L18" s="69"/>
      <c r="M18" s="70" t="str">
        <f t="shared" si="4"/>
        <v/>
      </c>
      <c r="N18" s="63" t="str">
        <f>IF(C18="","",COUNTIF(改善明細!A:A,Q18))</f>
        <v/>
      </c>
      <c r="O18" s="63" t="str">
        <f>IF(C18="","",COUNTIFS(改善明細!$A:$A,Q18, 改善明細!$J:$J,"V"))</f>
        <v/>
      </c>
      <c r="P18" s="71" t="str">
        <f t="shared" ca="1" si="5"/>
        <v/>
      </c>
      <c r="Q18" s="71" t="str">
        <f t="shared" ca="1" si="6"/>
        <v/>
      </c>
      <c r="R18" s="74"/>
    </row>
    <row r="19" spans="1:18" s="55" customFormat="1" ht="16.5">
      <c r="A19" s="64"/>
      <c r="B19" s="1" t="str">
        <f ca="1">IF(A19="","",COUNTIF(OFFSET($A$6,1,,,):OFFSET(B19,,-1,,),OFFSET(B19,,-1,,)))</f>
        <v/>
      </c>
      <c r="C19" s="65"/>
      <c r="D19" s="65"/>
      <c r="E19" s="66"/>
      <c r="F19" s="65"/>
      <c r="G19" s="66"/>
      <c r="H19" s="67"/>
      <c r="I19" s="67"/>
      <c r="J19" s="65"/>
      <c r="K19" s="68"/>
      <c r="L19" s="69"/>
      <c r="M19" s="70" t="str">
        <f t="shared" si="4"/>
        <v/>
      </c>
      <c r="N19" s="63" t="str">
        <f>IF(C19="","",COUNTIF(改善明細!A:A,Q19))</f>
        <v/>
      </c>
      <c r="O19" s="63" t="str">
        <f>IF(C19="","",COUNTIFS(改善明細!$A:$A,Q19, 改善明細!$J:$J,"V"))</f>
        <v/>
      </c>
      <c r="P19" s="71" t="str">
        <f t="shared" ca="1" si="5"/>
        <v/>
      </c>
      <c r="Q19" s="71" t="str">
        <f t="shared" ca="1" si="6"/>
        <v/>
      </c>
      <c r="R19" s="74"/>
    </row>
    <row r="20" spans="1:18" s="55" customFormat="1" ht="16.5">
      <c r="A20" s="64"/>
      <c r="B20" s="1" t="str">
        <f ca="1">IF(A20="","",COUNTIF(OFFSET($A$6,1,,,):OFFSET(B20,,-1,,),OFFSET(B20,,-1,,)))</f>
        <v/>
      </c>
      <c r="C20" s="65"/>
      <c r="D20" s="65"/>
      <c r="E20" s="66"/>
      <c r="F20" s="65"/>
      <c r="G20" s="66"/>
      <c r="H20" s="67"/>
      <c r="I20" s="67"/>
      <c r="J20" s="65"/>
      <c r="K20" s="68"/>
      <c r="L20" s="69"/>
      <c r="M20" s="70" t="str">
        <f t="shared" si="4"/>
        <v/>
      </c>
      <c r="N20" s="63" t="str">
        <f>IF(C20="","",COUNTIF(改善明細!A:A,Q20))</f>
        <v/>
      </c>
      <c r="O20" s="63" t="str">
        <f>IF(C20="","",COUNTIFS(改善明細!$A:$A,Q20, 改善明細!$J:$J,"V"))</f>
        <v/>
      </c>
      <c r="P20" s="71" t="str">
        <f t="shared" ca="1" si="5"/>
        <v/>
      </c>
      <c r="Q20" s="71" t="str">
        <f t="shared" ca="1" si="6"/>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2"/>
  <sheetViews>
    <sheetView showGridLines="0" tabSelected="1" zoomScale="80" zoomScaleNormal="80" workbookViewId="0">
      <pane xSplit="4" ySplit="2" topLeftCell="G6" activePane="bottomRight" state="frozen"/>
      <selection pane="topRight" activeCell="E1" sqref="E1"/>
      <selection pane="bottomLeft" activeCell="A3" sqref="A3"/>
      <selection pane="bottomRight" activeCell="I11" sqref="I11"/>
    </sheetView>
  </sheetViews>
  <sheetFormatPr defaultRowHeight="31.15" customHeight="1"/>
  <cols>
    <col min="1" max="1" width="12.625" style="93" customWidth="1"/>
    <col min="2" max="2" width="5.875" style="93" bestFit="1"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3">
      <c r="A3" s="40" t="s">
        <v>382</v>
      </c>
      <c r="B3" s="41" t="s">
        <v>383</v>
      </c>
      <c r="C3" s="42" t="s">
        <v>395</v>
      </c>
      <c r="D3" s="43" t="s">
        <v>390</v>
      </c>
      <c r="E3" s="45" t="s">
        <v>391</v>
      </c>
      <c r="F3" s="46" t="s">
        <v>410</v>
      </c>
      <c r="G3" s="44" t="s">
        <v>411</v>
      </c>
      <c r="H3" s="91">
        <v>41582</v>
      </c>
      <c r="I3" s="91">
        <v>41583</v>
      </c>
      <c r="J3" s="89" t="str">
        <f t="shared" ref="J3:J10" si="0">IF(I3="","","V")</f>
        <v>V</v>
      </c>
      <c r="K3" s="89" t="str">
        <f t="shared" ref="K3:K10" si="1">IF(OR(J3&lt;&gt;"",C3=""),"","V")</f>
        <v/>
      </c>
      <c r="L3" s="90" t="str">
        <f t="shared" ref="L3:L10" si="2">IF(A3="","",LEFT(A3,FIND("-",A3)-1))</f>
        <v>SA PM</v>
      </c>
      <c r="M3" s="90"/>
      <c r="N3" s="36"/>
      <c r="O3" s="22"/>
      <c r="P3" s="22"/>
    </row>
    <row r="4" spans="1:18" s="23" customFormat="1" ht="64.150000000000006" customHeight="1">
      <c r="A4" s="40" t="s">
        <v>382</v>
      </c>
      <c r="B4" s="41" t="s">
        <v>385</v>
      </c>
      <c r="C4" s="42" t="s">
        <v>394</v>
      </c>
      <c r="D4" s="43" t="s">
        <v>390</v>
      </c>
      <c r="E4" s="45" t="s">
        <v>391</v>
      </c>
      <c r="F4" s="46" t="s">
        <v>410</v>
      </c>
      <c r="G4" s="44" t="s">
        <v>412</v>
      </c>
      <c r="H4" s="91">
        <v>41582</v>
      </c>
      <c r="I4" s="91">
        <v>41583</v>
      </c>
      <c r="J4" s="89" t="str">
        <f t="shared" si="0"/>
        <v>V</v>
      </c>
      <c r="K4" s="89" t="str">
        <f t="shared" si="1"/>
        <v/>
      </c>
      <c r="L4" s="90" t="str">
        <f t="shared" si="2"/>
        <v>SA PM</v>
      </c>
      <c r="M4" s="90"/>
      <c r="N4" s="36"/>
      <c r="O4" s="22"/>
      <c r="P4" s="22"/>
    </row>
    <row r="5" spans="1:18" s="23" customFormat="1" ht="33">
      <c r="A5" s="40" t="s">
        <v>382</v>
      </c>
      <c r="B5" s="41" t="s">
        <v>386</v>
      </c>
      <c r="C5" s="42" t="s">
        <v>392</v>
      </c>
      <c r="D5" s="43" t="s">
        <v>390</v>
      </c>
      <c r="E5" s="45" t="s">
        <v>391</v>
      </c>
      <c r="F5" s="46" t="s">
        <v>410</v>
      </c>
      <c r="G5" s="44" t="s">
        <v>412</v>
      </c>
      <c r="H5" s="91">
        <v>41582</v>
      </c>
      <c r="I5" s="91">
        <v>41583</v>
      </c>
      <c r="J5" s="89" t="str">
        <f t="shared" si="0"/>
        <v>V</v>
      </c>
      <c r="K5" s="89" t="str">
        <f t="shared" si="1"/>
        <v/>
      </c>
      <c r="L5" s="90" t="str">
        <f t="shared" si="2"/>
        <v>SA PM</v>
      </c>
      <c r="M5" s="90"/>
      <c r="N5" s="36"/>
      <c r="O5" s="22"/>
      <c r="P5" s="22"/>
    </row>
    <row r="6" spans="1:18" s="23" customFormat="1" ht="16.5">
      <c r="A6" s="40" t="s">
        <v>382</v>
      </c>
      <c r="B6" s="41" t="s">
        <v>387</v>
      </c>
      <c r="C6" s="42" t="s">
        <v>393</v>
      </c>
      <c r="D6" s="43" t="s">
        <v>390</v>
      </c>
      <c r="E6" s="45" t="s">
        <v>391</v>
      </c>
      <c r="F6" s="46" t="s">
        <v>410</v>
      </c>
      <c r="G6" s="44" t="s">
        <v>411</v>
      </c>
      <c r="H6" s="91">
        <v>41582</v>
      </c>
      <c r="I6" s="91">
        <v>41583</v>
      </c>
      <c r="J6" s="89" t="str">
        <f t="shared" si="0"/>
        <v>V</v>
      </c>
      <c r="K6" s="89" t="str">
        <f t="shared" si="1"/>
        <v/>
      </c>
      <c r="L6" s="90" t="str">
        <f t="shared" si="2"/>
        <v>SA PM</v>
      </c>
      <c r="M6" s="90"/>
      <c r="N6" s="36"/>
      <c r="O6" s="22"/>
      <c r="P6" s="22"/>
    </row>
    <row r="7" spans="1:18" s="23" customFormat="1" ht="73.5" customHeight="1">
      <c r="A7" s="40" t="s">
        <v>400</v>
      </c>
      <c r="B7" s="41" t="s">
        <v>401</v>
      </c>
      <c r="C7" s="42" t="s">
        <v>402</v>
      </c>
      <c r="D7" s="43" t="s">
        <v>403</v>
      </c>
      <c r="E7" s="45" t="s">
        <v>404</v>
      </c>
      <c r="F7" s="46" t="s">
        <v>410</v>
      </c>
      <c r="G7" s="44" t="s">
        <v>412</v>
      </c>
      <c r="H7" s="91">
        <v>41572</v>
      </c>
      <c r="I7" s="91">
        <v>41572</v>
      </c>
      <c r="J7" s="89" t="str">
        <f t="shared" si="0"/>
        <v>V</v>
      </c>
      <c r="K7" s="89" t="str">
        <f t="shared" si="1"/>
        <v/>
      </c>
      <c r="L7" s="90" t="str">
        <f t="shared" si="2"/>
        <v>SA PM</v>
      </c>
      <c r="M7" s="90"/>
      <c r="N7" s="36"/>
      <c r="O7" s="22"/>
      <c r="P7" s="22"/>
    </row>
    <row r="8" spans="1:18" s="23" customFormat="1" ht="49.5">
      <c r="A8" s="40" t="s">
        <v>400</v>
      </c>
      <c r="B8" s="41" t="s">
        <v>406</v>
      </c>
      <c r="C8" s="42" t="s">
        <v>405</v>
      </c>
      <c r="D8" s="43" t="s">
        <v>403</v>
      </c>
      <c r="E8" s="45" t="s">
        <v>404</v>
      </c>
      <c r="F8" s="46" t="s">
        <v>410</v>
      </c>
      <c r="G8" s="44" t="s">
        <v>413</v>
      </c>
      <c r="H8" s="91">
        <v>41572</v>
      </c>
      <c r="I8" s="91">
        <v>41572</v>
      </c>
      <c r="J8" s="89" t="str">
        <f t="shared" si="0"/>
        <v>V</v>
      </c>
      <c r="K8" s="89" t="str">
        <f t="shared" si="1"/>
        <v/>
      </c>
      <c r="L8" s="90" t="str">
        <f t="shared" si="2"/>
        <v>SA PM</v>
      </c>
      <c r="M8" s="90"/>
      <c r="N8" s="36"/>
      <c r="O8" s="22"/>
      <c r="P8" s="22"/>
    </row>
    <row r="9" spans="1:18" s="23" customFormat="1" ht="49.5">
      <c r="A9" s="40" t="s">
        <v>407</v>
      </c>
      <c r="B9" s="41" t="s">
        <v>408</v>
      </c>
      <c r="C9" s="42" t="s">
        <v>409</v>
      </c>
      <c r="D9" s="43" t="s">
        <v>390</v>
      </c>
      <c r="E9" s="45" t="s">
        <v>404</v>
      </c>
      <c r="F9" s="46" t="s">
        <v>410</v>
      </c>
      <c r="G9" s="46" t="s">
        <v>413</v>
      </c>
      <c r="H9" s="91">
        <v>41582</v>
      </c>
      <c r="I9" s="91">
        <v>41582</v>
      </c>
      <c r="J9" s="89" t="str">
        <f t="shared" si="0"/>
        <v>V</v>
      </c>
      <c r="K9" s="89" t="str">
        <f t="shared" si="1"/>
        <v/>
      </c>
      <c r="L9" s="90" t="str">
        <f t="shared" si="2"/>
        <v>SA PM</v>
      </c>
      <c r="M9" s="90"/>
      <c r="N9" s="36"/>
      <c r="O9" s="22"/>
      <c r="P9" s="22"/>
    </row>
    <row r="10" spans="1:18" s="23" customFormat="1" ht="31.15" customHeight="1">
      <c r="A10" s="40" t="s">
        <v>418</v>
      </c>
      <c r="B10" s="41" t="s">
        <v>419</v>
      </c>
      <c r="C10" s="42" t="s">
        <v>422</v>
      </c>
      <c r="D10" s="43" t="s">
        <v>423</v>
      </c>
      <c r="E10" s="45" t="s">
        <v>420</v>
      </c>
      <c r="F10" s="46" t="s">
        <v>421</v>
      </c>
      <c r="G10" s="46" t="s">
        <v>413</v>
      </c>
      <c r="H10" s="91">
        <v>41598</v>
      </c>
      <c r="I10" s="91">
        <v>41598</v>
      </c>
      <c r="J10" s="89" t="str">
        <f t="shared" si="0"/>
        <v>V</v>
      </c>
      <c r="K10" s="89" t="str">
        <f t="shared" si="1"/>
        <v/>
      </c>
      <c r="L10" s="90" t="str">
        <f t="shared" si="2"/>
        <v>SD PM</v>
      </c>
      <c r="M10" s="90"/>
      <c r="N10" s="36"/>
      <c r="O10" s="22"/>
      <c r="P10" s="22"/>
    </row>
    <row r="11" spans="1:18" s="23" customFormat="1" ht="31.15" customHeight="1">
      <c r="A11" s="40"/>
      <c r="B11" s="41"/>
      <c r="C11" s="42"/>
      <c r="D11" s="43"/>
      <c r="E11" s="45"/>
      <c r="F11" s="46"/>
      <c r="G11" s="46"/>
      <c r="H11" s="91"/>
      <c r="I11" s="91"/>
      <c r="J11" s="89"/>
      <c r="K11" s="89"/>
      <c r="L11" s="90"/>
      <c r="M11" s="90"/>
      <c r="N11" s="36"/>
      <c r="O11" s="22"/>
      <c r="P11" s="22"/>
    </row>
    <row r="12" spans="1:18" s="23" customFormat="1" ht="31.15" customHeight="1">
      <c r="A12" s="40"/>
      <c r="B12" s="41"/>
      <c r="C12" s="42"/>
      <c r="D12" s="43"/>
      <c r="E12" s="45"/>
      <c r="F12" s="46"/>
      <c r="G12" s="46"/>
      <c r="H12" s="91"/>
      <c r="I12" s="91"/>
      <c r="J12" s="89"/>
      <c r="K12" s="89"/>
      <c r="L12" s="90"/>
      <c r="M12" s="90"/>
      <c r="N12" s="36"/>
      <c r="O12" s="22"/>
      <c r="P12" s="22"/>
    </row>
    <row r="13" spans="1:18" s="23" customFormat="1" ht="31.15" customHeight="1">
      <c r="A13" s="40"/>
      <c r="B13" s="41"/>
      <c r="C13" s="42"/>
      <c r="D13" s="43"/>
      <c r="E13" s="45"/>
      <c r="F13" s="46"/>
      <c r="G13" s="46"/>
      <c r="H13" s="91"/>
      <c r="I13" s="91"/>
      <c r="J13" s="89"/>
      <c r="K13" s="89"/>
      <c r="L13" s="90"/>
      <c r="M13" s="90"/>
      <c r="N13" s="36"/>
      <c r="O13" s="22"/>
      <c r="P13" s="22"/>
    </row>
    <row r="14" spans="1:18" s="23" customFormat="1" ht="31.15" customHeight="1">
      <c r="A14" s="40"/>
      <c r="B14" s="41"/>
      <c r="C14" s="42"/>
      <c r="D14" s="43"/>
      <c r="E14" s="45"/>
      <c r="F14" s="46"/>
      <c r="G14" s="44"/>
      <c r="H14" s="91"/>
      <c r="I14" s="91"/>
      <c r="J14" s="89"/>
      <c r="K14" s="89"/>
      <c r="L14" s="90"/>
      <c r="M14" s="90"/>
      <c r="N14" s="36"/>
      <c r="O14" s="22"/>
      <c r="P14" s="22"/>
    </row>
    <row r="15" spans="1:18" s="23" customFormat="1" ht="31.15" customHeight="1">
      <c r="A15" s="40"/>
      <c r="B15" s="41"/>
      <c r="C15" s="42"/>
      <c r="D15" s="43"/>
      <c r="E15" s="45"/>
      <c r="F15" s="46"/>
      <c r="G15" s="44"/>
      <c r="H15" s="91"/>
      <c r="I15" s="91"/>
      <c r="J15" s="89"/>
      <c r="K15" s="89"/>
      <c r="L15" s="90"/>
      <c r="M15" s="90"/>
      <c r="N15" s="36"/>
      <c r="O15" s="22"/>
      <c r="P15" s="22"/>
    </row>
    <row r="16" spans="1:18" s="23" customFormat="1" ht="31.15" customHeight="1">
      <c r="A16" s="40"/>
      <c r="B16" s="41"/>
      <c r="C16" s="42"/>
      <c r="D16" s="43"/>
      <c r="E16" s="45"/>
      <c r="F16" s="46"/>
      <c r="G16" s="46"/>
      <c r="H16" s="91"/>
      <c r="I16" s="91"/>
      <c r="J16" s="89"/>
      <c r="K16" s="89"/>
      <c r="L16" s="90"/>
      <c r="M16" s="90"/>
      <c r="N16" s="36"/>
      <c r="O16" s="22"/>
      <c r="P16" s="22"/>
    </row>
    <row r="17" spans="1:16" s="23" customFormat="1" ht="31.15" customHeight="1">
      <c r="A17" s="40"/>
      <c r="B17" s="41"/>
      <c r="C17" s="48"/>
      <c r="D17" s="43"/>
      <c r="E17" s="45"/>
      <c r="F17" s="46"/>
      <c r="G17" s="46"/>
      <c r="H17" s="91"/>
      <c r="I17" s="92"/>
      <c r="J17" s="89"/>
      <c r="K17" s="89"/>
      <c r="L17" s="90"/>
      <c r="M17" s="90"/>
      <c r="N17" s="36"/>
      <c r="O17" s="22"/>
      <c r="P17" s="22"/>
    </row>
    <row r="18" spans="1:16" s="23" customFormat="1" ht="31.15" customHeight="1">
      <c r="A18" s="40"/>
      <c r="B18" s="41"/>
      <c r="C18" s="48"/>
      <c r="D18" s="43"/>
      <c r="E18" s="45"/>
      <c r="F18" s="46"/>
      <c r="G18" s="46"/>
      <c r="H18" s="91"/>
      <c r="I18" s="91"/>
      <c r="J18" s="89"/>
      <c r="K18" s="89"/>
      <c r="L18" s="90"/>
      <c r="M18" s="90"/>
      <c r="N18" s="36"/>
      <c r="O18" s="22"/>
      <c r="P18" s="22"/>
    </row>
    <row r="19" spans="1:16" s="23" customFormat="1" ht="31.15" customHeight="1">
      <c r="A19" s="40"/>
      <c r="B19" s="41"/>
      <c r="C19" s="48"/>
      <c r="D19" s="43"/>
      <c r="E19" s="45"/>
      <c r="F19" s="46"/>
      <c r="G19" s="46"/>
      <c r="H19" s="91"/>
      <c r="I19" s="91"/>
      <c r="J19" s="89"/>
      <c r="K19" s="89"/>
      <c r="L19" s="90"/>
      <c r="M19" s="90"/>
      <c r="N19" s="36"/>
      <c r="O19" s="22"/>
      <c r="P19" s="22"/>
    </row>
    <row r="20" spans="1:16" s="23" customFormat="1" ht="31.15" customHeight="1">
      <c r="A20" s="40"/>
      <c r="B20" s="41"/>
      <c r="C20" s="48"/>
      <c r="D20" s="43"/>
      <c r="E20" s="45"/>
      <c r="F20" s="46"/>
      <c r="G20" s="46"/>
      <c r="H20" s="91"/>
      <c r="I20" s="92"/>
      <c r="J20" s="89"/>
      <c r="K20" s="89"/>
      <c r="L20" s="90"/>
      <c r="M20" s="90"/>
      <c r="N20" s="36"/>
      <c r="O20" s="22"/>
      <c r="P20" s="22"/>
    </row>
    <row r="21" spans="1:16" s="23" customFormat="1" ht="31.15" customHeight="1">
      <c r="A21" s="40"/>
      <c r="B21" s="41"/>
      <c r="C21" s="48"/>
      <c r="D21" s="43"/>
      <c r="E21" s="45"/>
      <c r="F21" s="46"/>
      <c r="G21" s="46"/>
      <c r="H21" s="92"/>
      <c r="I21" s="92"/>
      <c r="J21" s="89"/>
      <c r="K21" s="89"/>
      <c r="L21" s="90"/>
      <c r="M21" s="90"/>
      <c r="N21" s="36"/>
      <c r="O21" s="22"/>
      <c r="P21" s="22"/>
    </row>
    <row r="22" spans="1:16" s="23" customFormat="1" ht="31.15" customHeight="1">
      <c r="A22" s="40"/>
      <c r="B22" s="41"/>
      <c r="C22" s="48"/>
      <c r="D22" s="43"/>
      <c r="E22" s="45"/>
      <c r="F22" s="46"/>
      <c r="G22" s="46"/>
      <c r="H22" s="92"/>
      <c r="I22" s="92"/>
      <c r="J22" s="89"/>
      <c r="K22" s="89"/>
      <c r="L22" s="90"/>
      <c r="M22" s="90"/>
      <c r="N22" s="36"/>
      <c r="O22" s="22"/>
      <c r="P22" s="22"/>
    </row>
    <row r="23" spans="1:16" s="23" customFormat="1" ht="31.15" customHeight="1">
      <c r="A23" s="40"/>
      <c r="B23" s="41"/>
      <c r="C23" s="48"/>
      <c r="D23" s="43"/>
      <c r="E23" s="45"/>
      <c r="F23" s="46"/>
      <c r="G23" s="46"/>
      <c r="H23" s="92"/>
      <c r="I23" s="92"/>
      <c r="J23" s="89"/>
      <c r="K23" s="89"/>
      <c r="L23" s="90"/>
      <c r="M23" s="90"/>
      <c r="N23" s="36"/>
      <c r="O23" s="22"/>
      <c r="P23" s="22"/>
    </row>
    <row r="24" spans="1:16" s="23" customFormat="1" ht="31.15" customHeight="1">
      <c r="A24" s="40"/>
      <c r="B24" s="41"/>
      <c r="C24" s="48"/>
      <c r="D24" s="43"/>
      <c r="E24" s="45"/>
      <c r="F24" s="46"/>
      <c r="G24" s="46"/>
      <c r="H24" s="92"/>
      <c r="I24" s="92"/>
      <c r="J24" s="89"/>
      <c r="K24" s="89"/>
      <c r="L24" s="90"/>
      <c r="M24" s="90"/>
      <c r="N24" s="36"/>
      <c r="O24" s="22"/>
      <c r="P24" s="22"/>
    </row>
    <row r="25" spans="1:16" s="23" customFormat="1" ht="31.15" customHeight="1">
      <c r="A25" s="40"/>
      <c r="B25" s="41"/>
      <c r="C25" s="48"/>
      <c r="D25" s="43"/>
      <c r="E25" s="45"/>
      <c r="F25" s="46"/>
      <c r="G25" s="46"/>
      <c r="H25" s="92"/>
      <c r="I25" s="91"/>
      <c r="J25" s="89"/>
      <c r="K25" s="89"/>
      <c r="L25" s="90"/>
      <c r="M25" s="90"/>
      <c r="N25" s="36"/>
      <c r="O25" s="22"/>
      <c r="P25" s="22"/>
    </row>
    <row r="26" spans="1:16" s="23" customFormat="1" ht="31.15" customHeight="1">
      <c r="A26" s="40"/>
      <c r="B26" s="41"/>
      <c r="C26" s="48"/>
      <c r="D26" s="43"/>
      <c r="E26" s="45"/>
      <c r="F26" s="46"/>
      <c r="G26" s="46"/>
      <c r="H26" s="92"/>
      <c r="I26" s="92"/>
      <c r="J26" s="89"/>
      <c r="K26" s="89"/>
      <c r="L26" s="90"/>
      <c r="M26" s="90"/>
      <c r="N26" s="36"/>
      <c r="O26" s="22"/>
      <c r="P26" s="22"/>
    </row>
    <row r="27" spans="1:16" s="23" customFormat="1" ht="31.15" customHeight="1">
      <c r="A27" s="47"/>
      <c r="B27" s="41"/>
      <c r="C27" s="48"/>
      <c r="D27" s="43"/>
      <c r="E27" s="45"/>
      <c r="F27" s="46"/>
      <c r="G27" s="46"/>
      <c r="H27" s="92"/>
      <c r="I27" s="91"/>
      <c r="J27" s="89" t="str">
        <f t="shared" ref="J27:J41" si="3">IF(I27="","","V")</f>
        <v/>
      </c>
      <c r="K27" s="89" t="str">
        <f t="shared" ref="K27:K41" si="4">IF(OR(J27&lt;&gt;"",C27=""),"","V")</f>
        <v/>
      </c>
      <c r="L27" s="90" t="str">
        <f t="shared" ref="L27:L41" si="5">IF(A27="","",LEFT(A27,FIND("-",A27)-1))</f>
        <v/>
      </c>
      <c r="M27" s="90"/>
      <c r="N27" s="36"/>
      <c r="O27" s="22"/>
      <c r="P27" s="22"/>
    </row>
    <row r="28" spans="1:16" s="23" customFormat="1" ht="31.15" customHeight="1">
      <c r="A28" s="47"/>
      <c r="B28" s="41"/>
      <c r="C28" s="48"/>
      <c r="D28" s="43"/>
      <c r="E28" s="45"/>
      <c r="F28" s="46"/>
      <c r="G28" s="46"/>
      <c r="H28" s="92"/>
      <c r="I28" s="91"/>
      <c r="J28" s="89" t="str">
        <f t="shared" si="3"/>
        <v/>
      </c>
      <c r="K28" s="89" t="str">
        <f t="shared" si="4"/>
        <v/>
      </c>
      <c r="L28" s="90" t="str">
        <f t="shared" si="5"/>
        <v/>
      </c>
      <c r="M28" s="90"/>
      <c r="N28" s="36"/>
      <c r="O28" s="22"/>
      <c r="P28" s="22"/>
    </row>
    <row r="29" spans="1:16" s="23" customFormat="1" ht="31.15" customHeight="1">
      <c r="A29" s="47"/>
      <c r="B29" s="41"/>
      <c r="C29" s="48"/>
      <c r="D29" s="43"/>
      <c r="E29" s="45"/>
      <c r="F29" s="46"/>
      <c r="G29" s="46"/>
      <c r="H29" s="92"/>
      <c r="I29" s="91"/>
      <c r="J29" s="89" t="str">
        <f t="shared" si="3"/>
        <v/>
      </c>
      <c r="K29" s="89" t="str">
        <f t="shared" si="4"/>
        <v/>
      </c>
      <c r="L29" s="90" t="str">
        <f t="shared" si="5"/>
        <v/>
      </c>
      <c r="M29" s="90"/>
      <c r="N29" s="36"/>
      <c r="O29" s="22"/>
      <c r="P29" s="22"/>
    </row>
    <row r="30" spans="1:16" s="23" customFormat="1" ht="31.15" customHeight="1">
      <c r="A30" s="47"/>
      <c r="B30" s="41"/>
      <c r="C30" s="48"/>
      <c r="D30" s="43"/>
      <c r="E30" s="45"/>
      <c r="F30" s="46"/>
      <c r="G30" s="46"/>
      <c r="H30" s="92"/>
      <c r="I30" s="91"/>
      <c r="J30" s="89" t="str">
        <f t="shared" si="3"/>
        <v/>
      </c>
      <c r="K30" s="89" t="str">
        <f t="shared" si="4"/>
        <v/>
      </c>
      <c r="L30" s="90" t="str">
        <f t="shared" si="5"/>
        <v/>
      </c>
      <c r="M30" s="90"/>
      <c r="N30" s="36"/>
      <c r="O30" s="22"/>
      <c r="P30" s="22"/>
    </row>
    <row r="31" spans="1:16" s="23" customFormat="1" ht="31.15" customHeight="1">
      <c r="A31" s="47"/>
      <c r="B31" s="41"/>
      <c r="C31" s="48"/>
      <c r="D31" s="43"/>
      <c r="E31" s="45"/>
      <c r="F31" s="46"/>
      <c r="G31" s="46"/>
      <c r="H31" s="92"/>
      <c r="I31" s="91"/>
      <c r="J31" s="89" t="str">
        <f t="shared" si="3"/>
        <v/>
      </c>
      <c r="K31" s="89" t="str">
        <f t="shared" si="4"/>
        <v/>
      </c>
      <c r="L31" s="90" t="str">
        <f t="shared" si="5"/>
        <v/>
      </c>
      <c r="M31" s="90"/>
      <c r="N31" s="36"/>
      <c r="O31" s="22"/>
      <c r="P31" s="22"/>
    </row>
    <row r="32" spans="1:16" s="23" customFormat="1" ht="31.15" customHeight="1">
      <c r="A32" s="47"/>
      <c r="B32" s="41"/>
      <c r="C32" s="48"/>
      <c r="D32" s="43"/>
      <c r="E32" s="45"/>
      <c r="F32" s="46"/>
      <c r="G32" s="46"/>
      <c r="H32" s="92"/>
      <c r="I32" s="91"/>
      <c r="J32" s="89" t="str">
        <f t="shared" si="3"/>
        <v/>
      </c>
      <c r="K32" s="89" t="str">
        <f t="shared" si="4"/>
        <v/>
      </c>
      <c r="L32" s="90" t="str">
        <f t="shared" si="5"/>
        <v/>
      </c>
      <c r="M32" s="90"/>
      <c r="N32" s="36"/>
      <c r="O32" s="22"/>
      <c r="P32" s="22"/>
    </row>
    <row r="33" spans="1:16" s="23" customFormat="1" ht="31.15" customHeight="1">
      <c r="A33" s="47"/>
      <c r="B33" s="41"/>
      <c r="C33" s="48"/>
      <c r="D33" s="43"/>
      <c r="E33" s="45"/>
      <c r="F33" s="46"/>
      <c r="G33" s="46"/>
      <c r="H33" s="92"/>
      <c r="I33" s="91"/>
      <c r="J33" s="89" t="str">
        <f t="shared" si="3"/>
        <v/>
      </c>
      <c r="K33" s="89" t="str">
        <f t="shared" si="4"/>
        <v/>
      </c>
      <c r="L33" s="90" t="str">
        <f t="shared" si="5"/>
        <v/>
      </c>
      <c r="M33" s="90"/>
      <c r="N33" s="36"/>
      <c r="O33" s="22"/>
      <c r="P33" s="22"/>
    </row>
    <row r="34" spans="1:16" s="23" customFormat="1" ht="31.15" customHeight="1">
      <c r="A34" s="47"/>
      <c r="B34" s="41"/>
      <c r="C34" s="48"/>
      <c r="D34" s="43"/>
      <c r="E34" s="45"/>
      <c r="F34" s="46"/>
      <c r="G34" s="46"/>
      <c r="H34" s="92"/>
      <c r="I34" s="91"/>
      <c r="J34" s="89" t="str">
        <f t="shared" si="3"/>
        <v/>
      </c>
      <c r="K34" s="89" t="str">
        <f t="shared" si="4"/>
        <v/>
      </c>
      <c r="L34" s="90" t="str">
        <f t="shared" si="5"/>
        <v/>
      </c>
      <c r="M34" s="90"/>
      <c r="N34" s="36"/>
      <c r="O34" s="22"/>
      <c r="P34" s="22"/>
    </row>
    <row r="35" spans="1:16" s="23" customFormat="1" ht="31.15" customHeight="1">
      <c r="A35" s="47"/>
      <c r="B35" s="41"/>
      <c r="C35" s="48"/>
      <c r="D35" s="43"/>
      <c r="E35" s="45"/>
      <c r="F35" s="46"/>
      <c r="G35" s="46"/>
      <c r="H35" s="92"/>
      <c r="I35" s="91"/>
      <c r="J35" s="89" t="str">
        <f t="shared" si="3"/>
        <v/>
      </c>
      <c r="K35" s="89" t="str">
        <f t="shared" si="4"/>
        <v/>
      </c>
      <c r="L35" s="90" t="str">
        <f t="shared" si="5"/>
        <v/>
      </c>
      <c r="M35" s="90"/>
      <c r="N35" s="36"/>
      <c r="O35" s="22"/>
      <c r="P35" s="22"/>
    </row>
    <row r="36" spans="1:16" s="23" customFormat="1" ht="31.15" customHeight="1">
      <c r="A36" s="47"/>
      <c r="B36" s="41"/>
      <c r="C36" s="48"/>
      <c r="D36" s="43"/>
      <c r="E36" s="45"/>
      <c r="F36" s="46"/>
      <c r="G36" s="46"/>
      <c r="H36" s="92"/>
      <c r="I36" s="91"/>
      <c r="J36" s="89" t="str">
        <f t="shared" si="3"/>
        <v/>
      </c>
      <c r="K36" s="89" t="str">
        <f t="shared" si="4"/>
        <v/>
      </c>
      <c r="L36" s="90" t="str">
        <f t="shared" si="5"/>
        <v/>
      </c>
      <c r="M36" s="90"/>
      <c r="N36" s="36"/>
      <c r="O36" s="22"/>
      <c r="P36" s="22"/>
    </row>
    <row r="37" spans="1:16" s="23" customFormat="1" ht="31.15" customHeight="1">
      <c r="A37" s="47"/>
      <c r="B37" s="41"/>
      <c r="C37" s="48"/>
      <c r="D37" s="43"/>
      <c r="E37" s="45"/>
      <c r="F37" s="46"/>
      <c r="G37" s="46"/>
      <c r="H37" s="92"/>
      <c r="I37" s="91"/>
      <c r="J37" s="89" t="str">
        <f t="shared" si="3"/>
        <v/>
      </c>
      <c r="K37" s="89" t="str">
        <f t="shared" si="4"/>
        <v/>
      </c>
      <c r="L37" s="90" t="str">
        <f t="shared" si="5"/>
        <v/>
      </c>
      <c r="M37" s="90"/>
      <c r="N37" s="36"/>
      <c r="O37" s="22"/>
      <c r="P37" s="22"/>
    </row>
    <row r="38" spans="1:16" s="23" customFormat="1" ht="31.15" customHeight="1">
      <c r="A38" s="47"/>
      <c r="B38" s="41"/>
      <c r="C38" s="48"/>
      <c r="D38" s="43"/>
      <c r="E38" s="45"/>
      <c r="F38" s="46"/>
      <c r="G38" s="46"/>
      <c r="H38" s="92"/>
      <c r="I38" s="91"/>
      <c r="J38" s="89" t="str">
        <f t="shared" si="3"/>
        <v/>
      </c>
      <c r="K38" s="89" t="str">
        <f t="shared" si="4"/>
        <v/>
      </c>
      <c r="L38" s="90" t="str">
        <f t="shared" si="5"/>
        <v/>
      </c>
      <c r="M38" s="90"/>
      <c r="N38" s="36"/>
      <c r="O38" s="22"/>
      <c r="P38" s="22"/>
    </row>
    <row r="39" spans="1:16" s="23" customFormat="1" ht="31.15" customHeight="1">
      <c r="A39" s="47"/>
      <c r="B39" s="41"/>
      <c r="C39" s="48"/>
      <c r="D39" s="43"/>
      <c r="E39" s="45"/>
      <c r="F39" s="46"/>
      <c r="G39" s="46"/>
      <c r="H39" s="92"/>
      <c r="I39" s="91"/>
      <c r="J39" s="89" t="str">
        <f t="shared" si="3"/>
        <v/>
      </c>
      <c r="K39" s="89" t="str">
        <f t="shared" si="4"/>
        <v/>
      </c>
      <c r="L39" s="90" t="str">
        <f t="shared" si="5"/>
        <v/>
      </c>
      <c r="M39" s="90"/>
      <c r="N39" s="36"/>
      <c r="O39" s="22"/>
      <c r="P39" s="22"/>
    </row>
    <row r="40" spans="1:16" s="23" customFormat="1" ht="31.15" customHeight="1">
      <c r="A40" s="47"/>
      <c r="B40" s="41"/>
      <c r="C40" s="48"/>
      <c r="D40" s="43"/>
      <c r="E40" s="45"/>
      <c r="F40" s="46"/>
      <c r="G40" s="46"/>
      <c r="H40" s="92"/>
      <c r="I40" s="91"/>
      <c r="J40" s="89" t="str">
        <f t="shared" si="3"/>
        <v/>
      </c>
      <c r="K40" s="89" t="str">
        <f t="shared" si="4"/>
        <v/>
      </c>
      <c r="L40" s="90" t="str">
        <f t="shared" si="5"/>
        <v/>
      </c>
      <c r="M40" s="90"/>
      <c r="N40" s="36"/>
      <c r="O40" s="22"/>
      <c r="P40" s="22"/>
    </row>
    <row r="41" spans="1:16" s="23" customFormat="1" ht="31.15" customHeight="1">
      <c r="A41" s="47"/>
      <c r="B41" s="41"/>
      <c r="C41" s="48"/>
      <c r="D41" s="43"/>
      <c r="E41" s="45"/>
      <c r="F41" s="46"/>
      <c r="G41" s="46"/>
      <c r="H41" s="92"/>
      <c r="I41" s="91"/>
      <c r="J41" s="89" t="str">
        <f t="shared" si="3"/>
        <v/>
      </c>
      <c r="K41" s="89" t="str">
        <f t="shared" si="4"/>
        <v/>
      </c>
      <c r="L41" s="90" t="str">
        <f t="shared" si="5"/>
        <v/>
      </c>
      <c r="M41" s="90"/>
      <c r="N41" s="36"/>
      <c r="O41" s="22"/>
      <c r="P41" s="22"/>
    </row>
    <row r="42" spans="1:16" s="23" customFormat="1" ht="31.15" customHeight="1">
      <c r="A42" s="47"/>
      <c r="B42" s="41"/>
      <c r="C42" s="48"/>
      <c r="D42" s="43"/>
      <c r="E42" s="45"/>
      <c r="F42" s="46"/>
      <c r="G42" s="46"/>
      <c r="H42" s="92"/>
      <c r="I42" s="91"/>
      <c r="J42" s="89" t="str">
        <f t="shared" ref="J42:J50" si="6">IF(I42="","","V")</f>
        <v/>
      </c>
      <c r="K42" s="89" t="str">
        <f t="shared" ref="K42:K50" si="7">IF(OR(J42&lt;&gt;"",C42=""),"","V")</f>
        <v/>
      </c>
      <c r="L42" s="90" t="str">
        <f t="shared" ref="L42:L50" si="8">IF(A42="","",LEFT(A42,FIND("-",A42)-1))</f>
        <v/>
      </c>
      <c r="M42" s="90"/>
      <c r="N42" s="36"/>
      <c r="O42" s="22"/>
      <c r="P42" s="22"/>
    </row>
    <row r="43" spans="1:16" s="23" customFormat="1" ht="31.15" customHeight="1">
      <c r="A43" s="47"/>
      <c r="B43" s="41"/>
      <c r="C43" s="48"/>
      <c r="D43" s="43"/>
      <c r="E43" s="45"/>
      <c r="F43" s="46"/>
      <c r="G43" s="46"/>
      <c r="H43" s="92"/>
      <c r="I43" s="91"/>
      <c r="J43" s="89" t="str">
        <f t="shared" si="6"/>
        <v/>
      </c>
      <c r="K43" s="89" t="str">
        <f t="shared" si="7"/>
        <v/>
      </c>
      <c r="L43" s="90" t="str">
        <f t="shared" si="8"/>
        <v/>
      </c>
      <c r="M43" s="90"/>
      <c r="N43" s="36"/>
      <c r="O43" s="22"/>
      <c r="P43" s="22"/>
    </row>
    <row r="44" spans="1:16" s="23" customFormat="1" ht="31.15" customHeight="1">
      <c r="A44" s="47"/>
      <c r="B44" s="41"/>
      <c r="C44" s="48"/>
      <c r="D44" s="43"/>
      <c r="E44" s="45"/>
      <c r="F44" s="46"/>
      <c r="G44" s="46"/>
      <c r="H44" s="92"/>
      <c r="I44" s="91"/>
      <c r="J44" s="89" t="str">
        <f t="shared" si="6"/>
        <v/>
      </c>
      <c r="K44" s="89" t="str">
        <f t="shared" si="7"/>
        <v/>
      </c>
      <c r="L44" s="90" t="str">
        <f t="shared" si="8"/>
        <v/>
      </c>
      <c r="M44" s="90"/>
      <c r="N44" s="36"/>
      <c r="O44" s="22"/>
      <c r="P44" s="22"/>
    </row>
    <row r="45" spans="1:16" s="23" customFormat="1" ht="31.15" customHeight="1">
      <c r="A45" s="47"/>
      <c r="B45" s="41"/>
      <c r="C45" s="48"/>
      <c r="D45" s="43"/>
      <c r="E45" s="45"/>
      <c r="F45" s="46"/>
      <c r="G45" s="46"/>
      <c r="H45" s="92"/>
      <c r="I45" s="91"/>
      <c r="J45" s="89" t="str">
        <f t="shared" si="6"/>
        <v/>
      </c>
      <c r="K45" s="89" t="str">
        <f t="shared" si="7"/>
        <v/>
      </c>
      <c r="L45" s="90" t="str">
        <f t="shared" si="8"/>
        <v/>
      </c>
      <c r="M45" s="90"/>
      <c r="N45" s="36"/>
      <c r="O45" s="22"/>
      <c r="P45" s="22"/>
    </row>
    <row r="46" spans="1:16" s="23" customFormat="1" ht="31.15" customHeight="1">
      <c r="A46" s="47"/>
      <c r="B46" s="41"/>
      <c r="C46" s="48"/>
      <c r="D46" s="43"/>
      <c r="E46" s="45"/>
      <c r="F46" s="46"/>
      <c r="G46" s="46"/>
      <c r="H46" s="92"/>
      <c r="I46" s="91"/>
      <c r="J46" s="89" t="str">
        <f t="shared" si="6"/>
        <v/>
      </c>
      <c r="K46" s="89" t="str">
        <f t="shared" si="7"/>
        <v/>
      </c>
      <c r="L46" s="90" t="str">
        <f t="shared" si="8"/>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86"/>
      <c r="B51" s="86"/>
      <c r="C51" s="86"/>
      <c r="D51" s="87"/>
      <c r="E51" s="86"/>
      <c r="F51" s="86"/>
      <c r="G51" s="86"/>
      <c r="H51" s="88"/>
      <c r="I51" s="88"/>
      <c r="J51" s="22"/>
      <c r="K51" s="22"/>
      <c r="L51" s="22"/>
      <c r="M51" s="22"/>
      <c r="N51" s="22"/>
      <c r="O51" s="22"/>
      <c r="P51" s="22"/>
      <c r="Q51" s="22"/>
      <c r="R51" s="22"/>
    </row>
    <row r="52" spans="1:18" s="23" customFormat="1" ht="31.15" customHeight="1">
      <c r="A52" s="86"/>
      <c r="B52" s="86"/>
      <c r="C52" s="86"/>
      <c r="D52" s="87"/>
      <c r="E52" s="86"/>
      <c r="F52" s="86"/>
      <c r="G52" s="86"/>
      <c r="H52" s="88"/>
      <c r="I52" s="88"/>
      <c r="J52" s="22"/>
      <c r="K52" s="22"/>
      <c r="L52" s="22"/>
      <c r="M52" s="22"/>
      <c r="N52" s="22"/>
      <c r="O52" s="22"/>
      <c r="P52" s="22"/>
      <c r="Q52" s="22"/>
      <c r="R52" s="22"/>
    </row>
    <row r="53" spans="1:18" s="23" customFormat="1" ht="31.15" customHeight="1">
      <c r="A53" s="86"/>
      <c r="B53" s="86"/>
      <c r="C53" s="86"/>
      <c r="D53" s="87"/>
      <c r="E53" s="86"/>
      <c r="F53" s="86"/>
      <c r="G53" s="86"/>
      <c r="H53" s="88"/>
      <c r="I53" s="88"/>
      <c r="J53" s="22"/>
      <c r="K53" s="22"/>
      <c r="L53" s="22"/>
      <c r="M53" s="22"/>
      <c r="N53" s="22"/>
      <c r="O53" s="22"/>
      <c r="P53" s="22"/>
      <c r="Q53" s="22"/>
      <c r="R53" s="22"/>
    </row>
    <row r="54" spans="1:18" s="23" customFormat="1" ht="31.15" customHeight="1">
      <c r="A54" s="86"/>
      <c r="B54" s="86"/>
      <c r="C54" s="86"/>
      <c r="D54" s="87"/>
      <c r="E54" s="86"/>
      <c r="F54" s="86"/>
      <c r="G54" s="86"/>
      <c r="H54" s="88"/>
      <c r="I54" s="88"/>
      <c r="J54" s="22"/>
      <c r="K54" s="22"/>
      <c r="L54" s="22"/>
      <c r="M54" s="22"/>
      <c r="N54" s="22"/>
      <c r="O54" s="22"/>
      <c r="P54" s="22"/>
      <c r="Q54" s="22"/>
      <c r="R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ht="31.15" customHeight="1">
      <c r="I106" s="88"/>
    </row>
    <row r="107" spans="1:18" ht="31.15" customHeight="1">
      <c r="I107" s="88"/>
    </row>
    <row r="108" spans="1:18" ht="31.15" customHeight="1">
      <c r="I108" s="88"/>
    </row>
    <row r="109" spans="1:18" ht="31.15" customHeight="1">
      <c r="I109" s="88"/>
    </row>
    <row r="110" spans="1:18" ht="31.15" customHeight="1">
      <c r="I110" s="88"/>
    </row>
    <row r="111" spans="1:18" ht="31.15" customHeight="1">
      <c r="I111" s="88"/>
    </row>
    <row r="112" spans="1:18" ht="31.15" customHeight="1">
      <c r="I112" s="88"/>
    </row>
  </sheetData>
  <sheetProtection selectLockedCells="1"/>
  <phoneticPr fontId="23" type="noConversion"/>
  <dataValidations count="5">
    <dataValidation type="list" allowBlank="1" showInputMessage="1" showErrorMessage="1" sqref="C51:C61 D62:E105">
      <formula1>"需求,分析,資安,設計,測試,規範,SLA,其他"</formula1>
    </dataValidation>
    <dataValidation type="list" allowBlank="1" showInputMessage="1" showErrorMessage="1" sqref="J3:K50">
      <formula1>"V"</formula1>
    </dataValidation>
    <dataValidation type="list" allowBlank="1" showInputMessage="1" showErrorMessage="1" sqref="A3:A50">
      <formula1>次數選單</formula1>
    </dataValidation>
    <dataValidation type="list" allowBlank="1" showInputMessage="1" showErrorMessage="1" sqref="F3:F65511">
      <formula1>植入Bug來源</formula1>
    </dataValidation>
    <dataValidation type="list" allowBlank="1" showInputMessage="1" showErrorMessage="1" sqref="G3:G65511">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張翔惟 a8907010</cp:lastModifiedBy>
  <cp:lastPrinted>2013-04-10T01:39:43Z</cp:lastPrinted>
  <dcterms:created xsi:type="dcterms:W3CDTF">2011-01-13T12:42:08Z</dcterms:created>
  <dcterms:modified xsi:type="dcterms:W3CDTF">2013-11-26T03:43:26Z</dcterms:modified>
</cp:coreProperties>
</file>