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showSheetTabs="0" xWindow="0" yWindow="0" windowWidth="16395" windowHeight="6930" tabRatio="0"/>
  </bookViews>
  <sheets>
    <sheet name="Sheet1" sheetId="1" r:id="rId1"/>
  </sheets>
  <definedNames>
    <definedName name="_xlnm._FilterDatabase" localSheetId="0" hidden="1">Sheet1!$A$1:$AC$10</definedName>
    <definedName name="Z_898149F6_3DA0_49EF_8EA3_378B1C95BB48_.wvu.FilterData" localSheetId="0" hidden="1">Sheet1!$A$1:$AC$10</definedName>
    <definedName name="Z_8ECF5D50_0BA6_40AC_BEF2_DD808A41B006_.wvu.Cols" localSheetId="0" hidden="1">Sheet1!$AD:$AD</definedName>
    <definedName name="Z_8ECF5D50_0BA6_40AC_BEF2_DD808A41B006_.wvu.FilterData" localSheetId="0" hidden="1">Sheet1!$A$1:$AC$10</definedName>
    <definedName name="Z_D8043659_01B9_4C4D_8103_F5BA4878E4DB_.wvu.Cols" localSheetId="0" hidden="1">Sheet1!$AD:$AD</definedName>
    <definedName name="Z_D8043659_01B9_4C4D_8103_F5BA4878E4DB_.wvu.FilterData" localSheetId="0" hidden="1">Sheet1!$A$1:$AC$10</definedName>
    <definedName name="Z_F844C9D5_3543_400C_A62F_073C2C90A5B6_.wvu.Cols" localSheetId="0" hidden="1">Sheet1!$AD:$AD</definedName>
    <definedName name="Z_F844C9D5_3543_400C_A62F_073C2C90A5B6_.wvu.FilterData" localSheetId="0" hidden="1">Sheet1!$A$1:$AC$10</definedName>
  </definedNames>
  <calcPr calcId="145621" refMode="R1C1"/>
  <customWorkbookViews>
    <customWorkbookView name="Oleg - Личное представление" guid="{D8043659-01B9-4C4D-8103-F5BA4878E4DB}" mergeInterval="0" personalView="1" maximized="1" showSheetTabs="0" xWindow="-7" yWindow="-7" windowWidth="1294" windowHeight="774" tabRatio="0" activeSheetId="1"/>
    <customWorkbookView name="USER - Личное представление" guid="{F844C9D5-3543-400C-A62F-073C2C90A5B6}" mergeInterval="0" personalView="1" maximized="1" showSheetTabs="0" windowWidth="1436" windowHeight="659" tabRatio="0" activeSheetId="1"/>
    <customWorkbookView name="Admin - Личное представление" guid="{8ECF5D50-0BA6-40AC-BEF2-DD808A41B006}" mergeInterval="0" personalView="1" maximized="1" showSheetTabs="0" xWindow="-8" yWindow="-8" windowWidth="1616" windowHeight="876" tabRatio="0" activeSheetId="1"/>
  </customWorkbookViews>
</workbook>
</file>

<file path=xl/calcChain.xml><?xml version="1.0" encoding="utf-8"?>
<calcChain xmlns="http://schemas.openxmlformats.org/spreadsheetml/2006/main">
  <c r="AD12" i="1" l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AD6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AE12" i="1" s="1"/>
  <c r="AE6" i="1" l="1"/>
  <c r="H10" i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</calcChain>
</file>

<file path=xl/comments1.xml><?xml version="1.0" encoding="utf-8"?>
<comments xmlns="http://schemas.openxmlformats.org/spreadsheetml/2006/main">
  <authors>
    <author>Oleg</author>
  </authors>
  <commentList>
    <comment ref="Q7" authorId="0">
      <text>
        <r>
          <rPr>
            <sz val="8"/>
            <color indexed="81"/>
            <rFont val="Tahoma"/>
            <charset val="1"/>
          </rPr>
          <t xml:space="preserve">
60 шт </t>
        </r>
      </text>
    </comment>
    <comment ref="Q13" authorId="0">
      <text>
        <r>
          <rPr>
            <sz val="8"/>
            <color indexed="81"/>
            <rFont val="Tahoma"/>
            <charset val="1"/>
          </rPr>
          <t>Учесть заявление
60  шт цех18
40 шт цех 32
20 шт цех 9
 итого 120 шт Цеху 4 сдать на склад 
фрезеровка:
40 шт цех 32
40 шт цех11</t>
        </r>
      </text>
    </comment>
    <comment ref="R13" authorId="0">
      <text>
        <r>
          <rPr>
            <b/>
            <sz val="8"/>
            <color indexed="81"/>
            <rFont val="Tahoma"/>
            <charset val="1"/>
          </rPr>
          <t>Oleg:</t>
        </r>
        <r>
          <rPr>
            <sz val="8"/>
            <color indexed="81"/>
            <rFont val="Tahoma"/>
            <charset val="1"/>
          </rPr>
          <t xml:space="preserve">
214 шт на 16:55</t>
        </r>
      </text>
    </comment>
  </commentList>
</comments>
</file>

<file path=xl/sharedStrings.xml><?xml version="1.0" encoding="utf-8"?>
<sst xmlns="http://schemas.openxmlformats.org/spreadsheetml/2006/main" count="51" uniqueCount="42">
  <si>
    <t>Изделие</t>
  </si>
  <si>
    <t>План</t>
  </si>
  <si>
    <t>Цех</t>
  </si>
  <si>
    <t>Деталь</t>
  </si>
  <si>
    <t>Наименование</t>
  </si>
  <si>
    <t>Прим-сть</t>
  </si>
  <si>
    <t>Остаток</t>
  </si>
  <si>
    <t>Дефицит</t>
  </si>
  <si>
    <t>С/С</t>
  </si>
  <si>
    <t>Деф</t>
  </si>
  <si>
    <t>4</t>
  </si>
  <si>
    <t xml:space="preserve">ПТУ-00018 ТСП </t>
  </si>
  <si>
    <t>планка малая</t>
  </si>
  <si>
    <t xml:space="preserve">ПТУ-00025 ТСП </t>
  </si>
  <si>
    <t xml:space="preserve">ПТУ-00026 ТСП </t>
  </si>
  <si>
    <t xml:space="preserve">ПТУ-00017 ТСП </t>
  </si>
  <si>
    <t xml:space="preserve">ПТУ-00023 ТСП </t>
  </si>
  <si>
    <t xml:space="preserve">ПТУ-00024 ТСП </t>
  </si>
  <si>
    <t>ООО"Техстандарт-плюс"</t>
  </si>
  <si>
    <t xml:space="preserve"> </t>
  </si>
  <si>
    <t>планка большая</t>
  </si>
  <si>
    <t>5</t>
  </si>
  <si>
    <t>6</t>
  </si>
  <si>
    <t>1</t>
  </si>
  <si>
    <t>2</t>
  </si>
  <si>
    <t>7</t>
  </si>
  <si>
    <t>12</t>
  </si>
  <si>
    <t>13</t>
  </si>
  <si>
    <t>14</t>
  </si>
  <si>
    <t>15</t>
  </si>
  <si>
    <t>16</t>
  </si>
  <si>
    <t>19</t>
  </si>
  <si>
    <t>20</t>
  </si>
  <si>
    <t>21</t>
  </si>
  <si>
    <t>22</t>
  </si>
  <si>
    <t>23</t>
  </si>
  <si>
    <t>26</t>
  </si>
  <si>
    <t>27</t>
  </si>
  <si>
    <t>28</t>
  </si>
  <si>
    <t>29</t>
  </si>
  <si>
    <t>30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</si>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</sst>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8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i/>
      <sz val="8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39"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/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0" xfId="0" applyFill="1" applyAlignment="1"/>
    <xf numFmtId="0" fontId="0" fillId="4" borderId="0" xfId="0" applyFill="1" applyAlignment="1"/>
    <xf numFmtId="49" fontId="5" fillId="0" borderId="5" xfId="0" applyNumberFormat="1" applyFont="1" applyFill="1" applyBorder="1" applyAlignment="1">
      <alignment horizontal="center" vertical="center" textRotation="90"/>
    </xf>
    <xf numFmtId="49" fontId="5" fillId="0" borderId="7" xfId="0" applyNumberFormat="1" applyFont="1" applyFill="1" applyBorder="1" applyAlignment="1">
      <alignment horizontal="center" vertical="center" textRotation="90"/>
    </xf>
    <xf numFmtId="1" fontId="7" fillId="0" borderId="8" xfId="0" applyNumberFormat="1" applyFont="1" applyBorder="1" applyAlignment="1">
      <alignment horizontal="center"/>
    </xf>
    <xf numFmtId="0" fontId="8" fillId="0" borderId="8" xfId="0" applyFont="1" applyBorder="1" applyAlignment="1"/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0" xfId="0" applyFont="1" applyBorder="1" applyAlignment="1"/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Обычный" xfId="0" builtinId="0"/>
  </cellStyles>
  <dxfs count="40">
    <dxf>
      <fill>
        <patternFill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AE13" totalsRowShown="0" headerRowDxfId="33" dataDxfId="32" tableBorderDxfId="31">
  <autoFilter ref="A1:AE13"/>
  <tableColumns count="31">
    <tableColumn id="1" name="Изделие" dataDxfId="30"/>
    <tableColumn id="2" name="План" dataDxfId="29"/>
    <tableColumn id="3" name="Цех" dataDxfId="28"/>
    <tableColumn id="4" name="Деталь" dataDxfId="27"/>
    <tableColumn id="5" name="Наименование" dataDxfId="26"/>
    <tableColumn id="6" name="Прим-сть" dataDxfId="25"/>
    <tableColumn id="7" name="Остаток" dataDxfId="24"/>
    <tableColumn id="8" name="Дефицит" dataDxfId="23"/>
    <tableColumn id="9" name="С/С" dataDxfId="13"/>
    <tableColumn id="10" name="1" dataDxfId="12"/>
    <tableColumn id="11" name="2" dataDxfId="11"/>
    <tableColumn id="12" name="5" dataDxfId="10"/>
    <tableColumn id="13" name="6" dataDxfId="9"/>
    <tableColumn id="14" name="7" dataDxfId="8"/>
    <tableColumn id="15" name="12" dataDxfId="7"/>
    <tableColumn id="16" name="13" dataDxfId="6"/>
    <tableColumn id="17" name="14" dataDxfId="5"/>
    <tableColumn id="18" name="15" dataDxfId="4"/>
    <tableColumn id="19" name="16" dataDxfId="3"/>
    <tableColumn id="20" name="19" dataDxfId="2"/>
    <tableColumn id="21" name="20" dataDxfId="0"/>
    <tableColumn id="22" name="21" dataDxfId="1"/>
    <tableColumn id="23" name="22" dataDxfId="22"/>
    <tableColumn id="24" name="23" dataDxfId="21"/>
    <tableColumn id="25" name="26" dataDxfId="20"/>
    <tableColumn id="26" name="27" dataDxfId="19"/>
    <tableColumn id="27" name="28" dataDxfId="18"/>
    <tableColumn id="28" name="29" dataDxfId="17"/>
    <tableColumn id="29" name="30" dataDxfId="16"/>
    <tableColumn id="30" name="Столбец1" dataDxfId="15"/>
    <tableColumn id="31" name="Деф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"/>
  <sheetViews>
    <sheetView tabSelected="1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V7" sqref="V7"/>
    </sheetView>
  </sheetViews>
  <sheetFormatPr defaultColWidth="17.33203125" defaultRowHeight="11.25"/>
  <cols>
    <col min="1" max="1" width="11.1640625" customWidth="1"/>
    <col min="2" max="2" width="8" style="1" customWidth="1"/>
    <col min="3" max="3" width="6.83203125" style="1" customWidth="1"/>
    <col min="4" max="4" width="15" style="2" customWidth="1"/>
    <col min="5" max="5" width="17.1640625" customWidth="1"/>
    <col min="6" max="6" width="11.83203125" style="5" customWidth="1"/>
    <col min="7" max="7" width="10.5" style="6" customWidth="1"/>
    <col min="8" max="8" width="11.6640625" style="5" customWidth="1"/>
    <col min="9" max="9" width="9" style="1" customWidth="1"/>
    <col min="10" max="10" width="4.6640625" customWidth="1"/>
    <col min="11" max="15" width="5.83203125" customWidth="1"/>
    <col min="16" max="17" width="5.83203125" style="18" customWidth="1"/>
    <col min="18" max="30" width="5.83203125" customWidth="1"/>
    <col min="31" max="31" width="10.5" customWidth="1"/>
  </cols>
  <sheetData>
    <row r="1" spans="1:32" ht="42.75" customHeight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5" t="s">
        <v>6</v>
      </c>
      <c r="H1" s="25" t="s">
        <v>7</v>
      </c>
      <c r="I1" s="24" t="s">
        <v>8</v>
      </c>
      <c r="J1" s="26" t="s">
        <v>23</v>
      </c>
      <c r="K1" s="26" t="s">
        <v>24</v>
      </c>
      <c r="L1" s="26" t="s">
        <v>21</v>
      </c>
      <c r="M1" s="26" t="s">
        <v>22</v>
      </c>
      <c r="N1" s="26" t="s">
        <v>25</v>
      </c>
      <c r="O1" s="26" t="s">
        <v>26</v>
      </c>
      <c r="P1" s="26" t="s">
        <v>27</v>
      </c>
      <c r="Q1" s="26" t="s">
        <v>28</v>
      </c>
      <c r="R1" s="27" t="s">
        <v>29</v>
      </c>
      <c r="S1" s="27" t="s">
        <v>30</v>
      </c>
      <c r="T1" s="27" t="s">
        <v>31</v>
      </c>
      <c r="U1" s="27" t="s">
        <v>32</v>
      </c>
      <c r="V1" s="27" t="s">
        <v>33</v>
      </c>
      <c r="W1" s="27" t="s">
        <v>34</v>
      </c>
      <c r="X1" s="27" t="s">
        <v>35</v>
      </c>
      <c r="Y1" s="27" t="s">
        <v>36</v>
      </c>
      <c r="Z1" s="27" t="s">
        <v>37</v>
      </c>
      <c r="AA1" s="27" t="s">
        <v>38</v>
      </c>
      <c r="AB1" s="27" t="s">
        <v>39</v>
      </c>
      <c r="AC1" s="27" t="s">
        <v>40</v>
      </c>
      <c r="AD1" s="27" t="s">
        <v>41</v>
      </c>
      <c r="AE1" s="28" t="s">
        <v>9</v>
      </c>
      <c r="AF1" s="17"/>
    </row>
    <row r="2" spans="1:32" ht="27" customHeight="1">
      <c r="A2" s="19" t="s">
        <v>18</v>
      </c>
      <c r="B2" s="13">
        <v>518</v>
      </c>
      <c r="C2" s="3" t="s">
        <v>10</v>
      </c>
      <c r="D2" s="9" t="s">
        <v>11</v>
      </c>
      <c r="E2" s="15" t="s">
        <v>12</v>
      </c>
      <c r="F2" s="7">
        <v>1</v>
      </c>
      <c r="G2" s="7"/>
      <c r="H2" s="7">
        <f>(B2*F2)-G2</f>
        <v>518</v>
      </c>
      <c r="I2" s="7">
        <f>H2/20</f>
        <v>25.9</v>
      </c>
      <c r="J2" s="36">
        <f>I2</f>
        <v>25.9</v>
      </c>
      <c r="K2" s="36">
        <f>(J2-J3)+$I2</f>
        <v>51.8</v>
      </c>
      <c r="L2" s="36">
        <f t="shared" ref="L2:AC2" si="0">(K2-K3)+$I2</f>
        <v>77.699999999999989</v>
      </c>
      <c r="M2" s="36">
        <f t="shared" si="0"/>
        <v>103.6</v>
      </c>
      <c r="N2" s="36">
        <f t="shared" si="0"/>
        <v>129.5</v>
      </c>
      <c r="O2" s="36">
        <f t="shared" si="0"/>
        <v>155.4</v>
      </c>
      <c r="P2" s="36">
        <f t="shared" si="0"/>
        <v>181.3</v>
      </c>
      <c r="Q2" s="36">
        <f t="shared" si="0"/>
        <v>207.20000000000002</v>
      </c>
      <c r="R2" s="36">
        <f t="shared" si="0"/>
        <v>233.10000000000002</v>
      </c>
      <c r="S2" s="36">
        <f t="shared" si="0"/>
        <v>259</v>
      </c>
      <c r="T2" s="36">
        <f t="shared" si="0"/>
        <v>284.89999999999998</v>
      </c>
      <c r="U2" s="36">
        <f t="shared" si="0"/>
        <v>310.79999999999995</v>
      </c>
      <c r="V2" s="11">
        <f t="shared" si="0"/>
        <v>336.69999999999993</v>
      </c>
      <c r="W2" s="11">
        <f t="shared" si="0"/>
        <v>362.59999999999991</v>
      </c>
      <c r="X2" s="11">
        <f t="shared" si="0"/>
        <v>388.49999999999989</v>
      </c>
      <c r="Y2" s="11">
        <f t="shared" si="0"/>
        <v>414.39999999999986</v>
      </c>
      <c r="Z2" s="11">
        <f t="shared" si="0"/>
        <v>440.29999999999984</v>
      </c>
      <c r="AA2" s="11">
        <f t="shared" si="0"/>
        <v>466.19999999999982</v>
      </c>
      <c r="AB2" s="11">
        <f t="shared" si="0"/>
        <v>492.0999999999998</v>
      </c>
      <c r="AC2" s="11">
        <f t="shared" si="0"/>
        <v>517.99999999999977</v>
      </c>
      <c r="AD2" s="11">
        <f>AC2-AC3</f>
        <v>517.99999999999977</v>
      </c>
      <c r="AE2" s="21">
        <f>AD2</f>
        <v>517.99999999999977</v>
      </c>
      <c r="AF2" s="17"/>
    </row>
    <row r="3" spans="1:32" ht="27" customHeight="1">
      <c r="A3" s="20"/>
      <c r="B3" s="14"/>
      <c r="C3" s="4"/>
      <c r="D3" s="10"/>
      <c r="E3" s="16"/>
      <c r="F3" s="8"/>
      <c r="G3" s="8"/>
      <c r="H3" s="8"/>
      <c r="I3" s="8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12"/>
      <c r="W3" s="12"/>
      <c r="X3" s="12"/>
      <c r="Y3" s="12"/>
      <c r="Z3" s="12"/>
      <c r="AA3" s="12"/>
      <c r="AB3" s="12"/>
      <c r="AC3" s="12"/>
      <c r="AD3" s="12"/>
      <c r="AE3" s="22"/>
      <c r="AF3" s="17"/>
    </row>
    <row r="4" spans="1:32" ht="27" customHeight="1">
      <c r="A4" s="20"/>
      <c r="B4" s="13">
        <v>1728</v>
      </c>
      <c r="C4" s="3" t="s">
        <v>10</v>
      </c>
      <c r="D4" s="9" t="s">
        <v>13</v>
      </c>
      <c r="E4" s="15" t="s">
        <v>12</v>
      </c>
      <c r="F4" s="7">
        <v>1</v>
      </c>
      <c r="G4" s="7"/>
      <c r="H4" s="7">
        <f>(B4*F4)-G4</f>
        <v>1728</v>
      </c>
      <c r="I4" s="7">
        <f>H4/20</f>
        <v>86.4</v>
      </c>
      <c r="J4" s="36">
        <f>I4</f>
        <v>86.4</v>
      </c>
      <c r="K4" s="36">
        <f>(J4-J5)+$I4</f>
        <v>172.8</v>
      </c>
      <c r="L4" s="36">
        <f t="shared" ref="L4" si="1">(K4-K5)+$I4</f>
        <v>259.20000000000005</v>
      </c>
      <c r="M4" s="36">
        <f t="shared" ref="M4" si="2">(L4-L5)+$I4</f>
        <v>345.6</v>
      </c>
      <c r="N4" s="36">
        <f t="shared" ref="N4" si="3">(M4-M5)+$I4</f>
        <v>432</v>
      </c>
      <c r="O4" s="36">
        <f t="shared" ref="O4" si="4">(N4-N5)+$I4</f>
        <v>518.4</v>
      </c>
      <c r="P4" s="36">
        <f t="shared" ref="P4" si="5">(O4-O5)+$I4</f>
        <v>604.79999999999995</v>
      </c>
      <c r="Q4" s="36">
        <f t="shared" ref="Q4" si="6">(P4-P5)+$I4</f>
        <v>691.19999999999993</v>
      </c>
      <c r="R4" s="36">
        <f t="shared" ref="R4" si="7">(Q4-Q5)+$I4</f>
        <v>777.59999999999991</v>
      </c>
      <c r="S4" s="36">
        <f t="shared" ref="S4" si="8">(R4-R5)+$I4</f>
        <v>863.99999999999989</v>
      </c>
      <c r="T4" s="36">
        <f t="shared" ref="T4" si="9">(S4-S5)+$I4</f>
        <v>950.39999999999986</v>
      </c>
      <c r="U4" s="36">
        <f t="shared" ref="U4" si="10">(T4-T5)+$I4</f>
        <v>1036.8</v>
      </c>
      <c r="V4" s="11">
        <f t="shared" ref="V4" si="11">(U4-U5)+$I4</f>
        <v>1123.2</v>
      </c>
      <c r="W4" s="11">
        <f t="shared" ref="W4" si="12">(V4-V5)+$I4</f>
        <v>1209.6000000000001</v>
      </c>
      <c r="X4" s="11">
        <f t="shared" ref="X4" si="13">(W4-W5)+$I4</f>
        <v>1296.0000000000002</v>
      </c>
      <c r="Y4" s="11">
        <f t="shared" ref="Y4" si="14">(X4-X5)+$I4</f>
        <v>1382.4000000000003</v>
      </c>
      <c r="Z4" s="11">
        <f t="shared" ref="Z4" si="15">(Y4-Y5)+$I4</f>
        <v>1468.8000000000004</v>
      </c>
      <c r="AA4" s="11">
        <f t="shared" ref="AA4" si="16">(Z4-Z5)+$I4</f>
        <v>1555.2000000000005</v>
      </c>
      <c r="AB4" s="11">
        <f t="shared" ref="AB4" si="17">(AA4-AA5)+$I4</f>
        <v>1641.6000000000006</v>
      </c>
      <c r="AC4" s="11">
        <f t="shared" ref="AC4" si="18">(AB4-AB5)+$I4</f>
        <v>1728.0000000000007</v>
      </c>
      <c r="AD4" s="11">
        <f>AC4-AC5</f>
        <v>1728.0000000000007</v>
      </c>
      <c r="AE4" s="21">
        <f>AD4</f>
        <v>1728.0000000000007</v>
      </c>
      <c r="AF4" s="17"/>
    </row>
    <row r="5" spans="1:32" ht="27" customHeight="1">
      <c r="A5" s="20"/>
      <c r="B5" s="14"/>
      <c r="C5" s="4"/>
      <c r="D5" s="10"/>
      <c r="E5" s="16"/>
      <c r="F5" s="8"/>
      <c r="G5" s="8"/>
      <c r="H5" s="8"/>
      <c r="I5" s="8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12"/>
      <c r="W5" s="12"/>
      <c r="X5" s="12"/>
      <c r="Y5" s="12"/>
      <c r="Z5" s="12"/>
      <c r="AA5" s="12"/>
      <c r="AB5" s="12"/>
      <c r="AC5" s="12"/>
      <c r="AD5" s="12"/>
      <c r="AE5" s="22"/>
      <c r="AF5" s="17"/>
    </row>
    <row r="6" spans="1:32" ht="27" customHeight="1">
      <c r="A6" s="20"/>
      <c r="B6" s="13">
        <v>1190</v>
      </c>
      <c r="C6" s="3" t="s">
        <v>10</v>
      </c>
      <c r="D6" s="9" t="s">
        <v>14</v>
      </c>
      <c r="E6" s="15" t="s">
        <v>12</v>
      </c>
      <c r="F6" s="7">
        <v>1</v>
      </c>
      <c r="G6" s="7"/>
      <c r="H6" s="7">
        <f>(B6*F6)-G6</f>
        <v>1190</v>
      </c>
      <c r="I6" s="7">
        <f>H6/15</f>
        <v>79.333333333333329</v>
      </c>
      <c r="J6" s="36">
        <f>I6</f>
        <v>79.333333333333329</v>
      </c>
      <c r="K6" s="36">
        <f>(J6-J7)+$I6</f>
        <v>138.66666666666666</v>
      </c>
      <c r="L6" s="36">
        <f t="shared" ref="L6" si="19">(K6-K7)+$I6</f>
        <v>138</v>
      </c>
      <c r="M6" s="36">
        <f t="shared" ref="M6" si="20">(L6-L7)+$I6</f>
        <v>140.33333333333331</v>
      </c>
      <c r="N6" s="36">
        <f t="shared" ref="N6" si="21">(M6-M7)+$I6</f>
        <v>214.66666666666663</v>
      </c>
      <c r="O6" s="36">
        <f t="shared" ref="O6" si="22">(N6-N7)+$I6</f>
        <v>183.99999999999994</v>
      </c>
      <c r="P6" s="36">
        <f t="shared" ref="P6" si="23">(O6-O7)+$I6</f>
        <v>211.33333333333326</v>
      </c>
      <c r="Q6" s="36">
        <f t="shared" ref="Q6" si="24">(P6-P7)+$I6</f>
        <v>290.66666666666657</v>
      </c>
      <c r="R6" s="36">
        <f t="shared" ref="R6" si="25">(Q6-Q7)+$I6</f>
        <v>349.99999999999989</v>
      </c>
      <c r="S6" s="36">
        <f t="shared" ref="S6" si="26">(R6-R7)+$I6</f>
        <v>342.3333333333332</v>
      </c>
      <c r="T6" s="36">
        <f t="shared" ref="T6" si="27">(S6-S7)+$I6</f>
        <v>276.66666666666652</v>
      </c>
      <c r="U6" s="36">
        <f t="shared" ref="U6" si="28">(T6-T7)+$I6</f>
        <v>278.99999999999983</v>
      </c>
      <c r="V6" s="11">
        <f t="shared" ref="V6" si="29">(U6-U7)+$I6</f>
        <v>251.33333333333314</v>
      </c>
      <c r="W6" s="11">
        <f t="shared" ref="W6" si="30">(V6-V7)+$I6</f>
        <v>330.66666666666646</v>
      </c>
      <c r="X6" s="11">
        <f t="shared" ref="X6" si="31">(W6-W7)+$I6</f>
        <v>409.99999999999977</v>
      </c>
      <c r="Y6" s="11"/>
      <c r="Z6" s="11"/>
      <c r="AA6" s="11"/>
      <c r="AB6" s="11"/>
      <c r="AC6" s="11"/>
      <c r="AD6" s="11">
        <f>X6-X7-SUM(Y7:AC7)</f>
        <v>409.99999999999977</v>
      </c>
      <c r="AE6" s="21">
        <f>AD6</f>
        <v>409.99999999999977</v>
      </c>
      <c r="AF6" s="17"/>
    </row>
    <row r="7" spans="1:32" ht="27" customHeight="1">
      <c r="A7" s="20"/>
      <c r="B7" s="14"/>
      <c r="C7" s="4"/>
      <c r="D7" s="10"/>
      <c r="E7" s="16"/>
      <c r="F7" s="8"/>
      <c r="G7" s="8"/>
      <c r="H7" s="8"/>
      <c r="I7" s="8"/>
      <c r="J7" s="37">
        <v>20</v>
      </c>
      <c r="K7" s="37">
        <v>80</v>
      </c>
      <c r="L7" s="37">
        <v>77</v>
      </c>
      <c r="M7" s="37">
        <v>5</v>
      </c>
      <c r="N7" s="37">
        <v>110</v>
      </c>
      <c r="O7" s="37">
        <v>52</v>
      </c>
      <c r="P7" s="37"/>
      <c r="Q7" s="37">
        <v>20</v>
      </c>
      <c r="R7" s="37">
        <v>87</v>
      </c>
      <c r="S7" s="37">
        <v>145</v>
      </c>
      <c r="T7" s="37">
        <v>77</v>
      </c>
      <c r="U7" s="37">
        <v>107</v>
      </c>
      <c r="V7" s="12"/>
      <c r="W7" s="12"/>
      <c r="X7" s="12"/>
      <c r="Y7" s="12"/>
      <c r="Z7" s="12"/>
      <c r="AA7" s="12"/>
      <c r="AB7" s="12"/>
      <c r="AC7" s="12"/>
      <c r="AD7" s="12"/>
      <c r="AE7" s="22"/>
      <c r="AF7" s="17"/>
    </row>
    <row r="8" spans="1:32" ht="27" customHeight="1">
      <c r="A8" s="20"/>
      <c r="B8" s="13">
        <v>260</v>
      </c>
      <c r="C8" s="3" t="s">
        <v>10</v>
      </c>
      <c r="D8" s="9" t="s">
        <v>15</v>
      </c>
      <c r="E8" s="15" t="s">
        <v>20</v>
      </c>
      <c r="F8" s="7">
        <v>1</v>
      </c>
      <c r="G8" s="7"/>
      <c r="H8" s="7">
        <f>(B8*F8)-G8</f>
        <v>260</v>
      </c>
      <c r="I8" s="7">
        <f>H8/20</f>
        <v>13</v>
      </c>
      <c r="J8" s="36">
        <f>I8</f>
        <v>13</v>
      </c>
      <c r="K8" s="36">
        <f>(J8-J9)+$I8</f>
        <v>26</v>
      </c>
      <c r="L8" s="36">
        <f t="shared" ref="L8" si="32">(K8-K9)+$I8</f>
        <v>39</v>
      </c>
      <c r="M8" s="36">
        <f t="shared" ref="M8" si="33">(L8-L9)+$I8</f>
        <v>52</v>
      </c>
      <c r="N8" s="36">
        <f t="shared" ref="N8" si="34">(M8-M9)+$I8</f>
        <v>65</v>
      </c>
      <c r="O8" s="36">
        <f t="shared" ref="O8" si="35">(N8-N9)+$I8</f>
        <v>78</v>
      </c>
      <c r="P8" s="36">
        <f t="shared" ref="P8" si="36">(O8-O9)+$I8</f>
        <v>91</v>
      </c>
      <c r="Q8" s="36">
        <f t="shared" ref="Q8" si="37">(P8-P9)+$I8</f>
        <v>104</v>
      </c>
      <c r="R8" s="36">
        <f t="shared" ref="R8" si="38">(Q8-Q9)+$I8</f>
        <v>117</v>
      </c>
      <c r="S8" s="36">
        <f t="shared" ref="S8" si="39">(R8-R9)+$I8</f>
        <v>130</v>
      </c>
      <c r="T8" s="36">
        <f t="shared" ref="T8" si="40">(S8-S9)+$I8</f>
        <v>143</v>
      </c>
      <c r="U8" s="36">
        <f t="shared" ref="U8" si="41">(T8-T9)+$I8</f>
        <v>156</v>
      </c>
      <c r="V8" s="11">
        <f t="shared" ref="V8" si="42">(U8-U9)+$I8</f>
        <v>169</v>
      </c>
      <c r="W8" s="11">
        <f t="shared" ref="W8" si="43">(V8-V9)+$I8</f>
        <v>182</v>
      </c>
      <c r="X8" s="11">
        <f t="shared" ref="X8" si="44">(W8-W9)+$I8</f>
        <v>195</v>
      </c>
      <c r="Y8" s="11">
        <f t="shared" ref="Y8" si="45">(X8-X9)+$I8</f>
        <v>208</v>
      </c>
      <c r="Z8" s="11">
        <f t="shared" ref="Z8" si="46">(Y8-Y9)+$I8</f>
        <v>221</v>
      </c>
      <c r="AA8" s="11">
        <f t="shared" ref="AA8" si="47">(Z8-Z9)+$I8</f>
        <v>234</v>
      </c>
      <c r="AB8" s="11">
        <f t="shared" ref="AB8" si="48">(AA8-AA9)+$I8</f>
        <v>247</v>
      </c>
      <c r="AC8" s="11">
        <f t="shared" ref="AC8" si="49">(AB8-AB9)+$I8</f>
        <v>260</v>
      </c>
      <c r="AD8" s="11">
        <f>AC8-AC9</f>
        <v>260</v>
      </c>
      <c r="AE8" s="21">
        <f>AD8</f>
        <v>260</v>
      </c>
      <c r="AF8" s="17"/>
    </row>
    <row r="9" spans="1:32" ht="27" customHeight="1">
      <c r="A9" s="20"/>
      <c r="B9" s="14"/>
      <c r="C9" s="4"/>
      <c r="D9" s="10"/>
      <c r="E9" s="16"/>
      <c r="F9" s="8"/>
      <c r="G9" s="8"/>
      <c r="H9" s="8"/>
      <c r="I9" s="8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12"/>
      <c r="W9" s="12"/>
      <c r="X9" s="12"/>
      <c r="Y9" s="12"/>
      <c r="Z9" s="12"/>
      <c r="AA9" s="12"/>
      <c r="AB9" s="12"/>
      <c r="AC9" s="12"/>
      <c r="AD9" s="12"/>
      <c r="AE9" s="22"/>
      <c r="AF9" s="17"/>
    </row>
    <row r="10" spans="1:32" ht="27" customHeight="1">
      <c r="A10" s="20"/>
      <c r="B10" s="13">
        <v>864</v>
      </c>
      <c r="C10" s="3" t="s">
        <v>10</v>
      </c>
      <c r="D10" s="9" t="s">
        <v>16</v>
      </c>
      <c r="E10" s="15" t="s">
        <v>20</v>
      </c>
      <c r="F10" s="7">
        <v>1</v>
      </c>
      <c r="G10" s="7"/>
      <c r="H10" s="7">
        <f>(B10*F10)-G10</f>
        <v>864</v>
      </c>
      <c r="I10" s="7">
        <f>H10/20</f>
        <v>43.2</v>
      </c>
      <c r="J10" s="36">
        <f>I10</f>
        <v>43.2</v>
      </c>
      <c r="K10" s="36">
        <f>(J10-J11)+$I10</f>
        <v>86.4</v>
      </c>
      <c r="L10" s="36">
        <f t="shared" ref="L10" si="50">(K10-K11)+$I10</f>
        <v>129.60000000000002</v>
      </c>
      <c r="M10" s="36">
        <f t="shared" ref="M10" si="51">(L10-L11)+$I10</f>
        <v>172.8</v>
      </c>
      <c r="N10" s="36">
        <f t="shared" ref="N10" si="52">(M10-M11)+$I10</f>
        <v>216</v>
      </c>
      <c r="O10" s="36">
        <f t="shared" ref="O10" si="53">(N10-N11)+$I10</f>
        <v>259.2</v>
      </c>
      <c r="P10" s="36">
        <f t="shared" ref="P10" si="54">(O10-O11)+$I10</f>
        <v>302.39999999999998</v>
      </c>
      <c r="Q10" s="36">
        <f t="shared" ref="Q10" si="55">(P10-P11)+$I10</f>
        <v>345.59999999999997</v>
      </c>
      <c r="R10" s="36">
        <f t="shared" ref="R10" si="56">(Q10-Q11)+$I10</f>
        <v>388.79999999999995</v>
      </c>
      <c r="S10" s="36">
        <f t="shared" ref="S10" si="57">(R10-R11)+$I10</f>
        <v>431.99999999999994</v>
      </c>
      <c r="T10" s="36">
        <f t="shared" ref="T10" si="58">(S10-S11)+$I10</f>
        <v>475.19999999999993</v>
      </c>
      <c r="U10" s="36">
        <f t="shared" ref="U10" si="59">(T10-T11)+$I10</f>
        <v>518.4</v>
      </c>
      <c r="V10" s="11">
        <f t="shared" ref="V10" si="60">(U10-U11)+$I10</f>
        <v>561.6</v>
      </c>
      <c r="W10" s="11">
        <f t="shared" ref="W10" si="61">(V10-V11)+$I10</f>
        <v>604.80000000000007</v>
      </c>
      <c r="X10" s="11">
        <f t="shared" ref="X10" si="62">(W10-W11)+$I10</f>
        <v>648.00000000000011</v>
      </c>
      <c r="Y10" s="11">
        <f t="shared" ref="Y10" si="63">(X10-X11)+$I10</f>
        <v>691.20000000000016</v>
      </c>
      <c r="Z10" s="11">
        <f t="shared" ref="Z10" si="64">(Y10-Y11)+$I10</f>
        <v>734.4000000000002</v>
      </c>
      <c r="AA10" s="11">
        <f t="shared" ref="AA10" si="65">(Z10-Z11)+$I10</f>
        <v>777.60000000000025</v>
      </c>
      <c r="AB10" s="11">
        <f t="shared" ref="AB10" si="66">(AA10-AA11)+$I10</f>
        <v>820.8000000000003</v>
      </c>
      <c r="AC10" s="11">
        <f t="shared" ref="AC10" si="67">(AB10-AB11)+$I10</f>
        <v>864.00000000000034</v>
      </c>
      <c r="AD10" s="11">
        <f>AC10-AC11</f>
        <v>864.00000000000034</v>
      </c>
      <c r="AE10" s="21">
        <f>AD10</f>
        <v>864.00000000000034</v>
      </c>
      <c r="AF10" s="17"/>
    </row>
    <row r="11" spans="1:32" ht="27" customHeight="1">
      <c r="A11" s="20"/>
      <c r="B11" s="14"/>
      <c r="C11" s="4"/>
      <c r="D11" s="10"/>
      <c r="E11" s="16"/>
      <c r="F11" s="8"/>
      <c r="G11" s="8"/>
      <c r="H11" s="8"/>
      <c r="I11" s="8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2"/>
      <c r="W11" s="12"/>
      <c r="X11" s="12"/>
      <c r="Y11" s="12"/>
      <c r="Z11" s="12"/>
      <c r="AA11" s="12"/>
      <c r="AB11" s="12"/>
      <c r="AC11" s="12"/>
      <c r="AD11" s="12"/>
      <c r="AE11" s="22" t="s">
        <v>19</v>
      </c>
      <c r="AF11" s="17"/>
    </row>
    <row r="12" spans="1:32" ht="27" customHeight="1">
      <c r="A12" s="20"/>
      <c r="B12" s="13">
        <v>528</v>
      </c>
      <c r="C12" s="3" t="s">
        <v>10</v>
      </c>
      <c r="D12" s="9" t="s">
        <v>17</v>
      </c>
      <c r="E12" s="15" t="s">
        <v>20</v>
      </c>
      <c r="F12" s="7">
        <v>1</v>
      </c>
      <c r="G12" s="7"/>
      <c r="H12" s="7">
        <f>(B12*F12)-G12</f>
        <v>528</v>
      </c>
      <c r="I12" s="7">
        <f>H12/10</f>
        <v>52.8</v>
      </c>
      <c r="J12" s="36">
        <f>I12</f>
        <v>52.8</v>
      </c>
      <c r="K12" s="36">
        <f>(J12-J13)+$I12</f>
        <v>29.599999999999994</v>
      </c>
      <c r="L12" s="36">
        <f t="shared" ref="L12" si="68">(K12-K13)+$I12</f>
        <v>67.399999999999991</v>
      </c>
      <c r="M12" s="36">
        <f t="shared" ref="M12" si="69">(L12-L13)+$I12</f>
        <v>120.19999999999999</v>
      </c>
      <c r="N12" s="36">
        <f t="shared" ref="N12" si="70">(M12-M13)+$I12</f>
        <v>173</v>
      </c>
      <c r="O12" s="36">
        <f t="shared" ref="O12" si="71">(N12-N13)+$I12</f>
        <v>191.8</v>
      </c>
      <c r="P12" s="36">
        <f t="shared" ref="P12" si="72">(O12-O13)+$I12</f>
        <v>186.60000000000002</v>
      </c>
      <c r="Q12" s="36">
        <f t="shared" ref="Q12" si="73">(P12-P13)+$I12</f>
        <v>239.40000000000003</v>
      </c>
      <c r="R12" s="36">
        <f t="shared" ref="R12" si="74">(Q12-Q13)+$I12</f>
        <v>256.20000000000005</v>
      </c>
      <c r="S12" s="36">
        <f t="shared" ref="S12" si="75">(R12-R13)+$I12</f>
        <v>182.00000000000006</v>
      </c>
      <c r="T12" s="36"/>
      <c r="U12" s="36"/>
      <c r="V12" s="11"/>
      <c r="W12" s="11"/>
      <c r="X12" s="11"/>
      <c r="Y12" s="11"/>
      <c r="Z12" s="11"/>
      <c r="AA12" s="11"/>
      <c r="AB12" s="11"/>
      <c r="AC12" s="11"/>
      <c r="AD12" s="11">
        <f>S12-S13-SUM(T13:AC13)</f>
        <v>122.00000000000006</v>
      </c>
      <c r="AE12" s="21">
        <f>AD12</f>
        <v>122.00000000000006</v>
      </c>
      <c r="AF12" s="17"/>
    </row>
    <row r="13" spans="1:32" ht="32.25" customHeight="1">
      <c r="A13" s="20"/>
      <c r="B13" s="29"/>
      <c r="C13" s="30"/>
      <c r="D13" s="31"/>
      <c r="E13" s="32"/>
      <c r="F13" s="33"/>
      <c r="G13" s="33"/>
      <c r="H13" s="33"/>
      <c r="I13" s="33"/>
      <c r="J13" s="38">
        <v>76</v>
      </c>
      <c r="K13" s="38">
        <v>15</v>
      </c>
      <c r="L13" s="38"/>
      <c r="M13" s="38"/>
      <c r="N13" s="38">
        <v>34</v>
      </c>
      <c r="O13" s="38">
        <v>58</v>
      </c>
      <c r="P13" s="38"/>
      <c r="Q13" s="38">
        <v>36</v>
      </c>
      <c r="R13" s="38">
        <v>127</v>
      </c>
      <c r="S13" s="38">
        <v>33</v>
      </c>
      <c r="T13" s="38">
        <v>26</v>
      </c>
      <c r="U13" s="38">
        <v>1</v>
      </c>
      <c r="V13" s="34"/>
      <c r="W13" s="34"/>
      <c r="X13" s="34"/>
      <c r="Y13" s="34"/>
      <c r="Z13" s="34"/>
      <c r="AA13" s="34"/>
      <c r="AB13" s="34"/>
      <c r="AC13" s="34"/>
      <c r="AD13" s="34"/>
      <c r="AE13" s="35"/>
      <c r="AF13" s="17"/>
    </row>
  </sheetData>
  <customSheetViews>
    <customSheetView guid="{D8043659-01B9-4C4D-8103-F5BA4878E4DB}" hiddenColumns="1">
      <selection activeCell="P34" sqref="P34"/>
      <pageMargins left="0.19685039370078741" right="0.19685039370078741" top="0.98425196850393704" bottom="0.19685039370078741" header="0.51181102362204722" footer="0.51181102362204722"/>
      <pageSetup paperSize="9" scale="90" orientation="landscape" verticalDpi="0" r:id="rId1"/>
      <headerFooter alignWithMargins="0"/>
    </customSheetView>
    <customSheetView guid="{F844C9D5-3543-400C-A62F-073C2C90A5B6}" hiddenColumns="1" topLeftCell="A7">
      <selection activeCell="U11" sqref="U11"/>
      <pageMargins left="0.19685039370078741" right="0.19685039370078741" top="0.98425196850393704" bottom="0.19685039370078741" header="0.51181102362204722" footer="0.51181102362204722"/>
      <pageSetup paperSize="9" scale="90" orientation="landscape" verticalDpi="0" r:id="rId2"/>
      <headerFooter alignWithMargins="0"/>
    </customSheetView>
    <customSheetView guid="{8ECF5D50-0BA6-40AC-BEF2-DD808A41B006}" hiddenColumns="1">
      <selection activeCell="H2" sqref="H2"/>
      <pageMargins left="0.19685039370078741" right="0.19685039370078741" top="0.98425196850393704" bottom="0.19685039370078741" header="0.51181102362204722" footer="0.51181102362204722"/>
      <pageSetup paperSize="9" scale="90" orientation="landscape" verticalDpi="0" r:id="rId3"/>
      <headerFooter alignWithMargins="0"/>
    </customSheetView>
  </customSheetViews>
  <conditionalFormatting sqref="J2:AC2">
    <cfRule type="cellIs" dxfId="39" priority="6" operator="lessThanOrEqual">
      <formula>0</formula>
    </cfRule>
  </conditionalFormatting>
  <conditionalFormatting sqref="J6:X6">
    <cfRule type="cellIs" dxfId="38" priority="4" operator="lessThanOrEqual">
      <formula>0</formula>
    </cfRule>
  </conditionalFormatting>
  <conditionalFormatting sqref="J4:AC4">
    <cfRule type="cellIs" dxfId="37" priority="5" operator="lessThanOrEqual">
      <formula>0</formula>
    </cfRule>
  </conditionalFormatting>
  <conditionalFormatting sqref="J8:AC8">
    <cfRule type="cellIs" dxfId="36" priority="3" operator="lessThanOrEqual">
      <formula>0</formula>
    </cfRule>
  </conditionalFormatting>
  <conditionalFormatting sqref="J10:AC10">
    <cfRule type="cellIs" dxfId="35" priority="2" operator="lessThanOrEqual">
      <formula>0</formula>
    </cfRule>
  </conditionalFormatting>
  <conditionalFormatting sqref="J12:S12">
    <cfRule type="cellIs" dxfId="34" priority="1" operator="lessThanOrEqual">
      <formula>0</formula>
    </cfRule>
  </conditionalFormatting>
  <pageMargins left="0.19685039370078741" right="0.19685039370078741" top="0.98425196850393704" bottom="0.19685039370078741" header="0.51181102362204722" footer="0.51181102362204722"/>
  <pageSetup paperSize="9" scale="90" orientation="landscape" verticalDpi="0" r:id="rId4"/>
  <headerFooter alignWithMargins="0"/>
  <legacy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35A2421AFCE9743B11466A62E829ED6" ma:contentTypeVersion="4" ma:contentTypeDescription="Создание документа." ma:contentTypeScope="" ma:versionID="f67b439ce408d7e9ae6e593288c85dd9">
  <xsd:schema xmlns:xsd="http://www.w3.org/2001/XMLSchema" xmlns:xs="http://www.w3.org/2001/XMLSchema" xmlns:p="http://schemas.microsoft.com/office/2006/metadata/properties" xmlns:ns2="6ee59a4c-308d-4ce1-a534-c817fee23422" xmlns:ns3="64693bc5-eba2-4058-ab4c-b5cc26f292dc" targetNamespace="http://schemas.microsoft.com/office/2006/metadata/properties" ma:root="true" ma:fieldsID="26bda4ba5faf0e8fa1d300974d1d2cef" ns2:_="" ns3:_="">
    <xsd:import namespace="6ee59a4c-308d-4ce1-a534-c817fee23422"/>
    <xsd:import namespace="64693bc5-eba2-4058-ab4c-b5cc26f292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59a4c-308d-4ce1-a534-c817fee234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693bc5-eba2-4058-ab4c-b5cc26f292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0A5A31-A8EE-4DDE-8C45-18DDDF249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e59a4c-308d-4ce1-a534-c817fee23422"/>
    <ds:schemaRef ds:uri="64693bc5-eba2-4058-ab4c-b5cc26f292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24C4D8-E7A7-4001-9CB9-6A729C011F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495A641-5544-4E8B-9F42-C704CA5998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2018-02-28T08:21:27Z</cp:lastPrinted>
  <dcterms:created xsi:type="dcterms:W3CDTF">2018-02-27T09:39:15Z</dcterms:created>
  <dcterms:modified xsi:type="dcterms:W3CDTF">2018-03-20T13:39:31Z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0x010100335A2421AFCE9743B11466A62E829ED6</vt:lpwstr>
  </property>
</Properties>
</file>