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SI\Desktop\excel_projects\"/>
    </mc:Choice>
  </mc:AlternateContent>
  <xr:revisionPtr revIDLastSave="0" documentId="13_ncr:1_{7163E569-FA36-470B-BC5C-50E8E388F7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h Flow Statem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NHz2wZ/FNwRNIYsozPGxjGtHX6w=="/>
    </ext>
  </extLst>
</workbook>
</file>

<file path=xl/calcChain.xml><?xml version="1.0" encoding="utf-8"?>
<calcChain xmlns="http://schemas.openxmlformats.org/spreadsheetml/2006/main">
  <c r="J31" i="2" l="1"/>
  <c r="J32" i="2" s="1"/>
  <c r="G9" i="2" s="1"/>
  <c r="G13" i="2" s="1"/>
  <c r="J30" i="2"/>
  <c r="J28" i="2"/>
  <c r="J27" i="2"/>
  <c r="J26" i="2"/>
  <c r="J25" i="2"/>
  <c r="J24" i="2"/>
  <c r="J22" i="2"/>
  <c r="J21" i="2"/>
  <c r="J20" i="2"/>
  <c r="J19" i="2"/>
  <c r="J17" i="2"/>
  <c r="I15" i="2"/>
  <c r="J15" i="2"/>
  <c r="I16" i="2"/>
  <c r="J16" i="2"/>
  <c r="J14" i="2"/>
  <c r="I14" i="2"/>
  <c r="J13" i="2"/>
  <c r="I13" i="2"/>
  <c r="J11" i="2"/>
  <c r="J12" i="2"/>
  <c r="J10" i="2"/>
  <c r="I11" i="2"/>
  <c r="I12" i="2"/>
  <c r="I10" i="2"/>
  <c r="J8" i="2"/>
  <c r="I8" i="2"/>
  <c r="J7" i="2"/>
  <c r="I7" i="2"/>
  <c r="G42" i="2"/>
  <c r="F42" i="2"/>
  <c r="G34" i="2"/>
  <c r="G35" i="2" s="1"/>
  <c r="G36" i="2" s="1"/>
  <c r="G43" i="2" s="1"/>
  <c r="F34" i="2"/>
  <c r="F35" i="2" s="1"/>
  <c r="G31" i="2"/>
  <c r="F31" i="2"/>
  <c r="F36" i="2" s="1"/>
  <c r="F43" i="2" s="1"/>
  <c r="G21" i="2"/>
  <c r="F21" i="2"/>
  <c r="F22" i="2" s="1"/>
  <c r="F45" i="2" s="1"/>
  <c r="C20" i="2"/>
  <c r="F13" i="2"/>
  <c r="C9" i="2"/>
  <c r="C11" i="2" s="1"/>
  <c r="C13" i="2" s="1"/>
  <c r="C16" i="2" s="1"/>
  <c r="C18" i="2" s="1"/>
  <c r="G22" i="2" l="1"/>
  <c r="G45" i="2" s="1"/>
</calcChain>
</file>

<file path=xl/sharedStrings.xml><?xml version="1.0" encoding="utf-8"?>
<sst xmlns="http://schemas.openxmlformats.org/spreadsheetml/2006/main" count="72" uniqueCount="69">
  <si>
    <t>Cash Flow Statement</t>
  </si>
  <si>
    <t>Building a Cash Flow Statement From Scratch</t>
  </si>
  <si>
    <t>Using the Indirect Method</t>
  </si>
  <si>
    <t>Income Statement</t>
  </si>
  <si>
    <t>Balance Sheet</t>
  </si>
  <si>
    <t>Figures in millions</t>
  </si>
  <si>
    <t>Revenue</t>
  </si>
  <si>
    <t>Assets</t>
  </si>
  <si>
    <t>COGS (Excluding D&amp;A)</t>
  </si>
  <si>
    <t>Current assets:</t>
  </si>
  <si>
    <t>Gross Income</t>
  </si>
  <si>
    <t>Cash</t>
  </si>
  <si>
    <t>Operating Expenses</t>
  </si>
  <si>
    <t>Accounts Receivables</t>
  </si>
  <si>
    <t>EBITDA</t>
  </si>
  <si>
    <t>Inventory</t>
  </si>
  <si>
    <t>Depreciation &amp; Amortization</t>
  </si>
  <si>
    <t>Other Current Assets</t>
  </si>
  <si>
    <t>EBIT</t>
  </si>
  <si>
    <t>Total current assets</t>
  </si>
  <si>
    <t>Other Income/Expense</t>
  </si>
  <si>
    <t>Non-current assets:</t>
  </si>
  <si>
    <t>Interest Expense</t>
  </si>
  <si>
    <t>Property, plant and equipment</t>
  </si>
  <si>
    <t>EBT</t>
  </si>
  <si>
    <t>Gross property, plant and equipment</t>
  </si>
  <si>
    <t>Taxes</t>
  </si>
  <si>
    <t>Accumulated depreciation</t>
  </si>
  <si>
    <t>Net income</t>
  </si>
  <si>
    <t>Net property, plant and equipment</t>
  </si>
  <si>
    <t>Other Long Term Investments</t>
  </si>
  <si>
    <r>
      <rPr>
        <b/>
        <sz val="11"/>
        <color theme="1"/>
        <rFont val="Calibri"/>
        <family val="2"/>
      </rPr>
      <t>Dividends</t>
    </r>
    <r>
      <rPr>
        <b/>
        <vertAlign val="superscript"/>
        <sz val="11"/>
        <color theme="1"/>
        <rFont val="Calibri"/>
        <family val="2"/>
      </rPr>
      <t>1</t>
    </r>
  </si>
  <si>
    <t>Other Assets</t>
  </si>
  <si>
    <t>1. Dividends from Consolidated Statements of Shareholders' Equity</t>
  </si>
  <si>
    <t>Total non-current assets</t>
  </si>
  <si>
    <t>Total assets</t>
  </si>
  <si>
    <t>Liabilities</t>
  </si>
  <si>
    <t>Current liabilities:</t>
  </si>
  <si>
    <t>Short term debt</t>
  </si>
  <si>
    <t>Current portion of long term debt</t>
  </si>
  <si>
    <t>Accounts payable</t>
  </si>
  <si>
    <t>Taxes payable</t>
  </si>
  <si>
    <t>Other current liabilities</t>
  </si>
  <si>
    <t>Total current liabilities</t>
  </si>
  <si>
    <t>Non-current liabilities:</t>
  </si>
  <si>
    <t>Long term debt</t>
  </si>
  <si>
    <t>Other liabilities</t>
  </si>
  <si>
    <t>Total non-current liabilities</t>
  </si>
  <si>
    <t>Total liabilities</t>
  </si>
  <si>
    <t>Stockholders' equity</t>
  </si>
  <si>
    <t>Common Equity</t>
  </si>
  <si>
    <t>Accumulated Other Comprehensive Income/Loss</t>
  </si>
  <si>
    <t>Retained Earnings</t>
  </si>
  <si>
    <t>Total Stockholders' equity</t>
  </si>
  <si>
    <t>Total liabilities and stockholders' equity</t>
  </si>
  <si>
    <t>Check</t>
  </si>
  <si>
    <t>Changes in Working Capital:</t>
  </si>
  <si>
    <t>Cash Flow from Operating Activities</t>
  </si>
  <si>
    <t>Purchase of PPE</t>
  </si>
  <si>
    <t>Purchase of Other LT investments</t>
  </si>
  <si>
    <t>Cash Flow from Investing Activites</t>
  </si>
  <si>
    <t>Increase in LT Debt</t>
  </si>
  <si>
    <t>Increase in Other Liabilities</t>
  </si>
  <si>
    <t>Proceeds from Share Issuance</t>
  </si>
  <si>
    <t>Dividents Paid</t>
  </si>
  <si>
    <t>Cash Flow from Financing Activities</t>
  </si>
  <si>
    <t>Beginning Cash Balance</t>
  </si>
  <si>
    <t>Change in Cash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</si>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</sst>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);\(#,##0\);\-\-_)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i/>
      <sz val="12"/>
      <color theme="0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5" fillId="0" borderId="2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 applyAlignment="1">
      <alignment vertical="center"/>
    </xf>
    <xf numFmtId="0" fontId="10" fillId="2" borderId="1" xfId="0" applyFont="1" applyFill="1" applyBorder="1"/>
    <xf numFmtId="14" fontId="8" fillId="2" borderId="1" xfId="0" applyNumberFormat="1" applyFont="1" applyFill="1" applyBorder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3" fillId="0" borderId="6" xfId="0" applyFont="1" applyBorder="1"/>
    <xf numFmtId="164" fontId="3" fillId="0" borderId="6" xfId="0" applyNumberFormat="1" applyFont="1" applyBorder="1"/>
    <xf numFmtId="0" fontId="1" fillId="0" borderId="0" xfId="0" applyFont="1" applyAlignment="1">
      <alignment horizontal="left"/>
    </xf>
    <xf numFmtId="165" fontId="1" fillId="3" borderId="7" xfId="0" applyNumberFormat="1" applyFont="1" applyFill="1" applyBorder="1"/>
    <xf numFmtId="165" fontId="3" fillId="0" borderId="6" xfId="0" applyNumberFormat="1" applyFont="1" applyBorder="1"/>
    <xf numFmtId="3" fontId="1" fillId="0" borderId="0" xfId="0" applyNumberFormat="1" applyFont="1"/>
    <xf numFmtId="0" fontId="3" fillId="3" borderId="8" xfId="0" applyFont="1" applyFill="1" applyBorder="1"/>
    <xf numFmtId="164" fontId="3" fillId="3" borderId="8" xfId="0" applyNumberFormat="1" applyFont="1" applyFill="1" applyBorder="1"/>
    <xf numFmtId="164" fontId="3" fillId="0" borderId="0" xfId="0" applyNumberFormat="1" applyFont="1"/>
    <xf numFmtId="0" fontId="11" fillId="0" borderId="0" xfId="0" applyFont="1"/>
    <xf numFmtId="0" fontId="3" fillId="0" borderId="9" xfId="0" applyFont="1" applyBorder="1"/>
    <xf numFmtId="165" fontId="3" fillId="0" borderId="9" xfId="0" applyNumberFormat="1" applyFont="1" applyBorder="1"/>
    <xf numFmtId="165" fontId="3" fillId="3" borderId="8" xfId="0" applyNumberFormat="1" applyFont="1" applyFill="1" applyBorder="1"/>
    <xf numFmtId="165" fontId="3" fillId="0" borderId="0" xfId="0" applyNumberFormat="1" applyFont="1"/>
    <xf numFmtId="165" fontId="1" fillId="0" borderId="6" xfId="0" applyNumberFormat="1" applyFont="1" applyBorder="1"/>
    <xf numFmtId="37" fontId="1" fillId="0" borderId="0" xfId="0" applyNumberFormat="1" applyFont="1"/>
    <xf numFmtId="0" fontId="12" fillId="4" borderId="1" xfId="0" applyFont="1" applyFill="1" applyBorder="1"/>
    <xf numFmtId="165" fontId="12" fillId="4" borderId="1" xfId="0" applyNumberFormat="1" applyFont="1" applyFill="1" applyBorder="1"/>
    <xf numFmtId="0" fontId="1" fillId="0" borderId="0" xfId="0" applyFont="1" applyAlignment="1">
      <alignment horizontal="left" indent="1"/>
    </xf>
    <xf numFmtId="37" fontId="1" fillId="0" borderId="0" xfId="0" applyNumberFormat="1" applyFont="1" applyAlignment="1">
      <alignment horizontal="right"/>
    </xf>
    <xf numFmtId="0" fontId="3" fillId="0" borderId="10" xfId="0" applyFont="1" applyBorder="1"/>
    <xf numFmtId="37" fontId="3" fillId="0" borderId="10" xfId="0" applyNumberFormat="1" applyFont="1" applyBorder="1"/>
    <xf numFmtId="0" fontId="3" fillId="5" borderId="11" xfId="0" applyFont="1" applyFill="1" applyBorder="1"/>
    <xf numFmtId="37" fontId="3" fillId="5" borderId="11" xfId="0" applyNumberFormat="1" applyFont="1" applyFill="1" applyBorder="1"/>
    <xf numFmtId="0" fontId="8" fillId="2" borderId="3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tabSelected="1" workbookViewId="0">
      <selection activeCell="I32" sqref="I32"/>
    </sheetView>
  </sheetViews>
  <sheetFormatPr defaultColWidth="14.44140625" defaultRowHeight="15" customHeight="1" x14ac:dyDescent="0.3"/>
  <cols>
    <col min="1" max="1" width="8.88671875" customWidth="1"/>
    <col min="2" max="2" width="29.44140625" customWidth="1"/>
    <col min="3" max="3" width="11.88671875" bestFit="1" customWidth="1"/>
    <col min="4" max="4" width="8.88671875" customWidth="1"/>
    <col min="5" max="5" width="43.5546875" customWidth="1"/>
    <col min="6" max="7" width="11.88671875" bestFit="1" customWidth="1"/>
    <col min="8" max="8" width="8.88671875" customWidth="1"/>
    <col min="9" max="9" width="33.44140625" customWidth="1"/>
    <col min="10" max="10" width="12.109375" customWidth="1"/>
    <col min="11" max="26" width="8.88671875" customWidth="1"/>
  </cols>
  <sheetData>
    <row r="1" spans="2:10" ht="14.25" customHeight="1" x14ac:dyDescent="0.3"/>
    <row r="2" spans="2:10" ht="14.25" customHeight="1" x14ac:dyDescent="0.6">
      <c r="B2" s="2" t="s">
        <v>1</v>
      </c>
      <c r="C2" s="3"/>
      <c r="D2" s="3"/>
      <c r="E2" s="3"/>
      <c r="F2" s="3"/>
      <c r="G2" s="3"/>
      <c r="H2" s="3"/>
      <c r="I2" s="3"/>
      <c r="J2" s="3"/>
    </row>
    <row r="3" spans="2:10" ht="14.25" customHeight="1" x14ac:dyDescent="0.35">
      <c r="B3" s="4" t="s">
        <v>2</v>
      </c>
    </row>
    <row r="4" spans="2:10" ht="14.25" customHeight="1" x14ac:dyDescent="0.3"/>
    <row r="5" spans="2:10" ht="19.5" customHeight="1" x14ac:dyDescent="0.3">
      <c r="B5" s="36" t="s">
        <v>3</v>
      </c>
      <c r="C5" s="37"/>
      <c r="D5" s="5"/>
      <c r="E5" s="36" t="s">
        <v>4</v>
      </c>
      <c r="F5" s="38"/>
      <c r="G5" s="37"/>
      <c r="H5" s="5"/>
      <c r="I5" s="36" t="s">
        <v>0</v>
      </c>
      <c r="J5" s="37"/>
    </row>
    <row r="6" spans="2:10" ht="14.25" customHeight="1" x14ac:dyDescent="0.3">
      <c r="B6" s="6" t="s">
        <v>5</v>
      </c>
      <c r="C6" s="7">
        <v>44346</v>
      </c>
      <c r="E6" s="6" t="s">
        <v>5</v>
      </c>
      <c r="F6" s="7">
        <v>43981</v>
      </c>
      <c r="G6" s="7">
        <v>44346</v>
      </c>
      <c r="I6" s="6" t="s">
        <v>5</v>
      </c>
      <c r="J6" s="7">
        <v>44346</v>
      </c>
    </row>
    <row r="7" spans="2:10" ht="14.25" customHeight="1" x14ac:dyDescent="0.3">
      <c r="B7" s="8" t="s">
        <v>6</v>
      </c>
      <c r="C7" s="9">
        <v>44490</v>
      </c>
      <c r="E7" s="10" t="s">
        <v>7</v>
      </c>
      <c r="I7" s="8" t="str">
        <f>B18</f>
        <v>Net income</v>
      </c>
      <c r="J7" s="31">
        <f>C18</f>
        <v>5731</v>
      </c>
    </row>
    <row r="8" spans="2:10" ht="14.25" customHeight="1" x14ac:dyDescent="0.3">
      <c r="B8" s="8" t="s">
        <v>8</v>
      </c>
      <c r="C8" s="9">
        <v>23840</v>
      </c>
      <c r="E8" s="1" t="s">
        <v>9</v>
      </c>
      <c r="I8" s="8" t="str">
        <f>B12</f>
        <v>Depreciation &amp; Amortization</v>
      </c>
      <c r="J8" s="31">
        <f>C12</f>
        <v>744</v>
      </c>
    </row>
    <row r="9" spans="2:10" ht="14.25" customHeight="1" x14ac:dyDescent="0.3">
      <c r="B9" s="12" t="s">
        <v>10</v>
      </c>
      <c r="C9" s="13">
        <f>C7-C8</f>
        <v>20650</v>
      </c>
      <c r="E9" s="14" t="s">
        <v>11</v>
      </c>
      <c r="F9" s="11">
        <v>8790</v>
      </c>
      <c r="G9" s="15">
        <f>J32</f>
        <v>14925</v>
      </c>
      <c r="I9" s="8" t="s">
        <v>56</v>
      </c>
      <c r="J9" s="31"/>
    </row>
    <row r="10" spans="2:10" ht="14.25" customHeight="1" x14ac:dyDescent="0.3">
      <c r="B10" s="8" t="s">
        <v>12</v>
      </c>
      <c r="C10" s="9">
        <v>13231</v>
      </c>
      <c r="E10" s="14" t="s">
        <v>13</v>
      </c>
      <c r="F10" s="11">
        <v>2750</v>
      </c>
      <c r="G10" s="11">
        <v>4460</v>
      </c>
      <c r="I10" s="30" t="str">
        <f>"Change in "&amp;E10</f>
        <v>Change in Accounts Receivables</v>
      </c>
      <c r="J10" s="31">
        <f>-(G10-F10)</f>
        <v>-1710</v>
      </c>
    </row>
    <row r="11" spans="2:10" ht="14.25" customHeight="1" x14ac:dyDescent="0.3">
      <c r="B11" s="12" t="s">
        <v>14</v>
      </c>
      <c r="C11" s="13">
        <f>C9-C10</f>
        <v>7419</v>
      </c>
      <c r="E11" s="14" t="s">
        <v>15</v>
      </c>
      <c r="F11" s="11">
        <v>7370</v>
      </c>
      <c r="G11" s="11">
        <v>6850</v>
      </c>
      <c r="I11" s="30" t="str">
        <f t="shared" ref="I11:I12" si="0">"Change in "&amp;E11</f>
        <v>Change in Inventory</v>
      </c>
      <c r="J11" s="31">
        <f t="shared" ref="J11:J12" si="1">-(G11-F11)</f>
        <v>520</v>
      </c>
    </row>
    <row r="12" spans="2:10" ht="14.25" customHeight="1" x14ac:dyDescent="0.3">
      <c r="B12" s="8" t="s">
        <v>16</v>
      </c>
      <c r="C12" s="9">
        <v>744</v>
      </c>
      <c r="E12" s="14" t="s">
        <v>17</v>
      </c>
      <c r="F12" s="11">
        <v>1650</v>
      </c>
      <c r="G12" s="11">
        <v>1500</v>
      </c>
      <c r="I12" s="30" t="str">
        <f t="shared" si="0"/>
        <v>Change in Other Current Assets</v>
      </c>
      <c r="J12" s="31">
        <f t="shared" si="1"/>
        <v>150</v>
      </c>
    </row>
    <row r="13" spans="2:10" ht="14.25" customHeight="1" x14ac:dyDescent="0.3">
      <c r="B13" s="12" t="s">
        <v>18</v>
      </c>
      <c r="C13" s="13">
        <f>C11-C12</f>
        <v>6675</v>
      </c>
      <c r="E13" s="12" t="s">
        <v>19</v>
      </c>
      <c r="F13" s="16">
        <f t="shared" ref="F13:G13" si="2">SUM(F9:F12)</f>
        <v>20560</v>
      </c>
      <c r="G13" s="16">
        <f t="shared" si="2"/>
        <v>27735</v>
      </c>
      <c r="I13" s="30" t="str">
        <f>"Change in "&amp;E26</f>
        <v>Change in Short term debt</v>
      </c>
      <c r="J13" s="31">
        <f>G26-F26</f>
        <v>-224</v>
      </c>
    </row>
    <row r="14" spans="2:10" ht="14.25" customHeight="1" x14ac:dyDescent="0.3">
      <c r="B14" s="8" t="s">
        <v>20</v>
      </c>
      <c r="C14" s="9">
        <v>279</v>
      </c>
      <c r="E14" s="1" t="s">
        <v>21</v>
      </c>
      <c r="F14" s="11"/>
      <c r="G14" s="11"/>
      <c r="I14" s="30" t="str">
        <f>"Change in "&amp;E28</f>
        <v>Change in Accounts payable</v>
      </c>
      <c r="J14" s="27">
        <f>G28-F28</f>
        <v>590</v>
      </c>
    </row>
    <row r="15" spans="2:10" ht="14.25" customHeight="1" x14ac:dyDescent="0.3">
      <c r="B15" s="8" t="s">
        <v>22</v>
      </c>
      <c r="C15" s="9">
        <v>289</v>
      </c>
      <c r="E15" s="14" t="s">
        <v>23</v>
      </c>
      <c r="F15" s="11"/>
      <c r="G15" s="11"/>
      <c r="H15" s="17"/>
      <c r="I15" s="30" t="str">
        <f t="shared" ref="I15:I16" si="3">"Change in "&amp;E29</f>
        <v>Change in Taxes payable</v>
      </c>
      <c r="J15" s="27">
        <f t="shared" ref="J15:J16" si="4">G29-F29</f>
        <v>150</v>
      </c>
    </row>
    <row r="16" spans="2:10" ht="14.25" customHeight="1" x14ac:dyDescent="0.3">
      <c r="B16" s="12" t="s">
        <v>24</v>
      </c>
      <c r="C16" s="13">
        <f>C13+C14-C15</f>
        <v>6665</v>
      </c>
      <c r="E16" s="14" t="s">
        <v>25</v>
      </c>
      <c r="F16" s="11">
        <v>12760</v>
      </c>
      <c r="G16" s="11">
        <v>13170</v>
      </c>
      <c r="H16" s="17"/>
      <c r="I16" s="30" t="str">
        <f t="shared" si="3"/>
        <v>Change in Other current liabilities</v>
      </c>
      <c r="J16" s="27">
        <f t="shared" si="4"/>
        <v>880</v>
      </c>
    </row>
    <row r="17" spans="2:10" ht="14.25" customHeight="1" x14ac:dyDescent="0.3">
      <c r="B17" s="8" t="s">
        <v>26</v>
      </c>
      <c r="C17" s="9">
        <v>934</v>
      </c>
      <c r="E17" s="14" t="s">
        <v>27</v>
      </c>
      <c r="F17" s="11">
        <v>4800</v>
      </c>
      <c r="G17" s="11">
        <v>5160</v>
      </c>
      <c r="H17" s="17"/>
      <c r="I17" s="32" t="s">
        <v>57</v>
      </c>
      <c r="J17" s="33">
        <f>SUM(J7:J16)</f>
        <v>6831</v>
      </c>
    </row>
    <row r="18" spans="2:10" ht="14.25" customHeight="1" x14ac:dyDescent="0.3">
      <c r="B18" s="18" t="s">
        <v>28</v>
      </c>
      <c r="C18" s="19">
        <f>C16-C17</f>
        <v>5731</v>
      </c>
      <c r="E18" s="14" t="s">
        <v>29</v>
      </c>
      <c r="F18" s="11">
        <v>7960</v>
      </c>
      <c r="G18" s="11">
        <v>8010</v>
      </c>
      <c r="H18" s="17"/>
      <c r="I18" s="8"/>
      <c r="J18" s="27"/>
    </row>
    <row r="19" spans="2:10" ht="14.25" customHeight="1" x14ac:dyDescent="0.3">
      <c r="B19" s="8"/>
      <c r="C19" s="8"/>
      <c r="E19" s="14" t="s">
        <v>30</v>
      </c>
      <c r="F19" s="11">
        <v>1</v>
      </c>
      <c r="G19" s="11">
        <v>16</v>
      </c>
      <c r="I19" s="8" t="s">
        <v>58</v>
      </c>
      <c r="J19" s="27">
        <f>-(G16-F16)</f>
        <v>-410</v>
      </c>
    </row>
    <row r="20" spans="2:10" ht="14.25" customHeight="1" x14ac:dyDescent="0.3">
      <c r="B20" s="10" t="s">
        <v>31</v>
      </c>
      <c r="C20" s="20">
        <f>1638</f>
        <v>1638</v>
      </c>
      <c r="E20" s="14" t="s">
        <v>32</v>
      </c>
      <c r="F20" s="11">
        <v>2330</v>
      </c>
      <c r="G20" s="11">
        <v>2910</v>
      </c>
      <c r="I20" s="8" t="s">
        <v>59</v>
      </c>
      <c r="J20" s="27">
        <f>-(G19-F19)</f>
        <v>-15</v>
      </c>
    </row>
    <row r="21" spans="2:10" ht="14.25" customHeight="1" x14ac:dyDescent="0.3">
      <c r="B21" s="21" t="s">
        <v>33</v>
      </c>
      <c r="E21" s="22" t="s">
        <v>34</v>
      </c>
      <c r="F21" s="23">
        <f t="shared" ref="F21:G21" si="5">SUM(F18:F20)</f>
        <v>10291</v>
      </c>
      <c r="G21" s="23">
        <f t="shared" si="5"/>
        <v>10936</v>
      </c>
      <c r="I21" s="8" t="s">
        <v>32</v>
      </c>
      <c r="J21" s="27">
        <f>-(G20-F20)</f>
        <v>-580</v>
      </c>
    </row>
    <row r="22" spans="2:10" ht="14.25" customHeight="1" x14ac:dyDescent="0.3">
      <c r="E22" s="18" t="s">
        <v>35</v>
      </c>
      <c r="F22" s="24">
        <f t="shared" ref="F22:G22" si="6">SUM(F13,F21)</f>
        <v>30851</v>
      </c>
      <c r="G22" s="24">
        <f t="shared" si="6"/>
        <v>38671</v>
      </c>
      <c r="I22" s="32" t="s">
        <v>60</v>
      </c>
      <c r="J22" s="33">
        <f>SUM(J19:J21)</f>
        <v>-1005</v>
      </c>
    </row>
    <row r="23" spans="2:10" ht="14.25" customHeight="1" x14ac:dyDescent="0.3">
      <c r="F23" s="11"/>
      <c r="G23" s="11"/>
      <c r="I23" s="8"/>
      <c r="J23" s="27"/>
    </row>
    <row r="24" spans="2:10" ht="14.25" customHeight="1" x14ac:dyDescent="0.3">
      <c r="E24" s="10" t="s">
        <v>36</v>
      </c>
      <c r="F24" s="11"/>
      <c r="G24" s="11"/>
      <c r="I24" s="8" t="s">
        <v>61</v>
      </c>
      <c r="J24" s="27">
        <f>(G33-F33)+(G27-F27)</f>
        <v>17</v>
      </c>
    </row>
    <row r="25" spans="2:10" ht="14.25" customHeight="1" x14ac:dyDescent="0.3">
      <c r="E25" s="1" t="s">
        <v>37</v>
      </c>
      <c r="F25" s="11"/>
      <c r="G25" s="11"/>
      <c r="I25" s="8" t="s">
        <v>62</v>
      </c>
      <c r="J25" s="27">
        <f>G34-F34</f>
        <v>265</v>
      </c>
    </row>
    <row r="26" spans="2:10" ht="14.25" customHeight="1" x14ac:dyDescent="0.3">
      <c r="E26" s="14" t="s">
        <v>38</v>
      </c>
      <c r="F26" s="11">
        <v>693</v>
      </c>
      <c r="G26" s="11">
        <v>469</v>
      </c>
      <c r="I26" s="8" t="s">
        <v>63</v>
      </c>
      <c r="J26" s="27">
        <f>G39-F39</f>
        <v>1665</v>
      </c>
    </row>
    <row r="27" spans="2:10" ht="14.25" customHeight="1" x14ac:dyDescent="0.3">
      <c r="E27" s="14" t="s">
        <v>39</v>
      </c>
      <c r="F27" s="11">
        <v>3</v>
      </c>
      <c r="G27" s="11">
        <v>0</v>
      </c>
      <c r="I27" s="8" t="s">
        <v>64</v>
      </c>
      <c r="J27" s="27">
        <f>-C20</f>
        <v>-1638</v>
      </c>
    </row>
    <row r="28" spans="2:10" ht="14.25" customHeight="1" x14ac:dyDescent="0.3">
      <c r="E28" s="14" t="s">
        <v>40</v>
      </c>
      <c r="F28" s="11">
        <v>2250</v>
      </c>
      <c r="G28" s="11">
        <v>2840</v>
      </c>
      <c r="I28" s="32" t="s">
        <v>65</v>
      </c>
      <c r="J28" s="32">
        <f>SUM(J24:J27)</f>
        <v>309</v>
      </c>
    </row>
    <row r="29" spans="2:10" ht="14.25" customHeight="1" x14ac:dyDescent="0.3">
      <c r="E29" s="14" t="s">
        <v>41</v>
      </c>
      <c r="F29" s="11">
        <v>156</v>
      </c>
      <c r="G29" s="11">
        <v>306</v>
      </c>
      <c r="I29" s="8"/>
      <c r="J29" s="27"/>
    </row>
    <row r="30" spans="2:10" ht="14.25" customHeight="1" x14ac:dyDescent="0.3">
      <c r="E30" s="14" t="s">
        <v>42</v>
      </c>
      <c r="F30" s="11">
        <v>5180</v>
      </c>
      <c r="G30" s="11">
        <v>6060</v>
      </c>
      <c r="I30" s="8" t="s">
        <v>66</v>
      </c>
      <c r="J30" s="27">
        <f>F9</f>
        <v>8790</v>
      </c>
    </row>
    <row r="31" spans="2:10" ht="14.25" customHeight="1" x14ac:dyDescent="0.3">
      <c r="E31" s="12" t="s">
        <v>43</v>
      </c>
      <c r="F31" s="16">
        <f t="shared" ref="F31:G31" si="7">SUM(F26:F30)</f>
        <v>8282</v>
      </c>
      <c r="G31" s="16">
        <f t="shared" si="7"/>
        <v>9675</v>
      </c>
      <c r="I31" s="8" t="s">
        <v>67</v>
      </c>
      <c r="J31" s="27">
        <f>J28+J22+J17</f>
        <v>6135</v>
      </c>
    </row>
    <row r="32" spans="2:10" ht="14.25" customHeight="1" x14ac:dyDescent="0.3">
      <c r="E32" s="1" t="s">
        <v>44</v>
      </c>
      <c r="F32" s="11"/>
      <c r="G32" s="11"/>
      <c r="I32" s="34" t="s">
        <v>68</v>
      </c>
      <c r="J32" s="35">
        <f>SUM(J30:J31)</f>
        <v>14925</v>
      </c>
    </row>
    <row r="33" spans="5:8" ht="14.25" customHeight="1" x14ac:dyDescent="0.3">
      <c r="E33" s="14" t="s">
        <v>45</v>
      </c>
      <c r="F33" s="11">
        <v>12320</v>
      </c>
      <c r="G33" s="11">
        <v>12340</v>
      </c>
    </row>
    <row r="34" spans="5:8" ht="14.25" customHeight="1" x14ac:dyDescent="0.3">
      <c r="E34" s="14" t="s">
        <v>46</v>
      </c>
      <c r="F34" s="11">
        <f>2689-497</f>
        <v>2192</v>
      </c>
      <c r="G34" s="11">
        <f>2954-497</f>
        <v>2457</v>
      </c>
    </row>
    <row r="35" spans="5:8" ht="14.25" customHeight="1" x14ac:dyDescent="0.3">
      <c r="E35" s="10" t="s">
        <v>47</v>
      </c>
      <c r="F35" s="25">
        <f t="shared" ref="F35:G35" si="8">SUM(F33:F34)</f>
        <v>14512</v>
      </c>
      <c r="G35" s="25">
        <f t="shared" si="8"/>
        <v>14797</v>
      </c>
    </row>
    <row r="36" spans="5:8" ht="14.25" customHeight="1" x14ac:dyDescent="0.3">
      <c r="E36" s="12" t="s">
        <v>48</v>
      </c>
      <c r="F36" s="16">
        <f t="shared" ref="F36:G36" si="9">SUM(F31,F35)</f>
        <v>22794</v>
      </c>
      <c r="G36" s="16">
        <f t="shared" si="9"/>
        <v>24472</v>
      </c>
    </row>
    <row r="37" spans="5:8" ht="14.25" customHeight="1" x14ac:dyDescent="0.3">
      <c r="E37" s="12"/>
      <c r="F37" s="26"/>
      <c r="G37" s="26"/>
    </row>
    <row r="38" spans="5:8" ht="14.25" customHeight="1" x14ac:dyDescent="0.3">
      <c r="E38" s="10" t="s">
        <v>49</v>
      </c>
      <c r="F38" s="11"/>
      <c r="G38" s="11"/>
    </row>
    <row r="39" spans="5:8" ht="14.25" customHeight="1" x14ac:dyDescent="0.3">
      <c r="E39" s="14" t="s">
        <v>50</v>
      </c>
      <c r="F39" s="11">
        <v>8302</v>
      </c>
      <c r="G39" s="11">
        <v>9967</v>
      </c>
    </row>
    <row r="40" spans="5:8" ht="14.25" customHeight="1" x14ac:dyDescent="0.3">
      <c r="E40" s="14" t="s">
        <v>51</v>
      </c>
      <c r="F40" s="11">
        <v>-54</v>
      </c>
      <c r="G40" s="11">
        <v>330</v>
      </c>
      <c r="H40" s="27"/>
    </row>
    <row r="41" spans="5:8" ht="14.25" customHeight="1" x14ac:dyDescent="0.3">
      <c r="E41" s="14" t="s">
        <v>52</v>
      </c>
      <c r="F41" s="11">
        <v>-191</v>
      </c>
      <c r="G41" s="11">
        <v>3902</v>
      </c>
    </row>
    <row r="42" spans="5:8" ht="14.25" customHeight="1" x14ac:dyDescent="0.3">
      <c r="E42" s="10" t="s">
        <v>53</v>
      </c>
      <c r="F42" s="25">
        <f t="shared" ref="F42:G42" si="10">SUM(F39:F41)</f>
        <v>8057</v>
      </c>
      <c r="G42" s="25">
        <f t="shared" si="10"/>
        <v>14199</v>
      </c>
      <c r="H42" s="9"/>
    </row>
    <row r="43" spans="5:8" ht="14.25" customHeight="1" x14ac:dyDescent="0.3">
      <c r="E43" s="18" t="s">
        <v>54</v>
      </c>
      <c r="F43" s="24">
        <f t="shared" ref="F43:G43" si="11">SUM(F36,F42)</f>
        <v>30851</v>
      </c>
      <c r="G43" s="24">
        <f t="shared" si="11"/>
        <v>38671</v>
      </c>
    </row>
    <row r="44" spans="5:8" ht="14.25" customHeight="1" x14ac:dyDescent="0.3">
      <c r="F44" s="11"/>
      <c r="G44" s="11"/>
    </row>
    <row r="45" spans="5:8" ht="14.25" customHeight="1" x14ac:dyDescent="0.3">
      <c r="E45" s="28" t="s">
        <v>55</v>
      </c>
      <c r="F45" s="29">
        <f t="shared" ref="F45:G45" si="12">F22-F43</f>
        <v>0</v>
      </c>
      <c r="G45" s="29">
        <f t="shared" si="12"/>
        <v>0</v>
      </c>
    </row>
    <row r="46" spans="5:8" ht="14.25" customHeight="1" x14ac:dyDescent="0.3"/>
    <row r="47" spans="5:8" ht="14.25" customHeight="1" x14ac:dyDescent="0.3"/>
    <row r="48" spans="5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B5:C5"/>
    <mergeCell ref="E5:G5"/>
    <mergeCell ref="I5:J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Squid Ward</dc:creator>
  <cp:lastModifiedBy>Oļegs Žirnovs</cp:lastModifiedBy>
  <dcterms:created xsi:type="dcterms:W3CDTF">2022-05-12T09:36:21Z</dcterms:created>
  <dcterms:modified xsi:type="dcterms:W3CDTF">2024-03-31T14:51:09Z</dcterms:modified>
</cp:coreProperties>
</file>